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Győr-Moson-Sopron vármegye - Soós Szabolcs\"/>
    </mc:Choice>
  </mc:AlternateContent>
  <xr:revisionPtr revIDLastSave="0" documentId="13_ncr:1_{4CD14F30-4083-45C0-955F-552C2AB206FF}" xr6:coauthVersionLast="47" xr6:coauthVersionMax="47" xr10:uidLastSave="{00000000-0000-0000-0000-000000000000}"/>
  <bookViews>
    <workbookView xWindow="-108" yWindow="-108" windowWidth="23256" windowHeight="13176" tabRatio="871" activeTab="2" xr2:uid="{00000000-000D-0000-FFFF-FFFF00000000}"/>
  </bookViews>
  <sheets>
    <sheet name="Altalanos" sheetId="1" r:id="rId1"/>
    <sheet name="Birók" sheetId="2" r:id="rId2"/>
    <sheet name="III KCS FA" sheetId="98" r:id="rId3"/>
    <sheet name="III KCS LA" sheetId="8" r:id="rId4"/>
    <sheet name="IV  KCS FA" sheetId="9" r:id="rId5"/>
    <sheet name="V KCS F" sheetId="10" r:id="rId6"/>
    <sheet name="V KCS LA" sheetId="99" r:id="rId7"/>
  </sheets>
  <externalReferences>
    <externalReference r:id="rId8"/>
  </externalReferences>
  <definedNames>
    <definedName name="_Order1">255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1" roundtripDataChecksum="PQPkVc44dKsrwGNNdanmfcJhyBx0H3QXipHEQKMv+YY="/>
    </ext>
  </extLst>
</workbook>
</file>

<file path=xl/calcChain.xml><?xml version="1.0" encoding="utf-8"?>
<calcChain xmlns="http://schemas.openxmlformats.org/spreadsheetml/2006/main">
  <c r="I13" i="99" l="1"/>
  <c r="G13" i="99"/>
  <c r="E13" i="99"/>
  <c r="D13" i="99"/>
  <c r="I11" i="99"/>
  <c r="G11" i="99"/>
  <c r="E11" i="99"/>
  <c r="D11" i="99"/>
  <c r="I9" i="99"/>
  <c r="G9" i="99"/>
  <c r="E9" i="99"/>
  <c r="D9" i="99"/>
  <c r="I7" i="99"/>
  <c r="G7" i="99"/>
  <c r="E7" i="99"/>
  <c r="D7" i="99"/>
  <c r="Y5" i="99"/>
  <c r="M4" i="99"/>
  <c r="K41" i="99" s="1"/>
  <c r="E4" i="99"/>
  <c r="Y3" i="99"/>
  <c r="L7" i="99" s="1"/>
  <c r="E2" i="99"/>
  <c r="AK1" i="99"/>
  <c r="AJ1" i="99"/>
  <c r="AI1" i="99"/>
  <c r="AG1" i="99"/>
  <c r="AF1" i="99"/>
  <c r="AE1" i="99"/>
  <c r="AC1" i="99"/>
  <c r="AB1" i="99"/>
  <c r="L11" i="99" s="1"/>
  <c r="A1" i="99"/>
  <c r="AD1" i="99" l="1"/>
  <c r="AH1" i="99"/>
  <c r="L13" i="99"/>
  <c r="L9" i="99"/>
  <c r="I15" i="98" l="1"/>
  <c r="G15" i="98"/>
  <c r="E15" i="98"/>
  <c r="D15" i="98"/>
  <c r="I13" i="98"/>
  <c r="G13" i="98"/>
  <c r="E13" i="98"/>
  <c r="D13" i="98"/>
  <c r="I11" i="98"/>
  <c r="G11" i="98"/>
  <c r="E11" i="98"/>
  <c r="D11" i="98"/>
  <c r="I9" i="98"/>
  <c r="G9" i="98"/>
  <c r="E9" i="98"/>
  <c r="D9" i="98"/>
  <c r="I7" i="98"/>
  <c r="G7" i="98"/>
  <c r="E7" i="98"/>
  <c r="D7" i="98"/>
  <c r="Y5" i="98"/>
  <c r="AK1" i="98" s="1"/>
  <c r="L4" i="98"/>
  <c r="K41" i="98" s="1"/>
  <c r="E4" i="98"/>
  <c r="Y3" i="98"/>
  <c r="E2" i="98"/>
  <c r="A1" i="98"/>
  <c r="I15" i="10"/>
  <c r="G15" i="10"/>
  <c r="E15" i="10"/>
  <c r="D15" i="10"/>
  <c r="I13" i="10"/>
  <c r="G13" i="10"/>
  <c r="E13" i="10"/>
  <c r="D13" i="10"/>
  <c r="I11" i="10"/>
  <c r="G11" i="10"/>
  <c r="E11" i="10"/>
  <c r="D11" i="10"/>
  <c r="I9" i="10"/>
  <c r="G9" i="10"/>
  <c r="E9" i="10"/>
  <c r="D9" i="10"/>
  <c r="I7" i="10"/>
  <c r="G7" i="10"/>
  <c r="E7" i="10"/>
  <c r="D7" i="10"/>
  <c r="Y5" i="10"/>
  <c r="AC1" i="10" s="1"/>
  <c r="L4" i="10"/>
  <c r="K41" i="10" s="1"/>
  <c r="E4" i="10"/>
  <c r="Y3" i="10"/>
  <c r="E2" i="10"/>
  <c r="AI1" i="10"/>
  <c r="A1" i="10"/>
  <c r="I13" i="9"/>
  <c r="G13" i="9"/>
  <c r="E13" i="9"/>
  <c r="D13" i="9"/>
  <c r="I11" i="9"/>
  <c r="G11" i="9"/>
  <c r="E11" i="9"/>
  <c r="D11" i="9"/>
  <c r="I9" i="9"/>
  <c r="G9" i="9"/>
  <c r="E9" i="9"/>
  <c r="D9" i="9"/>
  <c r="I7" i="9"/>
  <c r="G7" i="9"/>
  <c r="E7" i="9"/>
  <c r="D7" i="9"/>
  <c r="Y5" i="9"/>
  <c r="AD1" i="9" s="1"/>
  <c r="M4" i="9"/>
  <c r="K41" i="9" s="1"/>
  <c r="E4" i="9"/>
  <c r="Y3" i="9"/>
  <c r="E2" i="9"/>
  <c r="AI1" i="9"/>
  <c r="A1" i="9"/>
  <c r="I11" i="8"/>
  <c r="G11" i="8"/>
  <c r="E11" i="8"/>
  <c r="D11" i="8"/>
  <c r="I9" i="8"/>
  <c r="G9" i="8"/>
  <c r="E9" i="8"/>
  <c r="D9" i="8"/>
  <c r="I7" i="8"/>
  <c r="G7" i="8"/>
  <c r="E7" i="8"/>
  <c r="D7" i="8"/>
  <c r="Y5" i="8"/>
  <c r="L4" i="8"/>
  <c r="K41" i="8" s="1"/>
  <c r="E4" i="8"/>
  <c r="Y3" i="8"/>
  <c r="E2" i="8"/>
  <c r="AJ1" i="8"/>
  <c r="AI1" i="8"/>
  <c r="AE1" i="8"/>
  <c r="A1" i="8"/>
  <c r="P29" i="2"/>
  <c r="P28" i="2"/>
  <c r="P27" i="2"/>
  <c r="P26" i="2"/>
  <c r="P25" i="2"/>
  <c r="P24" i="2"/>
  <c r="P23" i="2"/>
  <c r="P22" i="2"/>
  <c r="B5" i="2"/>
  <c r="A5" i="2"/>
  <c r="A1" i="2"/>
  <c r="AG1" i="98" l="1"/>
  <c r="AI1" i="98"/>
  <c r="AE1" i="98"/>
  <c r="AC1" i="98"/>
  <c r="AD1" i="98"/>
  <c r="AH1" i="98"/>
  <c r="AB1" i="98"/>
  <c r="L11" i="98" s="1"/>
  <c r="AF1" i="98"/>
  <c r="AJ1" i="98"/>
  <c r="AB1" i="8"/>
  <c r="AF1" i="8"/>
  <c r="AF1" i="10"/>
  <c r="AE1" i="9"/>
  <c r="AH1" i="10"/>
  <c r="AB1" i="10"/>
  <c r="L15" i="10" s="1"/>
  <c r="AG1" i="10"/>
  <c r="AK1" i="10"/>
  <c r="AE1" i="10"/>
  <c r="AJ1" i="10"/>
  <c r="AH1" i="9"/>
  <c r="AK1" i="8"/>
  <c r="AG1" i="8"/>
  <c r="AC1" i="8"/>
  <c r="AH1" i="8"/>
  <c r="AD1" i="8"/>
  <c r="AJ1" i="9"/>
  <c r="AF1" i="9"/>
  <c r="AB1" i="9"/>
  <c r="AK1" i="9"/>
  <c r="AG1" i="9"/>
  <c r="AC1" i="9"/>
  <c r="AD1" i="10"/>
  <c r="L13" i="98" l="1"/>
  <c r="L15" i="98"/>
  <c r="L7" i="98"/>
  <c r="L9" i="98"/>
  <c r="L7" i="10"/>
  <c r="L11" i="8"/>
  <c r="L9" i="8"/>
  <c r="L7" i="8"/>
  <c r="L9" i="9"/>
  <c r="L13" i="9"/>
  <c r="L11" i="9"/>
  <c r="L9" i="10"/>
  <c r="L13" i="10"/>
  <c r="L11" i="10"/>
  <c r="L7" i="9"/>
</calcChain>
</file>

<file path=xl/sharedStrings.xml><?xml version="1.0" encoding="utf-8"?>
<sst xmlns="http://schemas.openxmlformats.org/spreadsheetml/2006/main" count="562" uniqueCount="155">
  <si>
    <t>Magyar verseny táblakészítő</t>
  </si>
  <si>
    <t>Ezt az oldalt soha ne töröld le !!!</t>
  </si>
  <si>
    <t>Diákolimpia GYMS Vármegye</t>
  </si>
  <si>
    <t>A verseny neve:</t>
  </si>
  <si>
    <t>Versenyszám 1</t>
  </si>
  <si>
    <t>Versenyszám 2</t>
  </si>
  <si>
    <t>Versenyszám 3</t>
  </si>
  <si>
    <t>Versenyszám 4</t>
  </si>
  <si>
    <t>Versenyszám 5</t>
  </si>
  <si>
    <t>A verseny dátuma (éééé.hh.nn)</t>
  </si>
  <si>
    <t>Város</t>
  </si>
  <si>
    <t>Versenybíró:</t>
  </si>
  <si>
    <t>Győr</t>
  </si>
  <si>
    <t xml:space="preserve">  </t>
  </si>
  <si>
    <t>Orvos neve:</t>
  </si>
  <si>
    <t>Verseny rendezője:</t>
  </si>
  <si>
    <t>Versenyigazgató</t>
  </si>
  <si>
    <t>Soós Szabolcs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</si>
  <si>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</si>
  <si>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</si>
  <si>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</si>
  <si>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</si>
  <si>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</si>
  <si>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</si>
  <si>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</si>
  <si>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</si>
  <si>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Versenyszám:</t>
  </si>
  <si>
    <t>Versenybíró aláírása</t>
  </si>
  <si>
    <t>Kategória</t>
  </si>
  <si>
    <t>Versenybíró</t>
  </si>
  <si>
    <t>Egyesület</t>
  </si>
  <si>
    <t>Rangsor</t>
  </si>
  <si>
    <t>kiem</t>
  </si>
  <si>
    <t>#</t>
  </si>
  <si>
    <t>Kiemeltek</t>
  </si>
  <si>
    <t>Dátuma</t>
  </si>
  <si>
    <t>1</t>
  </si>
  <si>
    <t>Utolsó elfogadott játékos</t>
  </si>
  <si>
    <t>2</t>
  </si>
  <si>
    <t>3</t>
  </si>
  <si>
    <t>Sorsoló játékosok</t>
  </si>
  <si>
    <t>4</t>
  </si>
  <si>
    <t>5</t>
  </si>
  <si>
    <t>6</t>
  </si>
  <si>
    <t>7</t>
  </si>
  <si>
    <t>8</t>
  </si>
  <si>
    <t/>
  </si>
  <si>
    <t>Egyéni főtábla</t>
  </si>
  <si>
    <t>A</t>
  </si>
  <si>
    <t>1 FORDULÓ</t>
  </si>
  <si>
    <t>B - C</t>
  </si>
  <si>
    <t>I</t>
  </si>
  <si>
    <t>2 FORDULÓ</t>
  </si>
  <si>
    <t>C - A</t>
  </si>
  <si>
    <t>II</t>
  </si>
  <si>
    <t>kódszám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</si>
  <si>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</si>
  <si>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</si>
  <si>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</si>
  <si>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</si>
  <si>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</si>
  <si>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</si>
  <si>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</si>
  <si>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</si>
  <si>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</si>
  <si>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</si>
  <si>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</si>
  <si>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</si>
  <si>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</si>
  <si>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</si>
  <si>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</si>
  <si>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</si>
  <si>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</si>
  <si>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Szerencés Vesztes</t>
  </si>
  <si>
    <t>Helyettesíti</t>
  </si>
  <si>
    <t>Sorsolás időpontja</t>
  </si>
  <si>
    <t>Utolsó DA</t>
  </si>
  <si>
    <t>A -D</t>
  </si>
  <si>
    <t>D - B</t>
  </si>
  <si>
    <t>C - D</t>
  </si>
  <si>
    <t>D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</si>
  <si>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</si>
  <si>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</si>
  <si>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</si>
  <si>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</si>
  <si>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</si>
  <si>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</si>
  <si>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</si>
  <si>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</si>
  <si>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Vér Anna</t>
  </si>
  <si>
    <t>Nagy - Mókusz</t>
  </si>
  <si>
    <t>III: KCS L/A</t>
  </si>
  <si>
    <t>Diákolimpia</t>
  </si>
  <si>
    <t>Horváth Patrik</t>
  </si>
  <si>
    <t>Vig Arnold</t>
  </si>
  <si>
    <t>Vér Miklós</t>
  </si>
  <si>
    <t>Vadász Nimród</t>
  </si>
  <si>
    <t>IV. KCS F/A</t>
  </si>
  <si>
    <t>V. KCS F/A</t>
  </si>
  <si>
    <t>Csorba Gábriel</t>
  </si>
  <si>
    <t>Bakos Benedek</t>
  </si>
  <si>
    <t>Szenczi Bence</t>
  </si>
  <si>
    <t>Mike Márk</t>
  </si>
  <si>
    <t>Mika Áron</t>
  </si>
  <si>
    <t>4/2 1/4 10/7</t>
  </si>
  <si>
    <t>0/40/4</t>
  </si>
  <si>
    <t>4/2 4/1</t>
  </si>
  <si>
    <t>1/4 0/4</t>
  </si>
  <si>
    <t>2/4 4/1 7/10</t>
  </si>
  <si>
    <t>0/4 2/4</t>
  </si>
  <si>
    <t>1/4 4/1 8/10</t>
  </si>
  <si>
    <t>0/4 0/4</t>
  </si>
  <si>
    <t>4/0 4/0</t>
  </si>
  <si>
    <t>4/0 4/2</t>
  </si>
  <si>
    <t>4/1 4/0</t>
  </si>
  <si>
    <t>2/4 1/4</t>
  </si>
  <si>
    <t>4/1 1/4 10/8</t>
  </si>
  <si>
    <t>1/4 4/5</t>
  </si>
  <si>
    <t>4/1 4/1</t>
  </si>
  <si>
    <t>5/3 4/0</t>
  </si>
  <si>
    <t>4/1 5/4</t>
  </si>
  <si>
    <t>2/4 5/4 6/10</t>
  </si>
  <si>
    <t>1/4 1/4</t>
  </si>
  <si>
    <t>2/4 2/4</t>
  </si>
  <si>
    <t>3/5 0/4</t>
  </si>
  <si>
    <t>4/2 4/5 10 /6</t>
  </si>
  <si>
    <t>4/2 4/2</t>
  </si>
  <si>
    <t>Török Jázmin</t>
  </si>
  <si>
    <t>Kiss-Mókusz</t>
  </si>
  <si>
    <t>Kiss- Mókusz Janka</t>
  </si>
  <si>
    <t>4 2</t>
  </si>
  <si>
    <t>4 1</t>
  </si>
  <si>
    <t>2 4</t>
  </si>
  <si>
    <t>1 4</t>
  </si>
  <si>
    <t xml:space="preserve">1 4 </t>
  </si>
  <si>
    <t>III.KCS F/A</t>
  </si>
  <si>
    <t>Szalay Márk</t>
  </si>
  <si>
    <t>Sárdy Damján</t>
  </si>
  <si>
    <t>Nagy Botond</t>
  </si>
  <si>
    <t>Nikl Álmos</t>
  </si>
  <si>
    <t>Róka Barnabás</t>
  </si>
  <si>
    <t xml:space="preserve">Szalay Márk </t>
  </si>
  <si>
    <t>4 0</t>
  </si>
  <si>
    <t>0 4</t>
  </si>
  <si>
    <t>5 4</t>
  </si>
  <si>
    <t>4 5</t>
  </si>
  <si>
    <t>V KCS L/A</t>
  </si>
  <si>
    <t>Hetessy Diána</t>
  </si>
  <si>
    <t>Horváth Karina</t>
  </si>
  <si>
    <t>Rupf Anna</t>
  </si>
  <si>
    <t>Rátonyi Léna</t>
  </si>
  <si>
    <t>Hetessy Dia</t>
  </si>
  <si>
    <t>0/4 1/4</t>
  </si>
  <si>
    <t>4/0 4/1</t>
  </si>
  <si>
    <t>4/2 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</si>
</sst>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Calibri"/>
      <scheme val="minor"/>
    </font>
    <font>
      <b/>
      <sz val="28"/>
      <color theme="1"/>
      <name val="Arial"/>
    </font>
    <font>
      <b/>
      <sz val="32"/>
      <color theme="1"/>
      <name val="Arial"/>
    </font>
    <font>
      <b/>
      <sz val="16"/>
      <color theme="1"/>
      <name val="Arial"/>
    </font>
    <font>
      <sz val="10"/>
      <color theme="1"/>
      <name val="Arial"/>
    </font>
    <font>
      <b/>
      <sz val="20"/>
      <color rgb="FFFF0000"/>
      <name val="Arial"/>
    </font>
    <font>
      <sz val="10"/>
      <name val="Calibri"/>
    </font>
    <font>
      <sz val="20"/>
      <color theme="1"/>
      <name val="Arial"/>
    </font>
    <font>
      <sz val="9"/>
      <color theme="1"/>
      <name val="Arial"/>
    </font>
    <font>
      <b/>
      <sz val="14"/>
      <color rgb="FF000000"/>
      <name val="Arial"/>
    </font>
    <font>
      <sz val="8"/>
      <color theme="1"/>
      <name val="Arial"/>
    </font>
    <font>
      <sz val="6"/>
      <color theme="1"/>
      <name val="Arial"/>
    </font>
    <font>
      <b/>
      <sz val="10"/>
      <color theme="1"/>
      <name val="Arial"/>
    </font>
    <font>
      <sz val="7"/>
      <color theme="1"/>
      <name val="Arial"/>
    </font>
    <font>
      <b/>
      <sz val="20"/>
      <color theme="1"/>
      <name val="Arial"/>
    </font>
    <font>
      <b/>
      <sz val="11"/>
      <color theme="1"/>
      <name val="Arial"/>
    </font>
    <font>
      <b/>
      <i/>
      <sz val="10"/>
      <color theme="1"/>
      <name val="Arial"/>
    </font>
    <font>
      <sz val="8"/>
      <color rgb="FF000000"/>
      <name val="Arial"/>
    </font>
    <font>
      <b/>
      <sz val="8"/>
      <color theme="1"/>
      <name val="Arial"/>
    </font>
    <font>
      <b/>
      <sz val="8"/>
      <color rgb="FF000000"/>
      <name val="Arial"/>
    </font>
    <font>
      <u/>
      <sz val="10"/>
      <color rgb="FF0000FF"/>
      <name val="Arial"/>
    </font>
    <font>
      <u/>
      <sz val="7"/>
      <color rgb="FF0000FF"/>
      <name val="Arial"/>
    </font>
    <font>
      <b/>
      <sz val="14"/>
      <color theme="1"/>
      <name val="Arial"/>
    </font>
    <font>
      <b/>
      <sz val="7"/>
      <color theme="1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theme="1"/>
      <name val="Arial"/>
    </font>
    <font>
      <b/>
      <sz val="9"/>
      <color theme="1"/>
      <name val="Arial"/>
    </font>
    <font>
      <sz val="10"/>
      <color rgb="FFFFFFFF"/>
      <name val="Arial"/>
    </font>
    <font>
      <sz val="7"/>
      <color rgb="FF000000"/>
      <name val="Arial"/>
    </font>
    <font>
      <sz val="20"/>
      <color rgb="FFFFFFFF"/>
      <name val="Arial"/>
    </font>
    <font>
      <b/>
      <sz val="7"/>
      <color rgb="FFFFFFFF"/>
      <name val="Arial"/>
    </font>
    <font>
      <b/>
      <sz val="8"/>
      <color rgb="FFFFFFFF"/>
      <name val="Arial"/>
    </font>
    <font>
      <sz val="7"/>
      <color rgb="FFFFFFFF"/>
      <name val="Arial"/>
    </font>
    <font>
      <i/>
      <sz val="6"/>
      <color rgb="FFFFFFFF"/>
      <name val="Arial"/>
    </font>
    <font>
      <sz val="10"/>
      <color rgb="FFDBFFF0"/>
      <name val="Arial"/>
    </font>
    <font>
      <b/>
      <sz val="10"/>
      <color rgb="FFFF0000"/>
      <name val="Arial"/>
    </font>
    <font>
      <sz val="10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  <fill>
      <patternFill patternType="solid">
        <fgColor rgb="FF00CCFF"/>
        <bgColor rgb="FF00CCFF"/>
      </patternFill>
    </fill>
    <fill>
      <patternFill patternType="solid">
        <fgColor rgb="FFDBFFF0"/>
        <bgColor rgb="FFDBFFF0"/>
      </patternFill>
    </fill>
    <fill>
      <patternFill patternType="solid">
        <fgColor rgb="FFFFFF66"/>
        <bgColor rgb="FFFFFF66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38" fillId="0" borderId="39"/>
  </cellStyleXfs>
  <cellXfs count="34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/>
    </xf>
    <xf numFmtId="0" fontId="16" fillId="4" borderId="8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 vertical="center"/>
    </xf>
    <xf numFmtId="14" fontId="18" fillId="4" borderId="8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vertical="center"/>
    </xf>
    <xf numFmtId="49" fontId="18" fillId="4" borderId="8" xfId="0" applyNumberFormat="1" applyFont="1" applyFill="1" applyBorder="1" applyAlignment="1">
      <alignment vertical="center"/>
    </xf>
    <xf numFmtId="49" fontId="19" fillId="4" borderId="8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vertical="center"/>
    </xf>
    <xf numFmtId="0" fontId="10" fillId="2" borderId="1" xfId="0" applyFont="1" applyFill="1" applyBorder="1"/>
    <xf numFmtId="0" fontId="4" fillId="2" borderId="1" xfId="0" applyFont="1" applyFill="1" applyBorder="1"/>
    <xf numFmtId="0" fontId="18" fillId="2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13" fillId="2" borderId="1" xfId="0" applyFont="1" applyFill="1" applyBorder="1"/>
    <xf numFmtId="0" fontId="20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21" fillId="2" borderId="1" xfId="0" applyFont="1" applyFill="1" applyBorder="1"/>
    <xf numFmtId="0" fontId="4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vertical="top"/>
    </xf>
    <xf numFmtId="49" fontId="14" fillId="2" borderId="1" xfId="0" applyNumberFormat="1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right" vertical="center"/>
    </xf>
    <xf numFmtId="49" fontId="23" fillId="2" borderId="1" xfId="0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14" fontId="19" fillId="2" borderId="10" xfId="0" applyNumberFormat="1" applyFont="1" applyFill="1" applyBorder="1" applyAlignment="1">
      <alignment horizontal="left" vertical="center"/>
    </xf>
    <xf numFmtId="49" fontId="19" fillId="2" borderId="1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49" fontId="19" fillId="2" borderId="1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6" fillId="2" borderId="14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5" borderId="23" xfId="0" applyFont="1" applyFill="1" applyBorder="1"/>
    <xf numFmtId="0" fontId="4" fillId="0" borderId="0" xfId="0" applyFont="1" applyAlignment="1">
      <alignment horizontal="center"/>
    </xf>
    <xf numFmtId="49" fontId="7" fillId="0" borderId="0" xfId="0" applyNumberFormat="1" applyFont="1" applyAlignment="1">
      <alignment vertical="top"/>
    </xf>
    <xf numFmtId="49" fontId="31" fillId="0" borderId="0" xfId="0" applyNumberFormat="1" applyFont="1" applyAlignment="1">
      <alignment vertical="top"/>
    </xf>
    <xf numFmtId="49" fontId="4" fillId="0" borderId="0" xfId="0" applyNumberFormat="1" applyFont="1"/>
    <xf numFmtId="49" fontId="29" fillId="0" borderId="0" xfId="0" applyNumberFormat="1" applyFont="1"/>
    <xf numFmtId="0" fontId="4" fillId="0" borderId="0" xfId="0" applyFont="1"/>
    <xf numFmtId="49" fontId="32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right" vertical="center"/>
    </xf>
    <xf numFmtId="0" fontId="23" fillId="2" borderId="6" xfId="0" applyFont="1" applyFill="1" applyBorder="1" applyAlignment="1">
      <alignment vertical="center"/>
    </xf>
    <xf numFmtId="0" fontId="23" fillId="2" borderId="27" xfId="0" applyFont="1" applyFill="1" applyBorder="1" applyAlignment="1">
      <alignment vertical="center"/>
    </xf>
    <xf numFmtId="0" fontId="23" fillId="2" borderId="7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49" fontId="13" fillId="6" borderId="3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13" fillId="2" borderId="32" xfId="0" applyNumberFormat="1" applyFont="1" applyFill="1" applyBorder="1" applyAlignment="1">
      <alignment vertical="center"/>
    </xf>
    <xf numFmtId="49" fontId="13" fillId="2" borderId="33" xfId="0" applyNumberFormat="1" applyFont="1" applyFill="1" applyBorder="1" applyAlignment="1">
      <alignment vertical="center"/>
    </xf>
    <xf numFmtId="49" fontId="13" fillId="2" borderId="29" xfId="0" applyNumberFormat="1" applyFont="1" applyFill="1" applyBorder="1" applyAlignment="1">
      <alignment horizontal="right" vertical="center"/>
    </xf>
    <xf numFmtId="0" fontId="13" fillId="2" borderId="34" xfId="0" applyFont="1" applyFill="1" applyBorder="1" applyAlignment="1">
      <alignment vertical="center"/>
    </xf>
    <xf numFmtId="49" fontId="13" fillId="2" borderId="30" xfId="0" applyNumberFormat="1" applyFont="1" applyFill="1" applyBorder="1" applyAlignment="1">
      <alignment horizontal="right" vertical="center"/>
    </xf>
    <xf numFmtId="0" fontId="23" fillId="2" borderId="34" xfId="0" applyFont="1" applyFill="1" applyBorder="1" applyAlignment="1">
      <alignment vertical="center"/>
    </xf>
    <xf numFmtId="0" fontId="23" fillId="2" borderId="30" xfId="0" applyFont="1" applyFill="1" applyBorder="1" applyAlignment="1">
      <alignment vertical="center"/>
    </xf>
    <xf numFmtId="49" fontId="13" fillId="2" borderId="34" xfId="0" applyNumberFormat="1" applyFont="1" applyFill="1" applyBorder="1" applyAlignment="1">
      <alignment vertical="center"/>
    </xf>
    <xf numFmtId="0" fontId="13" fillId="2" borderId="30" xfId="0" applyFont="1" applyFill="1" applyBorder="1" applyAlignment="1">
      <alignment horizontal="right" vertical="center"/>
    </xf>
    <xf numFmtId="49" fontId="13" fillId="2" borderId="35" xfId="0" applyNumberFormat="1" applyFont="1" applyFill="1" applyBorder="1" applyAlignment="1">
      <alignment vertical="center"/>
    </xf>
    <xf numFmtId="49" fontId="13" fillId="2" borderId="10" xfId="0" applyNumberFormat="1" applyFont="1" applyFill="1" applyBorder="1" applyAlignment="1">
      <alignment vertical="center"/>
    </xf>
    <xf numFmtId="0" fontId="13" fillId="2" borderId="25" xfId="0" applyFont="1" applyFill="1" applyBorder="1" applyAlignment="1">
      <alignment horizontal="right" vertical="center"/>
    </xf>
    <xf numFmtId="0" fontId="13" fillId="6" borderId="10" xfId="0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vertical="center"/>
    </xf>
    <xf numFmtId="49" fontId="7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center"/>
    </xf>
    <xf numFmtId="49" fontId="27" fillId="6" borderId="1" xfId="0" applyNumberFormat="1" applyFont="1" applyFill="1" applyBorder="1" applyAlignment="1">
      <alignment vertical="top"/>
    </xf>
    <xf numFmtId="49" fontId="31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left"/>
    </xf>
    <xf numFmtId="49" fontId="12" fillId="6" borderId="1" xfId="0" applyNumberFormat="1" applyFont="1" applyFill="1" applyBorder="1" applyAlignment="1">
      <alignment horizontal="left"/>
    </xf>
    <xf numFmtId="0" fontId="29" fillId="7" borderId="1" xfId="0" applyFont="1" applyFill="1" applyBorder="1" applyAlignment="1">
      <alignment horizontal="center" vertical="center"/>
    </xf>
    <xf numFmtId="0" fontId="16" fillId="6" borderId="1" xfId="0" applyFont="1" applyFill="1" applyBorder="1"/>
    <xf numFmtId="49" fontId="16" fillId="6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/>
    <xf numFmtId="49" fontId="4" fillId="6" borderId="1" xfId="0" applyNumberFormat="1" applyFont="1" applyFill="1" applyBorder="1"/>
    <xf numFmtId="49" fontId="29" fillId="6" borderId="1" xfId="0" applyNumberFormat="1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49" fontId="32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4" fontId="18" fillId="6" borderId="9" xfId="0" applyNumberFormat="1" applyFont="1" applyFill="1" applyBorder="1" applyAlignment="1">
      <alignment horizontal="left" vertical="center"/>
    </xf>
    <xf numFmtId="49" fontId="18" fillId="6" borderId="9" xfId="0" applyNumberFormat="1" applyFont="1" applyFill="1" applyBorder="1" applyAlignment="1">
      <alignment vertical="center"/>
    </xf>
    <xf numFmtId="49" fontId="33" fillId="6" borderId="9" xfId="0" applyNumberFormat="1" applyFont="1" applyFill="1" applyBorder="1" applyAlignment="1">
      <alignment vertical="center"/>
    </xf>
    <xf numFmtId="49" fontId="19" fillId="6" borderId="9" xfId="0" applyNumberFormat="1" applyFont="1" applyFill="1" applyBorder="1" applyAlignment="1">
      <alignment horizontal="right" vertical="center"/>
    </xf>
    <xf numFmtId="49" fontId="3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shrinkToFit="1"/>
    </xf>
    <xf numFmtId="49" fontId="4" fillId="8" borderId="1" xfId="0" applyNumberFormat="1" applyFont="1" applyFill="1" applyBorder="1"/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36" fillId="9" borderId="1" xfId="0" applyFont="1" applyFill="1" applyBorder="1"/>
    <xf numFmtId="0" fontId="10" fillId="6" borderId="10" xfId="0" applyFont="1" applyFill="1" applyBorder="1" applyAlignment="1">
      <alignment horizontal="center" vertical="center" shrinkToFit="1"/>
    </xf>
    <xf numFmtId="0" fontId="10" fillId="6" borderId="10" xfId="0" applyFont="1" applyFill="1" applyBorder="1" applyAlignment="1">
      <alignment vertical="center"/>
    </xf>
    <xf numFmtId="0" fontId="4" fillId="6" borderId="10" xfId="0" applyFont="1" applyFill="1" applyBorder="1"/>
    <xf numFmtId="0" fontId="4" fillId="9" borderId="10" xfId="0" applyFont="1" applyFill="1" applyBorder="1" applyAlignment="1">
      <alignment horizontal="center"/>
    </xf>
    <xf numFmtId="0" fontId="4" fillId="10" borderId="26" xfId="0" applyFont="1" applyFill="1" applyBorder="1" applyAlignment="1">
      <alignment horizontal="center"/>
    </xf>
    <xf numFmtId="0" fontId="37" fillId="6" borderId="10" xfId="0" applyFont="1" applyFill="1" applyBorder="1" applyAlignment="1">
      <alignment horizontal="center"/>
    </xf>
    <xf numFmtId="0" fontId="36" fillId="6" borderId="1" xfId="0" applyFont="1" applyFill="1" applyBorder="1"/>
    <xf numFmtId="0" fontId="37" fillId="6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6" borderId="8" xfId="0" applyFont="1" applyFill="1" applyBorder="1" applyAlignment="1">
      <alignment horizontal="center" vertical="center"/>
    </xf>
    <xf numFmtId="49" fontId="24" fillId="2" borderId="33" xfId="0" applyNumberFormat="1" applyFont="1" applyFill="1" applyBorder="1" applyAlignment="1">
      <alignment horizontal="center" vertical="center"/>
    </xf>
    <xf numFmtId="49" fontId="24" fillId="2" borderId="33" xfId="0" applyNumberFormat="1" applyFont="1" applyFill="1" applyBorder="1" applyAlignment="1">
      <alignment vertical="center"/>
    </xf>
    <xf numFmtId="0" fontId="4" fillId="2" borderId="27" xfId="0" applyFont="1" applyFill="1" applyBorder="1"/>
    <xf numFmtId="49" fontId="32" fillId="2" borderId="33" xfId="0" applyNumberFormat="1" applyFont="1" applyFill="1" applyBorder="1" applyAlignment="1">
      <alignment vertical="center"/>
    </xf>
    <xf numFmtId="49" fontId="23" fillId="2" borderId="33" xfId="0" applyNumberFormat="1" applyFont="1" applyFill="1" applyBorder="1" applyAlignment="1">
      <alignment horizontal="left" vertical="center"/>
    </xf>
    <xf numFmtId="0" fontId="4" fillId="2" borderId="7" xfId="0" applyFont="1" applyFill="1" applyBorder="1"/>
    <xf numFmtId="0" fontId="4" fillId="0" borderId="36" xfId="0" applyFont="1" applyBorder="1"/>
    <xf numFmtId="49" fontId="23" fillId="0" borderId="0" xfId="0" applyNumberFormat="1" applyFont="1" applyAlignment="1">
      <alignment horizontal="left" vertical="center"/>
    </xf>
    <xf numFmtId="49" fontId="13" fillId="6" borderId="32" xfId="0" applyNumberFormat="1" applyFont="1" applyFill="1" applyBorder="1" applyAlignment="1">
      <alignment vertical="center"/>
    </xf>
    <xf numFmtId="49" fontId="13" fillId="6" borderId="33" xfId="0" applyNumberFormat="1" applyFont="1" applyFill="1" applyBorder="1" applyAlignment="1">
      <alignment vertical="center"/>
    </xf>
    <xf numFmtId="49" fontId="13" fillId="6" borderId="29" xfId="0" applyNumberFormat="1" applyFont="1" applyFill="1" applyBorder="1" applyAlignment="1">
      <alignment horizontal="right" vertical="center"/>
    </xf>
    <xf numFmtId="49" fontId="13" fillId="6" borderId="32" xfId="0" applyNumberFormat="1" applyFont="1" applyFill="1" applyBorder="1" applyAlignment="1">
      <alignment horizontal="center" vertical="center"/>
    </xf>
    <xf numFmtId="49" fontId="30" fillId="6" borderId="32" xfId="0" applyNumberFormat="1" applyFont="1" applyFill="1" applyBorder="1" applyAlignment="1">
      <alignment horizontal="center" vertical="center"/>
    </xf>
    <xf numFmtId="49" fontId="34" fillId="6" borderId="33" xfId="0" applyNumberFormat="1" applyFont="1" applyFill="1" applyBorder="1" applyAlignment="1">
      <alignment vertical="center"/>
    </xf>
    <xf numFmtId="49" fontId="13" fillId="6" borderId="29" xfId="0" applyNumberFormat="1" applyFont="1" applyFill="1" applyBorder="1" applyAlignment="1">
      <alignment vertical="center"/>
    </xf>
    <xf numFmtId="49" fontId="23" fillId="6" borderId="32" xfId="0" applyNumberFormat="1" applyFont="1" applyFill="1" applyBorder="1" applyAlignment="1">
      <alignment vertical="center"/>
    </xf>
    <xf numFmtId="0" fontId="4" fillId="6" borderId="33" xfId="0" applyFont="1" applyFill="1" applyBorder="1"/>
    <xf numFmtId="0" fontId="4" fillId="6" borderId="30" xfId="0" applyFont="1" applyFill="1" applyBorder="1"/>
    <xf numFmtId="49" fontId="13" fillId="6" borderId="35" xfId="0" applyNumberFormat="1" applyFont="1" applyFill="1" applyBorder="1" applyAlignment="1">
      <alignment vertical="center"/>
    </xf>
    <xf numFmtId="49" fontId="13" fillId="6" borderId="10" xfId="0" applyNumberFormat="1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horizontal="right" vertical="center"/>
    </xf>
    <xf numFmtId="49" fontId="13" fillId="6" borderId="34" xfId="0" applyNumberFormat="1" applyFont="1" applyFill="1" applyBorder="1" applyAlignment="1">
      <alignment horizontal="center" vertical="center"/>
    </xf>
    <xf numFmtId="49" fontId="30" fillId="6" borderId="34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vertical="center"/>
    </xf>
    <xf numFmtId="49" fontId="34" fillId="6" borderId="1" xfId="0" applyNumberFormat="1" applyFont="1" applyFill="1" applyBorder="1" applyAlignment="1">
      <alignment vertical="center"/>
    </xf>
    <xf numFmtId="0" fontId="13" fillId="6" borderId="35" xfId="0" applyFont="1" applyFill="1" applyBorder="1" applyAlignment="1">
      <alignment vertical="center"/>
    </xf>
    <xf numFmtId="0" fontId="4" fillId="6" borderId="25" xfId="0" applyFont="1" applyFill="1" applyBorder="1"/>
    <xf numFmtId="0" fontId="4" fillId="6" borderId="29" xfId="0" applyFont="1" applyFill="1" applyBorder="1"/>
    <xf numFmtId="49" fontId="13" fillId="6" borderId="34" xfId="0" applyNumberFormat="1" applyFont="1" applyFill="1" applyBorder="1" applyAlignment="1">
      <alignment vertical="center"/>
    </xf>
    <xf numFmtId="49" fontId="13" fillId="6" borderId="35" xfId="0" applyNumberFormat="1" applyFont="1" applyFill="1" applyBorder="1" applyAlignment="1">
      <alignment horizontal="center" vertical="center"/>
    </xf>
    <xf numFmtId="49" fontId="30" fillId="6" borderId="35" xfId="0" applyNumberFormat="1" applyFont="1" applyFill="1" applyBorder="1" applyAlignment="1">
      <alignment horizontal="center" vertical="center"/>
    </xf>
    <xf numFmtId="49" fontId="34" fillId="6" borderId="10" xfId="0" applyNumberFormat="1" applyFont="1" applyFill="1" applyBorder="1" applyAlignment="1">
      <alignment vertical="center"/>
    </xf>
    <xf numFmtId="0" fontId="35" fillId="0" borderId="0" xfId="0" applyFont="1" applyAlignment="1">
      <alignment horizontal="right" vertical="center"/>
    </xf>
    <xf numFmtId="0" fontId="4" fillId="0" borderId="24" xfId="0" applyFont="1" applyBorder="1"/>
    <xf numFmtId="0" fontId="4" fillId="6" borderId="10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shrinkToFit="1"/>
    </xf>
    <xf numFmtId="49" fontId="24" fillId="0" borderId="0" xfId="0" applyNumberFormat="1" applyFont="1" applyAlignment="1">
      <alignment horizontal="right" vertical="center"/>
    </xf>
    <xf numFmtId="49" fontId="7" fillId="6" borderId="39" xfId="1" applyNumberFormat="1" applyFont="1" applyFill="1" applyAlignment="1">
      <alignment vertical="top"/>
    </xf>
    <xf numFmtId="49" fontId="28" fillId="6" borderId="39" xfId="1" applyNumberFormat="1" applyFont="1" applyFill="1" applyAlignment="1">
      <alignment horizontal="center"/>
    </xf>
    <xf numFmtId="49" fontId="27" fillId="6" borderId="39" xfId="1" applyNumberFormat="1" applyFont="1" applyFill="1" applyAlignment="1">
      <alignment vertical="top"/>
    </xf>
    <xf numFmtId="49" fontId="31" fillId="6" borderId="39" xfId="1" applyNumberFormat="1" applyFont="1" applyFill="1" applyAlignment="1">
      <alignment vertical="top"/>
    </xf>
    <xf numFmtId="0" fontId="38" fillId="0" borderId="39" xfId="1"/>
    <xf numFmtId="49" fontId="28" fillId="6" borderId="39" xfId="1" applyNumberFormat="1" applyFont="1" applyFill="1" applyAlignment="1">
      <alignment horizontal="left"/>
    </xf>
    <xf numFmtId="49" fontId="12" fillId="6" borderId="39" xfId="1" applyNumberFormat="1" applyFont="1" applyFill="1" applyAlignment="1">
      <alignment horizontal="left"/>
    </xf>
    <xf numFmtId="49" fontId="31" fillId="0" borderId="39" xfId="1" applyNumberFormat="1" applyFont="1" applyAlignment="1">
      <alignment vertical="top"/>
    </xf>
    <xf numFmtId="49" fontId="7" fillId="0" borderId="39" xfId="1" applyNumberFormat="1" applyFont="1" applyAlignment="1">
      <alignment vertical="top"/>
    </xf>
    <xf numFmtId="0" fontId="4" fillId="0" borderId="39" xfId="1" applyFont="1"/>
    <xf numFmtId="0" fontId="29" fillId="7" borderId="39" xfId="1" applyFont="1" applyFill="1" applyAlignment="1">
      <alignment horizontal="center" vertical="center"/>
    </xf>
    <xf numFmtId="0" fontId="16" fillId="6" borderId="39" xfId="1" applyFont="1" applyFill="1"/>
    <xf numFmtId="49" fontId="16" fillId="6" borderId="39" xfId="1" applyNumberFormat="1" applyFont="1" applyFill="1" applyAlignment="1">
      <alignment horizontal="left"/>
    </xf>
    <xf numFmtId="49" fontId="16" fillId="6" borderId="39" xfId="1" applyNumberFormat="1" applyFont="1" applyFill="1"/>
    <xf numFmtId="49" fontId="4" fillId="6" borderId="39" xfId="1" applyNumberFormat="1" applyFont="1" applyFill="1"/>
    <xf numFmtId="49" fontId="29" fillId="6" borderId="39" xfId="1" applyNumberFormat="1" applyFont="1" applyFill="1"/>
    <xf numFmtId="49" fontId="29" fillId="0" borderId="39" xfId="1" applyNumberFormat="1" applyFont="1"/>
    <xf numFmtId="49" fontId="4" fillId="0" borderId="39" xfId="1" applyNumberFormat="1" applyFont="1"/>
    <xf numFmtId="49" fontId="4" fillId="3" borderId="39" xfId="1" applyNumberFormat="1" applyFont="1" applyFill="1"/>
    <xf numFmtId="0" fontId="4" fillId="3" borderId="39" xfId="1" applyFont="1" applyFill="1"/>
    <xf numFmtId="0" fontId="4" fillId="3" borderId="39" xfId="1" applyFont="1" applyFill="1" applyAlignment="1">
      <alignment horizontal="center"/>
    </xf>
    <xf numFmtId="49" fontId="23" fillId="2" borderId="39" xfId="1" applyNumberFormat="1" applyFont="1" applyFill="1" applyAlignment="1">
      <alignment vertical="center"/>
    </xf>
    <xf numFmtId="49" fontId="32" fillId="2" borderId="39" xfId="1" applyNumberFormat="1" applyFont="1" applyFill="1" applyAlignment="1">
      <alignment vertical="center"/>
    </xf>
    <xf numFmtId="49" fontId="24" fillId="2" borderId="39" xfId="1" applyNumberFormat="1" applyFont="1" applyFill="1" applyAlignment="1">
      <alignment horizontal="right" vertical="center"/>
    </xf>
    <xf numFmtId="49" fontId="32" fillId="0" borderId="39" xfId="1" applyNumberFormat="1" applyFont="1" applyAlignment="1">
      <alignment vertical="center"/>
    </xf>
    <xf numFmtId="49" fontId="23" fillId="0" borderId="39" xfId="1" applyNumberFormat="1" applyFont="1" applyAlignment="1">
      <alignment vertical="center"/>
    </xf>
    <xf numFmtId="49" fontId="24" fillId="0" borderId="39" xfId="1" applyNumberFormat="1" applyFont="1" applyAlignment="1">
      <alignment horizontal="right" vertical="center"/>
    </xf>
    <xf numFmtId="14" fontId="18" fillId="6" borderId="42" xfId="1" applyNumberFormat="1" applyFont="1" applyFill="1" applyBorder="1" applyAlignment="1">
      <alignment horizontal="left" vertical="center"/>
    </xf>
    <xf numFmtId="49" fontId="18" fillId="6" borderId="42" xfId="1" applyNumberFormat="1" applyFont="1" applyFill="1" applyBorder="1" applyAlignment="1">
      <alignment vertical="center"/>
    </xf>
    <xf numFmtId="49" fontId="33" fillId="6" borderId="42" xfId="1" applyNumberFormat="1" applyFont="1" applyFill="1" applyBorder="1" applyAlignment="1">
      <alignment vertical="center"/>
    </xf>
    <xf numFmtId="49" fontId="19" fillId="6" borderId="42" xfId="1" applyNumberFormat="1" applyFont="1" applyFill="1" applyBorder="1" applyAlignment="1">
      <alignment horizontal="right" vertical="center"/>
    </xf>
    <xf numFmtId="49" fontId="33" fillId="0" borderId="39" xfId="1" applyNumberFormat="1" applyFont="1" applyAlignment="1">
      <alignment vertical="center"/>
    </xf>
    <xf numFmtId="49" fontId="18" fillId="0" borderId="39" xfId="1" applyNumberFormat="1" applyFont="1" applyAlignment="1">
      <alignment vertical="center"/>
    </xf>
    <xf numFmtId="0" fontId="4" fillId="0" borderId="39" xfId="1" applyFont="1" applyAlignment="1">
      <alignment horizontal="center"/>
    </xf>
    <xf numFmtId="0" fontId="4" fillId="2" borderId="39" xfId="1" applyFont="1" applyFill="1"/>
    <xf numFmtId="0" fontId="8" fillId="2" borderId="39" xfId="1" applyFont="1" applyFill="1" applyAlignment="1">
      <alignment horizontal="center" shrinkToFit="1"/>
    </xf>
    <xf numFmtId="49" fontId="4" fillId="4" borderId="39" xfId="1" applyNumberFormat="1" applyFont="1" applyFill="1"/>
    <xf numFmtId="0" fontId="4" fillId="4" borderId="39" xfId="1" applyFont="1" applyFill="1" applyAlignment="1">
      <alignment horizontal="center"/>
    </xf>
    <xf numFmtId="0" fontId="4" fillId="6" borderId="39" xfId="1" applyFont="1" applyFill="1"/>
    <xf numFmtId="49" fontId="4" fillId="8" borderId="39" xfId="1" applyNumberFormat="1" applyFont="1" applyFill="1"/>
    <xf numFmtId="0" fontId="4" fillId="8" borderId="39" xfId="1" applyFont="1" applyFill="1" applyAlignment="1">
      <alignment horizontal="center"/>
    </xf>
    <xf numFmtId="0" fontId="4" fillId="6" borderId="39" xfId="1" applyFont="1" applyFill="1" applyAlignment="1">
      <alignment horizontal="center"/>
    </xf>
    <xf numFmtId="0" fontId="36" fillId="9" borderId="39" xfId="1" applyFont="1" applyFill="1"/>
    <xf numFmtId="0" fontId="4" fillId="6" borderId="46" xfId="1" applyFont="1" applyFill="1" applyBorder="1" applyAlignment="1">
      <alignment horizontal="center" vertical="center" shrinkToFit="1"/>
    </xf>
    <xf numFmtId="0" fontId="4" fillId="6" borderId="46" xfId="1" applyFont="1" applyFill="1" applyBorder="1" applyAlignment="1">
      <alignment vertical="center" shrinkToFit="1"/>
    </xf>
    <xf numFmtId="0" fontId="4" fillId="9" borderId="46" xfId="1" applyFont="1" applyFill="1" applyBorder="1" applyAlignment="1">
      <alignment horizontal="center"/>
    </xf>
    <xf numFmtId="0" fontId="4" fillId="10" borderId="26" xfId="1" applyFont="1" applyFill="1" applyBorder="1" applyAlignment="1">
      <alignment horizontal="center"/>
    </xf>
    <xf numFmtId="0" fontId="37" fillId="6" borderId="46" xfId="1" applyFont="1" applyFill="1" applyBorder="1" applyAlignment="1">
      <alignment horizontal="center"/>
    </xf>
    <xf numFmtId="0" fontId="36" fillId="6" borderId="39" xfId="1" applyFont="1" applyFill="1"/>
    <xf numFmtId="0" fontId="4" fillId="6" borderId="39" xfId="1" applyFont="1" applyFill="1" applyAlignment="1">
      <alignment shrinkToFit="1"/>
    </xf>
    <xf numFmtId="0" fontId="37" fillId="6" borderId="39" xfId="1" applyFont="1" applyFill="1" applyAlignment="1">
      <alignment horizontal="center"/>
    </xf>
    <xf numFmtId="0" fontId="4" fillId="11" borderId="39" xfId="1" applyFont="1" applyFill="1"/>
    <xf numFmtId="0" fontId="4" fillId="6" borderId="8" xfId="1" applyFont="1" applyFill="1" applyBorder="1" applyAlignment="1">
      <alignment horizontal="center" vertical="center"/>
    </xf>
    <xf numFmtId="0" fontId="4" fillId="6" borderId="46" xfId="1" applyFont="1" applyFill="1" applyBorder="1"/>
    <xf numFmtId="0" fontId="23" fillId="2" borderId="43" xfId="1" applyFont="1" applyFill="1" applyBorder="1" applyAlignment="1">
      <alignment vertical="center"/>
    </xf>
    <xf numFmtId="0" fontId="23" fillId="2" borderId="28" xfId="1" applyFont="1" applyFill="1" applyBorder="1" applyAlignment="1">
      <alignment vertical="center"/>
    </xf>
    <xf numFmtId="0" fontId="23" fillId="2" borderId="44" xfId="1" applyFont="1" applyFill="1" applyBorder="1" applyAlignment="1">
      <alignment vertical="center"/>
    </xf>
    <xf numFmtId="49" fontId="24" fillId="2" borderId="33" xfId="1" applyNumberFormat="1" applyFont="1" applyFill="1" applyBorder="1" applyAlignment="1">
      <alignment horizontal="center" vertical="center"/>
    </xf>
    <xf numFmtId="49" fontId="24" fillId="2" borderId="33" xfId="1" applyNumberFormat="1" applyFont="1" applyFill="1" applyBorder="1" applyAlignment="1">
      <alignment vertical="center"/>
    </xf>
    <xf numFmtId="0" fontId="4" fillId="2" borderId="28" xfId="1" applyFont="1" applyFill="1" applyBorder="1"/>
    <xf numFmtId="49" fontId="32" fillId="2" borderId="33" xfId="1" applyNumberFormat="1" applyFont="1" applyFill="1" applyBorder="1" applyAlignment="1">
      <alignment vertical="center"/>
    </xf>
    <xf numFmtId="49" fontId="23" fillId="2" borderId="33" xfId="1" applyNumberFormat="1" applyFont="1" applyFill="1" applyBorder="1" applyAlignment="1">
      <alignment horizontal="left" vertical="center"/>
    </xf>
    <xf numFmtId="49" fontId="23" fillId="0" borderId="39" xfId="1" applyNumberFormat="1" applyFont="1" applyAlignment="1">
      <alignment horizontal="left" vertical="center"/>
    </xf>
    <xf numFmtId="49" fontId="13" fillId="6" borderId="32" xfId="1" applyNumberFormat="1" applyFont="1" applyFill="1" applyBorder="1" applyAlignment="1">
      <alignment vertical="center"/>
    </xf>
    <xf numFmtId="49" fontId="13" fillId="6" borderId="33" xfId="1" applyNumberFormat="1" applyFont="1" applyFill="1" applyBorder="1" applyAlignment="1">
      <alignment vertical="center"/>
    </xf>
    <xf numFmtId="49" fontId="13" fillId="6" borderId="31" xfId="1" applyNumberFormat="1" applyFont="1" applyFill="1" applyBorder="1" applyAlignment="1">
      <alignment horizontal="right" vertical="center"/>
    </xf>
    <xf numFmtId="49" fontId="13" fillId="6" borderId="32" xfId="1" applyNumberFormat="1" applyFont="1" applyFill="1" applyBorder="1" applyAlignment="1">
      <alignment horizontal="center" vertical="center"/>
    </xf>
    <xf numFmtId="49" fontId="30" fillId="6" borderId="32" xfId="1" applyNumberFormat="1" applyFont="1" applyFill="1" applyBorder="1" applyAlignment="1">
      <alignment horizontal="center" vertical="center"/>
    </xf>
    <xf numFmtId="49" fontId="34" fillId="6" borderId="33" xfId="1" applyNumberFormat="1" applyFont="1" applyFill="1" applyBorder="1" applyAlignment="1">
      <alignment vertical="center"/>
    </xf>
    <xf numFmtId="49" fontId="13" fillId="6" borderId="31" xfId="1" applyNumberFormat="1" applyFont="1" applyFill="1" applyBorder="1" applyAlignment="1">
      <alignment vertical="center"/>
    </xf>
    <xf numFmtId="49" fontId="23" fillId="6" borderId="32" xfId="1" applyNumberFormat="1" applyFont="1" applyFill="1" applyBorder="1" applyAlignment="1">
      <alignment vertical="center"/>
    </xf>
    <xf numFmtId="0" fontId="4" fillId="6" borderId="33" xfId="1" applyFont="1" applyFill="1" applyBorder="1"/>
    <xf numFmtId="0" fontId="4" fillId="6" borderId="31" xfId="1" applyFont="1" applyFill="1" applyBorder="1"/>
    <xf numFmtId="49" fontId="34" fillId="0" borderId="39" xfId="1" applyNumberFormat="1" applyFont="1" applyAlignment="1">
      <alignment vertical="center"/>
    </xf>
    <xf numFmtId="49" fontId="13" fillId="6" borderId="35" xfId="1" applyNumberFormat="1" applyFont="1" applyFill="1" applyBorder="1" applyAlignment="1">
      <alignment vertical="center"/>
    </xf>
    <xf numFmtId="49" fontId="13" fillId="6" borderId="46" xfId="1" applyNumberFormat="1" applyFont="1" applyFill="1" applyBorder="1" applyAlignment="1">
      <alignment vertical="center"/>
    </xf>
    <xf numFmtId="49" fontId="13" fillId="6" borderId="25" xfId="1" applyNumberFormat="1" applyFont="1" applyFill="1" applyBorder="1" applyAlignment="1">
      <alignment horizontal="right" vertical="center"/>
    </xf>
    <xf numFmtId="49" fontId="13" fillId="6" borderId="36" xfId="1" applyNumberFormat="1" applyFont="1" applyFill="1" applyBorder="1" applyAlignment="1">
      <alignment horizontal="center" vertical="center"/>
    </xf>
    <xf numFmtId="49" fontId="30" fillId="6" borderId="36" xfId="1" applyNumberFormat="1" applyFont="1" applyFill="1" applyBorder="1" applyAlignment="1">
      <alignment horizontal="center" vertical="center"/>
    </xf>
    <xf numFmtId="49" fontId="13" fillId="6" borderId="39" xfId="1" applyNumberFormat="1" applyFont="1" applyFill="1" applyAlignment="1">
      <alignment vertical="center"/>
    </xf>
    <xf numFmtId="49" fontId="34" fillId="6" borderId="39" xfId="1" applyNumberFormat="1" applyFont="1" applyFill="1" applyAlignment="1">
      <alignment vertical="center"/>
    </xf>
    <xf numFmtId="49" fontId="13" fillId="6" borderId="47" xfId="1" applyNumberFormat="1" applyFont="1" applyFill="1" applyBorder="1" applyAlignment="1">
      <alignment vertical="center"/>
    </xf>
    <xf numFmtId="0" fontId="13" fillId="6" borderId="35" xfId="1" applyFont="1" applyFill="1" applyBorder="1" applyAlignment="1">
      <alignment vertical="center"/>
    </xf>
    <xf numFmtId="0" fontId="4" fillId="6" borderId="25" xfId="1" applyFont="1" applyFill="1" applyBorder="1"/>
    <xf numFmtId="49" fontId="13" fillId="0" borderId="39" xfId="1" applyNumberFormat="1" applyFont="1" applyAlignment="1">
      <alignment vertical="center"/>
    </xf>
    <xf numFmtId="49" fontId="13" fillId="2" borderId="32" xfId="1" applyNumberFormat="1" applyFont="1" applyFill="1" applyBorder="1" applyAlignment="1">
      <alignment vertical="center"/>
    </xf>
    <xf numFmtId="49" fontId="13" fillId="2" borderId="33" xfId="1" applyNumberFormat="1" applyFont="1" applyFill="1" applyBorder="1" applyAlignment="1">
      <alignment vertical="center"/>
    </xf>
    <xf numFmtId="49" fontId="13" fillId="2" borderId="31" xfId="1" applyNumberFormat="1" applyFont="1" applyFill="1" applyBorder="1" applyAlignment="1">
      <alignment horizontal="right" vertical="center"/>
    </xf>
    <xf numFmtId="0" fontId="13" fillId="6" borderId="39" xfId="1" applyFont="1" applyFill="1" applyAlignment="1">
      <alignment vertical="center"/>
    </xf>
    <xf numFmtId="0" fontId="13" fillId="2" borderId="36" xfId="1" applyFont="1" applyFill="1" applyBorder="1" applyAlignment="1">
      <alignment vertical="center"/>
    </xf>
    <xf numFmtId="49" fontId="13" fillId="2" borderId="39" xfId="1" applyNumberFormat="1" applyFont="1" applyFill="1" applyAlignment="1">
      <alignment horizontal="right" vertical="center"/>
    </xf>
    <xf numFmtId="49" fontId="13" fillId="2" borderId="47" xfId="1" applyNumberFormat="1" applyFont="1" applyFill="1" applyBorder="1" applyAlignment="1">
      <alignment horizontal="right" vertical="center"/>
    </xf>
    <xf numFmtId="49" fontId="13" fillId="6" borderId="36" xfId="1" applyNumberFormat="1" applyFont="1" applyFill="1" applyBorder="1" applyAlignment="1">
      <alignment vertical="center"/>
    </xf>
    <xf numFmtId="0" fontId="4" fillId="6" borderId="47" xfId="1" applyFont="1" applyFill="1" applyBorder="1"/>
    <xf numFmtId="0" fontId="23" fillId="2" borderId="36" xfId="1" applyFont="1" applyFill="1" applyBorder="1" applyAlignment="1">
      <alignment vertical="center"/>
    </xf>
    <xf numFmtId="0" fontId="23" fillId="2" borderId="39" xfId="1" applyFont="1" applyFill="1" applyAlignment="1">
      <alignment vertical="center"/>
    </xf>
    <xf numFmtId="0" fontId="23" fillId="2" borderId="47" xfId="1" applyFont="1" applyFill="1" applyBorder="1" applyAlignment="1">
      <alignment vertical="center"/>
    </xf>
    <xf numFmtId="49" fontId="13" fillId="2" borderId="36" xfId="1" applyNumberFormat="1" applyFont="1" applyFill="1" applyBorder="1" applyAlignment="1">
      <alignment vertical="center"/>
    </xf>
    <xf numFmtId="49" fontId="13" fillId="2" borderId="39" xfId="1" applyNumberFormat="1" applyFont="1" applyFill="1" applyAlignment="1">
      <alignment vertical="center"/>
    </xf>
    <xf numFmtId="0" fontId="13" fillId="2" borderId="47" xfId="1" applyFont="1" applyFill="1" applyBorder="1" applyAlignment="1">
      <alignment horizontal="right" vertical="center"/>
    </xf>
    <xf numFmtId="49" fontId="13" fillId="2" borderId="35" xfId="1" applyNumberFormat="1" applyFont="1" applyFill="1" applyBorder="1" applyAlignment="1">
      <alignment vertical="center"/>
    </xf>
    <xf numFmtId="49" fontId="13" fillId="2" borderId="46" xfId="1" applyNumberFormat="1" applyFont="1" applyFill="1" applyBorder="1" applyAlignment="1">
      <alignment vertical="center"/>
    </xf>
    <xf numFmtId="0" fontId="13" fillId="2" borderId="25" xfId="1" applyFont="1" applyFill="1" applyBorder="1" applyAlignment="1">
      <alignment horizontal="right" vertical="center"/>
    </xf>
    <xf numFmtId="49" fontId="13" fillId="6" borderId="35" xfId="1" applyNumberFormat="1" applyFont="1" applyFill="1" applyBorder="1" applyAlignment="1">
      <alignment horizontal="center" vertical="center"/>
    </xf>
    <xf numFmtId="0" fontId="13" fillId="6" borderId="46" xfId="1" applyFont="1" applyFill="1" applyBorder="1" applyAlignment="1">
      <alignment vertical="center"/>
    </xf>
    <xf numFmtId="49" fontId="30" fillId="6" borderId="35" xfId="1" applyNumberFormat="1" applyFont="1" applyFill="1" applyBorder="1" applyAlignment="1">
      <alignment horizontal="center" vertical="center"/>
    </xf>
    <xf numFmtId="49" fontId="34" fillId="6" borderId="46" xfId="1" applyNumberFormat="1" applyFont="1" applyFill="1" applyBorder="1" applyAlignment="1">
      <alignment vertical="center"/>
    </xf>
    <xf numFmtId="49" fontId="13" fillId="6" borderId="25" xfId="1" applyNumberFormat="1" applyFont="1" applyFill="1" applyBorder="1" applyAlignment="1">
      <alignment vertical="center"/>
    </xf>
    <xf numFmtId="0" fontId="35" fillId="0" borderId="39" xfId="1" applyFont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9" fillId="4" borderId="2" xfId="0" applyFont="1" applyFill="1" applyBorder="1" applyAlignment="1">
      <alignment horizontal="center" vertical="center"/>
    </xf>
    <xf numFmtId="14" fontId="17" fillId="2" borderId="11" xfId="0" applyNumberFormat="1" applyFont="1" applyFill="1" applyBorder="1" applyAlignment="1">
      <alignment horizontal="left" vertical="center" wrapText="1"/>
    </xf>
    <xf numFmtId="0" fontId="6" fillId="0" borderId="12" xfId="0" applyFont="1" applyBorder="1"/>
    <xf numFmtId="0" fontId="13" fillId="6" borderId="33" xfId="1" applyFont="1" applyFill="1" applyBorder="1" applyAlignment="1">
      <alignment horizontal="left" vertical="center"/>
    </xf>
    <xf numFmtId="0" fontId="6" fillId="0" borderId="33" xfId="1" applyFont="1" applyBorder="1"/>
    <xf numFmtId="0" fontId="13" fillId="6" borderId="39" xfId="1" applyFont="1" applyFill="1" applyAlignment="1">
      <alignment horizontal="left" vertical="center"/>
    </xf>
    <xf numFmtId="0" fontId="6" fillId="0" borderId="39" xfId="1" applyFont="1"/>
    <xf numFmtId="0" fontId="4" fillId="0" borderId="43" xfId="1" applyFont="1" applyBorder="1" applyAlignment="1">
      <alignment horizontal="right" vertical="center" shrinkToFit="1"/>
    </xf>
    <xf numFmtId="0" fontId="6" fillId="0" borderId="44" xfId="1" applyFont="1" applyBorder="1"/>
    <xf numFmtId="0" fontId="4" fillId="0" borderId="43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 shrinkToFit="1"/>
    </xf>
    <xf numFmtId="0" fontId="4" fillId="12" borderId="43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vertical="center"/>
    </xf>
    <xf numFmtId="0" fontId="4" fillId="6" borderId="46" xfId="1" applyFont="1" applyFill="1" applyBorder="1" applyAlignment="1">
      <alignment vertical="center" shrinkToFit="1"/>
    </xf>
    <xf numFmtId="0" fontId="6" fillId="0" borderId="46" xfId="1" applyFont="1" applyBorder="1"/>
    <xf numFmtId="49" fontId="14" fillId="6" borderId="39" xfId="1" applyNumberFormat="1" applyFont="1" applyFill="1" applyAlignment="1">
      <alignment vertical="top" shrinkToFit="1"/>
    </xf>
    <xf numFmtId="14" fontId="18" fillId="6" borderId="42" xfId="1" applyNumberFormat="1" applyFont="1" applyFill="1" applyBorder="1" applyAlignment="1">
      <alignment horizontal="left" vertical="center"/>
    </xf>
    <xf numFmtId="0" fontId="6" fillId="0" borderId="42" xfId="1" applyFont="1" applyBorder="1"/>
    <xf numFmtId="0" fontId="13" fillId="6" borderId="11" xfId="0" applyFont="1" applyFill="1" applyBorder="1" applyAlignment="1">
      <alignment horizontal="left" vertical="center"/>
    </xf>
    <xf numFmtId="0" fontId="13" fillId="6" borderId="37" xfId="0" applyFont="1" applyFill="1" applyBorder="1" applyAlignment="1">
      <alignment horizontal="left" vertical="center"/>
    </xf>
    <xf numFmtId="0" fontId="6" fillId="0" borderId="39" xfId="0" applyFont="1" applyBorder="1"/>
    <xf numFmtId="0" fontId="4" fillId="12" borderId="43" xfId="0" applyFont="1" applyFill="1" applyBorder="1" applyAlignment="1">
      <alignment horizontal="center" vertical="center"/>
    </xf>
    <xf numFmtId="0" fontId="6" fillId="0" borderId="44" xfId="0" applyFont="1" applyBorder="1"/>
    <xf numFmtId="16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right" vertical="center" shrinkToFit="1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49" fontId="14" fillId="6" borderId="37" xfId="0" applyNumberFormat="1" applyFont="1" applyFill="1" applyBorder="1" applyAlignment="1">
      <alignment vertical="top" shrinkToFit="1"/>
    </xf>
    <xf numFmtId="0" fontId="6" fillId="0" borderId="38" xfId="0" applyFont="1" applyBorder="1"/>
    <xf numFmtId="14" fontId="18" fillId="6" borderId="40" xfId="0" applyNumberFormat="1" applyFont="1" applyFill="1" applyBorder="1" applyAlignment="1">
      <alignment horizontal="left" vertical="center"/>
    </xf>
    <xf numFmtId="0" fontId="6" fillId="0" borderId="41" xfId="0" applyFont="1" applyBorder="1"/>
    <xf numFmtId="0" fontId="6" fillId="0" borderId="42" xfId="0" applyFont="1" applyBorder="1"/>
    <xf numFmtId="0" fontId="4" fillId="2" borderId="43" xfId="0" applyFont="1" applyFill="1" applyBorder="1" applyAlignment="1">
      <alignment vertical="center"/>
    </xf>
    <xf numFmtId="0" fontId="4" fillId="6" borderId="45" xfId="0" applyFont="1" applyFill="1" applyBorder="1" applyAlignment="1">
      <alignment vertical="center" shrinkToFit="1"/>
    </xf>
    <xf numFmtId="0" fontId="6" fillId="0" borderId="46" xfId="0" applyFont="1" applyBorder="1"/>
    <xf numFmtId="0" fontId="4" fillId="0" borderId="42" xfId="1" applyFont="1" applyBorder="1"/>
  </cellXfs>
  <cellStyles count="2">
    <cellStyle name="Normál" xfId="0" builtinId="0"/>
    <cellStyle name="Normál 2" xfId="1" xr:uid="{2151C7F1-CD6D-4C19-BEA1-A93988B0B85C}"/>
  </cellStyles>
  <dxfs count="10"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03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101" Type="http://customschemas.google.com/relationships/workbookmetadata" Target="metadata"/><Relationship Id="rId4" Type="http://schemas.openxmlformats.org/officeDocument/2006/relationships/worksheet" Target="worksheets/sheet4.xml"/><Relationship Id="rId10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304800</xdr:colOff>
      <xdr:row>11</xdr:row>
      <xdr:rowOff>-19050</xdr:rowOff>
    </xdr:from>
    <xdr:ext cx="942975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74513" y="3780000"/>
          <a:ext cx="942975" cy="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365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</a:t>
          </a:r>
          <a:endParaRPr sz="1400"/>
        </a:p>
      </xdr:txBody>
    </xdr:sp>
    <xdr:clientData fLocksWithSheet="0"/>
  </xdr:oneCellAnchor>
  <xdr:oneCellAnchor>
    <xdr:from>
      <xdr:col>4</xdr:col>
      <xdr:colOff>619125</xdr:colOff>
      <xdr:row>0</xdr:row>
      <xdr:rowOff>47625</xdr:rowOff>
    </xdr:from>
    <xdr:ext cx="619125" cy="495300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1371600</xdr:colOff>
      <xdr:row>0</xdr:row>
      <xdr:rowOff>66675</xdr:rowOff>
    </xdr:from>
    <xdr:ext cx="3914775" cy="2476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8034165F-A30F-478B-843D-027D213B0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7465" y="47625"/>
          <a:ext cx="504825" cy="2381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504825</xdr:colOff>
      <xdr:row>0</xdr:row>
      <xdr:rowOff>38100</xdr:rowOff>
    </xdr:from>
    <xdr:ext cx="533400" cy="257175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47625</xdr:rowOff>
    </xdr:from>
    <xdr:ext cx="504825" cy="238125"/>
    <xdr:pic>
      <xdr:nvPicPr>
        <xdr:cNvPr id="2" name="image9.jpg">
          <a:extLst>
            <a:ext uri="{FF2B5EF4-FFF2-40B4-BE49-F238E27FC236}">
              <a16:creationId xmlns:a16="http://schemas.microsoft.com/office/drawing/2014/main" id="{C11E0035-280E-4827-A5C6-58AED2A04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03645" y="47625"/>
          <a:ext cx="504825" cy="2381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Gy&#337;r-Moson-Sopron%20v&#225;rmegye%20-%20So&#243;s%20Szabolcs\Di&#225;kolimpia%20t&#225;bla%202025%20GYMS.xlsx" TargetMode="External"/><Relationship Id="rId1" Type="http://schemas.openxmlformats.org/officeDocument/2006/relationships/externalLinkPath" Target="Di&#225;kolimpia%20t&#225;bla%202025%20GY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V KCS LA"/>
      <sheetName val="III KCS FA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>
        <row r="10">
          <cell r="C10" t="str">
            <v>Győr</v>
          </cell>
        </row>
      </sheetData>
      <sheetData sheetId="1"/>
      <sheetData sheetId="2"/>
      <sheetData sheetId="3"/>
      <sheetData sheetId="4"/>
      <sheetData sheetId="5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/>
  </sheetViews>
  <sheetFormatPr defaultColWidth="14.44140625" defaultRowHeight="15" customHeight="1" x14ac:dyDescent="0.3"/>
  <cols>
    <col min="1" max="5" width="19.109375" customWidth="1"/>
    <col min="6" max="26" width="8.6640625" customWidth="1"/>
  </cols>
  <sheetData>
    <row r="1" spans="1:26" ht="49.5" customHeight="1" x14ac:dyDescent="0.3">
      <c r="A1" s="1" t="s">
        <v>0</v>
      </c>
      <c r="B1" s="2"/>
      <c r="C1" s="2"/>
      <c r="D1" s="3"/>
      <c r="E1" s="4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.75" customHeight="1" x14ac:dyDescent="0.3">
      <c r="A2" s="302" t="s">
        <v>1</v>
      </c>
      <c r="B2" s="303"/>
      <c r="C2" s="303"/>
      <c r="D2" s="303"/>
      <c r="E2" s="304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" customHeight="1" x14ac:dyDescent="0.3">
      <c r="A3" s="9"/>
      <c r="B3" s="10"/>
      <c r="C3" s="10"/>
      <c r="D3" s="10"/>
      <c r="E3" s="11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3">
      <c r="A4" s="305" t="s">
        <v>2</v>
      </c>
      <c r="B4" s="303"/>
      <c r="C4" s="303"/>
      <c r="D4" s="303"/>
      <c r="E4" s="304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3">
      <c r="A5" s="12" t="s">
        <v>3</v>
      </c>
      <c r="B5" s="13"/>
      <c r="C5" s="13"/>
      <c r="D5" s="13"/>
      <c r="E5" s="14"/>
      <c r="F5" s="15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 x14ac:dyDescent="0.3">
      <c r="A6" s="18"/>
      <c r="B6" s="19"/>
      <c r="C6" s="20"/>
      <c r="D6" s="21"/>
      <c r="E6" s="22"/>
      <c r="F6" s="5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3">
      <c r="A7" s="23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15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 x14ac:dyDescent="0.3">
      <c r="A8" s="24"/>
      <c r="B8" s="24"/>
      <c r="C8" s="24"/>
      <c r="D8" s="24"/>
      <c r="E8" s="24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3">
      <c r="A9" s="12" t="s">
        <v>9</v>
      </c>
      <c r="B9" s="13"/>
      <c r="C9" s="23" t="s">
        <v>10</v>
      </c>
      <c r="D9" s="23"/>
      <c r="E9" s="25" t="s">
        <v>11</v>
      </c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3">
      <c r="A10" s="26">
        <v>45411</v>
      </c>
      <c r="B10" s="27"/>
      <c r="C10" s="28" t="s">
        <v>12</v>
      </c>
      <c r="D10" s="23" t="s">
        <v>13</v>
      </c>
      <c r="E10" s="29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3">
      <c r="A11" s="30"/>
      <c r="B11" s="13"/>
      <c r="C11" s="31" t="s">
        <v>14</v>
      </c>
      <c r="D11" s="31" t="s">
        <v>15</v>
      </c>
      <c r="E11" s="31" t="s">
        <v>16</v>
      </c>
      <c r="F11" s="32"/>
      <c r="G11" s="32"/>
    </row>
    <row r="12" spans="1:26" ht="12.75" customHeight="1" x14ac:dyDescent="0.3">
      <c r="A12" s="33"/>
      <c r="B12" s="5"/>
      <c r="C12" s="34"/>
      <c r="D12" s="34"/>
      <c r="E12" s="34" t="s">
        <v>17</v>
      </c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7.5" customHeight="1" x14ac:dyDescent="0.3">
      <c r="A13" s="32"/>
      <c r="B13" s="32"/>
      <c r="C13" s="32"/>
      <c r="D13" s="32"/>
      <c r="E13" s="35"/>
      <c r="F13" s="32"/>
      <c r="G13" s="32"/>
    </row>
    <row r="14" spans="1:26" ht="112.5" customHeight="1" x14ac:dyDescent="0.3">
      <c r="A14" s="32"/>
      <c r="B14" s="32"/>
      <c r="C14" s="32"/>
      <c r="D14" s="32"/>
      <c r="E14" s="35"/>
      <c r="F14" s="32"/>
      <c r="G14" s="32"/>
    </row>
    <row r="15" spans="1:26" ht="18.75" customHeight="1" x14ac:dyDescent="0.3">
      <c r="A15" s="36"/>
      <c r="B15" s="36"/>
      <c r="C15" s="36"/>
      <c r="D15" s="36"/>
      <c r="E15" s="35"/>
      <c r="F15" s="32"/>
      <c r="G15" s="32"/>
    </row>
    <row r="16" spans="1:26" ht="17.25" customHeight="1" x14ac:dyDescent="0.3">
      <c r="A16" s="36"/>
      <c r="B16" s="36"/>
      <c r="C16" s="36"/>
      <c r="D16" s="36"/>
      <c r="E16" s="36"/>
      <c r="F16" s="32"/>
      <c r="G16" s="32"/>
    </row>
    <row r="17" spans="1:7" ht="12.75" customHeight="1" x14ac:dyDescent="0.3">
      <c r="A17" s="37"/>
      <c r="B17" s="38"/>
      <c r="C17" s="39"/>
      <c r="D17" s="40"/>
      <c r="E17" s="35"/>
      <c r="F17" s="32"/>
      <c r="G17" s="32"/>
    </row>
    <row r="18" spans="1:7" ht="12.75" customHeight="1" x14ac:dyDescent="0.3">
      <c r="A18" s="32"/>
      <c r="B18" s="32"/>
      <c r="C18" s="32"/>
      <c r="D18" s="32"/>
      <c r="E18" s="35"/>
      <c r="F18" s="32"/>
      <c r="G18" s="32"/>
    </row>
    <row r="19" spans="1:7" ht="12.75" customHeight="1" x14ac:dyDescent="0.3">
      <c r="E19" s="41"/>
    </row>
    <row r="20" spans="1:7" ht="12.75" customHeight="1" x14ac:dyDescent="0.3">
      <c r="E20" s="41"/>
    </row>
    <row r="21" spans="1:7" ht="12.75" customHeight="1" x14ac:dyDescent="0.3">
      <c r="E21" s="41"/>
    </row>
    <row r="22" spans="1:7" ht="12.75" customHeight="1" x14ac:dyDescent="0.3">
      <c r="E22" s="41"/>
    </row>
    <row r="23" spans="1:7" ht="12.75" customHeight="1" x14ac:dyDescent="0.3">
      <c r="E23" s="41"/>
    </row>
    <row r="24" spans="1:7" ht="12.75" customHeight="1" x14ac:dyDescent="0.3">
      <c r="E24" s="41"/>
    </row>
    <row r="25" spans="1:7" ht="12.75" customHeight="1" x14ac:dyDescent="0.3">
      <c r="E25" s="41"/>
    </row>
    <row r="26" spans="1:7" ht="12.75" customHeight="1" x14ac:dyDescent="0.3">
      <c r="E26" s="41"/>
    </row>
    <row r="27" spans="1:7" ht="12.75" customHeight="1" x14ac:dyDescent="0.3">
      <c r="E27" s="41"/>
    </row>
    <row r="28" spans="1:7" ht="12.75" customHeight="1" x14ac:dyDescent="0.3">
      <c r="E28" s="41"/>
    </row>
    <row r="29" spans="1:7" ht="12.75" customHeight="1" x14ac:dyDescent="0.3">
      <c r="E29" s="41"/>
    </row>
    <row r="30" spans="1:7" ht="12.75" customHeight="1" x14ac:dyDescent="0.3">
      <c r="E30" s="41"/>
    </row>
    <row r="31" spans="1:7" ht="12.75" customHeight="1" x14ac:dyDescent="0.3">
      <c r="E31" s="41"/>
    </row>
    <row r="32" spans="1:7" ht="12.75" customHeight="1" x14ac:dyDescent="0.3">
      <c r="E32" s="41"/>
    </row>
    <row r="33" spans="5:5" ht="12.75" customHeight="1" x14ac:dyDescent="0.3">
      <c r="E33" s="41"/>
    </row>
    <row r="34" spans="5:5" ht="12.75" customHeight="1" x14ac:dyDescent="0.3">
      <c r="E34" s="41"/>
    </row>
    <row r="35" spans="5:5" ht="12.75" customHeight="1" x14ac:dyDescent="0.3">
      <c r="E35" s="41"/>
    </row>
    <row r="36" spans="5:5" ht="12.75" customHeight="1" x14ac:dyDescent="0.3">
      <c r="E36" s="41"/>
    </row>
    <row r="37" spans="5:5" ht="12.75" customHeight="1" x14ac:dyDescent="0.3">
      <c r="E37" s="41"/>
    </row>
    <row r="38" spans="5:5" ht="12.75" customHeight="1" x14ac:dyDescent="0.3">
      <c r="E38" s="41"/>
    </row>
    <row r="39" spans="5:5" ht="12.75" customHeight="1" x14ac:dyDescent="0.3">
      <c r="E39" s="41"/>
    </row>
    <row r="40" spans="5:5" ht="12.75" customHeight="1" x14ac:dyDescent="0.3">
      <c r="E40" s="41"/>
    </row>
    <row r="41" spans="5:5" ht="12.75" customHeight="1" x14ac:dyDescent="0.3">
      <c r="E41" s="41"/>
    </row>
    <row r="42" spans="5:5" ht="12.75" customHeight="1" x14ac:dyDescent="0.3">
      <c r="E42" s="41"/>
    </row>
    <row r="43" spans="5:5" ht="12.75" customHeight="1" x14ac:dyDescent="0.3">
      <c r="E43" s="41"/>
    </row>
    <row r="44" spans="5:5" ht="12.75" customHeight="1" x14ac:dyDescent="0.3">
      <c r="E44" s="41"/>
    </row>
    <row r="45" spans="5:5" ht="12.75" customHeight="1" x14ac:dyDescent="0.3">
      <c r="E45" s="41"/>
    </row>
    <row r="46" spans="5:5" ht="12.75" customHeight="1" x14ac:dyDescent="0.3">
      <c r="E46" s="41"/>
    </row>
    <row r="47" spans="5:5" ht="12.75" customHeight="1" x14ac:dyDescent="0.3">
      <c r="E47" s="41"/>
    </row>
    <row r="48" spans="5:5" ht="12.75" customHeight="1" x14ac:dyDescent="0.3">
      <c r="E48" s="41"/>
    </row>
    <row r="49" spans="5:5" ht="12.75" customHeight="1" x14ac:dyDescent="0.3">
      <c r="E49" s="41"/>
    </row>
    <row r="50" spans="5:5" ht="12.75" customHeight="1" x14ac:dyDescent="0.3">
      <c r="E50" s="41"/>
    </row>
    <row r="51" spans="5:5" ht="12.75" customHeight="1" x14ac:dyDescent="0.3">
      <c r="E51" s="41"/>
    </row>
    <row r="52" spans="5:5" ht="12.75" customHeight="1" x14ac:dyDescent="0.3">
      <c r="E52" s="41"/>
    </row>
    <row r="53" spans="5:5" ht="12.75" customHeight="1" x14ac:dyDescent="0.3">
      <c r="E53" s="41"/>
    </row>
    <row r="54" spans="5:5" ht="12.75" customHeight="1" x14ac:dyDescent="0.3">
      <c r="E54" s="41"/>
    </row>
    <row r="55" spans="5:5" ht="12.75" customHeight="1" x14ac:dyDescent="0.3">
      <c r="E55" s="41"/>
    </row>
    <row r="56" spans="5:5" ht="12.75" customHeight="1" x14ac:dyDescent="0.3">
      <c r="E56" s="41"/>
    </row>
    <row r="57" spans="5:5" ht="12.75" customHeight="1" x14ac:dyDescent="0.3">
      <c r="E57" s="41"/>
    </row>
    <row r="58" spans="5:5" ht="12.75" customHeight="1" x14ac:dyDescent="0.3">
      <c r="E58" s="41"/>
    </row>
    <row r="59" spans="5:5" ht="12.75" customHeight="1" x14ac:dyDescent="0.3">
      <c r="E59" s="41"/>
    </row>
    <row r="60" spans="5:5" ht="12.75" customHeight="1" x14ac:dyDescent="0.3">
      <c r="E60" s="41"/>
    </row>
    <row r="61" spans="5:5" ht="12.75" customHeight="1" x14ac:dyDescent="0.3">
      <c r="E61" s="41"/>
    </row>
    <row r="62" spans="5:5" ht="12.75" customHeight="1" x14ac:dyDescent="0.3">
      <c r="E62" s="41"/>
    </row>
    <row r="63" spans="5:5" ht="12.75" customHeight="1" x14ac:dyDescent="0.3">
      <c r="E63" s="41"/>
    </row>
    <row r="64" spans="5:5" ht="12.75" customHeight="1" x14ac:dyDescent="0.3">
      <c r="E64" s="41"/>
    </row>
    <row r="65" spans="5:5" ht="12.75" customHeight="1" x14ac:dyDescent="0.3">
      <c r="E65" s="41"/>
    </row>
    <row r="66" spans="5:5" ht="12.75" customHeight="1" x14ac:dyDescent="0.3">
      <c r="E66" s="41"/>
    </row>
    <row r="67" spans="5:5" ht="12.75" customHeight="1" x14ac:dyDescent="0.3">
      <c r="E67" s="41"/>
    </row>
    <row r="68" spans="5:5" ht="12.75" customHeight="1" x14ac:dyDescent="0.3">
      <c r="E68" s="41"/>
    </row>
    <row r="69" spans="5:5" ht="12.75" customHeight="1" x14ac:dyDescent="0.3">
      <c r="E69" s="41"/>
    </row>
    <row r="70" spans="5:5" ht="12.75" customHeight="1" x14ac:dyDescent="0.3">
      <c r="E70" s="41"/>
    </row>
    <row r="71" spans="5:5" ht="12.75" customHeight="1" x14ac:dyDescent="0.3">
      <c r="E71" s="41"/>
    </row>
    <row r="72" spans="5:5" ht="12.75" customHeight="1" x14ac:dyDescent="0.3">
      <c r="E72" s="41"/>
    </row>
    <row r="73" spans="5:5" ht="12.75" customHeight="1" x14ac:dyDescent="0.3">
      <c r="E73" s="41"/>
    </row>
    <row r="74" spans="5:5" ht="12.75" customHeight="1" x14ac:dyDescent="0.3">
      <c r="E74" s="41"/>
    </row>
    <row r="75" spans="5:5" ht="12.75" customHeight="1" x14ac:dyDescent="0.3">
      <c r="E75" s="41"/>
    </row>
    <row r="76" spans="5:5" ht="12.75" customHeight="1" x14ac:dyDescent="0.3">
      <c r="E76" s="41"/>
    </row>
    <row r="77" spans="5:5" ht="12.75" customHeight="1" x14ac:dyDescent="0.3">
      <c r="E77" s="41"/>
    </row>
    <row r="78" spans="5:5" ht="12.75" customHeight="1" x14ac:dyDescent="0.3">
      <c r="E78" s="41"/>
    </row>
    <row r="79" spans="5:5" ht="12.75" customHeight="1" x14ac:dyDescent="0.3">
      <c r="E79" s="41"/>
    </row>
    <row r="80" spans="5:5" ht="12.75" customHeight="1" x14ac:dyDescent="0.3">
      <c r="E80" s="41"/>
    </row>
    <row r="81" spans="5:5" ht="12.75" customHeight="1" x14ac:dyDescent="0.3">
      <c r="E81" s="41"/>
    </row>
    <row r="82" spans="5:5" ht="12.75" customHeight="1" x14ac:dyDescent="0.3">
      <c r="E82" s="41"/>
    </row>
    <row r="83" spans="5:5" ht="12.75" customHeight="1" x14ac:dyDescent="0.3">
      <c r="E83" s="41"/>
    </row>
    <row r="84" spans="5:5" ht="12.75" customHeight="1" x14ac:dyDescent="0.3">
      <c r="E84" s="41"/>
    </row>
    <row r="85" spans="5:5" ht="12.75" customHeight="1" x14ac:dyDescent="0.3">
      <c r="E85" s="41"/>
    </row>
    <row r="86" spans="5:5" ht="12.75" customHeight="1" x14ac:dyDescent="0.3">
      <c r="E86" s="41"/>
    </row>
    <row r="87" spans="5:5" ht="12.75" customHeight="1" x14ac:dyDescent="0.3">
      <c r="E87" s="41"/>
    </row>
    <row r="88" spans="5:5" ht="12.75" customHeight="1" x14ac:dyDescent="0.3">
      <c r="E88" s="41"/>
    </row>
    <row r="89" spans="5:5" ht="12.75" customHeight="1" x14ac:dyDescent="0.3">
      <c r="E89" s="41"/>
    </row>
    <row r="90" spans="5:5" ht="12.75" customHeight="1" x14ac:dyDescent="0.3">
      <c r="E90" s="41"/>
    </row>
    <row r="91" spans="5:5" ht="12.75" customHeight="1" x14ac:dyDescent="0.3">
      <c r="E91" s="41"/>
    </row>
    <row r="92" spans="5:5" ht="12.75" customHeight="1" x14ac:dyDescent="0.3">
      <c r="E92" s="41"/>
    </row>
    <row r="93" spans="5:5" ht="12.75" customHeight="1" x14ac:dyDescent="0.3">
      <c r="E93" s="41"/>
    </row>
    <row r="94" spans="5:5" ht="12.75" customHeight="1" x14ac:dyDescent="0.3">
      <c r="E94" s="41"/>
    </row>
    <row r="95" spans="5:5" ht="12.75" customHeight="1" x14ac:dyDescent="0.3">
      <c r="E95" s="41"/>
    </row>
    <row r="96" spans="5:5" ht="12.75" customHeight="1" x14ac:dyDescent="0.3">
      <c r="E96" s="41"/>
    </row>
    <row r="97" spans="5:5" ht="12.75" customHeight="1" x14ac:dyDescent="0.3">
      <c r="E97" s="41"/>
    </row>
    <row r="98" spans="5:5" ht="12.75" customHeight="1" x14ac:dyDescent="0.3">
      <c r="E98" s="41"/>
    </row>
    <row r="99" spans="5:5" ht="12.75" customHeight="1" x14ac:dyDescent="0.3">
      <c r="E99" s="41"/>
    </row>
    <row r="100" spans="5:5" ht="12.75" customHeight="1" x14ac:dyDescent="0.3">
      <c r="E100" s="41"/>
    </row>
    <row r="101" spans="5:5" ht="12.75" customHeight="1" x14ac:dyDescent="0.3">
      <c r="E101" s="41"/>
    </row>
    <row r="102" spans="5:5" ht="12.75" customHeight="1" x14ac:dyDescent="0.3">
      <c r="E102" s="41"/>
    </row>
    <row r="103" spans="5:5" ht="12.75" customHeight="1" x14ac:dyDescent="0.3">
      <c r="E103" s="41"/>
    </row>
    <row r="104" spans="5:5" ht="12.75" customHeight="1" x14ac:dyDescent="0.3">
      <c r="E104" s="41"/>
    </row>
    <row r="105" spans="5:5" ht="12.75" customHeight="1" x14ac:dyDescent="0.3">
      <c r="E105" s="41"/>
    </row>
    <row r="106" spans="5:5" ht="12.75" customHeight="1" x14ac:dyDescent="0.3">
      <c r="E106" s="41"/>
    </row>
    <row r="107" spans="5:5" ht="12.75" customHeight="1" x14ac:dyDescent="0.3">
      <c r="E107" s="41"/>
    </row>
    <row r="108" spans="5:5" ht="12.75" customHeight="1" x14ac:dyDescent="0.3">
      <c r="E108" s="41"/>
    </row>
    <row r="109" spans="5:5" ht="12.75" customHeight="1" x14ac:dyDescent="0.3">
      <c r="E109" s="41"/>
    </row>
    <row r="110" spans="5:5" ht="12.75" customHeight="1" x14ac:dyDescent="0.3">
      <c r="E110" s="41"/>
    </row>
    <row r="111" spans="5:5" ht="12.75" customHeight="1" x14ac:dyDescent="0.3">
      <c r="E111" s="41"/>
    </row>
    <row r="112" spans="5:5" ht="12.75" customHeight="1" x14ac:dyDescent="0.3">
      <c r="E112" s="41"/>
    </row>
    <row r="113" spans="5:5" ht="12.75" customHeight="1" x14ac:dyDescent="0.3">
      <c r="E113" s="41"/>
    </row>
    <row r="114" spans="5:5" ht="12.75" customHeight="1" x14ac:dyDescent="0.3">
      <c r="E114" s="41"/>
    </row>
    <row r="115" spans="5:5" ht="12.75" customHeight="1" x14ac:dyDescent="0.3">
      <c r="E115" s="41"/>
    </row>
    <row r="116" spans="5:5" ht="12.75" customHeight="1" x14ac:dyDescent="0.3">
      <c r="E116" s="41"/>
    </row>
    <row r="117" spans="5:5" ht="12.75" customHeight="1" x14ac:dyDescent="0.3">
      <c r="E117" s="41"/>
    </row>
    <row r="118" spans="5:5" ht="12.75" customHeight="1" x14ac:dyDescent="0.3">
      <c r="E118" s="41"/>
    </row>
    <row r="119" spans="5:5" ht="12.75" customHeight="1" x14ac:dyDescent="0.3">
      <c r="E119" s="41"/>
    </row>
    <row r="120" spans="5:5" ht="12.75" customHeight="1" x14ac:dyDescent="0.3">
      <c r="E120" s="41"/>
    </row>
    <row r="121" spans="5:5" ht="12.75" customHeight="1" x14ac:dyDescent="0.3">
      <c r="E121" s="41"/>
    </row>
    <row r="122" spans="5:5" ht="12.75" customHeight="1" x14ac:dyDescent="0.3">
      <c r="E122" s="41"/>
    </row>
    <row r="123" spans="5:5" ht="12.75" customHeight="1" x14ac:dyDescent="0.3">
      <c r="E123" s="41"/>
    </row>
    <row r="124" spans="5:5" ht="12.75" customHeight="1" x14ac:dyDescent="0.3">
      <c r="E124" s="41"/>
    </row>
    <row r="125" spans="5:5" ht="12.75" customHeight="1" x14ac:dyDescent="0.3">
      <c r="E125" s="41"/>
    </row>
    <row r="126" spans="5:5" ht="12.75" customHeight="1" x14ac:dyDescent="0.3">
      <c r="E126" s="41"/>
    </row>
    <row r="127" spans="5:5" ht="12.75" customHeight="1" x14ac:dyDescent="0.3">
      <c r="E127" s="41"/>
    </row>
    <row r="128" spans="5:5" ht="12.75" customHeight="1" x14ac:dyDescent="0.3">
      <c r="E128" s="41"/>
    </row>
    <row r="129" spans="5:5" ht="12.75" customHeight="1" x14ac:dyDescent="0.3">
      <c r="E129" s="41"/>
    </row>
    <row r="130" spans="5:5" ht="12.75" customHeight="1" x14ac:dyDescent="0.3">
      <c r="E130" s="41"/>
    </row>
    <row r="131" spans="5:5" ht="12.75" customHeight="1" x14ac:dyDescent="0.3">
      <c r="E131" s="41"/>
    </row>
    <row r="132" spans="5:5" ht="12.75" customHeight="1" x14ac:dyDescent="0.3">
      <c r="E132" s="41"/>
    </row>
    <row r="133" spans="5:5" ht="12.75" customHeight="1" x14ac:dyDescent="0.3">
      <c r="E133" s="41"/>
    </row>
    <row r="134" spans="5:5" ht="12.75" customHeight="1" x14ac:dyDescent="0.3">
      <c r="E134" s="41"/>
    </row>
    <row r="135" spans="5:5" ht="12.75" customHeight="1" x14ac:dyDescent="0.3">
      <c r="E135" s="41"/>
    </row>
    <row r="136" spans="5:5" ht="12.75" customHeight="1" x14ac:dyDescent="0.3">
      <c r="E136" s="41"/>
    </row>
    <row r="137" spans="5:5" ht="12.75" customHeight="1" x14ac:dyDescent="0.3">
      <c r="E137" s="41"/>
    </row>
    <row r="138" spans="5:5" ht="12.75" customHeight="1" x14ac:dyDescent="0.3">
      <c r="E138" s="41"/>
    </row>
    <row r="139" spans="5:5" ht="12.75" customHeight="1" x14ac:dyDescent="0.3">
      <c r="E139" s="41"/>
    </row>
    <row r="140" spans="5:5" ht="12.75" customHeight="1" x14ac:dyDescent="0.3">
      <c r="E140" s="41"/>
    </row>
    <row r="141" spans="5:5" ht="12.75" customHeight="1" x14ac:dyDescent="0.3">
      <c r="E141" s="41"/>
    </row>
    <row r="142" spans="5:5" ht="12.75" customHeight="1" x14ac:dyDescent="0.3">
      <c r="E142" s="41"/>
    </row>
    <row r="143" spans="5:5" ht="12.75" customHeight="1" x14ac:dyDescent="0.3">
      <c r="E143" s="41"/>
    </row>
    <row r="144" spans="5:5" ht="12.75" customHeight="1" x14ac:dyDescent="0.3">
      <c r="E144" s="41"/>
    </row>
    <row r="145" spans="5:5" ht="12.75" customHeight="1" x14ac:dyDescent="0.3">
      <c r="E145" s="41"/>
    </row>
    <row r="146" spans="5:5" ht="12.75" customHeight="1" x14ac:dyDescent="0.3">
      <c r="E146" s="41"/>
    </row>
    <row r="147" spans="5:5" ht="12.75" customHeight="1" x14ac:dyDescent="0.3">
      <c r="E147" s="41"/>
    </row>
    <row r="148" spans="5:5" ht="12.75" customHeight="1" x14ac:dyDescent="0.3">
      <c r="E148" s="41"/>
    </row>
    <row r="149" spans="5:5" ht="12.75" customHeight="1" x14ac:dyDescent="0.3">
      <c r="E149" s="41"/>
    </row>
    <row r="150" spans="5:5" ht="12.75" customHeight="1" x14ac:dyDescent="0.3">
      <c r="E150" s="41"/>
    </row>
    <row r="151" spans="5:5" ht="12.75" customHeight="1" x14ac:dyDescent="0.3">
      <c r="E151" s="41"/>
    </row>
    <row r="152" spans="5:5" ht="12.75" customHeight="1" x14ac:dyDescent="0.3">
      <c r="E152" s="41"/>
    </row>
    <row r="153" spans="5:5" ht="12.75" customHeight="1" x14ac:dyDescent="0.3">
      <c r="E153" s="41"/>
    </row>
    <row r="154" spans="5:5" ht="12.75" customHeight="1" x14ac:dyDescent="0.3">
      <c r="E154" s="41"/>
    </row>
    <row r="155" spans="5:5" ht="12.75" customHeight="1" x14ac:dyDescent="0.3">
      <c r="E155" s="41"/>
    </row>
    <row r="156" spans="5:5" ht="12.75" customHeight="1" x14ac:dyDescent="0.3">
      <c r="E156" s="41"/>
    </row>
    <row r="157" spans="5:5" ht="12.75" customHeight="1" x14ac:dyDescent="0.3">
      <c r="E157" s="41"/>
    </row>
    <row r="158" spans="5:5" ht="12.75" customHeight="1" x14ac:dyDescent="0.3">
      <c r="E158" s="41"/>
    </row>
    <row r="159" spans="5:5" ht="12.75" customHeight="1" x14ac:dyDescent="0.3">
      <c r="E159" s="41"/>
    </row>
    <row r="160" spans="5:5" ht="12.75" customHeight="1" x14ac:dyDescent="0.3">
      <c r="E160" s="41"/>
    </row>
    <row r="161" spans="5:5" ht="12.75" customHeight="1" x14ac:dyDescent="0.3">
      <c r="E161" s="41"/>
    </row>
    <row r="162" spans="5:5" ht="12.75" customHeight="1" x14ac:dyDescent="0.3">
      <c r="E162" s="41"/>
    </row>
    <row r="163" spans="5:5" ht="12.75" customHeight="1" x14ac:dyDescent="0.3">
      <c r="E163" s="41"/>
    </row>
    <row r="164" spans="5:5" ht="12.75" customHeight="1" x14ac:dyDescent="0.3">
      <c r="E164" s="41"/>
    </row>
    <row r="165" spans="5:5" ht="12.75" customHeight="1" x14ac:dyDescent="0.3">
      <c r="E165" s="41"/>
    </row>
    <row r="166" spans="5:5" ht="12.75" customHeight="1" x14ac:dyDescent="0.3">
      <c r="E166" s="41"/>
    </row>
    <row r="167" spans="5:5" ht="12.75" customHeight="1" x14ac:dyDescent="0.3">
      <c r="E167" s="41"/>
    </row>
    <row r="168" spans="5:5" ht="12.75" customHeight="1" x14ac:dyDescent="0.3">
      <c r="E168" s="41"/>
    </row>
    <row r="169" spans="5:5" ht="12.75" customHeight="1" x14ac:dyDescent="0.3">
      <c r="E169" s="41"/>
    </row>
    <row r="170" spans="5:5" ht="12.75" customHeight="1" x14ac:dyDescent="0.3">
      <c r="E170" s="41"/>
    </row>
    <row r="171" spans="5:5" ht="12.75" customHeight="1" x14ac:dyDescent="0.3">
      <c r="E171" s="41"/>
    </row>
    <row r="172" spans="5:5" ht="12.75" customHeight="1" x14ac:dyDescent="0.3">
      <c r="E172" s="41"/>
    </row>
    <row r="173" spans="5:5" ht="12.75" customHeight="1" x14ac:dyDescent="0.3">
      <c r="E173" s="41"/>
    </row>
    <row r="174" spans="5:5" ht="12.75" customHeight="1" x14ac:dyDescent="0.3">
      <c r="E174" s="41"/>
    </row>
    <row r="175" spans="5:5" ht="12.75" customHeight="1" x14ac:dyDescent="0.3">
      <c r="E175" s="41"/>
    </row>
    <row r="176" spans="5:5" ht="12.75" customHeight="1" x14ac:dyDescent="0.3">
      <c r="E176" s="41"/>
    </row>
    <row r="177" spans="5:5" ht="12.75" customHeight="1" x14ac:dyDescent="0.3">
      <c r="E177" s="41"/>
    </row>
    <row r="178" spans="5:5" ht="12.75" customHeight="1" x14ac:dyDescent="0.3">
      <c r="E178" s="41"/>
    </row>
    <row r="179" spans="5:5" ht="12.75" customHeight="1" x14ac:dyDescent="0.3">
      <c r="E179" s="41"/>
    </row>
    <row r="180" spans="5:5" ht="12.75" customHeight="1" x14ac:dyDescent="0.3">
      <c r="E180" s="41"/>
    </row>
    <row r="181" spans="5:5" ht="12.75" customHeight="1" x14ac:dyDescent="0.3">
      <c r="E181" s="41"/>
    </row>
    <row r="182" spans="5:5" ht="12.75" customHeight="1" x14ac:dyDescent="0.3">
      <c r="E182" s="41"/>
    </row>
    <row r="183" spans="5:5" ht="12.75" customHeight="1" x14ac:dyDescent="0.3">
      <c r="E183" s="41"/>
    </row>
    <row r="184" spans="5:5" ht="12.75" customHeight="1" x14ac:dyDescent="0.3">
      <c r="E184" s="41"/>
    </row>
    <row r="185" spans="5:5" ht="12.75" customHeight="1" x14ac:dyDescent="0.3">
      <c r="E185" s="41"/>
    </row>
    <row r="186" spans="5:5" ht="12.75" customHeight="1" x14ac:dyDescent="0.3">
      <c r="E186" s="41"/>
    </row>
    <row r="187" spans="5:5" ht="12.75" customHeight="1" x14ac:dyDescent="0.3">
      <c r="E187" s="41"/>
    </row>
    <row r="188" spans="5:5" ht="12.75" customHeight="1" x14ac:dyDescent="0.3">
      <c r="E188" s="41"/>
    </row>
    <row r="189" spans="5:5" ht="12.75" customHeight="1" x14ac:dyDescent="0.3">
      <c r="E189" s="41"/>
    </row>
    <row r="190" spans="5:5" ht="12.75" customHeight="1" x14ac:dyDescent="0.3">
      <c r="E190" s="41"/>
    </row>
    <row r="191" spans="5:5" ht="12.75" customHeight="1" x14ac:dyDescent="0.3">
      <c r="E191" s="41"/>
    </row>
    <row r="192" spans="5:5" ht="12.75" customHeight="1" x14ac:dyDescent="0.3">
      <c r="E192" s="41"/>
    </row>
    <row r="193" spans="5:5" ht="12.75" customHeight="1" x14ac:dyDescent="0.3">
      <c r="E193" s="41"/>
    </row>
    <row r="194" spans="5:5" ht="12.75" customHeight="1" x14ac:dyDescent="0.3">
      <c r="E194" s="41"/>
    </row>
    <row r="195" spans="5:5" ht="12.75" customHeight="1" x14ac:dyDescent="0.3">
      <c r="E195" s="41"/>
    </row>
    <row r="196" spans="5:5" ht="12.75" customHeight="1" x14ac:dyDescent="0.3">
      <c r="E196" s="41"/>
    </row>
    <row r="197" spans="5:5" ht="12.75" customHeight="1" x14ac:dyDescent="0.3">
      <c r="E197" s="41"/>
    </row>
    <row r="198" spans="5:5" ht="12.75" customHeight="1" x14ac:dyDescent="0.3">
      <c r="E198" s="41"/>
    </row>
    <row r="199" spans="5:5" ht="12.75" customHeight="1" x14ac:dyDescent="0.3">
      <c r="E199" s="41"/>
    </row>
    <row r="200" spans="5:5" ht="12.75" customHeight="1" x14ac:dyDescent="0.3">
      <c r="E200" s="41"/>
    </row>
    <row r="201" spans="5:5" ht="12.75" customHeight="1" x14ac:dyDescent="0.3">
      <c r="E201" s="41"/>
    </row>
    <row r="202" spans="5:5" ht="12.75" customHeight="1" x14ac:dyDescent="0.3">
      <c r="E202" s="41"/>
    </row>
    <row r="203" spans="5:5" ht="12.75" customHeight="1" x14ac:dyDescent="0.3">
      <c r="E203" s="41"/>
    </row>
    <row r="204" spans="5:5" ht="12.75" customHeight="1" x14ac:dyDescent="0.3">
      <c r="E204" s="41"/>
    </row>
    <row r="205" spans="5:5" ht="12.75" customHeight="1" x14ac:dyDescent="0.3">
      <c r="E205" s="41"/>
    </row>
    <row r="206" spans="5:5" ht="12.75" customHeight="1" x14ac:dyDescent="0.3">
      <c r="E206" s="41"/>
    </row>
    <row r="207" spans="5:5" ht="12.75" customHeight="1" x14ac:dyDescent="0.3">
      <c r="E207" s="41"/>
    </row>
    <row r="208" spans="5:5" ht="12.75" customHeight="1" x14ac:dyDescent="0.3">
      <c r="E208" s="41"/>
    </row>
    <row r="209" spans="5:5" ht="12.75" customHeight="1" x14ac:dyDescent="0.3">
      <c r="E209" s="41"/>
    </row>
    <row r="210" spans="5:5" ht="12.75" customHeight="1" x14ac:dyDescent="0.3">
      <c r="E210" s="41"/>
    </row>
    <row r="211" spans="5:5" ht="12.75" customHeight="1" x14ac:dyDescent="0.3">
      <c r="E211" s="41"/>
    </row>
    <row r="212" spans="5:5" ht="12.75" customHeight="1" x14ac:dyDescent="0.3">
      <c r="E212" s="41"/>
    </row>
    <row r="213" spans="5:5" ht="12.75" customHeight="1" x14ac:dyDescent="0.3">
      <c r="E213" s="41"/>
    </row>
    <row r="214" spans="5:5" ht="12.75" customHeight="1" x14ac:dyDescent="0.3">
      <c r="E214" s="41"/>
    </row>
    <row r="215" spans="5:5" ht="12.75" customHeight="1" x14ac:dyDescent="0.3">
      <c r="E215" s="41"/>
    </row>
    <row r="216" spans="5:5" ht="12.75" customHeight="1" x14ac:dyDescent="0.3">
      <c r="E216" s="41"/>
    </row>
    <row r="217" spans="5:5" ht="12.75" customHeight="1" x14ac:dyDescent="0.3">
      <c r="E217" s="41"/>
    </row>
    <row r="218" spans="5:5" ht="12.75" customHeight="1" x14ac:dyDescent="0.3">
      <c r="E218" s="41"/>
    </row>
    <row r="219" spans="5:5" ht="12.75" customHeight="1" x14ac:dyDescent="0.3">
      <c r="E219" s="41"/>
    </row>
    <row r="220" spans="5:5" ht="12.75" customHeight="1" x14ac:dyDescent="0.3">
      <c r="E220" s="41"/>
    </row>
    <row r="221" spans="5:5" ht="12.75" customHeight="1" x14ac:dyDescent="0.3">
      <c r="E221" s="41"/>
    </row>
    <row r="222" spans="5:5" ht="12.75" customHeight="1" x14ac:dyDescent="0.3">
      <c r="E222" s="41"/>
    </row>
    <row r="223" spans="5:5" ht="12.75" customHeight="1" x14ac:dyDescent="0.3">
      <c r="E223" s="41"/>
    </row>
    <row r="224" spans="5:5" ht="12.75" customHeight="1" x14ac:dyDescent="0.3">
      <c r="E224" s="41"/>
    </row>
    <row r="225" spans="5:5" ht="12.75" customHeight="1" x14ac:dyDescent="0.3">
      <c r="E225" s="41"/>
    </row>
    <row r="226" spans="5:5" ht="12.75" customHeight="1" x14ac:dyDescent="0.3">
      <c r="E226" s="41"/>
    </row>
    <row r="227" spans="5:5" ht="12.75" customHeight="1" x14ac:dyDescent="0.3">
      <c r="E227" s="41"/>
    </row>
    <row r="228" spans="5:5" ht="12.75" customHeight="1" x14ac:dyDescent="0.3">
      <c r="E228" s="41"/>
    </row>
    <row r="229" spans="5:5" ht="12.75" customHeight="1" x14ac:dyDescent="0.3">
      <c r="E229" s="41"/>
    </row>
    <row r="230" spans="5:5" ht="12.75" customHeight="1" x14ac:dyDescent="0.3">
      <c r="E230" s="41"/>
    </row>
    <row r="231" spans="5:5" ht="12.75" customHeight="1" x14ac:dyDescent="0.3">
      <c r="E231" s="41"/>
    </row>
    <row r="232" spans="5:5" ht="12.75" customHeight="1" x14ac:dyDescent="0.3">
      <c r="E232" s="41"/>
    </row>
    <row r="233" spans="5:5" ht="12.75" customHeight="1" x14ac:dyDescent="0.3">
      <c r="E233" s="41"/>
    </row>
    <row r="234" spans="5:5" ht="12.75" customHeight="1" x14ac:dyDescent="0.3">
      <c r="E234" s="41"/>
    </row>
    <row r="235" spans="5:5" ht="12.75" customHeight="1" x14ac:dyDescent="0.3">
      <c r="E235" s="41"/>
    </row>
    <row r="236" spans="5:5" ht="12.75" customHeight="1" x14ac:dyDescent="0.3">
      <c r="E236" s="41"/>
    </row>
    <row r="237" spans="5:5" ht="12.75" customHeight="1" x14ac:dyDescent="0.3">
      <c r="E237" s="41"/>
    </row>
    <row r="238" spans="5:5" ht="12.75" customHeight="1" x14ac:dyDescent="0.3">
      <c r="E238" s="41"/>
    </row>
    <row r="239" spans="5:5" ht="12.75" customHeight="1" x14ac:dyDescent="0.3">
      <c r="E239" s="41"/>
    </row>
    <row r="240" spans="5:5" ht="12.75" customHeight="1" x14ac:dyDescent="0.3">
      <c r="E240" s="41"/>
    </row>
    <row r="241" spans="5:5" ht="12.75" customHeight="1" x14ac:dyDescent="0.3">
      <c r="E241" s="41"/>
    </row>
    <row r="242" spans="5:5" ht="12.75" customHeight="1" x14ac:dyDescent="0.3">
      <c r="E242" s="41"/>
    </row>
    <row r="243" spans="5:5" ht="12.75" customHeight="1" x14ac:dyDescent="0.3">
      <c r="E243" s="41"/>
    </row>
    <row r="244" spans="5:5" ht="12.75" customHeight="1" x14ac:dyDescent="0.3">
      <c r="E244" s="41"/>
    </row>
    <row r="245" spans="5:5" ht="12.75" customHeight="1" x14ac:dyDescent="0.3">
      <c r="E245" s="41"/>
    </row>
    <row r="246" spans="5:5" ht="12.75" customHeight="1" x14ac:dyDescent="0.3">
      <c r="E246" s="41"/>
    </row>
    <row r="247" spans="5:5" ht="12.75" customHeight="1" x14ac:dyDescent="0.3">
      <c r="E247" s="41"/>
    </row>
    <row r="248" spans="5:5" ht="12.75" customHeight="1" x14ac:dyDescent="0.3">
      <c r="E248" s="41"/>
    </row>
    <row r="249" spans="5:5" ht="12.75" customHeight="1" x14ac:dyDescent="0.3">
      <c r="E249" s="41"/>
    </row>
    <row r="250" spans="5:5" ht="12.75" customHeight="1" x14ac:dyDescent="0.3">
      <c r="E250" s="41"/>
    </row>
    <row r="251" spans="5:5" ht="12.75" customHeight="1" x14ac:dyDescent="0.3">
      <c r="E251" s="41"/>
    </row>
    <row r="252" spans="5:5" ht="12.75" customHeight="1" x14ac:dyDescent="0.3">
      <c r="E252" s="41"/>
    </row>
    <row r="253" spans="5:5" ht="12.75" customHeight="1" x14ac:dyDescent="0.3">
      <c r="E253" s="41"/>
    </row>
    <row r="254" spans="5:5" ht="12.75" customHeight="1" x14ac:dyDescent="0.3">
      <c r="E254" s="41"/>
    </row>
    <row r="255" spans="5:5" ht="12.75" customHeight="1" x14ac:dyDescent="0.3">
      <c r="E255" s="41"/>
    </row>
    <row r="256" spans="5:5" ht="12.75" customHeight="1" x14ac:dyDescent="0.3">
      <c r="E256" s="41"/>
    </row>
    <row r="257" spans="5:5" ht="12.75" customHeight="1" x14ac:dyDescent="0.3">
      <c r="E257" s="41"/>
    </row>
    <row r="258" spans="5:5" ht="12.75" customHeight="1" x14ac:dyDescent="0.3">
      <c r="E258" s="41"/>
    </row>
    <row r="259" spans="5:5" ht="12.75" customHeight="1" x14ac:dyDescent="0.3">
      <c r="E259" s="41"/>
    </row>
    <row r="260" spans="5:5" ht="12.75" customHeight="1" x14ac:dyDescent="0.3">
      <c r="E260" s="41"/>
    </row>
    <row r="261" spans="5:5" ht="12.75" customHeight="1" x14ac:dyDescent="0.3">
      <c r="E261" s="41"/>
    </row>
    <row r="262" spans="5:5" ht="12.75" customHeight="1" x14ac:dyDescent="0.3">
      <c r="E262" s="41"/>
    </row>
    <row r="263" spans="5:5" ht="12.75" customHeight="1" x14ac:dyDescent="0.3">
      <c r="E263" s="41"/>
    </row>
    <row r="264" spans="5:5" ht="12.75" customHeight="1" x14ac:dyDescent="0.3">
      <c r="E264" s="41"/>
    </row>
    <row r="265" spans="5:5" ht="12.75" customHeight="1" x14ac:dyDescent="0.3">
      <c r="E265" s="41"/>
    </row>
    <row r="266" spans="5:5" ht="12.75" customHeight="1" x14ac:dyDescent="0.3">
      <c r="E266" s="41"/>
    </row>
    <row r="267" spans="5:5" ht="12.75" customHeight="1" x14ac:dyDescent="0.3">
      <c r="E267" s="41"/>
    </row>
    <row r="268" spans="5:5" ht="12.75" customHeight="1" x14ac:dyDescent="0.3">
      <c r="E268" s="41"/>
    </row>
    <row r="269" spans="5:5" ht="12.75" customHeight="1" x14ac:dyDescent="0.3">
      <c r="E269" s="41"/>
    </row>
    <row r="270" spans="5:5" ht="12.75" customHeight="1" x14ac:dyDescent="0.3">
      <c r="E270" s="41"/>
    </row>
    <row r="271" spans="5:5" ht="12.75" customHeight="1" x14ac:dyDescent="0.3">
      <c r="E271" s="41"/>
    </row>
    <row r="272" spans="5:5" ht="12.75" customHeight="1" x14ac:dyDescent="0.3">
      <c r="E272" s="41"/>
    </row>
    <row r="273" spans="5:5" ht="12.75" customHeight="1" x14ac:dyDescent="0.3">
      <c r="E273" s="41"/>
    </row>
    <row r="274" spans="5:5" ht="12.75" customHeight="1" x14ac:dyDescent="0.3">
      <c r="E274" s="41"/>
    </row>
    <row r="275" spans="5:5" ht="12.75" customHeight="1" x14ac:dyDescent="0.3">
      <c r="E275" s="41"/>
    </row>
    <row r="276" spans="5:5" ht="12.75" customHeight="1" x14ac:dyDescent="0.3">
      <c r="E276" s="41"/>
    </row>
    <row r="277" spans="5:5" ht="12.75" customHeight="1" x14ac:dyDescent="0.3">
      <c r="E277" s="41"/>
    </row>
    <row r="278" spans="5:5" ht="12.75" customHeight="1" x14ac:dyDescent="0.3">
      <c r="E278" s="41"/>
    </row>
    <row r="279" spans="5:5" ht="12.75" customHeight="1" x14ac:dyDescent="0.3">
      <c r="E279" s="41"/>
    </row>
    <row r="280" spans="5:5" ht="12.75" customHeight="1" x14ac:dyDescent="0.3">
      <c r="E280" s="41"/>
    </row>
    <row r="281" spans="5:5" ht="12.75" customHeight="1" x14ac:dyDescent="0.3">
      <c r="E281" s="41"/>
    </row>
    <row r="282" spans="5:5" ht="12.75" customHeight="1" x14ac:dyDescent="0.3">
      <c r="E282" s="41"/>
    </row>
    <row r="283" spans="5:5" ht="12.75" customHeight="1" x14ac:dyDescent="0.3">
      <c r="E283" s="41"/>
    </row>
    <row r="284" spans="5:5" ht="12.75" customHeight="1" x14ac:dyDescent="0.3">
      <c r="E284" s="41"/>
    </row>
    <row r="285" spans="5:5" ht="12.75" customHeight="1" x14ac:dyDescent="0.3">
      <c r="E285" s="41"/>
    </row>
    <row r="286" spans="5:5" ht="12.75" customHeight="1" x14ac:dyDescent="0.3">
      <c r="E286" s="41"/>
    </row>
    <row r="287" spans="5:5" ht="12.75" customHeight="1" x14ac:dyDescent="0.3">
      <c r="E287" s="41"/>
    </row>
    <row r="288" spans="5:5" ht="12.75" customHeight="1" x14ac:dyDescent="0.3">
      <c r="E288" s="41"/>
    </row>
    <row r="289" spans="5:5" ht="12.75" customHeight="1" x14ac:dyDescent="0.3">
      <c r="E289" s="41"/>
    </row>
    <row r="290" spans="5:5" ht="12.75" customHeight="1" x14ac:dyDescent="0.3">
      <c r="E290" s="41"/>
    </row>
    <row r="291" spans="5:5" ht="12.75" customHeight="1" x14ac:dyDescent="0.3">
      <c r="E291" s="41"/>
    </row>
    <row r="292" spans="5:5" ht="12.75" customHeight="1" x14ac:dyDescent="0.3">
      <c r="E292" s="41"/>
    </row>
    <row r="293" spans="5:5" ht="12.75" customHeight="1" x14ac:dyDescent="0.3">
      <c r="E293" s="41"/>
    </row>
    <row r="294" spans="5:5" ht="12.75" customHeight="1" x14ac:dyDescent="0.3">
      <c r="E294" s="41"/>
    </row>
    <row r="295" spans="5:5" ht="12.75" customHeight="1" x14ac:dyDescent="0.3">
      <c r="E295" s="41"/>
    </row>
    <row r="296" spans="5:5" ht="12.75" customHeight="1" x14ac:dyDescent="0.3">
      <c r="E296" s="41"/>
    </row>
    <row r="297" spans="5:5" ht="12.75" customHeight="1" x14ac:dyDescent="0.3">
      <c r="E297" s="41"/>
    </row>
    <row r="298" spans="5:5" ht="12.75" customHeight="1" x14ac:dyDescent="0.3">
      <c r="E298" s="41"/>
    </row>
    <row r="299" spans="5:5" ht="12.75" customHeight="1" x14ac:dyDescent="0.3">
      <c r="E299" s="41"/>
    </row>
    <row r="300" spans="5:5" ht="12.75" customHeight="1" x14ac:dyDescent="0.3">
      <c r="E300" s="41"/>
    </row>
    <row r="301" spans="5:5" ht="12.75" customHeight="1" x14ac:dyDescent="0.3">
      <c r="E301" s="41"/>
    </row>
    <row r="302" spans="5:5" ht="12.75" customHeight="1" x14ac:dyDescent="0.3">
      <c r="E302" s="41"/>
    </row>
    <row r="303" spans="5:5" ht="12.75" customHeight="1" x14ac:dyDescent="0.3">
      <c r="E303" s="41"/>
    </row>
    <row r="304" spans="5:5" ht="12.75" customHeight="1" x14ac:dyDescent="0.3">
      <c r="E304" s="41"/>
    </row>
    <row r="305" spans="5:5" ht="12.75" customHeight="1" x14ac:dyDescent="0.3">
      <c r="E305" s="41"/>
    </row>
    <row r="306" spans="5:5" ht="12.75" customHeight="1" x14ac:dyDescent="0.3">
      <c r="E306" s="41"/>
    </row>
    <row r="307" spans="5:5" ht="12.75" customHeight="1" x14ac:dyDescent="0.3">
      <c r="E307" s="41"/>
    </row>
    <row r="308" spans="5:5" ht="12.75" customHeight="1" x14ac:dyDescent="0.3">
      <c r="E308" s="41"/>
    </row>
    <row r="309" spans="5:5" ht="12.75" customHeight="1" x14ac:dyDescent="0.3">
      <c r="E309" s="41"/>
    </row>
    <row r="310" spans="5:5" ht="12.75" customHeight="1" x14ac:dyDescent="0.3">
      <c r="E310" s="41"/>
    </row>
    <row r="311" spans="5:5" ht="12.75" customHeight="1" x14ac:dyDescent="0.3">
      <c r="E311" s="41"/>
    </row>
    <row r="312" spans="5:5" ht="12.75" customHeight="1" x14ac:dyDescent="0.3">
      <c r="E312" s="41"/>
    </row>
    <row r="313" spans="5:5" ht="12.75" customHeight="1" x14ac:dyDescent="0.3">
      <c r="E313" s="41"/>
    </row>
    <row r="314" spans="5:5" ht="12.75" customHeight="1" x14ac:dyDescent="0.3">
      <c r="E314" s="41"/>
    </row>
    <row r="315" spans="5:5" ht="12.75" customHeight="1" x14ac:dyDescent="0.3">
      <c r="E315" s="41"/>
    </row>
    <row r="316" spans="5:5" ht="12.75" customHeight="1" x14ac:dyDescent="0.3">
      <c r="E316" s="41"/>
    </row>
    <row r="317" spans="5:5" ht="12.75" customHeight="1" x14ac:dyDescent="0.3">
      <c r="E317" s="41"/>
    </row>
    <row r="318" spans="5:5" ht="12.75" customHeight="1" x14ac:dyDescent="0.3">
      <c r="E318" s="41"/>
    </row>
    <row r="319" spans="5:5" ht="12.75" customHeight="1" x14ac:dyDescent="0.3">
      <c r="E319" s="41"/>
    </row>
    <row r="320" spans="5:5" ht="12.75" customHeight="1" x14ac:dyDescent="0.3">
      <c r="E320" s="41"/>
    </row>
    <row r="321" spans="5:5" ht="12.75" customHeight="1" x14ac:dyDescent="0.3">
      <c r="E321" s="41"/>
    </row>
    <row r="322" spans="5:5" ht="12.75" customHeight="1" x14ac:dyDescent="0.3">
      <c r="E322" s="41"/>
    </row>
    <row r="323" spans="5:5" ht="12.75" customHeight="1" x14ac:dyDescent="0.3">
      <c r="E323" s="41"/>
    </row>
    <row r="324" spans="5:5" ht="12.75" customHeight="1" x14ac:dyDescent="0.3">
      <c r="E324" s="41"/>
    </row>
    <row r="325" spans="5:5" ht="12.75" customHeight="1" x14ac:dyDescent="0.3">
      <c r="E325" s="41"/>
    </row>
    <row r="326" spans="5:5" ht="12.75" customHeight="1" x14ac:dyDescent="0.3">
      <c r="E326" s="41"/>
    </row>
    <row r="327" spans="5:5" ht="12.75" customHeight="1" x14ac:dyDescent="0.3">
      <c r="E327" s="41"/>
    </row>
    <row r="328" spans="5:5" ht="12.75" customHeight="1" x14ac:dyDescent="0.3">
      <c r="E328" s="41"/>
    </row>
    <row r="329" spans="5:5" ht="12.75" customHeight="1" x14ac:dyDescent="0.3">
      <c r="E329" s="41"/>
    </row>
    <row r="330" spans="5:5" ht="12.75" customHeight="1" x14ac:dyDescent="0.3">
      <c r="E330" s="41"/>
    </row>
    <row r="331" spans="5:5" ht="12.75" customHeight="1" x14ac:dyDescent="0.3">
      <c r="E331" s="41"/>
    </row>
    <row r="332" spans="5:5" ht="12.75" customHeight="1" x14ac:dyDescent="0.3">
      <c r="E332" s="41"/>
    </row>
    <row r="333" spans="5:5" ht="12.75" customHeight="1" x14ac:dyDescent="0.3">
      <c r="E333" s="41"/>
    </row>
    <row r="334" spans="5:5" ht="12.75" customHeight="1" x14ac:dyDescent="0.3">
      <c r="E334" s="41"/>
    </row>
    <row r="335" spans="5:5" ht="12.75" customHeight="1" x14ac:dyDescent="0.3">
      <c r="E335" s="41"/>
    </row>
    <row r="336" spans="5:5" ht="12.75" customHeight="1" x14ac:dyDescent="0.3">
      <c r="E336" s="41"/>
    </row>
    <row r="337" spans="5:5" ht="12.75" customHeight="1" x14ac:dyDescent="0.3">
      <c r="E337" s="41"/>
    </row>
    <row r="338" spans="5:5" ht="12.75" customHeight="1" x14ac:dyDescent="0.3">
      <c r="E338" s="41"/>
    </row>
    <row r="339" spans="5:5" ht="12.75" customHeight="1" x14ac:dyDescent="0.3">
      <c r="E339" s="41"/>
    </row>
    <row r="340" spans="5:5" ht="12.75" customHeight="1" x14ac:dyDescent="0.3">
      <c r="E340" s="41"/>
    </row>
    <row r="341" spans="5:5" ht="12.75" customHeight="1" x14ac:dyDescent="0.3">
      <c r="E341" s="41"/>
    </row>
    <row r="342" spans="5:5" ht="12.75" customHeight="1" x14ac:dyDescent="0.3">
      <c r="E342" s="41"/>
    </row>
    <row r="343" spans="5:5" ht="12.75" customHeight="1" x14ac:dyDescent="0.3">
      <c r="E343" s="41"/>
    </row>
    <row r="344" spans="5:5" ht="12.75" customHeight="1" x14ac:dyDescent="0.3">
      <c r="E344" s="41"/>
    </row>
    <row r="345" spans="5:5" ht="12.75" customHeight="1" x14ac:dyDescent="0.3">
      <c r="E345" s="41"/>
    </row>
    <row r="346" spans="5:5" ht="12.75" customHeight="1" x14ac:dyDescent="0.3">
      <c r="E346" s="41"/>
    </row>
    <row r="347" spans="5:5" ht="12.75" customHeight="1" x14ac:dyDescent="0.3">
      <c r="E347" s="41"/>
    </row>
    <row r="348" spans="5:5" ht="12.75" customHeight="1" x14ac:dyDescent="0.3">
      <c r="E348" s="41"/>
    </row>
    <row r="349" spans="5:5" ht="12.75" customHeight="1" x14ac:dyDescent="0.3">
      <c r="E349" s="41"/>
    </row>
    <row r="350" spans="5:5" ht="12.75" customHeight="1" x14ac:dyDescent="0.3">
      <c r="E350" s="41"/>
    </row>
    <row r="351" spans="5:5" ht="12.75" customHeight="1" x14ac:dyDescent="0.3">
      <c r="E351" s="41"/>
    </row>
    <row r="352" spans="5:5" ht="12.75" customHeight="1" x14ac:dyDescent="0.3">
      <c r="E352" s="41"/>
    </row>
    <row r="353" spans="5:5" ht="12.75" customHeight="1" x14ac:dyDescent="0.3">
      <c r="E353" s="41"/>
    </row>
    <row r="354" spans="5:5" ht="12.75" customHeight="1" x14ac:dyDescent="0.3">
      <c r="E354" s="41"/>
    </row>
    <row r="355" spans="5:5" ht="12.75" customHeight="1" x14ac:dyDescent="0.3">
      <c r="E355" s="41"/>
    </row>
    <row r="356" spans="5:5" ht="12.75" customHeight="1" x14ac:dyDescent="0.3">
      <c r="E356" s="41"/>
    </row>
    <row r="357" spans="5:5" ht="12.75" customHeight="1" x14ac:dyDescent="0.3">
      <c r="E357" s="41"/>
    </row>
    <row r="358" spans="5:5" ht="12.75" customHeight="1" x14ac:dyDescent="0.3">
      <c r="E358" s="41"/>
    </row>
    <row r="359" spans="5:5" ht="12.75" customHeight="1" x14ac:dyDescent="0.3">
      <c r="E359" s="41"/>
    </row>
    <row r="360" spans="5:5" ht="12.75" customHeight="1" x14ac:dyDescent="0.3">
      <c r="E360" s="41"/>
    </row>
    <row r="361" spans="5:5" ht="12.75" customHeight="1" x14ac:dyDescent="0.3">
      <c r="E361" s="41"/>
    </row>
    <row r="362" spans="5:5" ht="12.75" customHeight="1" x14ac:dyDescent="0.3">
      <c r="E362" s="41"/>
    </row>
    <row r="363" spans="5:5" ht="12.75" customHeight="1" x14ac:dyDescent="0.3">
      <c r="E363" s="41"/>
    </row>
    <row r="364" spans="5:5" ht="12.75" customHeight="1" x14ac:dyDescent="0.3">
      <c r="E364" s="41"/>
    </row>
    <row r="365" spans="5:5" ht="12.75" customHeight="1" x14ac:dyDescent="0.3">
      <c r="E365" s="41"/>
    </row>
    <row r="366" spans="5:5" ht="12.75" customHeight="1" x14ac:dyDescent="0.3">
      <c r="E366" s="41"/>
    </row>
    <row r="367" spans="5:5" ht="12.75" customHeight="1" x14ac:dyDescent="0.3">
      <c r="E367" s="41"/>
    </row>
    <row r="368" spans="5:5" ht="12.75" customHeight="1" x14ac:dyDescent="0.3">
      <c r="E368" s="41"/>
    </row>
    <row r="369" spans="5:5" ht="12.75" customHeight="1" x14ac:dyDescent="0.3">
      <c r="E369" s="41"/>
    </row>
    <row r="370" spans="5:5" ht="12.75" customHeight="1" x14ac:dyDescent="0.3">
      <c r="E370" s="41"/>
    </row>
    <row r="371" spans="5:5" ht="12.75" customHeight="1" x14ac:dyDescent="0.3">
      <c r="E371" s="41"/>
    </row>
    <row r="372" spans="5:5" ht="12.75" customHeight="1" x14ac:dyDescent="0.3">
      <c r="E372" s="41"/>
    </row>
    <row r="373" spans="5:5" ht="12.75" customHeight="1" x14ac:dyDescent="0.3">
      <c r="E373" s="41"/>
    </row>
    <row r="374" spans="5:5" ht="12.75" customHeight="1" x14ac:dyDescent="0.3">
      <c r="E374" s="41"/>
    </row>
    <row r="375" spans="5:5" ht="12.75" customHeight="1" x14ac:dyDescent="0.3">
      <c r="E375" s="41"/>
    </row>
    <row r="376" spans="5:5" ht="12.75" customHeight="1" x14ac:dyDescent="0.3">
      <c r="E376" s="41"/>
    </row>
    <row r="377" spans="5:5" ht="12.75" customHeight="1" x14ac:dyDescent="0.3">
      <c r="E377" s="41"/>
    </row>
    <row r="378" spans="5:5" ht="12.75" customHeight="1" x14ac:dyDescent="0.3">
      <c r="E378" s="41"/>
    </row>
    <row r="379" spans="5:5" ht="12.75" customHeight="1" x14ac:dyDescent="0.3">
      <c r="E379" s="41"/>
    </row>
    <row r="380" spans="5:5" ht="12.75" customHeight="1" x14ac:dyDescent="0.3">
      <c r="E380" s="41"/>
    </row>
    <row r="381" spans="5:5" ht="12.75" customHeight="1" x14ac:dyDescent="0.3">
      <c r="E381" s="41"/>
    </row>
    <row r="382" spans="5:5" ht="12.75" customHeight="1" x14ac:dyDescent="0.3">
      <c r="E382" s="41"/>
    </row>
    <row r="383" spans="5:5" ht="12.75" customHeight="1" x14ac:dyDescent="0.3">
      <c r="E383" s="41"/>
    </row>
    <row r="384" spans="5:5" ht="12.75" customHeight="1" x14ac:dyDescent="0.3">
      <c r="E384" s="41"/>
    </row>
    <row r="385" spans="5:5" ht="12.75" customHeight="1" x14ac:dyDescent="0.3">
      <c r="E385" s="41"/>
    </row>
    <row r="386" spans="5:5" ht="12.75" customHeight="1" x14ac:dyDescent="0.3">
      <c r="E386" s="41"/>
    </row>
    <row r="387" spans="5:5" ht="12.75" customHeight="1" x14ac:dyDescent="0.3">
      <c r="E387" s="41"/>
    </row>
    <row r="388" spans="5:5" ht="12.75" customHeight="1" x14ac:dyDescent="0.3">
      <c r="E388" s="41"/>
    </row>
    <row r="389" spans="5:5" ht="12.75" customHeight="1" x14ac:dyDescent="0.3">
      <c r="E389" s="41"/>
    </row>
    <row r="390" spans="5:5" ht="12.75" customHeight="1" x14ac:dyDescent="0.3">
      <c r="E390" s="41"/>
    </row>
    <row r="391" spans="5:5" ht="12.75" customHeight="1" x14ac:dyDescent="0.3">
      <c r="E391" s="41"/>
    </row>
    <row r="392" spans="5:5" ht="12.75" customHeight="1" x14ac:dyDescent="0.3">
      <c r="E392" s="41"/>
    </row>
    <row r="393" spans="5:5" ht="12.75" customHeight="1" x14ac:dyDescent="0.3">
      <c r="E393" s="41"/>
    </row>
    <row r="394" spans="5:5" ht="12.75" customHeight="1" x14ac:dyDescent="0.3">
      <c r="E394" s="41"/>
    </row>
    <row r="395" spans="5:5" ht="12.75" customHeight="1" x14ac:dyDescent="0.3">
      <c r="E395" s="41"/>
    </row>
    <row r="396" spans="5:5" ht="12.75" customHeight="1" x14ac:dyDescent="0.3">
      <c r="E396" s="41"/>
    </row>
    <row r="397" spans="5:5" ht="12.75" customHeight="1" x14ac:dyDescent="0.3">
      <c r="E397" s="41"/>
    </row>
    <row r="398" spans="5:5" ht="12.75" customHeight="1" x14ac:dyDescent="0.3">
      <c r="E398" s="41"/>
    </row>
    <row r="399" spans="5:5" ht="12.75" customHeight="1" x14ac:dyDescent="0.3">
      <c r="E399" s="41"/>
    </row>
    <row r="400" spans="5:5" ht="12.75" customHeight="1" x14ac:dyDescent="0.3">
      <c r="E400" s="41"/>
    </row>
    <row r="401" spans="5:5" ht="12.75" customHeight="1" x14ac:dyDescent="0.3">
      <c r="E401" s="41"/>
    </row>
    <row r="402" spans="5:5" ht="12.75" customHeight="1" x14ac:dyDescent="0.3">
      <c r="E402" s="41"/>
    </row>
    <row r="403" spans="5:5" ht="12.75" customHeight="1" x14ac:dyDescent="0.3">
      <c r="E403" s="41"/>
    </row>
    <row r="404" spans="5:5" ht="12.75" customHeight="1" x14ac:dyDescent="0.3">
      <c r="E404" s="41"/>
    </row>
    <row r="405" spans="5:5" ht="12.75" customHeight="1" x14ac:dyDescent="0.3">
      <c r="E405" s="41"/>
    </row>
    <row r="406" spans="5:5" ht="12.75" customHeight="1" x14ac:dyDescent="0.3">
      <c r="E406" s="41"/>
    </row>
    <row r="407" spans="5:5" ht="12.75" customHeight="1" x14ac:dyDescent="0.3">
      <c r="E407" s="41"/>
    </row>
    <row r="408" spans="5:5" ht="12.75" customHeight="1" x14ac:dyDescent="0.3">
      <c r="E408" s="41"/>
    </row>
    <row r="409" spans="5:5" ht="12.75" customHeight="1" x14ac:dyDescent="0.3">
      <c r="E409" s="41"/>
    </row>
    <row r="410" spans="5:5" ht="12.75" customHeight="1" x14ac:dyDescent="0.3">
      <c r="E410" s="41"/>
    </row>
    <row r="411" spans="5:5" ht="12.75" customHeight="1" x14ac:dyDescent="0.3">
      <c r="E411" s="41"/>
    </row>
    <row r="412" spans="5:5" ht="12.75" customHeight="1" x14ac:dyDescent="0.3">
      <c r="E412" s="41"/>
    </row>
    <row r="413" spans="5:5" ht="12.75" customHeight="1" x14ac:dyDescent="0.3">
      <c r="E413" s="41"/>
    </row>
    <row r="414" spans="5:5" ht="12.75" customHeight="1" x14ac:dyDescent="0.3">
      <c r="E414" s="41"/>
    </row>
    <row r="415" spans="5:5" ht="12.75" customHeight="1" x14ac:dyDescent="0.3">
      <c r="E415" s="41"/>
    </row>
    <row r="416" spans="5:5" ht="12.75" customHeight="1" x14ac:dyDescent="0.3">
      <c r="E416" s="41"/>
    </row>
    <row r="417" spans="5:5" ht="12.75" customHeight="1" x14ac:dyDescent="0.3">
      <c r="E417" s="41"/>
    </row>
    <row r="418" spans="5:5" ht="12.75" customHeight="1" x14ac:dyDescent="0.3">
      <c r="E418" s="41"/>
    </row>
    <row r="419" spans="5:5" ht="12.75" customHeight="1" x14ac:dyDescent="0.3">
      <c r="E419" s="41"/>
    </row>
    <row r="420" spans="5:5" ht="12.75" customHeight="1" x14ac:dyDescent="0.3">
      <c r="E420" s="41"/>
    </row>
    <row r="421" spans="5:5" ht="12.75" customHeight="1" x14ac:dyDescent="0.3">
      <c r="E421" s="41"/>
    </row>
    <row r="422" spans="5:5" ht="12.75" customHeight="1" x14ac:dyDescent="0.3">
      <c r="E422" s="41"/>
    </row>
    <row r="423" spans="5:5" ht="12.75" customHeight="1" x14ac:dyDescent="0.3">
      <c r="E423" s="41"/>
    </row>
    <row r="424" spans="5:5" ht="12.75" customHeight="1" x14ac:dyDescent="0.3">
      <c r="E424" s="41"/>
    </row>
    <row r="425" spans="5:5" ht="12.75" customHeight="1" x14ac:dyDescent="0.3">
      <c r="E425" s="41"/>
    </row>
    <row r="426" spans="5:5" ht="12.75" customHeight="1" x14ac:dyDescent="0.3">
      <c r="E426" s="41"/>
    </row>
    <row r="427" spans="5:5" ht="12.75" customHeight="1" x14ac:dyDescent="0.3">
      <c r="E427" s="41"/>
    </row>
    <row r="428" spans="5:5" ht="12.75" customHeight="1" x14ac:dyDescent="0.3">
      <c r="E428" s="41"/>
    </row>
    <row r="429" spans="5:5" ht="12.75" customHeight="1" x14ac:dyDescent="0.3">
      <c r="E429" s="41"/>
    </row>
    <row r="430" spans="5:5" ht="12.75" customHeight="1" x14ac:dyDescent="0.3">
      <c r="E430" s="41"/>
    </row>
    <row r="431" spans="5:5" ht="12.75" customHeight="1" x14ac:dyDescent="0.3">
      <c r="E431" s="41"/>
    </row>
    <row r="432" spans="5:5" ht="12.75" customHeight="1" x14ac:dyDescent="0.3">
      <c r="E432" s="41"/>
    </row>
    <row r="433" spans="5:5" ht="12.75" customHeight="1" x14ac:dyDescent="0.3">
      <c r="E433" s="41"/>
    </row>
    <row r="434" spans="5:5" ht="12.75" customHeight="1" x14ac:dyDescent="0.3">
      <c r="E434" s="41"/>
    </row>
    <row r="435" spans="5:5" ht="12.75" customHeight="1" x14ac:dyDescent="0.3">
      <c r="E435" s="41"/>
    </row>
    <row r="436" spans="5:5" ht="12.75" customHeight="1" x14ac:dyDescent="0.3">
      <c r="E436" s="41"/>
    </row>
    <row r="437" spans="5:5" ht="12.75" customHeight="1" x14ac:dyDescent="0.3">
      <c r="E437" s="41"/>
    </row>
    <row r="438" spans="5:5" ht="12.75" customHeight="1" x14ac:dyDescent="0.3">
      <c r="E438" s="41"/>
    </row>
    <row r="439" spans="5:5" ht="12.75" customHeight="1" x14ac:dyDescent="0.3">
      <c r="E439" s="41"/>
    </row>
    <row r="440" spans="5:5" ht="12.75" customHeight="1" x14ac:dyDescent="0.3">
      <c r="E440" s="41"/>
    </row>
    <row r="441" spans="5:5" ht="12.75" customHeight="1" x14ac:dyDescent="0.3">
      <c r="E441" s="41"/>
    </row>
    <row r="442" spans="5:5" ht="12.75" customHeight="1" x14ac:dyDescent="0.3">
      <c r="E442" s="41"/>
    </row>
    <row r="443" spans="5:5" ht="12.75" customHeight="1" x14ac:dyDescent="0.3">
      <c r="E443" s="41"/>
    </row>
    <row r="444" spans="5:5" ht="12.75" customHeight="1" x14ac:dyDescent="0.3">
      <c r="E444" s="41"/>
    </row>
    <row r="445" spans="5:5" ht="12.75" customHeight="1" x14ac:dyDescent="0.3">
      <c r="E445" s="41"/>
    </row>
    <row r="446" spans="5:5" ht="12.75" customHeight="1" x14ac:dyDescent="0.3">
      <c r="E446" s="41"/>
    </row>
    <row r="447" spans="5:5" ht="12.75" customHeight="1" x14ac:dyDescent="0.3">
      <c r="E447" s="41"/>
    </row>
    <row r="448" spans="5:5" ht="12.75" customHeight="1" x14ac:dyDescent="0.3">
      <c r="E448" s="41"/>
    </row>
    <row r="449" spans="5:5" ht="12.75" customHeight="1" x14ac:dyDescent="0.3">
      <c r="E449" s="41"/>
    </row>
    <row r="450" spans="5:5" ht="12.75" customHeight="1" x14ac:dyDescent="0.3">
      <c r="E450" s="41"/>
    </row>
    <row r="451" spans="5:5" ht="12.75" customHeight="1" x14ac:dyDescent="0.3">
      <c r="E451" s="41"/>
    </row>
    <row r="452" spans="5:5" ht="12.75" customHeight="1" x14ac:dyDescent="0.3">
      <c r="E452" s="41"/>
    </row>
    <row r="453" spans="5:5" ht="12.75" customHeight="1" x14ac:dyDescent="0.3">
      <c r="E453" s="41"/>
    </row>
    <row r="454" spans="5:5" ht="12.75" customHeight="1" x14ac:dyDescent="0.3">
      <c r="E454" s="41"/>
    </row>
    <row r="455" spans="5:5" ht="12.75" customHeight="1" x14ac:dyDescent="0.3">
      <c r="E455" s="41"/>
    </row>
    <row r="456" spans="5:5" ht="12.75" customHeight="1" x14ac:dyDescent="0.3">
      <c r="E456" s="41"/>
    </row>
    <row r="457" spans="5:5" ht="12.75" customHeight="1" x14ac:dyDescent="0.3">
      <c r="E457" s="41"/>
    </row>
    <row r="458" spans="5:5" ht="12.75" customHeight="1" x14ac:dyDescent="0.3">
      <c r="E458" s="41"/>
    </row>
    <row r="459" spans="5:5" ht="12.75" customHeight="1" x14ac:dyDescent="0.3">
      <c r="E459" s="41"/>
    </row>
    <row r="460" spans="5:5" ht="12.75" customHeight="1" x14ac:dyDescent="0.3">
      <c r="E460" s="41"/>
    </row>
    <row r="461" spans="5:5" ht="12.75" customHeight="1" x14ac:dyDescent="0.3">
      <c r="E461" s="41"/>
    </row>
    <row r="462" spans="5:5" ht="12.75" customHeight="1" x14ac:dyDescent="0.3">
      <c r="E462" s="41"/>
    </row>
    <row r="463" spans="5:5" ht="12.75" customHeight="1" x14ac:dyDescent="0.3">
      <c r="E463" s="41"/>
    </row>
    <row r="464" spans="5:5" ht="12.75" customHeight="1" x14ac:dyDescent="0.3">
      <c r="E464" s="41"/>
    </row>
    <row r="465" spans="5:5" ht="12.75" customHeight="1" x14ac:dyDescent="0.3">
      <c r="E465" s="41"/>
    </row>
    <row r="466" spans="5:5" ht="12.75" customHeight="1" x14ac:dyDescent="0.3">
      <c r="E466" s="41"/>
    </row>
    <row r="467" spans="5:5" ht="12.75" customHeight="1" x14ac:dyDescent="0.3">
      <c r="E467" s="41"/>
    </row>
    <row r="468" spans="5:5" ht="12.75" customHeight="1" x14ac:dyDescent="0.3">
      <c r="E468" s="41"/>
    </row>
    <row r="469" spans="5:5" ht="12.75" customHeight="1" x14ac:dyDescent="0.3">
      <c r="E469" s="41"/>
    </row>
    <row r="470" spans="5:5" ht="12.75" customHeight="1" x14ac:dyDescent="0.3">
      <c r="E470" s="41"/>
    </row>
    <row r="471" spans="5:5" ht="12.75" customHeight="1" x14ac:dyDescent="0.3">
      <c r="E471" s="41"/>
    </row>
    <row r="472" spans="5:5" ht="12.75" customHeight="1" x14ac:dyDescent="0.3">
      <c r="E472" s="41"/>
    </row>
    <row r="473" spans="5:5" ht="12.75" customHeight="1" x14ac:dyDescent="0.3">
      <c r="E473" s="41"/>
    </row>
    <row r="474" spans="5:5" ht="12.75" customHeight="1" x14ac:dyDescent="0.3">
      <c r="E474" s="41"/>
    </row>
    <row r="475" spans="5:5" ht="12.75" customHeight="1" x14ac:dyDescent="0.3">
      <c r="E475" s="41"/>
    </row>
    <row r="476" spans="5:5" ht="12.75" customHeight="1" x14ac:dyDescent="0.3">
      <c r="E476" s="41"/>
    </row>
    <row r="477" spans="5:5" ht="12.75" customHeight="1" x14ac:dyDescent="0.3">
      <c r="E477" s="41"/>
    </row>
    <row r="478" spans="5:5" ht="12.75" customHeight="1" x14ac:dyDescent="0.3">
      <c r="E478" s="41"/>
    </row>
    <row r="479" spans="5:5" ht="12.75" customHeight="1" x14ac:dyDescent="0.3">
      <c r="E479" s="41"/>
    </row>
    <row r="480" spans="5:5" ht="12.75" customHeight="1" x14ac:dyDescent="0.3">
      <c r="E480" s="41"/>
    </row>
    <row r="481" spans="5:5" ht="12.75" customHeight="1" x14ac:dyDescent="0.3">
      <c r="E481" s="41"/>
    </row>
    <row r="482" spans="5:5" ht="12.75" customHeight="1" x14ac:dyDescent="0.3">
      <c r="E482" s="41"/>
    </row>
    <row r="483" spans="5:5" ht="12.75" customHeight="1" x14ac:dyDescent="0.3">
      <c r="E483" s="41"/>
    </row>
    <row r="484" spans="5:5" ht="12.75" customHeight="1" x14ac:dyDescent="0.3">
      <c r="E484" s="41"/>
    </row>
    <row r="485" spans="5:5" ht="12.75" customHeight="1" x14ac:dyDescent="0.3">
      <c r="E485" s="41"/>
    </row>
    <row r="486" spans="5:5" ht="12.75" customHeight="1" x14ac:dyDescent="0.3">
      <c r="E486" s="41"/>
    </row>
    <row r="487" spans="5:5" ht="12.75" customHeight="1" x14ac:dyDescent="0.3">
      <c r="E487" s="41"/>
    </row>
    <row r="488" spans="5:5" ht="12.75" customHeight="1" x14ac:dyDescent="0.3">
      <c r="E488" s="41"/>
    </row>
    <row r="489" spans="5:5" ht="12.75" customHeight="1" x14ac:dyDescent="0.3">
      <c r="E489" s="41"/>
    </row>
    <row r="490" spans="5:5" ht="12.75" customHeight="1" x14ac:dyDescent="0.3">
      <c r="E490" s="41"/>
    </row>
    <row r="491" spans="5:5" ht="12.75" customHeight="1" x14ac:dyDescent="0.3">
      <c r="E491" s="41"/>
    </row>
    <row r="492" spans="5:5" ht="12.75" customHeight="1" x14ac:dyDescent="0.3">
      <c r="E492" s="41"/>
    </row>
    <row r="493" spans="5:5" ht="12.75" customHeight="1" x14ac:dyDescent="0.3">
      <c r="E493" s="41"/>
    </row>
    <row r="494" spans="5:5" ht="12.75" customHeight="1" x14ac:dyDescent="0.3">
      <c r="E494" s="41"/>
    </row>
    <row r="495" spans="5:5" ht="12.75" customHeight="1" x14ac:dyDescent="0.3">
      <c r="E495" s="41"/>
    </row>
    <row r="496" spans="5:5" ht="12.75" customHeight="1" x14ac:dyDescent="0.3">
      <c r="E496" s="41"/>
    </row>
    <row r="497" spans="5:5" ht="12.75" customHeight="1" x14ac:dyDescent="0.3">
      <c r="E497" s="41"/>
    </row>
    <row r="498" spans="5:5" ht="12.75" customHeight="1" x14ac:dyDescent="0.3">
      <c r="E498" s="41"/>
    </row>
    <row r="499" spans="5:5" ht="12.75" customHeight="1" x14ac:dyDescent="0.3">
      <c r="E499" s="41"/>
    </row>
    <row r="500" spans="5:5" ht="12.75" customHeight="1" x14ac:dyDescent="0.3">
      <c r="E500" s="41"/>
    </row>
    <row r="501" spans="5:5" ht="12.75" customHeight="1" x14ac:dyDescent="0.3">
      <c r="E501" s="41"/>
    </row>
    <row r="502" spans="5:5" ht="12.75" customHeight="1" x14ac:dyDescent="0.3">
      <c r="E502" s="41"/>
    </row>
    <row r="503" spans="5:5" ht="12.75" customHeight="1" x14ac:dyDescent="0.3">
      <c r="E503" s="41"/>
    </row>
    <row r="504" spans="5:5" ht="12.75" customHeight="1" x14ac:dyDescent="0.3">
      <c r="E504" s="41"/>
    </row>
    <row r="505" spans="5:5" ht="12.75" customHeight="1" x14ac:dyDescent="0.3">
      <c r="E505" s="41"/>
    </row>
    <row r="506" spans="5:5" ht="12.75" customHeight="1" x14ac:dyDescent="0.3">
      <c r="E506" s="41"/>
    </row>
    <row r="507" spans="5:5" ht="12.75" customHeight="1" x14ac:dyDescent="0.3">
      <c r="E507" s="41"/>
    </row>
    <row r="508" spans="5:5" ht="12.75" customHeight="1" x14ac:dyDescent="0.3">
      <c r="E508" s="41"/>
    </row>
    <row r="509" spans="5:5" ht="12.75" customHeight="1" x14ac:dyDescent="0.3">
      <c r="E509" s="41"/>
    </row>
    <row r="510" spans="5:5" ht="12.75" customHeight="1" x14ac:dyDescent="0.3">
      <c r="E510" s="41"/>
    </row>
    <row r="511" spans="5:5" ht="12.75" customHeight="1" x14ac:dyDescent="0.3">
      <c r="E511" s="41"/>
    </row>
    <row r="512" spans="5:5" ht="12.75" customHeight="1" x14ac:dyDescent="0.3">
      <c r="E512" s="41"/>
    </row>
    <row r="513" spans="5:5" ht="12.75" customHeight="1" x14ac:dyDescent="0.3">
      <c r="E513" s="41"/>
    </row>
    <row r="514" spans="5:5" ht="12.75" customHeight="1" x14ac:dyDescent="0.3">
      <c r="E514" s="41"/>
    </row>
    <row r="515" spans="5:5" ht="12.75" customHeight="1" x14ac:dyDescent="0.3">
      <c r="E515" s="41"/>
    </row>
    <row r="516" spans="5:5" ht="12.75" customHeight="1" x14ac:dyDescent="0.3">
      <c r="E516" s="41"/>
    </row>
    <row r="517" spans="5:5" ht="12.75" customHeight="1" x14ac:dyDescent="0.3">
      <c r="E517" s="41"/>
    </row>
    <row r="518" spans="5:5" ht="12.75" customHeight="1" x14ac:dyDescent="0.3">
      <c r="E518" s="41"/>
    </row>
    <row r="519" spans="5:5" ht="12.75" customHeight="1" x14ac:dyDescent="0.3">
      <c r="E519" s="41"/>
    </row>
    <row r="520" spans="5:5" ht="12.75" customHeight="1" x14ac:dyDescent="0.3">
      <c r="E520" s="41"/>
    </row>
    <row r="521" spans="5:5" ht="12.75" customHeight="1" x14ac:dyDescent="0.3">
      <c r="E521" s="41"/>
    </row>
    <row r="522" spans="5:5" ht="12.75" customHeight="1" x14ac:dyDescent="0.3">
      <c r="E522" s="41"/>
    </row>
    <row r="523" spans="5:5" ht="12.75" customHeight="1" x14ac:dyDescent="0.3">
      <c r="E523" s="41"/>
    </row>
    <row r="524" spans="5:5" ht="12.75" customHeight="1" x14ac:dyDescent="0.3">
      <c r="E524" s="41"/>
    </row>
    <row r="525" spans="5:5" ht="12.75" customHeight="1" x14ac:dyDescent="0.3">
      <c r="E525" s="41"/>
    </row>
    <row r="526" spans="5:5" ht="12.75" customHeight="1" x14ac:dyDescent="0.3">
      <c r="E526" s="41"/>
    </row>
    <row r="527" spans="5:5" ht="12.75" customHeight="1" x14ac:dyDescent="0.3">
      <c r="E527" s="41"/>
    </row>
    <row r="528" spans="5:5" ht="12.75" customHeight="1" x14ac:dyDescent="0.3">
      <c r="E528" s="41"/>
    </row>
    <row r="529" spans="5:5" ht="12.75" customHeight="1" x14ac:dyDescent="0.3">
      <c r="E529" s="41"/>
    </row>
    <row r="530" spans="5:5" ht="12.75" customHeight="1" x14ac:dyDescent="0.3">
      <c r="E530" s="41"/>
    </row>
    <row r="531" spans="5:5" ht="12.75" customHeight="1" x14ac:dyDescent="0.3">
      <c r="E531" s="41"/>
    </row>
    <row r="532" spans="5:5" ht="12.75" customHeight="1" x14ac:dyDescent="0.3">
      <c r="E532" s="41"/>
    </row>
    <row r="533" spans="5:5" ht="12.75" customHeight="1" x14ac:dyDescent="0.3">
      <c r="E533" s="41"/>
    </row>
    <row r="534" spans="5:5" ht="12.75" customHeight="1" x14ac:dyDescent="0.3">
      <c r="E534" s="41"/>
    </row>
    <row r="535" spans="5:5" ht="12.75" customHeight="1" x14ac:dyDescent="0.3">
      <c r="E535" s="41"/>
    </row>
    <row r="536" spans="5:5" ht="12.75" customHeight="1" x14ac:dyDescent="0.3">
      <c r="E536" s="41"/>
    </row>
    <row r="537" spans="5:5" ht="12.75" customHeight="1" x14ac:dyDescent="0.3">
      <c r="E537" s="41"/>
    </row>
    <row r="538" spans="5:5" ht="12.75" customHeight="1" x14ac:dyDescent="0.3">
      <c r="E538" s="41"/>
    </row>
    <row r="539" spans="5:5" ht="12.75" customHeight="1" x14ac:dyDescent="0.3">
      <c r="E539" s="41"/>
    </row>
    <row r="540" spans="5:5" ht="12.75" customHeight="1" x14ac:dyDescent="0.3">
      <c r="E540" s="41"/>
    </row>
    <row r="541" spans="5:5" ht="12.75" customHeight="1" x14ac:dyDescent="0.3">
      <c r="E541" s="41"/>
    </row>
    <row r="542" spans="5:5" ht="12.75" customHeight="1" x14ac:dyDescent="0.3">
      <c r="E542" s="41"/>
    </row>
    <row r="543" spans="5:5" ht="12.75" customHeight="1" x14ac:dyDescent="0.3">
      <c r="E543" s="41"/>
    </row>
    <row r="544" spans="5:5" ht="12.75" customHeight="1" x14ac:dyDescent="0.3">
      <c r="E544" s="41"/>
    </row>
    <row r="545" spans="5:5" ht="12.75" customHeight="1" x14ac:dyDescent="0.3">
      <c r="E545" s="41"/>
    </row>
    <row r="546" spans="5:5" ht="12.75" customHeight="1" x14ac:dyDescent="0.3">
      <c r="E546" s="41"/>
    </row>
    <row r="547" spans="5:5" ht="12.75" customHeight="1" x14ac:dyDescent="0.3">
      <c r="E547" s="41"/>
    </row>
    <row r="548" spans="5:5" ht="12.75" customHeight="1" x14ac:dyDescent="0.3">
      <c r="E548" s="41"/>
    </row>
    <row r="549" spans="5:5" ht="12.75" customHeight="1" x14ac:dyDescent="0.3">
      <c r="E549" s="41"/>
    </row>
    <row r="550" spans="5:5" ht="12.75" customHeight="1" x14ac:dyDescent="0.3">
      <c r="E550" s="41"/>
    </row>
    <row r="551" spans="5:5" ht="12.75" customHeight="1" x14ac:dyDescent="0.3">
      <c r="E551" s="41"/>
    </row>
    <row r="552" spans="5:5" ht="12.75" customHeight="1" x14ac:dyDescent="0.3">
      <c r="E552" s="41"/>
    </row>
    <row r="553" spans="5:5" ht="12.75" customHeight="1" x14ac:dyDescent="0.3">
      <c r="E553" s="41"/>
    </row>
    <row r="554" spans="5:5" ht="12.75" customHeight="1" x14ac:dyDescent="0.3">
      <c r="E554" s="41"/>
    </row>
    <row r="555" spans="5:5" ht="12.75" customHeight="1" x14ac:dyDescent="0.3">
      <c r="E555" s="41"/>
    </row>
    <row r="556" spans="5:5" ht="12.75" customHeight="1" x14ac:dyDescent="0.3">
      <c r="E556" s="41"/>
    </row>
    <row r="557" spans="5:5" ht="12.75" customHeight="1" x14ac:dyDescent="0.3">
      <c r="E557" s="41"/>
    </row>
    <row r="558" spans="5:5" ht="12.75" customHeight="1" x14ac:dyDescent="0.3">
      <c r="E558" s="41"/>
    </row>
    <row r="559" spans="5:5" ht="12.75" customHeight="1" x14ac:dyDescent="0.3">
      <c r="E559" s="41"/>
    </row>
    <row r="560" spans="5:5" ht="12.75" customHeight="1" x14ac:dyDescent="0.3">
      <c r="E560" s="41"/>
    </row>
    <row r="561" spans="5:5" ht="12.75" customHeight="1" x14ac:dyDescent="0.3">
      <c r="E561" s="41"/>
    </row>
    <row r="562" spans="5:5" ht="12.75" customHeight="1" x14ac:dyDescent="0.3">
      <c r="E562" s="41"/>
    </row>
    <row r="563" spans="5:5" ht="12.75" customHeight="1" x14ac:dyDescent="0.3">
      <c r="E563" s="41"/>
    </row>
    <row r="564" spans="5:5" ht="12.75" customHeight="1" x14ac:dyDescent="0.3">
      <c r="E564" s="41"/>
    </row>
    <row r="565" spans="5:5" ht="12.75" customHeight="1" x14ac:dyDescent="0.3">
      <c r="E565" s="41"/>
    </row>
    <row r="566" spans="5:5" ht="12.75" customHeight="1" x14ac:dyDescent="0.3">
      <c r="E566" s="41"/>
    </row>
    <row r="567" spans="5:5" ht="12.75" customHeight="1" x14ac:dyDescent="0.3">
      <c r="E567" s="41"/>
    </row>
    <row r="568" spans="5:5" ht="12.75" customHeight="1" x14ac:dyDescent="0.3">
      <c r="E568" s="41"/>
    </row>
    <row r="569" spans="5:5" ht="12.75" customHeight="1" x14ac:dyDescent="0.3">
      <c r="E569" s="41"/>
    </row>
    <row r="570" spans="5:5" ht="12.75" customHeight="1" x14ac:dyDescent="0.3">
      <c r="E570" s="41"/>
    </row>
    <row r="571" spans="5:5" ht="12.75" customHeight="1" x14ac:dyDescent="0.3">
      <c r="E571" s="41"/>
    </row>
    <row r="572" spans="5:5" ht="12.75" customHeight="1" x14ac:dyDescent="0.3">
      <c r="E572" s="41"/>
    </row>
    <row r="573" spans="5:5" ht="12.75" customHeight="1" x14ac:dyDescent="0.3">
      <c r="E573" s="41"/>
    </row>
    <row r="574" spans="5:5" ht="12.75" customHeight="1" x14ac:dyDescent="0.3">
      <c r="E574" s="41"/>
    </row>
    <row r="575" spans="5:5" ht="12.75" customHeight="1" x14ac:dyDescent="0.3">
      <c r="E575" s="41"/>
    </row>
    <row r="576" spans="5:5" ht="12.75" customHeight="1" x14ac:dyDescent="0.3">
      <c r="E576" s="41"/>
    </row>
    <row r="577" spans="5:5" ht="12.75" customHeight="1" x14ac:dyDescent="0.3">
      <c r="E577" s="41"/>
    </row>
    <row r="578" spans="5:5" ht="12.75" customHeight="1" x14ac:dyDescent="0.3">
      <c r="E578" s="41"/>
    </row>
    <row r="579" spans="5:5" ht="12.75" customHeight="1" x14ac:dyDescent="0.3">
      <c r="E579" s="41"/>
    </row>
    <row r="580" spans="5:5" ht="12.75" customHeight="1" x14ac:dyDescent="0.3">
      <c r="E580" s="41"/>
    </row>
    <row r="581" spans="5:5" ht="12.75" customHeight="1" x14ac:dyDescent="0.3">
      <c r="E581" s="41"/>
    </row>
    <row r="582" spans="5:5" ht="12.75" customHeight="1" x14ac:dyDescent="0.3">
      <c r="E582" s="41"/>
    </row>
    <row r="583" spans="5:5" ht="12.75" customHeight="1" x14ac:dyDescent="0.3">
      <c r="E583" s="41"/>
    </row>
    <row r="584" spans="5:5" ht="12.75" customHeight="1" x14ac:dyDescent="0.3">
      <c r="E584" s="41"/>
    </row>
    <row r="585" spans="5:5" ht="12.75" customHeight="1" x14ac:dyDescent="0.3">
      <c r="E585" s="41"/>
    </row>
    <row r="586" spans="5:5" ht="12.75" customHeight="1" x14ac:dyDescent="0.3">
      <c r="E586" s="41"/>
    </row>
    <row r="587" spans="5:5" ht="12.75" customHeight="1" x14ac:dyDescent="0.3">
      <c r="E587" s="41"/>
    </row>
    <row r="588" spans="5:5" ht="12.75" customHeight="1" x14ac:dyDescent="0.3">
      <c r="E588" s="41"/>
    </row>
    <row r="589" spans="5:5" ht="12.75" customHeight="1" x14ac:dyDescent="0.3">
      <c r="E589" s="41"/>
    </row>
    <row r="590" spans="5:5" ht="12.75" customHeight="1" x14ac:dyDescent="0.3">
      <c r="E590" s="41"/>
    </row>
    <row r="591" spans="5:5" ht="12.75" customHeight="1" x14ac:dyDescent="0.3">
      <c r="E591" s="41"/>
    </row>
    <row r="592" spans="5:5" ht="12.75" customHeight="1" x14ac:dyDescent="0.3">
      <c r="E592" s="41"/>
    </row>
    <row r="593" spans="5:5" ht="12.75" customHeight="1" x14ac:dyDescent="0.3">
      <c r="E593" s="41"/>
    </row>
    <row r="594" spans="5:5" ht="12.75" customHeight="1" x14ac:dyDescent="0.3">
      <c r="E594" s="41"/>
    </row>
    <row r="595" spans="5:5" ht="12.75" customHeight="1" x14ac:dyDescent="0.3">
      <c r="E595" s="41"/>
    </row>
    <row r="596" spans="5:5" ht="12.75" customHeight="1" x14ac:dyDescent="0.3">
      <c r="E596" s="41"/>
    </row>
    <row r="597" spans="5:5" ht="12.75" customHeight="1" x14ac:dyDescent="0.3">
      <c r="E597" s="41"/>
    </row>
    <row r="598" spans="5:5" ht="12.75" customHeight="1" x14ac:dyDescent="0.3">
      <c r="E598" s="41"/>
    </row>
    <row r="599" spans="5:5" ht="12.75" customHeight="1" x14ac:dyDescent="0.3">
      <c r="E599" s="41"/>
    </row>
    <row r="600" spans="5:5" ht="12.75" customHeight="1" x14ac:dyDescent="0.3">
      <c r="E600" s="41"/>
    </row>
    <row r="601" spans="5:5" ht="12.75" customHeight="1" x14ac:dyDescent="0.3">
      <c r="E601" s="41"/>
    </row>
    <row r="602" spans="5:5" ht="12.75" customHeight="1" x14ac:dyDescent="0.3">
      <c r="E602" s="41"/>
    </row>
    <row r="603" spans="5:5" ht="12.75" customHeight="1" x14ac:dyDescent="0.3">
      <c r="E603" s="41"/>
    </row>
    <row r="604" spans="5:5" ht="12.75" customHeight="1" x14ac:dyDescent="0.3">
      <c r="E604" s="41"/>
    </row>
    <row r="605" spans="5:5" ht="12.75" customHeight="1" x14ac:dyDescent="0.3">
      <c r="E605" s="41"/>
    </row>
    <row r="606" spans="5:5" ht="12.75" customHeight="1" x14ac:dyDescent="0.3">
      <c r="E606" s="41"/>
    </row>
    <row r="607" spans="5:5" ht="12.75" customHeight="1" x14ac:dyDescent="0.3">
      <c r="E607" s="41"/>
    </row>
    <row r="608" spans="5:5" ht="12.75" customHeight="1" x14ac:dyDescent="0.3">
      <c r="E608" s="41"/>
    </row>
    <row r="609" spans="5:5" ht="12.75" customHeight="1" x14ac:dyDescent="0.3">
      <c r="E609" s="41"/>
    </row>
    <row r="610" spans="5:5" ht="12.75" customHeight="1" x14ac:dyDescent="0.3">
      <c r="E610" s="41"/>
    </row>
    <row r="611" spans="5:5" ht="12.75" customHeight="1" x14ac:dyDescent="0.3">
      <c r="E611" s="41"/>
    </row>
    <row r="612" spans="5:5" ht="12.75" customHeight="1" x14ac:dyDescent="0.3">
      <c r="E612" s="41"/>
    </row>
    <row r="613" spans="5:5" ht="12.75" customHeight="1" x14ac:dyDescent="0.3">
      <c r="E613" s="41"/>
    </row>
    <row r="614" spans="5:5" ht="12.75" customHeight="1" x14ac:dyDescent="0.3">
      <c r="E614" s="41"/>
    </row>
    <row r="615" spans="5:5" ht="12.75" customHeight="1" x14ac:dyDescent="0.3">
      <c r="E615" s="41"/>
    </row>
    <row r="616" spans="5:5" ht="12.75" customHeight="1" x14ac:dyDescent="0.3">
      <c r="E616" s="41"/>
    </row>
    <row r="617" spans="5:5" ht="12.75" customHeight="1" x14ac:dyDescent="0.3">
      <c r="E617" s="41"/>
    </row>
    <row r="618" spans="5:5" ht="12.75" customHeight="1" x14ac:dyDescent="0.3">
      <c r="E618" s="41"/>
    </row>
    <row r="619" spans="5:5" ht="12.75" customHeight="1" x14ac:dyDescent="0.3">
      <c r="E619" s="41"/>
    </row>
    <row r="620" spans="5:5" ht="12.75" customHeight="1" x14ac:dyDescent="0.3">
      <c r="E620" s="41"/>
    </row>
    <row r="621" spans="5:5" ht="12.75" customHeight="1" x14ac:dyDescent="0.3">
      <c r="E621" s="41"/>
    </row>
    <row r="622" spans="5:5" ht="12.75" customHeight="1" x14ac:dyDescent="0.3">
      <c r="E622" s="41"/>
    </row>
    <row r="623" spans="5:5" ht="12.75" customHeight="1" x14ac:dyDescent="0.3">
      <c r="E623" s="41"/>
    </row>
    <row r="624" spans="5:5" ht="12.75" customHeight="1" x14ac:dyDescent="0.3">
      <c r="E624" s="41"/>
    </row>
    <row r="625" spans="5:5" ht="12.75" customHeight="1" x14ac:dyDescent="0.3">
      <c r="E625" s="41"/>
    </row>
    <row r="626" spans="5:5" ht="12.75" customHeight="1" x14ac:dyDescent="0.3">
      <c r="E626" s="41"/>
    </row>
    <row r="627" spans="5:5" ht="12.75" customHeight="1" x14ac:dyDescent="0.3">
      <c r="E627" s="41"/>
    </row>
    <row r="628" spans="5:5" ht="12.75" customHeight="1" x14ac:dyDescent="0.3">
      <c r="E628" s="41"/>
    </row>
    <row r="629" spans="5:5" ht="12.75" customHeight="1" x14ac:dyDescent="0.3">
      <c r="E629" s="41"/>
    </row>
    <row r="630" spans="5:5" ht="12.75" customHeight="1" x14ac:dyDescent="0.3">
      <c r="E630" s="41"/>
    </row>
    <row r="631" spans="5:5" ht="12.75" customHeight="1" x14ac:dyDescent="0.3">
      <c r="E631" s="41"/>
    </row>
    <row r="632" spans="5:5" ht="12.75" customHeight="1" x14ac:dyDescent="0.3">
      <c r="E632" s="41"/>
    </row>
    <row r="633" spans="5:5" ht="12.75" customHeight="1" x14ac:dyDescent="0.3">
      <c r="E633" s="41"/>
    </row>
    <row r="634" spans="5:5" ht="12.75" customHeight="1" x14ac:dyDescent="0.3">
      <c r="E634" s="41"/>
    </row>
    <row r="635" spans="5:5" ht="12.75" customHeight="1" x14ac:dyDescent="0.3">
      <c r="E635" s="41"/>
    </row>
    <row r="636" spans="5:5" ht="12.75" customHeight="1" x14ac:dyDescent="0.3">
      <c r="E636" s="41"/>
    </row>
    <row r="637" spans="5:5" ht="12.75" customHeight="1" x14ac:dyDescent="0.3">
      <c r="E637" s="41"/>
    </row>
    <row r="638" spans="5:5" ht="12.75" customHeight="1" x14ac:dyDescent="0.3">
      <c r="E638" s="41"/>
    </row>
    <row r="639" spans="5:5" ht="12.75" customHeight="1" x14ac:dyDescent="0.3">
      <c r="E639" s="41"/>
    </row>
    <row r="640" spans="5:5" ht="12.75" customHeight="1" x14ac:dyDescent="0.3">
      <c r="E640" s="41"/>
    </row>
    <row r="641" spans="5:5" ht="12.75" customHeight="1" x14ac:dyDescent="0.3">
      <c r="E641" s="41"/>
    </row>
    <row r="642" spans="5:5" ht="12.75" customHeight="1" x14ac:dyDescent="0.3">
      <c r="E642" s="41"/>
    </row>
    <row r="643" spans="5:5" ht="12.75" customHeight="1" x14ac:dyDescent="0.3">
      <c r="E643" s="41"/>
    </row>
    <row r="644" spans="5:5" ht="12.75" customHeight="1" x14ac:dyDescent="0.3">
      <c r="E644" s="41"/>
    </row>
    <row r="645" spans="5:5" ht="12.75" customHeight="1" x14ac:dyDescent="0.3">
      <c r="E645" s="41"/>
    </row>
    <row r="646" spans="5:5" ht="12.75" customHeight="1" x14ac:dyDescent="0.3">
      <c r="E646" s="41"/>
    </row>
    <row r="647" spans="5:5" ht="12.75" customHeight="1" x14ac:dyDescent="0.3">
      <c r="E647" s="41"/>
    </row>
    <row r="648" spans="5:5" ht="12.75" customHeight="1" x14ac:dyDescent="0.3">
      <c r="E648" s="41"/>
    </row>
    <row r="649" spans="5:5" ht="12.75" customHeight="1" x14ac:dyDescent="0.3">
      <c r="E649" s="41"/>
    </row>
    <row r="650" spans="5:5" ht="12.75" customHeight="1" x14ac:dyDescent="0.3">
      <c r="E650" s="41"/>
    </row>
    <row r="651" spans="5:5" ht="12.75" customHeight="1" x14ac:dyDescent="0.3">
      <c r="E651" s="41"/>
    </row>
    <row r="652" spans="5:5" ht="12.75" customHeight="1" x14ac:dyDescent="0.3">
      <c r="E652" s="41"/>
    </row>
    <row r="653" spans="5:5" ht="12.75" customHeight="1" x14ac:dyDescent="0.3">
      <c r="E653" s="41"/>
    </row>
    <row r="654" spans="5:5" ht="12.75" customHeight="1" x14ac:dyDescent="0.3">
      <c r="E654" s="41"/>
    </row>
    <row r="655" spans="5:5" ht="12.75" customHeight="1" x14ac:dyDescent="0.3">
      <c r="E655" s="41"/>
    </row>
    <row r="656" spans="5:5" ht="12.75" customHeight="1" x14ac:dyDescent="0.3">
      <c r="E656" s="41"/>
    </row>
    <row r="657" spans="5:5" ht="12.75" customHeight="1" x14ac:dyDescent="0.3">
      <c r="E657" s="41"/>
    </row>
    <row r="658" spans="5:5" ht="12.75" customHeight="1" x14ac:dyDescent="0.3">
      <c r="E658" s="41"/>
    </row>
    <row r="659" spans="5:5" ht="12.75" customHeight="1" x14ac:dyDescent="0.3">
      <c r="E659" s="41"/>
    </row>
    <row r="660" spans="5:5" ht="12.75" customHeight="1" x14ac:dyDescent="0.3">
      <c r="E660" s="41"/>
    </row>
    <row r="661" spans="5:5" ht="12.75" customHeight="1" x14ac:dyDescent="0.3">
      <c r="E661" s="41"/>
    </row>
    <row r="662" spans="5:5" ht="12.75" customHeight="1" x14ac:dyDescent="0.3">
      <c r="E662" s="41"/>
    </row>
    <row r="663" spans="5:5" ht="12.75" customHeight="1" x14ac:dyDescent="0.3">
      <c r="E663" s="41"/>
    </row>
    <row r="664" spans="5:5" ht="12.75" customHeight="1" x14ac:dyDescent="0.3">
      <c r="E664" s="41"/>
    </row>
    <row r="665" spans="5:5" ht="12.75" customHeight="1" x14ac:dyDescent="0.3">
      <c r="E665" s="41"/>
    </row>
    <row r="666" spans="5:5" ht="12.75" customHeight="1" x14ac:dyDescent="0.3">
      <c r="E666" s="41"/>
    </row>
    <row r="667" spans="5:5" ht="12.75" customHeight="1" x14ac:dyDescent="0.3">
      <c r="E667" s="41"/>
    </row>
    <row r="668" spans="5:5" ht="12.75" customHeight="1" x14ac:dyDescent="0.3">
      <c r="E668" s="41"/>
    </row>
    <row r="669" spans="5:5" ht="12.75" customHeight="1" x14ac:dyDescent="0.3">
      <c r="E669" s="41"/>
    </row>
    <row r="670" spans="5:5" ht="12.75" customHeight="1" x14ac:dyDescent="0.3">
      <c r="E670" s="41"/>
    </row>
    <row r="671" spans="5:5" ht="12.75" customHeight="1" x14ac:dyDescent="0.3">
      <c r="E671" s="41"/>
    </row>
    <row r="672" spans="5:5" ht="12.75" customHeight="1" x14ac:dyDescent="0.3">
      <c r="E672" s="41"/>
    </row>
    <row r="673" spans="5:5" ht="12.75" customHeight="1" x14ac:dyDescent="0.3">
      <c r="E673" s="41"/>
    </row>
    <row r="674" spans="5:5" ht="12.75" customHeight="1" x14ac:dyDescent="0.3">
      <c r="E674" s="41"/>
    </row>
    <row r="675" spans="5:5" ht="12.75" customHeight="1" x14ac:dyDescent="0.3">
      <c r="E675" s="41"/>
    </row>
    <row r="676" spans="5:5" ht="12.75" customHeight="1" x14ac:dyDescent="0.3">
      <c r="E676" s="41"/>
    </row>
    <row r="677" spans="5:5" ht="12.75" customHeight="1" x14ac:dyDescent="0.3">
      <c r="E677" s="41"/>
    </row>
    <row r="678" spans="5:5" ht="12.75" customHeight="1" x14ac:dyDescent="0.3">
      <c r="E678" s="41"/>
    </row>
    <row r="679" spans="5:5" ht="12.75" customHeight="1" x14ac:dyDescent="0.3">
      <c r="E679" s="41"/>
    </row>
    <row r="680" spans="5:5" ht="12.75" customHeight="1" x14ac:dyDescent="0.3">
      <c r="E680" s="41"/>
    </row>
    <row r="681" spans="5:5" ht="12.75" customHeight="1" x14ac:dyDescent="0.3">
      <c r="E681" s="41"/>
    </row>
    <row r="682" spans="5:5" ht="12.75" customHeight="1" x14ac:dyDescent="0.3">
      <c r="E682" s="41"/>
    </row>
    <row r="683" spans="5:5" ht="12.75" customHeight="1" x14ac:dyDescent="0.3">
      <c r="E683" s="41"/>
    </row>
    <row r="684" spans="5:5" ht="12.75" customHeight="1" x14ac:dyDescent="0.3">
      <c r="E684" s="41"/>
    </row>
    <row r="685" spans="5:5" ht="12.75" customHeight="1" x14ac:dyDescent="0.3">
      <c r="E685" s="41"/>
    </row>
    <row r="686" spans="5:5" ht="12.75" customHeight="1" x14ac:dyDescent="0.3">
      <c r="E686" s="41"/>
    </row>
    <row r="687" spans="5:5" ht="12.75" customHeight="1" x14ac:dyDescent="0.3">
      <c r="E687" s="41"/>
    </row>
    <row r="688" spans="5:5" ht="12.75" customHeight="1" x14ac:dyDescent="0.3">
      <c r="E688" s="41"/>
    </row>
    <row r="689" spans="5:5" ht="12.75" customHeight="1" x14ac:dyDescent="0.3">
      <c r="E689" s="41"/>
    </row>
    <row r="690" spans="5:5" ht="12.75" customHeight="1" x14ac:dyDescent="0.3">
      <c r="E690" s="41"/>
    </row>
    <row r="691" spans="5:5" ht="12.75" customHeight="1" x14ac:dyDescent="0.3">
      <c r="E691" s="41"/>
    </row>
    <row r="692" spans="5:5" ht="12.75" customHeight="1" x14ac:dyDescent="0.3">
      <c r="E692" s="41"/>
    </row>
    <row r="693" spans="5:5" ht="12.75" customHeight="1" x14ac:dyDescent="0.3">
      <c r="E693" s="41"/>
    </row>
    <row r="694" spans="5:5" ht="12.75" customHeight="1" x14ac:dyDescent="0.3">
      <c r="E694" s="41"/>
    </row>
    <row r="695" spans="5:5" ht="12.75" customHeight="1" x14ac:dyDescent="0.3">
      <c r="E695" s="41"/>
    </row>
    <row r="696" spans="5:5" ht="12.75" customHeight="1" x14ac:dyDescent="0.3">
      <c r="E696" s="41"/>
    </row>
    <row r="697" spans="5:5" ht="12.75" customHeight="1" x14ac:dyDescent="0.3">
      <c r="E697" s="41"/>
    </row>
    <row r="698" spans="5:5" ht="12.75" customHeight="1" x14ac:dyDescent="0.3">
      <c r="E698" s="41"/>
    </row>
    <row r="699" spans="5:5" ht="12.75" customHeight="1" x14ac:dyDescent="0.3">
      <c r="E699" s="41"/>
    </row>
    <row r="700" spans="5:5" ht="12.75" customHeight="1" x14ac:dyDescent="0.3">
      <c r="E700" s="41"/>
    </row>
    <row r="701" spans="5:5" ht="12.75" customHeight="1" x14ac:dyDescent="0.3">
      <c r="E701" s="41"/>
    </row>
    <row r="702" spans="5:5" ht="12.75" customHeight="1" x14ac:dyDescent="0.3">
      <c r="E702" s="41"/>
    </row>
    <row r="703" spans="5:5" ht="12.75" customHeight="1" x14ac:dyDescent="0.3">
      <c r="E703" s="41"/>
    </row>
    <row r="704" spans="5:5" ht="12.75" customHeight="1" x14ac:dyDescent="0.3">
      <c r="E704" s="41"/>
    </row>
    <row r="705" spans="5:5" ht="12.75" customHeight="1" x14ac:dyDescent="0.3">
      <c r="E705" s="41"/>
    </row>
    <row r="706" spans="5:5" ht="12.75" customHeight="1" x14ac:dyDescent="0.3">
      <c r="E706" s="41"/>
    </row>
    <row r="707" spans="5:5" ht="12.75" customHeight="1" x14ac:dyDescent="0.3">
      <c r="E707" s="41"/>
    </row>
    <row r="708" spans="5:5" ht="12.75" customHeight="1" x14ac:dyDescent="0.3">
      <c r="E708" s="41"/>
    </row>
    <row r="709" spans="5:5" ht="12.75" customHeight="1" x14ac:dyDescent="0.3">
      <c r="E709" s="41"/>
    </row>
    <row r="710" spans="5:5" ht="12.75" customHeight="1" x14ac:dyDescent="0.3">
      <c r="E710" s="41"/>
    </row>
    <row r="711" spans="5:5" ht="12.75" customHeight="1" x14ac:dyDescent="0.3">
      <c r="E711" s="41"/>
    </row>
    <row r="712" spans="5:5" ht="12.75" customHeight="1" x14ac:dyDescent="0.3">
      <c r="E712" s="41"/>
    </row>
    <row r="713" spans="5:5" ht="12.75" customHeight="1" x14ac:dyDescent="0.3">
      <c r="E713" s="41"/>
    </row>
    <row r="714" spans="5:5" ht="12.75" customHeight="1" x14ac:dyDescent="0.3">
      <c r="E714" s="41"/>
    </row>
    <row r="715" spans="5:5" ht="12.75" customHeight="1" x14ac:dyDescent="0.3">
      <c r="E715" s="41"/>
    </row>
    <row r="716" spans="5:5" ht="12.75" customHeight="1" x14ac:dyDescent="0.3">
      <c r="E716" s="41"/>
    </row>
    <row r="717" spans="5:5" ht="12.75" customHeight="1" x14ac:dyDescent="0.3">
      <c r="E717" s="41"/>
    </row>
    <row r="718" spans="5:5" ht="12.75" customHeight="1" x14ac:dyDescent="0.3">
      <c r="E718" s="41"/>
    </row>
    <row r="719" spans="5:5" ht="12.75" customHeight="1" x14ac:dyDescent="0.3">
      <c r="E719" s="41"/>
    </row>
    <row r="720" spans="5:5" ht="12.75" customHeight="1" x14ac:dyDescent="0.3">
      <c r="E720" s="41"/>
    </row>
    <row r="721" spans="5:5" ht="12.75" customHeight="1" x14ac:dyDescent="0.3">
      <c r="E721" s="41"/>
    </row>
    <row r="722" spans="5:5" ht="12.75" customHeight="1" x14ac:dyDescent="0.3">
      <c r="E722" s="41"/>
    </row>
    <row r="723" spans="5:5" ht="12.75" customHeight="1" x14ac:dyDescent="0.3">
      <c r="E723" s="41"/>
    </row>
    <row r="724" spans="5:5" ht="12.75" customHeight="1" x14ac:dyDescent="0.3">
      <c r="E724" s="41"/>
    </row>
    <row r="725" spans="5:5" ht="12.75" customHeight="1" x14ac:dyDescent="0.3">
      <c r="E725" s="41"/>
    </row>
    <row r="726" spans="5:5" ht="12.75" customHeight="1" x14ac:dyDescent="0.3">
      <c r="E726" s="41"/>
    </row>
    <row r="727" spans="5:5" ht="12.75" customHeight="1" x14ac:dyDescent="0.3">
      <c r="E727" s="41"/>
    </row>
    <row r="728" spans="5:5" ht="12.75" customHeight="1" x14ac:dyDescent="0.3">
      <c r="E728" s="41"/>
    </row>
    <row r="729" spans="5:5" ht="12.75" customHeight="1" x14ac:dyDescent="0.3">
      <c r="E729" s="41"/>
    </row>
    <row r="730" spans="5:5" ht="12.75" customHeight="1" x14ac:dyDescent="0.3">
      <c r="E730" s="41"/>
    </row>
    <row r="731" spans="5:5" ht="12.75" customHeight="1" x14ac:dyDescent="0.3">
      <c r="E731" s="41"/>
    </row>
    <row r="732" spans="5:5" ht="12.75" customHeight="1" x14ac:dyDescent="0.3">
      <c r="E732" s="41"/>
    </row>
    <row r="733" spans="5:5" ht="12.75" customHeight="1" x14ac:dyDescent="0.3">
      <c r="E733" s="41"/>
    </row>
    <row r="734" spans="5:5" ht="12.75" customHeight="1" x14ac:dyDescent="0.3">
      <c r="E734" s="41"/>
    </row>
    <row r="735" spans="5:5" ht="12.75" customHeight="1" x14ac:dyDescent="0.3">
      <c r="E735" s="41"/>
    </row>
    <row r="736" spans="5:5" ht="12.75" customHeight="1" x14ac:dyDescent="0.3">
      <c r="E736" s="41"/>
    </row>
    <row r="737" spans="5:5" ht="12.75" customHeight="1" x14ac:dyDescent="0.3">
      <c r="E737" s="41"/>
    </row>
    <row r="738" spans="5:5" ht="12.75" customHeight="1" x14ac:dyDescent="0.3">
      <c r="E738" s="41"/>
    </row>
    <row r="739" spans="5:5" ht="12.75" customHeight="1" x14ac:dyDescent="0.3">
      <c r="E739" s="41"/>
    </row>
    <row r="740" spans="5:5" ht="12.75" customHeight="1" x14ac:dyDescent="0.3">
      <c r="E740" s="41"/>
    </row>
    <row r="741" spans="5:5" ht="12.75" customHeight="1" x14ac:dyDescent="0.3">
      <c r="E741" s="41"/>
    </row>
    <row r="742" spans="5:5" ht="12.75" customHeight="1" x14ac:dyDescent="0.3">
      <c r="E742" s="41"/>
    </row>
    <row r="743" spans="5:5" ht="12.75" customHeight="1" x14ac:dyDescent="0.3">
      <c r="E743" s="41"/>
    </row>
    <row r="744" spans="5:5" ht="12.75" customHeight="1" x14ac:dyDescent="0.3">
      <c r="E744" s="41"/>
    </row>
    <row r="745" spans="5:5" ht="12.75" customHeight="1" x14ac:dyDescent="0.3">
      <c r="E745" s="41"/>
    </row>
    <row r="746" spans="5:5" ht="12.75" customHeight="1" x14ac:dyDescent="0.3">
      <c r="E746" s="41"/>
    </row>
    <row r="747" spans="5:5" ht="12.75" customHeight="1" x14ac:dyDescent="0.3">
      <c r="E747" s="41"/>
    </row>
    <row r="748" spans="5:5" ht="12.75" customHeight="1" x14ac:dyDescent="0.3">
      <c r="E748" s="41"/>
    </row>
    <row r="749" spans="5:5" ht="12.75" customHeight="1" x14ac:dyDescent="0.3">
      <c r="E749" s="41"/>
    </row>
    <row r="750" spans="5:5" ht="12.75" customHeight="1" x14ac:dyDescent="0.3">
      <c r="E750" s="41"/>
    </row>
    <row r="751" spans="5:5" ht="12.75" customHeight="1" x14ac:dyDescent="0.3">
      <c r="E751" s="41"/>
    </row>
    <row r="752" spans="5:5" ht="12.75" customHeight="1" x14ac:dyDescent="0.3">
      <c r="E752" s="41"/>
    </row>
    <row r="753" spans="5:5" ht="12.75" customHeight="1" x14ac:dyDescent="0.3">
      <c r="E753" s="41"/>
    </row>
    <row r="754" spans="5:5" ht="12.75" customHeight="1" x14ac:dyDescent="0.3">
      <c r="E754" s="41"/>
    </row>
    <row r="755" spans="5:5" ht="12.75" customHeight="1" x14ac:dyDescent="0.3">
      <c r="E755" s="41"/>
    </row>
    <row r="756" spans="5:5" ht="12.75" customHeight="1" x14ac:dyDescent="0.3">
      <c r="E756" s="41"/>
    </row>
    <row r="757" spans="5:5" ht="12.75" customHeight="1" x14ac:dyDescent="0.3">
      <c r="E757" s="41"/>
    </row>
    <row r="758" spans="5:5" ht="12.75" customHeight="1" x14ac:dyDescent="0.3">
      <c r="E758" s="41"/>
    </row>
    <row r="759" spans="5:5" ht="12.75" customHeight="1" x14ac:dyDescent="0.3">
      <c r="E759" s="41"/>
    </row>
    <row r="760" spans="5:5" ht="12.75" customHeight="1" x14ac:dyDescent="0.3">
      <c r="E760" s="41"/>
    </row>
    <row r="761" spans="5:5" ht="12.75" customHeight="1" x14ac:dyDescent="0.3">
      <c r="E761" s="41"/>
    </row>
    <row r="762" spans="5:5" ht="12.75" customHeight="1" x14ac:dyDescent="0.3">
      <c r="E762" s="41"/>
    </row>
    <row r="763" spans="5:5" ht="12.75" customHeight="1" x14ac:dyDescent="0.3">
      <c r="E763" s="41"/>
    </row>
    <row r="764" spans="5:5" ht="12.75" customHeight="1" x14ac:dyDescent="0.3">
      <c r="E764" s="41"/>
    </row>
    <row r="765" spans="5:5" ht="12.75" customHeight="1" x14ac:dyDescent="0.3">
      <c r="E765" s="41"/>
    </row>
    <row r="766" spans="5:5" ht="12.75" customHeight="1" x14ac:dyDescent="0.3">
      <c r="E766" s="41"/>
    </row>
    <row r="767" spans="5:5" ht="12.75" customHeight="1" x14ac:dyDescent="0.3">
      <c r="E767" s="41"/>
    </row>
    <row r="768" spans="5:5" ht="12.75" customHeight="1" x14ac:dyDescent="0.3">
      <c r="E768" s="41"/>
    </row>
    <row r="769" spans="5:5" ht="12.75" customHeight="1" x14ac:dyDescent="0.3">
      <c r="E769" s="41"/>
    </row>
    <row r="770" spans="5:5" ht="12.75" customHeight="1" x14ac:dyDescent="0.3">
      <c r="E770" s="41"/>
    </row>
    <row r="771" spans="5:5" ht="12.75" customHeight="1" x14ac:dyDescent="0.3">
      <c r="E771" s="41"/>
    </row>
    <row r="772" spans="5:5" ht="12.75" customHeight="1" x14ac:dyDescent="0.3">
      <c r="E772" s="41"/>
    </row>
    <row r="773" spans="5:5" ht="12.75" customHeight="1" x14ac:dyDescent="0.3">
      <c r="E773" s="41"/>
    </row>
    <row r="774" spans="5:5" ht="12.75" customHeight="1" x14ac:dyDescent="0.3">
      <c r="E774" s="41"/>
    </row>
    <row r="775" spans="5:5" ht="12.75" customHeight="1" x14ac:dyDescent="0.3">
      <c r="E775" s="41"/>
    </row>
    <row r="776" spans="5:5" ht="12.75" customHeight="1" x14ac:dyDescent="0.3">
      <c r="E776" s="41"/>
    </row>
    <row r="777" spans="5:5" ht="12.75" customHeight="1" x14ac:dyDescent="0.3">
      <c r="E777" s="41"/>
    </row>
    <row r="778" spans="5:5" ht="12.75" customHeight="1" x14ac:dyDescent="0.3">
      <c r="E778" s="41"/>
    </row>
    <row r="779" spans="5:5" ht="12.75" customHeight="1" x14ac:dyDescent="0.3">
      <c r="E779" s="41"/>
    </row>
    <row r="780" spans="5:5" ht="12.75" customHeight="1" x14ac:dyDescent="0.3">
      <c r="E780" s="41"/>
    </row>
    <row r="781" spans="5:5" ht="12.75" customHeight="1" x14ac:dyDescent="0.3">
      <c r="E781" s="41"/>
    </row>
    <row r="782" spans="5:5" ht="12.75" customHeight="1" x14ac:dyDescent="0.3">
      <c r="E782" s="41"/>
    </row>
    <row r="783" spans="5:5" ht="12.75" customHeight="1" x14ac:dyDescent="0.3">
      <c r="E783" s="41"/>
    </row>
    <row r="784" spans="5:5" ht="12.75" customHeight="1" x14ac:dyDescent="0.3">
      <c r="E784" s="41"/>
    </row>
    <row r="785" spans="5:5" ht="12.75" customHeight="1" x14ac:dyDescent="0.3">
      <c r="E785" s="41"/>
    </row>
    <row r="786" spans="5:5" ht="12.75" customHeight="1" x14ac:dyDescent="0.3">
      <c r="E786" s="41"/>
    </row>
    <row r="787" spans="5:5" ht="12.75" customHeight="1" x14ac:dyDescent="0.3">
      <c r="E787" s="41"/>
    </row>
    <row r="788" spans="5:5" ht="12.75" customHeight="1" x14ac:dyDescent="0.3">
      <c r="E788" s="41"/>
    </row>
    <row r="789" spans="5:5" ht="12.75" customHeight="1" x14ac:dyDescent="0.3">
      <c r="E789" s="41"/>
    </row>
    <row r="790" spans="5:5" ht="12.75" customHeight="1" x14ac:dyDescent="0.3">
      <c r="E790" s="41"/>
    </row>
    <row r="791" spans="5:5" ht="12.75" customHeight="1" x14ac:dyDescent="0.3">
      <c r="E791" s="41"/>
    </row>
    <row r="792" spans="5:5" ht="12.75" customHeight="1" x14ac:dyDescent="0.3">
      <c r="E792" s="41"/>
    </row>
    <row r="793" spans="5:5" ht="12.75" customHeight="1" x14ac:dyDescent="0.3">
      <c r="E793" s="41"/>
    </row>
    <row r="794" spans="5:5" ht="12.75" customHeight="1" x14ac:dyDescent="0.3">
      <c r="E794" s="41"/>
    </row>
    <row r="795" spans="5:5" ht="12.75" customHeight="1" x14ac:dyDescent="0.3">
      <c r="E795" s="41"/>
    </row>
    <row r="796" spans="5:5" ht="12.75" customHeight="1" x14ac:dyDescent="0.3">
      <c r="E796" s="41"/>
    </row>
    <row r="797" spans="5:5" ht="12.75" customHeight="1" x14ac:dyDescent="0.3">
      <c r="E797" s="41"/>
    </row>
    <row r="798" spans="5:5" ht="12.75" customHeight="1" x14ac:dyDescent="0.3">
      <c r="E798" s="41"/>
    </row>
    <row r="799" spans="5:5" ht="12.75" customHeight="1" x14ac:dyDescent="0.3">
      <c r="E799" s="41"/>
    </row>
    <row r="800" spans="5:5" ht="12.75" customHeight="1" x14ac:dyDescent="0.3">
      <c r="E800" s="41"/>
    </row>
    <row r="801" spans="5:5" ht="12.75" customHeight="1" x14ac:dyDescent="0.3">
      <c r="E801" s="41"/>
    </row>
    <row r="802" spans="5:5" ht="12.75" customHeight="1" x14ac:dyDescent="0.3">
      <c r="E802" s="41"/>
    </row>
    <row r="803" spans="5:5" ht="12.75" customHeight="1" x14ac:dyDescent="0.3">
      <c r="E803" s="41"/>
    </row>
    <row r="804" spans="5:5" ht="12.75" customHeight="1" x14ac:dyDescent="0.3">
      <c r="E804" s="41"/>
    </row>
    <row r="805" spans="5:5" ht="12.75" customHeight="1" x14ac:dyDescent="0.3">
      <c r="E805" s="41"/>
    </row>
    <row r="806" spans="5:5" ht="12.75" customHeight="1" x14ac:dyDescent="0.3">
      <c r="E806" s="41"/>
    </row>
    <row r="807" spans="5:5" ht="12.75" customHeight="1" x14ac:dyDescent="0.3">
      <c r="E807" s="41"/>
    </row>
    <row r="808" spans="5:5" ht="12.75" customHeight="1" x14ac:dyDescent="0.3">
      <c r="E808" s="41"/>
    </row>
    <row r="809" spans="5:5" ht="12.75" customHeight="1" x14ac:dyDescent="0.3">
      <c r="E809" s="41"/>
    </row>
    <row r="810" spans="5:5" ht="12.75" customHeight="1" x14ac:dyDescent="0.3">
      <c r="E810" s="41"/>
    </row>
    <row r="811" spans="5:5" ht="12.75" customHeight="1" x14ac:dyDescent="0.3">
      <c r="E811" s="41"/>
    </row>
    <row r="812" spans="5:5" ht="12.75" customHeight="1" x14ac:dyDescent="0.3">
      <c r="E812" s="41"/>
    </row>
    <row r="813" spans="5:5" ht="12.75" customHeight="1" x14ac:dyDescent="0.3">
      <c r="E813" s="41"/>
    </row>
    <row r="814" spans="5:5" ht="12.75" customHeight="1" x14ac:dyDescent="0.3">
      <c r="E814" s="41"/>
    </row>
    <row r="815" spans="5:5" ht="12.75" customHeight="1" x14ac:dyDescent="0.3">
      <c r="E815" s="41"/>
    </row>
    <row r="816" spans="5:5" ht="12.75" customHeight="1" x14ac:dyDescent="0.3">
      <c r="E816" s="41"/>
    </row>
    <row r="817" spans="5:5" ht="12.75" customHeight="1" x14ac:dyDescent="0.3">
      <c r="E817" s="41"/>
    </row>
    <row r="818" spans="5:5" ht="12.75" customHeight="1" x14ac:dyDescent="0.3">
      <c r="E818" s="41"/>
    </row>
    <row r="819" spans="5:5" ht="12.75" customHeight="1" x14ac:dyDescent="0.3">
      <c r="E819" s="41"/>
    </row>
    <row r="820" spans="5:5" ht="12.75" customHeight="1" x14ac:dyDescent="0.3">
      <c r="E820" s="41"/>
    </row>
    <row r="821" spans="5:5" ht="12.75" customHeight="1" x14ac:dyDescent="0.3">
      <c r="E821" s="41"/>
    </row>
    <row r="822" spans="5:5" ht="12.75" customHeight="1" x14ac:dyDescent="0.3">
      <c r="E822" s="41"/>
    </row>
    <row r="823" spans="5:5" ht="12.75" customHeight="1" x14ac:dyDescent="0.3">
      <c r="E823" s="41"/>
    </row>
    <row r="824" spans="5:5" ht="12.75" customHeight="1" x14ac:dyDescent="0.3">
      <c r="E824" s="41"/>
    </row>
    <row r="825" spans="5:5" ht="12.75" customHeight="1" x14ac:dyDescent="0.3">
      <c r="E825" s="41"/>
    </row>
    <row r="826" spans="5:5" ht="12.75" customHeight="1" x14ac:dyDescent="0.3">
      <c r="E826" s="41"/>
    </row>
    <row r="827" spans="5:5" ht="12.75" customHeight="1" x14ac:dyDescent="0.3">
      <c r="E827" s="41"/>
    </row>
    <row r="828" spans="5:5" ht="12.75" customHeight="1" x14ac:dyDescent="0.3">
      <c r="E828" s="41"/>
    </row>
    <row r="829" spans="5:5" ht="12.75" customHeight="1" x14ac:dyDescent="0.3">
      <c r="E829" s="41"/>
    </row>
    <row r="830" spans="5:5" ht="12.75" customHeight="1" x14ac:dyDescent="0.3">
      <c r="E830" s="41"/>
    </row>
    <row r="831" spans="5:5" ht="12.75" customHeight="1" x14ac:dyDescent="0.3">
      <c r="E831" s="41"/>
    </row>
    <row r="832" spans="5:5" ht="12.75" customHeight="1" x14ac:dyDescent="0.3">
      <c r="E832" s="41"/>
    </row>
    <row r="833" spans="5:5" ht="12.75" customHeight="1" x14ac:dyDescent="0.3">
      <c r="E833" s="41"/>
    </row>
    <row r="834" spans="5:5" ht="12.75" customHeight="1" x14ac:dyDescent="0.3">
      <c r="E834" s="41"/>
    </row>
    <row r="835" spans="5:5" ht="12.75" customHeight="1" x14ac:dyDescent="0.3">
      <c r="E835" s="41"/>
    </row>
    <row r="836" spans="5:5" ht="12.75" customHeight="1" x14ac:dyDescent="0.3">
      <c r="E836" s="41"/>
    </row>
    <row r="837" spans="5:5" ht="12.75" customHeight="1" x14ac:dyDescent="0.3">
      <c r="E837" s="41"/>
    </row>
    <row r="838" spans="5:5" ht="12.75" customHeight="1" x14ac:dyDescent="0.3">
      <c r="E838" s="41"/>
    </row>
    <row r="839" spans="5:5" ht="12.75" customHeight="1" x14ac:dyDescent="0.3">
      <c r="E839" s="41"/>
    </row>
    <row r="840" spans="5:5" ht="12.75" customHeight="1" x14ac:dyDescent="0.3">
      <c r="E840" s="41"/>
    </row>
    <row r="841" spans="5:5" ht="12.75" customHeight="1" x14ac:dyDescent="0.3">
      <c r="E841" s="41"/>
    </row>
    <row r="842" spans="5:5" ht="12.75" customHeight="1" x14ac:dyDescent="0.3">
      <c r="E842" s="41"/>
    </row>
    <row r="843" spans="5:5" ht="12.75" customHeight="1" x14ac:dyDescent="0.3">
      <c r="E843" s="41"/>
    </row>
    <row r="844" spans="5:5" ht="12.75" customHeight="1" x14ac:dyDescent="0.3">
      <c r="E844" s="41"/>
    </row>
    <row r="845" spans="5:5" ht="12.75" customHeight="1" x14ac:dyDescent="0.3">
      <c r="E845" s="41"/>
    </row>
    <row r="846" spans="5:5" ht="12.75" customHeight="1" x14ac:dyDescent="0.3">
      <c r="E846" s="41"/>
    </row>
    <row r="847" spans="5:5" ht="12.75" customHeight="1" x14ac:dyDescent="0.3">
      <c r="E847" s="41"/>
    </row>
    <row r="848" spans="5:5" ht="12.75" customHeight="1" x14ac:dyDescent="0.3">
      <c r="E848" s="41"/>
    </row>
    <row r="849" spans="5:5" ht="12.75" customHeight="1" x14ac:dyDescent="0.3">
      <c r="E849" s="41"/>
    </row>
    <row r="850" spans="5:5" ht="12.75" customHeight="1" x14ac:dyDescent="0.3">
      <c r="E850" s="41"/>
    </row>
    <row r="851" spans="5:5" ht="12.75" customHeight="1" x14ac:dyDescent="0.3">
      <c r="E851" s="41"/>
    </row>
    <row r="852" spans="5:5" ht="12.75" customHeight="1" x14ac:dyDescent="0.3">
      <c r="E852" s="41"/>
    </row>
    <row r="853" spans="5:5" ht="12.75" customHeight="1" x14ac:dyDescent="0.3">
      <c r="E853" s="41"/>
    </row>
    <row r="854" spans="5:5" ht="12.75" customHeight="1" x14ac:dyDescent="0.3">
      <c r="E854" s="41"/>
    </row>
    <row r="855" spans="5:5" ht="12.75" customHeight="1" x14ac:dyDescent="0.3">
      <c r="E855" s="41"/>
    </row>
    <row r="856" spans="5:5" ht="12.75" customHeight="1" x14ac:dyDescent="0.3">
      <c r="E856" s="41"/>
    </row>
    <row r="857" spans="5:5" ht="12.75" customHeight="1" x14ac:dyDescent="0.3">
      <c r="E857" s="41"/>
    </row>
    <row r="858" spans="5:5" ht="12.75" customHeight="1" x14ac:dyDescent="0.3">
      <c r="E858" s="41"/>
    </row>
    <row r="859" spans="5:5" ht="12.75" customHeight="1" x14ac:dyDescent="0.3">
      <c r="E859" s="41"/>
    </row>
    <row r="860" spans="5:5" ht="12.75" customHeight="1" x14ac:dyDescent="0.3">
      <c r="E860" s="41"/>
    </row>
    <row r="861" spans="5:5" ht="12.75" customHeight="1" x14ac:dyDescent="0.3">
      <c r="E861" s="41"/>
    </row>
    <row r="862" spans="5:5" ht="12.75" customHeight="1" x14ac:dyDescent="0.3">
      <c r="E862" s="41"/>
    </row>
    <row r="863" spans="5:5" ht="12.75" customHeight="1" x14ac:dyDescent="0.3">
      <c r="E863" s="41"/>
    </row>
    <row r="864" spans="5:5" ht="12.75" customHeight="1" x14ac:dyDescent="0.3">
      <c r="E864" s="41"/>
    </row>
    <row r="865" spans="5:5" ht="12.75" customHeight="1" x14ac:dyDescent="0.3">
      <c r="E865" s="41"/>
    </row>
    <row r="866" spans="5:5" ht="12.75" customHeight="1" x14ac:dyDescent="0.3">
      <c r="E866" s="41"/>
    </row>
    <row r="867" spans="5:5" ht="12.75" customHeight="1" x14ac:dyDescent="0.3">
      <c r="E867" s="41"/>
    </row>
    <row r="868" spans="5:5" ht="12.75" customHeight="1" x14ac:dyDescent="0.3">
      <c r="E868" s="41"/>
    </row>
    <row r="869" spans="5:5" ht="12.75" customHeight="1" x14ac:dyDescent="0.3">
      <c r="E869" s="41"/>
    </row>
    <row r="870" spans="5:5" ht="12.75" customHeight="1" x14ac:dyDescent="0.3">
      <c r="E870" s="41"/>
    </row>
    <row r="871" spans="5:5" ht="12.75" customHeight="1" x14ac:dyDescent="0.3">
      <c r="E871" s="41"/>
    </row>
    <row r="872" spans="5:5" ht="12.75" customHeight="1" x14ac:dyDescent="0.3">
      <c r="E872" s="41"/>
    </row>
    <row r="873" spans="5:5" ht="12.75" customHeight="1" x14ac:dyDescent="0.3">
      <c r="E873" s="41"/>
    </row>
    <row r="874" spans="5:5" ht="12.75" customHeight="1" x14ac:dyDescent="0.3">
      <c r="E874" s="41"/>
    </row>
    <row r="875" spans="5:5" ht="12.75" customHeight="1" x14ac:dyDescent="0.3">
      <c r="E875" s="41"/>
    </row>
    <row r="876" spans="5:5" ht="12.75" customHeight="1" x14ac:dyDescent="0.3">
      <c r="E876" s="41"/>
    </row>
    <row r="877" spans="5:5" ht="12.75" customHeight="1" x14ac:dyDescent="0.3">
      <c r="E877" s="41"/>
    </row>
    <row r="878" spans="5:5" ht="12.75" customHeight="1" x14ac:dyDescent="0.3">
      <c r="E878" s="41"/>
    </row>
    <row r="879" spans="5:5" ht="12.75" customHeight="1" x14ac:dyDescent="0.3">
      <c r="E879" s="41"/>
    </row>
    <row r="880" spans="5:5" ht="12.75" customHeight="1" x14ac:dyDescent="0.3">
      <c r="E880" s="41"/>
    </row>
    <row r="881" spans="5:5" ht="12.75" customHeight="1" x14ac:dyDescent="0.3">
      <c r="E881" s="41"/>
    </row>
    <row r="882" spans="5:5" ht="12.75" customHeight="1" x14ac:dyDescent="0.3">
      <c r="E882" s="41"/>
    </row>
    <row r="883" spans="5:5" ht="12.75" customHeight="1" x14ac:dyDescent="0.3">
      <c r="E883" s="41"/>
    </row>
    <row r="884" spans="5:5" ht="12.75" customHeight="1" x14ac:dyDescent="0.3">
      <c r="E884" s="41"/>
    </row>
    <row r="885" spans="5:5" ht="12.75" customHeight="1" x14ac:dyDescent="0.3">
      <c r="E885" s="41"/>
    </row>
    <row r="886" spans="5:5" ht="12.75" customHeight="1" x14ac:dyDescent="0.3">
      <c r="E886" s="41"/>
    </row>
    <row r="887" spans="5:5" ht="12.75" customHeight="1" x14ac:dyDescent="0.3">
      <c r="E887" s="41"/>
    </row>
    <row r="888" spans="5:5" ht="12.75" customHeight="1" x14ac:dyDescent="0.3">
      <c r="E888" s="41"/>
    </row>
    <row r="889" spans="5:5" ht="12.75" customHeight="1" x14ac:dyDescent="0.3">
      <c r="E889" s="41"/>
    </row>
    <row r="890" spans="5:5" ht="12.75" customHeight="1" x14ac:dyDescent="0.3">
      <c r="E890" s="41"/>
    </row>
    <row r="891" spans="5:5" ht="12.75" customHeight="1" x14ac:dyDescent="0.3">
      <c r="E891" s="41"/>
    </row>
    <row r="892" spans="5:5" ht="12.75" customHeight="1" x14ac:dyDescent="0.3">
      <c r="E892" s="41"/>
    </row>
    <row r="893" spans="5:5" ht="12.75" customHeight="1" x14ac:dyDescent="0.3">
      <c r="E893" s="41"/>
    </row>
    <row r="894" spans="5:5" ht="12.75" customHeight="1" x14ac:dyDescent="0.3">
      <c r="E894" s="41"/>
    </row>
    <row r="895" spans="5:5" ht="12.75" customHeight="1" x14ac:dyDescent="0.3">
      <c r="E895" s="41"/>
    </row>
    <row r="896" spans="5:5" ht="12.75" customHeight="1" x14ac:dyDescent="0.3">
      <c r="E896" s="41"/>
    </row>
    <row r="897" spans="5:5" ht="12.75" customHeight="1" x14ac:dyDescent="0.3">
      <c r="E897" s="41"/>
    </row>
    <row r="898" spans="5:5" ht="12.75" customHeight="1" x14ac:dyDescent="0.3">
      <c r="E898" s="41"/>
    </row>
    <row r="899" spans="5:5" ht="12.75" customHeight="1" x14ac:dyDescent="0.3">
      <c r="E899" s="41"/>
    </row>
    <row r="900" spans="5:5" ht="12.75" customHeight="1" x14ac:dyDescent="0.3">
      <c r="E900" s="41"/>
    </row>
    <row r="901" spans="5:5" ht="12.75" customHeight="1" x14ac:dyDescent="0.3">
      <c r="E901" s="41"/>
    </row>
    <row r="902" spans="5:5" ht="12.75" customHeight="1" x14ac:dyDescent="0.3">
      <c r="E902" s="41"/>
    </row>
    <row r="903" spans="5:5" ht="12.75" customHeight="1" x14ac:dyDescent="0.3">
      <c r="E903" s="41"/>
    </row>
    <row r="904" spans="5:5" ht="12.75" customHeight="1" x14ac:dyDescent="0.3">
      <c r="E904" s="41"/>
    </row>
    <row r="905" spans="5:5" ht="12.75" customHeight="1" x14ac:dyDescent="0.3">
      <c r="E905" s="41"/>
    </row>
    <row r="906" spans="5:5" ht="12.75" customHeight="1" x14ac:dyDescent="0.3">
      <c r="E906" s="41"/>
    </row>
    <row r="907" spans="5:5" ht="12.75" customHeight="1" x14ac:dyDescent="0.3">
      <c r="E907" s="41"/>
    </row>
    <row r="908" spans="5:5" ht="12.75" customHeight="1" x14ac:dyDescent="0.3">
      <c r="E908" s="41"/>
    </row>
    <row r="909" spans="5:5" ht="12.75" customHeight="1" x14ac:dyDescent="0.3">
      <c r="E909" s="41"/>
    </row>
    <row r="910" spans="5:5" ht="12.75" customHeight="1" x14ac:dyDescent="0.3">
      <c r="E910" s="41"/>
    </row>
    <row r="911" spans="5:5" ht="12.75" customHeight="1" x14ac:dyDescent="0.3">
      <c r="E911" s="41"/>
    </row>
    <row r="912" spans="5:5" ht="12.75" customHeight="1" x14ac:dyDescent="0.3">
      <c r="E912" s="41"/>
    </row>
    <row r="913" spans="5:5" ht="12.75" customHeight="1" x14ac:dyDescent="0.3">
      <c r="E913" s="41"/>
    </row>
    <row r="914" spans="5:5" ht="12.75" customHeight="1" x14ac:dyDescent="0.3">
      <c r="E914" s="41"/>
    </row>
    <row r="915" spans="5:5" ht="12.75" customHeight="1" x14ac:dyDescent="0.3">
      <c r="E915" s="41"/>
    </row>
    <row r="916" spans="5:5" ht="12.75" customHeight="1" x14ac:dyDescent="0.3">
      <c r="E916" s="41"/>
    </row>
    <row r="917" spans="5:5" ht="12.75" customHeight="1" x14ac:dyDescent="0.3">
      <c r="E917" s="41"/>
    </row>
    <row r="918" spans="5:5" ht="12.75" customHeight="1" x14ac:dyDescent="0.3">
      <c r="E918" s="41"/>
    </row>
    <row r="919" spans="5:5" ht="12.75" customHeight="1" x14ac:dyDescent="0.3">
      <c r="E919" s="41"/>
    </row>
    <row r="920" spans="5:5" ht="12.75" customHeight="1" x14ac:dyDescent="0.3">
      <c r="E920" s="41"/>
    </row>
    <row r="921" spans="5:5" ht="12.75" customHeight="1" x14ac:dyDescent="0.3">
      <c r="E921" s="41"/>
    </row>
    <row r="922" spans="5:5" ht="12.75" customHeight="1" x14ac:dyDescent="0.3">
      <c r="E922" s="41"/>
    </row>
    <row r="923" spans="5:5" ht="12.75" customHeight="1" x14ac:dyDescent="0.3">
      <c r="E923" s="41"/>
    </row>
    <row r="924" spans="5:5" ht="12.75" customHeight="1" x14ac:dyDescent="0.3">
      <c r="E924" s="41"/>
    </row>
    <row r="925" spans="5:5" ht="12.75" customHeight="1" x14ac:dyDescent="0.3">
      <c r="E925" s="41"/>
    </row>
    <row r="926" spans="5:5" ht="12.75" customHeight="1" x14ac:dyDescent="0.3">
      <c r="E926" s="41"/>
    </row>
    <row r="927" spans="5:5" ht="12.75" customHeight="1" x14ac:dyDescent="0.3">
      <c r="E927" s="41"/>
    </row>
    <row r="928" spans="5:5" ht="12.75" customHeight="1" x14ac:dyDescent="0.3">
      <c r="E928" s="41"/>
    </row>
    <row r="929" spans="5:5" ht="12.75" customHeight="1" x14ac:dyDescent="0.3">
      <c r="E929" s="41"/>
    </row>
    <row r="930" spans="5:5" ht="12.75" customHeight="1" x14ac:dyDescent="0.3">
      <c r="E930" s="41"/>
    </row>
    <row r="931" spans="5:5" ht="12.75" customHeight="1" x14ac:dyDescent="0.3">
      <c r="E931" s="41"/>
    </row>
    <row r="932" spans="5:5" ht="12.75" customHeight="1" x14ac:dyDescent="0.3">
      <c r="E932" s="41"/>
    </row>
    <row r="933" spans="5:5" ht="12.75" customHeight="1" x14ac:dyDescent="0.3">
      <c r="E933" s="41"/>
    </row>
    <row r="934" spans="5:5" ht="12.75" customHeight="1" x14ac:dyDescent="0.3">
      <c r="E934" s="41"/>
    </row>
    <row r="935" spans="5:5" ht="12.75" customHeight="1" x14ac:dyDescent="0.3">
      <c r="E935" s="41"/>
    </row>
    <row r="936" spans="5:5" ht="12.75" customHeight="1" x14ac:dyDescent="0.3">
      <c r="E936" s="41"/>
    </row>
    <row r="937" spans="5:5" ht="12.75" customHeight="1" x14ac:dyDescent="0.3">
      <c r="E937" s="41"/>
    </row>
    <row r="938" spans="5:5" ht="12.75" customHeight="1" x14ac:dyDescent="0.3">
      <c r="E938" s="41"/>
    </row>
    <row r="939" spans="5:5" ht="12.75" customHeight="1" x14ac:dyDescent="0.3">
      <c r="E939" s="41"/>
    </row>
    <row r="940" spans="5:5" ht="12.75" customHeight="1" x14ac:dyDescent="0.3">
      <c r="E940" s="41"/>
    </row>
    <row r="941" spans="5:5" ht="12.75" customHeight="1" x14ac:dyDescent="0.3">
      <c r="E941" s="41"/>
    </row>
    <row r="942" spans="5:5" ht="12.75" customHeight="1" x14ac:dyDescent="0.3">
      <c r="E942" s="41"/>
    </row>
    <row r="943" spans="5:5" ht="12.75" customHeight="1" x14ac:dyDescent="0.3">
      <c r="E943" s="41"/>
    </row>
    <row r="944" spans="5:5" ht="12.75" customHeight="1" x14ac:dyDescent="0.3">
      <c r="E944" s="41"/>
    </row>
    <row r="945" spans="5:5" ht="12.75" customHeight="1" x14ac:dyDescent="0.3">
      <c r="E945" s="41"/>
    </row>
    <row r="946" spans="5:5" ht="12.75" customHeight="1" x14ac:dyDescent="0.3">
      <c r="E946" s="41"/>
    </row>
    <row r="947" spans="5:5" ht="12.75" customHeight="1" x14ac:dyDescent="0.3">
      <c r="E947" s="41"/>
    </row>
    <row r="948" spans="5:5" ht="12.75" customHeight="1" x14ac:dyDescent="0.3">
      <c r="E948" s="41"/>
    </row>
    <row r="949" spans="5:5" ht="12.75" customHeight="1" x14ac:dyDescent="0.3">
      <c r="E949" s="41"/>
    </row>
    <row r="950" spans="5:5" ht="12.75" customHeight="1" x14ac:dyDescent="0.3">
      <c r="E950" s="41"/>
    </row>
    <row r="951" spans="5:5" ht="12.75" customHeight="1" x14ac:dyDescent="0.3">
      <c r="E951" s="41"/>
    </row>
    <row r="952" spans="5:5" ht="12.75" customHeight="1" x14ac:dyDescent="0.3">
      <c r="E952" s="41"/>
    </row>
    <row r="953" spans="5:5" ht="12.75" customHeight="1" x14ac:dyDescent="0.3">
      <c r="E953" s="41"/>
    </row>
    <row r="954" spans="5:5" ht="12.75" customHeight="1" x14ac:dyDescent="0.3">
      <c r="E954" s="41"/>
    </row>
    <row r="955" spans="5:5" ht="12.75" customHeight="1" x14ac:dyDescent="0.3">
      <c r="E955" s="41"/>
    </row>
    <row r="956" spans="5:5" ht="12.75" customHeight="1" x14ac:dyDescent="0.3">
      <c r="E956" s="41"/>
    </row>
    <row r="957" spans="5:5" ht="12.75" customHeight="1" x14ac:dyDescent="0.3">
      <c r="E957" s="41"/>
    </row>
    <row r="958" spans="5:5" ht="12.75" customHeight="1" x14ac:dyDescent="0.3">
      <c r="E958" s="41"/>
    </row>
    <row r="959" spans="5:5" ht="12.75" customHeight="1" x14ac:dyDescent="0.3">
      <c r="E959" s="41"/>
    </row>
    <row r="960" spans="5:5" ht="12.75" customHeight="1" x14ac:dyDescent="0.3">
      <c r="E960" s="41"/>
    </row>
    <row r="961" spans="5:5" ht="12.75" customHeight="1" x14ac:dyDescent="0.3">
      <c r="E961" s="41"/>
    </row>
    <row r="962" spans="5:5" ht="12.75" customHeight="1" x14ac:dyDescent="0.3">
      <c r="E962" s="41"/>
    </row>
    <row r="963" spans="5:5" ht="12.75" customHeight="1" x14ac:dyDescent="0.3">
      <c r="E963" s="41"/>
    </row>
    <row r="964" spans="5:5" ht="12.75" customHeight="1" x14ac:dyDescent="0.3">
      <c r="E964" s="41"/>
    </row>
    <row r="965" spans="5:5" ht="12.75" customHeight="1" x14ac:dyDescent="0.3">
      <c r="E965" s="41"/>
    </row>
    <row r="966" spans="5:5" ht="12.75" customHeight="1" x14ac:dyDescent="0.3">
      <c r="E966" s="41"/>
    </row>
    <row r="967" spans="5:5" ht="12.75" customHeight="1" x14ac:dyDescent="0.3">
      <c r="E967" s="41"/>
    </row>
    <row r="968" spans="5:5" ht="12.75" customHeight="1" x14ac:dyDescent="0.3">
      <c r="E968" s="41"/>
    </row>
    <row r="969" spans="5:5" ht="12.75" customHeight="1" x14ac:dyDescent="0.3">
      <c r="E969" s="41"/>
    </row>
    <row r="970" spans="5:5" ht="12.75" customHeight="1" x14ac:dyDescent="0.3">
      <c r="E970" s="41"/>
    </row>
    <row r="971" spans="5:5" ht="12.75" customHeight="1" x14ac:dyDescent="0.3">
      <c r="E971" s="41"/>
    </row>
    <row r="972" spans="5:5" ht="12.75" customHeight="1" x14ac:dyDescent="0.3">
      <c r="E972" s="41"/>
    </row>
    <row r="973" spans="5:5" ht="12.75" customHeight="1" x14ac:dyDescent="0.3">
      <c r="E973" s="41"/>
    </row>
    <row r="974" spans="5:5" ht="12.75" customHeight="1" x14ac:dyDescent="0.3">
      <c r="E974" s="41"/>
    </row>
    <row r="975" spans="5:5" ht="12.75" customHeight="1" x14ac:dyDescent="0.3">
      <c r="E975" s="41"/>
    </row>
    <row r="976" spans="5:5" ht="12.75" customHeight="1" x14ac:dyDescent="0.3">
      <c r="E976" s="41"/>
    </row>
    <row r="977" spans="5:5" ht="12.75" customHeight="1" x14ac:dyDescent="0.3">
      <c r="E977" s="41"/>
    </row>
    <row r="978" spans="5:5" ht="12.75" customHeight="1" x14ac:dyDescent="0.3">
      <c r="E978" s="41"/>
    </row>
    <row r="979" spans="5:5" ht="12.75" customHeight="1" x14ac:dyDescent="0.3">
      <c r="E979" s="41"/>
    </row>
    <row r="980" spans="5:5" ht="12.75" customHeight="1" x14ac:dyDescent="0.3">
      <c r="E980" s="41"/>
    </row>
    <row r="981" spans="5:5" ht="12.75" customHeight="1" x14ac:dyDescent="0.3">
      <c r="E981" s="41"/>
    </row>
    <row r="982" spans="5:5" ht="12.75" customHeight="1" x14ac:dyDescent="0.3">
      <c r="E982" s="41"/>
    </row>
    <row r="983" spans="5:5" ht="12.75" customHeight="1" x14ac:dyDescent="0.3">
      <c r="E983" s="41"/>
    </row>
    <row r="984" spans="5:5" ht="12.75" customHeight="1" x14ac:dyDescent="0.3">
      <c r="E984" s="41"/>
    </row>
    <row r="985" spans="5:5" ht="12.75" customHeight="1" x14ac:dyDescent="0.3">
      <c r="E985" s="41"/>
    </row>
    <row r="986" spans="5:5" ht="12.75" customHeight="1" x14ac:dyDescent="0.3">
      <c r="E986" s="41"/>
    </row>
    <row r="987" spans="5:5" ht="12.75" customHeight="1" x14ac:dyDescent="0.3">
      <c r="E987" s="41"/>
    </row>
    <row r="988" spans="5:5" ht="12.75" customHeight="1" x14ac:dyDescent="0.3">
      <c r="E988" s="41"/>
    </row>
    <row r="989" spans="5:5" ht="12.75" customHeight="1" x14ac:dyDescent="0.3">
      <c r="E989" s="41"/>
    </row>
    <row r="990" spans="5:5" ht="12.75" customHeight="1" x14ac:dyDescent="0.3">
      <c r="E990" s="41"/>
    </row>
    <row r="991" spans="5:5" ht="12.75" customHeight="1" x14ac:dyDescent="0.3">
      <c r="E991" s="41"/>
    </row>
    <row r="992" spans="5:5" ht="12.75" customHeight="1" x14ac:dyDescent="0.3">
      <c r="E992" s="41"/>
    </row>
    <row r="993" spans="5:5" ht="12.75" customHeight="1" x14ac:dyDescent="0.3">
      <c r="E993" s="41"/>
    </row>
    <row r="994" spans="5:5" ht="12.75" customHeight="1" x14ac:dyDescent="0.3">
      <c r="E994" s="41"/>
    </row>
    <row r="995" spans="5:5" ht="12.75" customHeight="1" x14ac:dyDescent="0.3">
      <c r="E995" s="41"/>
    </row>
    <row r="996" spans="5:5" ht="12.75" customHeight="1" x14ac:dyDescent="0.3">
      <c r="E996" s="41"/>
    </row>
    <row r="997" spans="5:5" ht="12.75" customHeight="1" x14ac:dyDescent="0.3">
      <c r="E997" s="41"/>
    </row>
    <row r="998" spans="5:5" ht="12.75" customHeight="1" x14ac:dyDescent="0.3">
      <c r="E998" s="41"/>
    </row>
    <row r="999" spans="5:5" ht="12.75" customHeight="1" x14ac:dyDescent="0.3">
      <c r="E999" s="41"/>
    </row>
    <row r="1000" spans="5:5" ht="12.75" customHeight="1" x14ac:dyDescent="0.3">
      <c r="E1000" s="41"/>
    </row>
  </sheetData>
  <mergeCells count="2">
    <mergeCell ref="A2:E2"/>
    <mergeCell ref="A4:E4"/>
  </mergeCells>
  <pageMargins left="0.35" right="0.35" top="0.39" bottom="0.39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44140625" defaultRowHeight="15" customHeight="1" x14ac:dyDescent="0.3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customWidth="1"/>
    <col min="15" max="15" width="8.5546875" customWidth="1"/>
    <col min="16" max="16" width="11.5546875" hidden="1" customWidth="1"/>
    <col min="17" max="26" width="8.6640625" customWidth="1"/>
  </cols>
  <sheetData>
    <row r="1" spans="1:26" ht="12.75" customHeight="1" x14ac:dyDescent="0.3">
      <c r="A1" s="42">
        <f>Altalanos!$A$6</f>
        <v>0</v>
      </c>
      <c r="B1" s="43"/>
      <c r="C1" s="43"/>
      <c r="D1" s="32"/>
      <c r="E1" s="32"/>
      <c r="F1" s="44"/>
      <c r="G1" s="32"/>
      <c r="H1" s="32"/>
      <c r="I1" s="32"/>
      <c r="J1" s="32"/>
      <c r="K1" s="32"/>
      <c r="L1" s="32"/>
      <c r="M1" s="32"/>
      <c r="N1" s="45"/>
    </row>
    <row r="2" spans="1:26" ht="12.75" customHeight="1" x14ac:dyDescent="0.3">
      <c r="A2" s="46"/>
      <c r="B2" s="47"/>
      <c r="C2" s="47"/>
      <c r="D2" s="32"/>
      <c r="E2" s="32"/>
      <c r="F2" s="32"/>
      <c r="G2" s="32"/>
      <c r="H2" s="32"/>
      <c r="I2" s="32"/>
      <c r="J2" s="32"/>
      <c r="K2" s="32"/>
      <c r="L2" s="32"/>
      <c r="M2" s="32"/>
      <c r="N2" s="44"/>
    </row>
    <row r="3" spans="1:26" ht="39.75" customHeight="1" x14ac:dyDescent="0.3">
      <c r="A3" s="48"/>
      <c r="B3" s="49" t="s">
        <v>18</v>
      </c>
      <c r="C3" s="50"/>
      <c r="D3" s="51"/>
      <c r="E3" s="51"/>
      <c r="F3" s="52"/>
      <c r="G3" s="51"/>
      <c r="H3" s="53"/>
      <c r="I3" s="52"/>
      <c r="J3" s="51"/>
      <c r="K3" s="51"/>
      <c r="L3" s="51"/>
      <c r="M3" s="51"/>
      <c r="N3" s="5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3">
      <c r="A4" s="52" t="s">
        <v>19</v>
      </c>
      <c r="B4" s="50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 x14ac:dyDescent="0.3">
      <c r="A5" s="55">
        <f>Altalanos!$A$10</f>
        <v>45411</v>
      </c>
      <c r="B5" s="56" t="str">
        <f>Altalanos!$C$10</f>
        <v>Győr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0" customHeight="1" x14ac:dyDescent="0.3">
      <c r="A6" s="306" t="s">
        <v>20</v>
      </c>
      <c r="B6" s="307"/>
      <c r="C6" s="59"/>
      <c r="D6" s="59"/>
      <c r="E6" s="59"/>
      <c r="F6" s="33"/>
      <c r="G6" s="60"/>
      <c r="H6" s="59"/>
      <c r="I6" s="33"/>
      <c r="J6" s="59"/>
      <c r="K6" s="59"/>
      <c r="L6" s="59"/>
      <c r="M6" s="59"/>
      <c r="N6" s="6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hidden="1" customHeight="1" x14ac:dyDescent="0.3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4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hidden="1" customHeight="1" x14ac:dyDescent="0.3">
      <c r="A8" s="6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7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.75" hidden="1" customHeight="1" x14ac:dyDescent="0.3">
      <c r="A9" s="66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hidden="1" customHeight="1" x14ac:dyDescent="0.3">
      <c r="A10" s="62"/>
      <c r="B10" s="6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hidden="1" customHeight="1" x14ac:dyDescent="0.3">
      <c r="A11" s="70"/>
      <c r="B11" s="71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hidden="1" customHeight="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4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hidden="1" customHeight="1" x14ac:dyDescent="0.3">
      <c r="A13" s="6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.75" hidden="1" customHeight="1" x14ac:dyDescent="0.3">
      <c r="A14" s="66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 hidden="1" customHeight="1" x14ac:dyDescent="0.3">
      <c r="A15" s="62"/>
      <c r="B15" s="6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hidden="1" customHeight="1" x14ac:dyDescent="0.3">
      <c r="A16" s="70"/>
      <c r="B16" s="71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4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hidden="1" customHeigh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4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hidden="1" customHeight="1" x14ac:dyDescent="0.3">
      <c r="A18" s="6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7.5" hidden="1" customHeight="1" x14ac:dyDescent="0.3">
      <c r="A19" s="72"/>
      <c r="B19" s="7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9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.75" customHeight="1" x14ac:dyDescent="0.3">
      <c r="A20" s="73" t="s">
        <v>21</v>
      </c>
      <c r="B20" s="74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 x14ac:dyDescent="0.3">
      <c r="A21" s="75" t="s">
        <v>22</v>
      </c>
      <c r="B21" s="76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17"/>
      <c r="P21" s="77" t="s">
        <v>24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9.5" customHeight="1" x14ac:dyDescent="0.3">
      <c r="A22" s="78"/>
      <c r="B22" s="79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4"/>
      <c r="O22" s="17"/>
      <c r="P22" s="80" t="str">
        <f t="shared" ref="P22:P29" si="0">LEFT(B22,1)&amp;" "&amp;A22</f>
        <v xml:space="preserve"> 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9.5" customHeight="1" x14ac:dyDescent="0.3">
      <c r="A23" s="78"/>
      <c r="B23" s="79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4"/>
      <c r="O23" s="17"/>
      <c r="P23" s="80" t="str">
        <f t="shared" si="0"/>
        <v xml:space="preserve"> 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9.5" customHeight="1" x14ac:dyDescent="0.3">
      <c r="A24" s="78"/>
      <c r="B24" s="79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4"/>
      <c r="O24" s="17"/>
      <c r="P24" s="80" t="str">
        <f t="shared" si="0"/>
        <v xml:space="preserve"> 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9.5" customHeight="1" x14ac:dyDescent="0.3">
      <c r="A25" s="78"/>
      <c r="B25" s="7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4"/>
      <c r="O25" s="6"/>
      <c r="P25" s="80" t="str">
        <f t="shared" si="0"/>
        <v xml:space="preserve"> </v>
      </c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">
      <c r="A26" s="78"/>
      <c r="B26" s="79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4"/>
      <c r="O26" s="6"/>
      <c r="P26" s="80" t="str">
        <f t="shared" si="0"/>
        <v xml:space="preserve"> </v>
      </c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customHeight="1" x14ac:dyDescent="0.3">
      <c r="A27" s="78"/>
      <c r="B27" s="79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4"/>
      <c r="O27" s="6"/>
      <c r="P27" s="80" t="str">
        <f t="shared" si="0"/>
        <v xml:space="preserve"> </v>
      </c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customHeight="1" x14ac:dyDescent="0.3">
      <c r="A28" s="78"/>
      <c r="B28" s="79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4"/>
      <c r="O28" s="6"/>
      <c r="P28" s="80" t="str">
        <f t="shared" si="0"/>
        <v xml:space="preserve"> </v>
      </c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">
      <c r="A29" s="81"/>
      <c r="B29" s="8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4"/>
      <c r="O29" s="6"/>
      <c r="P29" s="80" t="str">
        <f t="shared" si="0"/>
        <v xml:space="preserve"> </v>
      </c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83"/>
      <c r="P30" s="84" t="s">
        <v>25</v>
      </c>
    </row>
    <row r="31" spans="1:26" ht="12.75" customHeight="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83"/>
    </row>
    <row r="32" spans="1:26" ht="12.75" customHeight="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83"/>
    </row>
    <row r="33" spans="1:14" ht="12.75" customHeight="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83"/>
    </row>
    <row r="34" spans="1:14" ht="12.75" customHeight="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83"/>
    </row>
    <row r="35" spans="1:14" ht="12.75" customHeigh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83"/>
    </row>
    <row r="36" spans="1:14" ht="12.75" customHeight="1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83"/>
    </row>
    <row r="37" spans="1:14" ht="12.75" customHeight="1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83"/>
    </row>
    <row r="38" spans="1:14" ht="12.75" customHeight="1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83"/>
    </row>
    <row r="39" spans="1:14" ht="12.75" customHeight="1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83"/>
    </row>
    <row r="40" spans="1:14" ht="12.75" customHeight="1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83"/>
    </row>
    <row r="41" spans="1:14" ht="12.75" customHeight="1" x14ac:dyDescent="0.3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83"/>
    </row>
    <row r="42" spans="1:14" ht="12.75" customHeight="1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83"/>
    </row>
    <row r="43" spans="1:14" ht="12.75" customHeight="1" x14ac:dyDescent="0.3">
      <c r="N43" s="85"/>
    </row>
    <row r="44" spans="1:14" ht="12.75" customHeight="1" x14ac:dyDescent="0.3">
      <c r="N44" s="85"/>
    </row>
    <row r="45" spans="1:14" ht="12.75" customHeight="1" x14ac:dyDescent="0.3">
      <c r="N45" s="85"/>
    </row>
    <row r="46" spans="1:14" ht="12.75" customHeight="1" x14ac:dyDescent="0.3">
      <c r="N46" s="85"/>
    </row>
    <row r="47" spans="1:14" ht="12.75" customHeight="1" x14ac:dyDescent="0.3">
      <c r="N47" s="85"/>
    </row>
    <row r="48" spans="1:14" ht="12.75" customHeight="1" x14ac:dyDescent="0.3">
      <c r="N48" s="85"/>
    </row>
    <row r="49" spans="14:14" ht="12.75" customHeight="1" x14ac:dyDescent="0.3">
      <c r="N49" s="85"/>
    </row>
    <row r="50" spans="14:14" ht="12.75" customHeight="1" x14ac:dyDescent="0.3">
      <c r="N50" s="85"/>
    </row>
    <row r="51" spans="14:14" ht="12.75" customHeight="1" x14ac:dyDescent="0.3">
      <c r="N51" s="85"/>
    </row>
    <row r="52" spans="14:14" ht="12.75" customHeight="1" x14ac:dyDescent="0.3">
      <c r="N52" s="85"/>
    </row>
    <row r="53" spans="14:14" ht="12.75" customHeight="1" x14ac:dyDescent="0.3">
      <c r="N53" s="85"/>
    </row>
    <row r="54" spans="14:14" ht="12.75" customHeight="1" x14ac:dyDescent="0.3">
      <c r="N54" s="85"/>
    </row>
    <row r="55" spans="14:14" ht="12.75" customHeight="1" x14ac:dyDescent="0.3">
      <c r="N55" s="85"/>
    </row>
    <row r="56" spans="14:14" ht="12.75" customHeight="1" x14ac:dyDescent="0.3">
      <c r="N56" s="85"/>
    </row>
    <row r="57" spans="14:14" ht="12.75" customHeight="1" x14ac:dyDescent="0.3">
      <c r="N57" s="85"/>
    </row>
    <row r="58" spans="14:14" ht="12.75" customHeight="1" x14ac:dyDescent="0.3">
      <c r="N58" s="85"/>
    </row>
    <row r="59" spans="14:14" ht="12.75" customHeight="1" x14ac:dyDescent="0.3">
      <c r="N59" s="85"/>
    </row>
    <row r="60" spans="14:14" ht="12.75" customHeight="1" x14ac:dyDescent="0.3">
      <c r="N60" s="85"/>
    </row>
    <row r="61" spans="14:14" ht="12.75" customHeight="1" x14ac:dyDescent="0.3">
      <c r="N61" s="85"/>
    </row>
    <row r="62" spans="14:14" ht="12.75" customHeight="1" x14ac:dyDescent="0.3">
      <c r="N62" s="85"/>
    </row>
    <row r="63" spans="14:14" ht="12.75" customHeight="1" x14ac:dyDescent="0.3">
      <c r="N63" s="85"/>
    </row>
    <row r="64" spans="14:14" ht="12.75" customHeight="1" x14ac:dyDescent="0.3">
      <c r="N64" s="85"/>
    </row>
    <row r="65" spans="14:14" ht="12.75" customHeight="1" x14ac:dyDescent="0.3">
      <c r="N65" s="85"/>
    </row>
    <row r="66" spans="14:14" ht="12.75" customHeight="1" x14ac:dyDescent="0.3">
      <c r="N66" s="85"/>
    </row>
    <row r="67" spans="14:14" ht="12.75" customHeight="1" x14ac:dyDescent="0.3">
      <c r="N67" s="85"/>
    </row>
    <row r="68" spans="14:14" ht="12.75" customHeight="1" x14ac:dyDescent="0.3">
      <c r="N68" s="85"/>
    </row>
    <row r="69" spans="14:14" ht="12.75" customHeight="1" x14ac:dyDescent="0.3">
      <c r="N69" s="85"/>
    </row>
    <row r="70" spans="14:14" ht="12.75" customHeight="1" x14ac:dyDescent="0.3">
      <c r="N70" s="85"/>
    </row>
    <row r="71" spans="14:14" ht="12.75" customHeight="1" x14ac:dyDescent="0.3">
      <c r="N71" s="85"/>
    </row>
    <row r="72" spans="14:14" ht="12.75" customHeight="1" x14ac:dyDescent="0.3">
      <c r="N72" s="85"/>
    </row>
    <row r="73" spans="14:14" ht="12.75" customHeight="1" x14ac:dyDescent="0.3">
      <c r="N73" s="85"/>
    </row>
    <row r="74" spans="14:14" ht="12.75" customHeight="1" x14ac:dyDescent="0.3">
      <c r="N74" s="85"/>
    </row>
    <row r="75" spans="14:14" ht="12.75" customHeight="1" x14ac:dyDescent="0.3">
      <c r="N75" s="85"/>
    </row>
    <row r="76" spans="14:14" ht="12.75" customHeight="1" x14ac:dyDescent="0.3">
      <c r="N76" s="85"/>
    </row>
    <row r="77" spans="14:14" ht="12.75" customHeight="1" x14ac:dyDescent="0.3">
      <c r="N77" s="85"/>
    </row>
    <row r="78" spans="14:14" ht="12.75" customHeight="1" x14ac:dyDescent="0.3">
      <c r="N78" s="85"/>
    </row>
    <row r="79" spans="14:14" ht="12.75" customHeight="1" x14ac:dyDescent="0.3">
      <c r="N79" s="85"/>
    </row>
    <row r="80" spans="14:14" ht="12.75" customHeight="1" x14ac:dyDescent="0.3">
      <c r="N80" s="85"/>
    </row>
    <row r="81" spans="14:14" ht="12.75" customHeight="1" x14ac:dyDescent="0.3">
      <c r="N81" s="85"/>
    </row>
    <row r="82" spans="14:14" ht="12.75" customHeight="1" x14ac:dyDescent="0.3">
      <c r="N82" s="85"/>
    </row>
    <row r="83" spans="14:14" ht="12.75" customHeight="1" x14ac:dyDescent="0.3">
      <c r="N83" s="85"/>
    </row>
    <row r="84" spans="14:14" ht="12.75" customHeight="1" x14ac:dyDescent="0.3">
      <c r="N84" s="85"/>
    </row>
    <row r="85" spans="14:14" ht="12.75" customHeight="1" x14ac:dyDescent="0.3">
      <c r="N85" s="85"/>
    </row>
    <row r="86" spans="14:14" ht="12.75" customHeight="1" x14ac:dyDescent="0.3">
      <c r="N86" s="85"/>
    </row>
    <row r="87" spans="14:14" ht="12.75" customHeight="1" x14ac:dyDescent="0.3">
      <c r="N87" s="85"/>
    </row>
    <row r="88" spans="14:14" ht="12.75" customHeight="1" x14ac:dyDescent="0.3">
      <c r="N88" s="85"/>
    </row>
    <row r="89" spans="14:14" ht="12.75" customHeight="1" x14ac:dyDescent="0.3">
      <c r="N89" s="85"/>
    </row>
    <row r="90" spans="14:14" ht="12.75" customHeight="1" x14ac:dyDescent="0.3">
      <c r="N90" s="85"/>
    </row>
    <row r="91" spans="14:14" ht="12.75" customHeight="1" x14ac:dyDescent="0.3">
      <c r="N91" s="85"/>
    </row>
    <row r="92" spans="14:14" ht="12.75" customHeight="1" x14ac:dyDescent="0.3">
      <c r="N92" s="85"/>
    </row>
    <row r="93" spans="14:14" ht="12.75" customHeight="1" x14ac:dyDescent="0.3">
      <c r="N93" s="85"/>
    </row>
    <row r="94" spans="14:14" ht="12.75" customHeight="1" x14ac:dyDescent="0.3">
      <c r="N94" s="85"/>
    </row>
    <row r="95" spans="14:14" ht="12.75" customHeight="1" x14ac:dyDescent="0.3">
      <c r="N95" s="85"/>
    </row>
    <row r="96" spans="14:14" ht="12.75" customHeight="1" x14ac:dyDescent="0.3">
      <c r="N96" s="85"/>
    </row>
    <row r="97" spans="14:14" ht="12.75" customHeight="1" x14ac:dyDescent="0.3">
      <c r="N97" s="85"/>
    </row>
    <row r="98" spans="14:14" ht="12.75" customHeight="1" x14ac:dyDescent="0.3">
      <c r="N98" s="85"/>
    </row>
    <row r="99" spans="14:14" ht="12.75" customHeight="1" x14ac:dyDescent="0.3">
      <c r="N99" s="85"/>
    </row>
    <row r="100" spans="14:14" ht="12.75" customHeight="1" x14ac:dyDescent="0.3">
      <c r="N100" s="85"/>
    </row>
    <row r="101" spans="14:14" ht="12.75" customHeight="1" x14ac:dyDescent="0.3">
      <c r="N101" s="85"/>
    </row>
    <row r="102" spans="14:14" ht="12.75" customHeight="1" x14ac:dyDescent="0.3">
      <c r="N102" s="85"/>
    </row>
    <row r="103" spans="14:14" ht="12.75" customHeight="1" x14ac:dyDescent="0.3">
      <c r="N103" s="85"/>
    </row>
    <row r="104" spans="14:14" ht="12.75" customHeight="1" x14ac:dyDescent="0.3">
      <c r="N104" s="85"/>
    </row>
    <row r="105" spans="14:14" ht="12.75" customHeight="1" x14ac:dyDescent="0.3">
      <c r="N105" s="85"/>
    </row>
    <row r="106" spans="14:14" ht="12.75" customHeight="1" x14ac:dyDescent="0.3">
      <c r="N106" s="85"/>
    </row>
    <row r="107" spans="14:14" ht="12.75" customHeight="1" x14ac:dyDescent="0.3">
      <c r="N107" s="85"/>
    </row>
    <row r="108" spans="14:14" ht="12.75" customHeight="1" x14ac:dyDescent="0.3">
      <c r="N108" s="85"/>
    </row>
    <row r="109" spans="14:14" ht="12.75" customHeight="1" x14ac:dyDescent="0.3">
      <c r="N109" s="85"/>
    </row>
    <row r="110" spans="14:14" ht="12.75" customHeight="1" x14ac:dyDescent="0.3">
      <c r="N110" s="85"/>
    </row>
    <row r="111" spans="14:14" ht="12.75" customHeight="1" x14ac:dyDescent="0.3">
      <c r="N111" s="85"/>
    </row>
    <row r="112" spans="14:14" ht="12.75" customHeight="1" x14ac:dyDescent="0.3">
      <c r="N112" s="85"/>
    </row>
    <row r="113" spans="14:14" ht="12.75" customHeight="1" x14ac:dyDescent="0.3">
      <c r="N113" s="85"/>
    </row>
    <row r="114" spans="14:14" ht="12.75" customHeight="1" x14ac:dyDescent="0.3">
      <c r="N114" s="85"/>
    </row>
    <row r="115" spans="14:14" ht="12.75" customHeight="1" x14ac:dyDescent="0.3">
      <c r="N115" s="85"/>
    </row>
    <row r="116" spans="14:14" ht="12.75" customHeight="1" x14ac:dyDescent="0.3">
      <c r="N116" s="85"/>
    </row>
    <row r="117" spans="14:14" ht="12.75" customHeight="1" x14ac:dyDescent="0.3">
      <c r="N117" s="85"/>
    </row>
    <row r="118" spans="14:14" ht="12.75" customHeight="1" x14ac:dyDescent="0.3">
      <c r="N118" s="85"/>
    </row>
    <row r="119" spans="14:14" ht="12.75" customHeight="1" x14ac:dyDescent="0.3">
      <c r="N119" s="85"/>
    </row>
    <row r="120" spans="14:14" ht="12.75" customHeight="1" x14ac:dyDescent="0.3">
      <c r="N120" s="85"/>
    </row>
    <row r="121" spans="14:14" ht="12.75" customHeight="1" x14ac:dyDescent="0.3">
      <c r="N121" s="85"/>
    </row>
    <row r="122" spans="14:14" ht="12.75" customHeight="1" x14ac:dyDescent="0.3">
      <c r="N122" s="85"/>
    </row>
    <row r="123" spans="14:14" ht="12.75" customHeight="1" x14ac:dyDescent="0.3">
      <c r="N123" s="85"/>
    </row>
    <row r="124" spans="14:14" ht="12.75" customHeight="1" x14ac:dyDescent="0.3">
      <c r="N124" s="85"/>
    </row>
    <row r="125" spans="14:14" ht="12.75" customHeight="1" x14ac:dyDescent="0.3">
      <c r="N125" s="85"/>
    </row>
    <row r="126" spans="14:14" ht="12.75" customHeight="1" x14ac:dyDescent="0.3">
      <c r="N126" s="85"/>
    </row>
    <row r="127" spans="14:14" ht="12.75" customHeight="1" x14ac:dyDescent="0.3">
      <c r="N127" s="85"/>
    </row>
    <row r="128" spans="14:14" ht="12.75" customHeight="1" x14ac:dyDescent="0.3">
      <c r="N128" s="85"/>
    </row>
    <row r="129" spans="14:14" ht="12.75" customHeight="1" x14ac:dyDescent="0.3">
      <c r="N129" s="85"/>
    </row>
    <row r="130" spans="14:14" ht="12.75" customHeight="1" x14ac:dyDescent="0.3">
      <c r="N130" s="85"/>
    </row>
    <row r="131" spans="14:14" ht="12.75" customHeight="1" x14ac:dyDescent="0.3">
      <c r="N131" s="85"/>
    </row>
    <row r="132" spans="14:14" ht="12.75" customHeight="1" x14ac:dyDescent="0.3">
      <c r="N132" s="85"/>
    </row>
    <row r="133" spans="14:14" ht="12.75" customHeight="1" x14ac:dyDescent="0.3">
      <c r="N133" s="85"/>
    </row>
    <row r="134" spans="14:14" ht="12.75" customHeight="1" x14ac:dyDescent="0.3">
      <c r="N134" s="85"/>
    </row>
    <row r="135" spans="14:14" ht="12.75" customHeight="1" x14ac:dyDescent="0.3">
      <c r="N135" s="85"/>
    </row>
    <row r="136" spans="14:14" ht="12.75" customHeight="1" x14ac:dyDescent="0.3">
      <c r="N136" s="85"/>
    </row>
    <row r="137" spans="14:14" ht="12.75" customHeight="1" x14ac:dyDescent="0.3">
      <c r="N137" s="85"/>
    </row>
    <row r="138" spans="14:14" ht="12.75" customHeight="1" x14ac:dyDescent="0.3">
      <c r="N138" s="85"/>
    </row>
    <row r="139" spans="14:14" ht="12.75" customHeight="1" x14ac:dyDescent="0.3">
      <c r="N139" s="85"/>
    </row>
    <row r="140" spans="14:14" ht="12.75" customHeight="1" x14ac:dyDescent="0.3">
      <c r="N140" s="85"/>
    </row>
    <row r="141" spans="14:14" ht="12.75" customHeight="1" x14ac:dyDescent="0.3">
      <c r="N141" s="85"/>
    </row>
    <row r="142" spans="14:14" ht="12.75" customHeight="1" x14ac:dyDescent="0.3">
      <c r="N142" s="85"/>
    </row>
    <row r="143" spans="14:14" ht="12.75" customHeight="1" x14ac:dyDescent="0.3">
      <c r="N143" s="85"/>
    </row>
    <row r="144" spans="14:14" ht="12.75" customHeight="1" x14ac:dyDescent="0.3">
      <c r="N144" s="85"/>
    </row>
    <row r="145" spans="14:14" ht="12.75" customHeight="1" x14ac:dyDescent="0.3">
      <c r="N145" s="85"/>
    </row>
    <row r="146" spans="14:14" ht="12.75" customHeight="1" x14ac:dyDescent="0.3">
      <c r="N146" s="85"/>
    </row>
    <row r="147" spans="14:14" ht="12.75" customHeight="1" x14ac:dyDescent="0.3">
      <c r="N147" s="85"/>
    </row>
    <row r="148" spans="14:14" ht="12.75" customHeight="1" x14ac:dyDescent="0.3">
      <c r="N148" s="85"/>
    </row>
    <row r="149" spans="14:14" ht="12.75" customHeight="1" x14ac:dyDescent="0.3">
      <c r="N149" s="85"/>
    </row>
    <row r="150" spans="14:14" ht="12.75" customHeight="1" x14ac:dyDescent="0.3">
      <c r="N150" s="85"/>
    </row>
    <row r="151" spans="14:14" ht="12.75" customHeight="1" x14ac:dyDescent="0.3">
      <c r="N151" s="85"/>
    </row>
    <row r="152" spans="14:14" ht="12.75" customHeight="1" x14ac:dyDescent="0.3">
      <c r="N152" s="85"/>
    </row>
    <row r="153" spans="14:14" ht="12.75" customHeight="1" x14ac:dyDescent="0.3">
      <c r="N153" s="85"/>
    </row>
    <row r="154" spans="14:14" ht="12.75" customHeight="1" x14ac:dyDescent="0.3">
      <c r="N154" s="85"/>
    </row>
    <row r="155" spans="14:14" ht="12.75" customHeight="1" x14ac:dyDescent="0.3">
      <c r="N155" s="85"/>
    </row>
    <row r="156" spans="14:14" ht="12.75" customHeight="1" x14ac:dyDescent="0.3">
      <c r="N156" s="85"/>
    </row>
    <row r="157" spans="14:14" ht="12.75" customHeight="1" x14ac:dyDescent="0.3">
      <c r="N157" s="85"/>
    </row>
    <row r="158" spans="14:14" ht="12.75" customHeight="1" x14ac:dyDescent="0.3">
      <c r="N158" s="85"/>
    </row>
    <row r="159" spans="14:14" ht="12.75" customHeight="1" x14ac:dyDescent="0.3">
      <c r="N159" s="85"/>
    </row>
    <row r="160" spans="14:14" ht="12.75" customHeight="1" x14ac:dyDescent="0.3">
      <c r="N160" s="85"/>
    </row>
    <row r="161" spans="14:14" ht="12.75" customHeight="1" x14ac:dyDescent="0.3">
      <c r="N161" s="85"/>
    </row>
    <row r="162" spans="14:14" ht="12.75" customHeight="1" x14ac:dyDescent="0.3">
      <c r="N162" s="85"/>
    </row>
    <row r="163" spans="14:14" ht="12.75" customHeight="1" x14ac:dyDescent="0.3">
      <c r="N163" s="85"/>
    </row>
    <row r="164" spans="14:14" ht="12.75" customHeight="1" x14ac:dyDescent="0.3">
      <c r="N164" s="85"/>
    </row>
    <row r="165" spans="14:14" ht="12.75" customHeight="1" x14ac:dyDescent="0.3">
      <c r="N165" s="85"/>
    </row>
    <row r="166" spans="14:14" ht="12.75" customHeight="1" x14ac:dyDescent="0.3">
      <c r="N166" s="85"/>
    </row>
    <row r="167" spans="14:14" ht="12.75" customHeight="1" x14ac:dyDescent="0.3">
      <c r="N167" s="85"/>
    </row>
    <row r="168" spans="14:14" ht="12.75" customHeight="1" x14ac:dyDescent="0.3">
      <c r="N168" s="85"/>
    </row>
    <row r="169" spans="14:14" ht="12.75" customHeight="1" x14ac:dyDescent="0.3">
      <c r="N169" s="85"/>
    </row>
    <row r="170" spans="14:14" ht="12.75" customHeight="1" x14ac:dyDescent="0.3">
      <c r="N170" s="85"/>
    </row>
    <row r="171" spans="14:14" ht="12.75" customHeight="1" x14ac:dyDescent="0.3">
      <c r="N171" s="85"/>
    </row>
    <row r="172" spans="14:14" ht="12.75" customHeight="1" x14ac:dyDescent="0.3">
      <c r="N172" s="85"/>
    </row>
    <row r="173" spans="14:14" ht="12.75" customHeight="1" x14ac:dyDescent="0.3">
      <c r="N173" s="85"/>
    </row>
    <row r="174" spans="14:14" ht="12.75" customHeight="1" x14ac:dyDescent="0.3">
      <c r="N174" s="85"/>
    </row>
    <row r="175" spans="14:14" ht="12.75" customHeight="1" x14ac:dyDescent="0.3">
      <c r="N175" s="85"/>
    </row>
    <row r="176" spans="14:14" ht="12.75" customHeight="1" x14ac:dyDescent="0.3">
      <c r="N176" s="85"/>
    </row>
    <row r="177" spans="14:14" ht="12.75" customHeight="1" x14ac:dyDescent="0.3">
      <c r="N177" s="85"/>
    </row>
    <row r="178" spans="14:14" ht="12.75" customHeight="1" x14ac:dyDescent="0.3">
      <c r="N178" s="85"/>
    </row>
    <row r="179" spans="14:14" ht="12.75" customHeight="1" x14ac:dyDescent="0.3">
      <c r="N179" s="85"/>
    </row>
    <row r="180" spans="14:14" ht="12.75" customHeight="1" x14ac:dyDescent="0.3">
      <c r="N180" s="85"/>
    </row>
    <row r="181" spans="14:14" ht="12.75" customHeight="1" x14ac:dyDescent="0.3">
      <c r="N181" s="85"/>
    </row>
    <row r="182" spans="14:14" ht="12.75" customHeight="1" x14ac:dyDescent="0.3">
      <c r="N182" s="85"/>
    </row>
    <row r="183" spans="14:14" ht="12.75" customHeight="1" x14ac:dyDescent="0.3">
      <c r="N183" s="85"/>
    </row>
    <row r="184" spans="14:14" ht="12.75" customHeight="1" x14ac:dyDescent="0.3">
      <c r="N184" s="85"/>
    </row>
    <row r="185" spans="14:14" ht="12.75" customHeight="1" x14ac:dyDescent="0.3">
      <c r="N185" s="85"/>
    </row>
    <row r="186" spans="14:14" ht="12.75" customHeight="1" x14ac:dyDescent="0.3">
      <c r="N186" s="85"/>
    </row>
    <row r="187" spans="14:14" ht="12.75" customHeight="1" x14ac:dyDescent="0.3">
      <c r="N187" s="85"/>
    </row>
    <row r="188" spans="14:14" ht="12.75" customHeight="1" x14ac:dyDescent="0.3">
      <c r="N188" s="85"/>
    </row>
    <row r="189" spans="14:14" ht="12.75" customHeight="1" x14ac:dyDescent="0.3">
      <c r="N189" s="85"/>
    </row>
    <row r="190" spans="14:14" ht="12.75" customHeight="1" x14ac:dyDescent="0.3">
      <c r="N190" s="85"/>
    </row>
    <row r="191" spans="14:14" ht="12.75" customHeight="1" x14ac:dyDescent="0.3">
      <c r="N191" s="85"/>
    </row>
    <row r="192" spans="14:14" ht="12.75" customHeight="1" x14ac:dyDescent="0.3">
      <c r="N192" s="85"/>
    </row>
    <row r="193" spans="14:14" ht="12.75" customHeight="1" x14ac:dyDescent="0.3">
      <c r="N193" s="85"/>
    </row>
    <row r="194" spans="14:14" ht="12.75" customHeight="1" x14ac:dyDescent="0.3">
      <c r="N194" s="85"/>
    </row>
    <row r="195" spans="14:14" ht="12.75" customHeight="1" x14ac:dyDescent="0.3">
      <c r="N195" s="85"/>
    </row>
    <row r="196" spans="14:14" ht="12.75" customHeight="1" x14ac:dyDescent="0.3">
      <c r="N196" s="85"/>
    </row>
    <row r="197" spans="14:14" ht="12.75" customHeight="1" x14ac:dyDescent="0.3">
      <c r="N197" s="85"/>
    </row>
    <row r="198" spans="14:14" ht="12.75" customHeight="1" x14ac:dyDescent="0.3">
      <c r="N198" s="85"/>
    </row>
    <row r="199" spans="14:14" ht="12.75" customHeight="1" x14ac:dyDescent="0.3">
      <c r="N199" s="85"/>
    </row>
    <row r="200" spans="14:14" ht="12.75" customHeight="1" x14ac:dyDescent="0.3">
      <c r="N200" s="85"/>
    </row>
    <row r="201" spans="14:14" ht="12.75" customHeight="1" x14ac:dyDescent="0.3">
      <c r="N201" s="85"/>
    </row>
    <row r="202" spans="14:14" ht="12.75" customHeight="1" x14ac:dyDescent="0.3">
      <c r="N202" s="85"/>
    </row>
    <row r="203" spans="14:14" ht="12.75" customHeight="1" x14ac:dyDescent="0.3">
      <c r="N203" s="85"/>
    </row>
    <row r="204" spans="14:14" ht="12.75" customHeight="1" x14ac:dyDescent="0.3">
      <c r="N204" s="85"/>
    </row>
    <row r="205" spans="14:14" ht="12.75" customHeight="1" x14ac:dyDescent="0.3">
      <c r="N205" s="85"/>
    </row>
    <row r="206" spans="14:14" ht="12.75" customHeight="1" x14ac:dyDescent="0.3">
      <c r="N206" s="85"/>
    </row>
    <row r="207" spans="14:14" ht="12.75" customHeight="1" x14ac:dyDescent="0.3">
      <c r="N207" s="85"/>
    </row>
    <row r="208" spans="14:14" ht="12.75" customHeight="1" x14ac:dyDescent="0.3">
      <c r="N208" s="85"/>
    </row>
    <row r="209" spans="14:14" ht="12.75" customHeight="1" x14ac:dyDescent="0.3">
      <c r="N209" s="85"/>
    </row>
    <row r="210" spans="14:14" ht="12.75" customHeight="1" x14ac:dyDescent="0.3">
      <c r="N210" s="85"/>
    </row>
    <row r="211" spans="14:14" ht="12.75" customHeight="1" x14ac:dyDescent="0.3">
      <c r="N211" s="85"/>
    </row>
    <row r="212" spans="14:14" ht="12.75" customHeight="1" x14ac:dyDescent="0.3">
      <c r="N212" s="85"/>
    </row>
    <row r="213" spans="14:14" ht="12.75" customHeight="1" x14ac:dyDescent="0.3">
      <c r="N213" s="85"/>
    </row>
    <row r="214" spans="14:14" ht="12.75" customHeight="1" x14ac:dyDescent="0.3">
      <c r="N214" s="85"/>
    </row>
    <row r="215" spans="14:14" ht="12.75" customHeight="1" x14ac:dyDescent="0.3">
      <c r="N215" s="85"/>
    </row>
    <row r="216" spans="14:14" ht="12.75" customHeight="1" x14ac:dyDescent="0.3">
      <c r="N216" s="85"/>
    </row>
    <row r="217" spans="14:14" ht="12.75" customHeight="1" x14ac:dyDescent="0.3">
      <c r="N217" s="85"/>
    </row>
    <row r="218" spans="14:14" ht="12.75" customHeight="1" x14ac:dyDescent="0.3">
      <c r="N218" s="85"/>
    </row>
    <row r="219" spans="14:14" ht="12.75" customHeight="1" x14ac:dyDescent="0.3">
      <c r="N219" s="85"/>
    </row>
    <row r="220" spans="14:14" ht="12.75" customHeight="1" x14ac:dyDescent="0.3">
      <c r="N220" s="85"/>
    </row>
    <row r="221" spans="14:14" ht="12.75" customHeight="1" x14ac:dyDescent="0.3">
      <c r="N221" s="85"/>
    </row>
    <row r="222" spans="14:14" ht="12.75" customHeight="1" x14ac:dyDescent="0.3">
      <c r="N222" s="85"/>
    </row>
    <row r="223" spans="14:14" ht="12.75" customHeight="1" x14ac:dyDescent="0.3">
      <c r="N223" s="85"/>
    </row>
    <row r="224" spans="14:14" ht="12.75" customHeight="1" x14ac:dyDescent="0.3">
      <c r="N224" s="85"/>
    </row>
    <row r="225" spans="14:14" ht="12.75" customHeight="1" x14ac:dyDescent="0.3">
      <c r="N225" s="85"/>
    </row>
    <row r="226" spans="14:14" ht="12.75" customHeight="1" x14ac:dyDescent="0.3">
      <c r="N226" s="85"/>
    </row>
    <row r="227" spans="14:14" ht="12.75" customHeight="1" x14ac:dyDescent="0.3">
      <c r="N227" s="85"/>
    </row>
    <row r="228" spans="14:14" ht="12.75" customHeight="1" x14ac:dyDescent="0.3">
      <c r="N228" s="85"/>
    </row>
    <row r="229" spans="14:14" ht="12.75" customHeight="1" x14ac:dyDescent="0.3">
      <c r="N229" s="85"/>
    </row>
    <row r="230" spans="14:14" ht="12.75" customHeight="1" x14ac:dyDescent="0.3">
      <c r="N230" s="85"/>
    </row>
    <row r="231" spans="14:14" ht="12.75" customHeight="1" x14ac:dyDescent="0.3">
      <c r="N231" s="85"/>
    </row>
    <row r="232" spans="14:14" ht="12.75" customHeight="1" x14ac:dyDescent="0.3">
      <c r="N232" s="85"/>
    </row>
    <row r="233" spans="14:14" ht="12.75" customHeight="1" x14ac:dyDescent="0.3">
      <c r="N233" s="85"/>
    </row>
    <row r="234" spans="14:14" ht="12.75" customHeight="1" x14ac:dyDescent="0.3">
      <c r="N234" s="85"/>
    </row>
    <row r="235" spans="14:14" ht="12.75" customHeight="1" x14ac:dyDescent="0.3">
      <c r="N235" s="85"/>
    </row>
    <row r="236" spans="14:14" ht="12.75" customHeight="1" x14ac:dyDescent="0.3">
      <c r="N236" s="85"/>
    </row>
    <row r="237" spans="14:14" ht="12.75" customHeight="1" x14ac:dyDescent="0.3">
      <c r="N237" s="85"/>
    </row>
    <row r="238" spans="14:14" ht="12.75" customHeight="1" x14ac:dyDescent="0.3">
      <c r="N238" s="85"/>
    </row>
    <row r="239" spans="14:14" ht="12.75" customHeight="1" x14ac:dyDescent="0.3">
      <c r="N239" s="85"/>
    </row>
    <row r="240" spans="14:14" ht="12.75" customHeight="1" x14ac:dyDescent="0.3">
      <c r="N240" s="85"/>
    </row>
    <row r="241" spans="14:14" ht="12.75" customHeight="1" x14ac:dyDescent="0.3">
      <c r="N241" s="85"/>
    </row>
    <row r="242" spans="14:14" ht="12.75" customHeight="1" x14ac:dyDescent="0.3">
      <c r="N242" s="85"/>
    </row>
    <row r="243" spans="14:14" ht="12.75" customHeight="1" x14ac:dyDescent="0.3">
      <c r="N243" s="85"/>
    </row>
    <row r="244" spans="14:14" ht="12.75" customHeight="1" x14ac:dyDescent="0.3">
      <c r="N244" s="85"/>
    </row>
    <row r="245" spans="14:14" ht="12.75" customHeight="1" x14ac:dyDescent="0.3">
      <c r="N245" s="85"/>
    </row>
    <row r="246" spans="14:14" ht="12.75" customHeight="1" x14ac:dyDescent="0.3">
      <c r="N246" s="85"/>
    </row>
    <row r="247" spans="14:14" ht="12.75" customHeight="1" x14ac:dyDescent="0.3">
      <c r="N247" s="85"/>
    </row>
    <row r="248" spans="14:14" ht="12.75" customHeight="1" x14ac:dyDescent="0.3">
      <c r="N248" s="85"/>
    </row>
    <row r="249" spans="14:14" ht="12.75" customHeight="1" x14ac:dyDescent="0.3">
      <c r="N249" s="85"/>
    </row>
    <row r="250" spans="14:14" ht="12.75" customHeight="1" x14ac:dyDescent="0.3">
      <c r="N250" s="85"/>
    </row>
    <row r="251" spans="14:14" ht="12.75" customHeight="1" x14ac:dyDescent="0.3">
      <c r="N251" s="85"/>
    </row>
    <row r="252" spans="14:14" ht="12.75" customHeight="1" x14ac:dyDescent="0.3">
      <c r="N252" s="85"/>
    </row>
    <row r="253" spans="14:14" ht="12.75" customHeight="1" x14ac:dyDescent="0.3">
      <c r="N253" s="85"/>
    </row>
    <row r="254" spans="14:14" ht="12.75" customHeight="1" x14ac:dyDescent="0.3">
      <c r="N254" s="85"/>
    </row>
    <row r="255" spans="14:14" ht="12.75" customHeight="1" x14ac:dyDescent="0.3">
      <c r="N255" s="85"/>
    </row>
    <row r="256" spans="14:14" ht="12.75" customHeight="1" x14ac:dyDescent="0.3">
      <c r="N256" s="85"/>
    </row>
    <row r="257" spans="14:14" ht="12.75" customHeight="1" x14ac:dyDescent="0.3">
      <c r="N257" s="85"/>
    </row>
    <row r="258" spans="14:14" ht="12.75" customHeight="1" x14ac:dyDescent="0.3">
      <c r="N258" s="85"/>
    </row>
    <row r="259" spans="14:14" ht="12.75" customHeight="1" x14ac:dyDescent="0.3">
      <c r="N259" s="85"/>
    </row>
    <row r="260" spans="14:14" ht="12.75" customHeight="1" x14ac:dyDescent="0.3">
      <c r="N260" s="85"/>
    </row>
    <row r="261" spans="14:14" ht="12.75" customHeight="1" x14ac:dyDescent="0.3">
      <c r="N261" s="85"/>
    </row>
    <row r="262" spans="14:14" ht="12.75" customHeight="1" x14ac:dyDescent="0.3">
      <c r="N262" s="85"/>
    </row>
    <row r="263" spans="14:14" ht="12.75" customHeight="1" x14ac:dyDescent="0.3">
      <c r="N263" s="85"/>
    </row>
    <row r="264" spans="14:14" ht="12.75" customHeight="1" x14ac:dyDescent="0.3">
      <c r="N264" s="85"/>
    </row>
    <row r="265" spans="14:14" ht="12.75" customHeight="1" x14ac:dyDescent="0.3">
      <c r="N265" s="85"/>
    </row>
    <row r="266" spans="14:14" ht="12.75" customHeight="1" x14ac:dyDescent="0.3">
      <c r="N266" s="85"/>
    </row>
    <row r="267" spans="14:14" ht="12.75" customHeight="1" x14ac:dyDescent="0.3">
      <c r="N267" s="85"/>
    </row>
    <row r="268" spans="14:14" ht="12.75" customHeight="1" x14ac:dyDescent="0.3">
      <c r="N268" s="85"/>
    </row>
    <row r="269" spans="14:14" ht="12.75" customHeight="1" x14ac:dyDescent="0.3">
      <c r="N269" s="85"/>
    </row>
    <row r="270" spans="14:14" ht="12.75" customHeight="1" x14ac:dyDescent="0.3">
      <c r="N270" s="85"/>
    </row>
    <row r="271" spans="14:14" ht="12.75" customHeight="1" x14ac:dyDescent="0.3">
      <c r="N271" s="85"/>
    </row>
    <row r="272" spans="14:14" ht="12.75" customHeight="1" x14ac:dyDescent="0.3">
      <c r="N272" s="85"/>
    </row>
    <row r="273" spans="14:14" ht="12.75" customHeight="1" x14ac:dyDescent="0.3">
      <c r="N273" s="85"/>
    </row>
    <row r="274" spans="14:14" ht="12.75" customHeight="1" x14ac:dyDescent="0.3">
      <c r="N274" s="85"/>
    </row>
    <row r="275" spans="14:14" ht="12.75" customHeight="1" x14ac:dyDescent="0.3">
      <c r="N275" s="85"/>
    </row>
    <row r="276" spans="14:14" ht="12.75" customHeight="1" x14ac:dyDescent="0.3">
      <c r="N276" s="85"/>
    </row>
    <row r="277" spans="14:14" ht="12.75" customHeight="1" x14ac:dyDescent="0.3">
      <c r="N277" s="85"/>
    </row>
    <row r="278" spans="14:14" ht="12.75" customHeight="1" x14ac:dyDescent="0.3">
      <c r="N278" s="85"/>
    </row>
    <row r="279" spans="14:14" ht="12.75" customHeight="1" x14ac:dyDescent="0.3">
      <c r="N279" s="85"/>
    </row>
    <row r="280" spans="14:14" ht="12.75" customHeight="1" x14ac:dyDescent="0.3">
      <c r="N280" s="85"/>
    </row>
    <row r="281" spans="14:14" ht="12.75" customHeight="1" x14ac:dyDescent="0.3">
      <c r="N281" s="85"/>
    </row>
    <row r="282" spans="14:14" ht="12.75" customHeight="1" x14ac:dyDescent="0.3">
      <c r="N282" s="85"/>
    </row>
    <row r="283" spans="14:14" ht="12.75" customHeight="1" x14ac:dyDescent="0.3">
      <c r="N283" s="85"/>
    </row>
    <row r="284" spans="14:14" ht="12.75" customHeight="1" x14ac:dyDescent="0.3">
      <c r="N284" s="85"/>
    </row>
    <row r="285" spans="14:14" ht="12.75" customHeight="1" x14ac:dyDescent="0.3">
      <c r="N285" s="85"/>
    </row>
    <row r="286" spans="14:14" ht="12.75" customHeight="1" x14ac:dyDescent="0.3">
      <c r="N286" s="85"/>
    </row>
    <row r="287" spans="14:14" ht="12.75" customHeight="1" x14ac:dyDescent="0.3">
      <c r="N287" s="85"/>
    </row>
    <row r="288" spans="14:14" ht="12.75" customHeight="1" x14ac:dyDescent="0.3">
      <c r="N288" s="85"/>
    </row>
    <row r="289" spans="14:14" ht="12.75" customHeight="1" x14ac:dyDescent="0.3">
      <c r="N289" s="85"/>
    </row>
    <row r="290" spans="14:14" ht="12.75" customHeight="1" x14ac:dyDescent="0.3">
      <c r="N290" s="85"/>
    </row>
    <row r="291" spans="14:14" ht="12.75" customHeight="1" x14ac:dyDescent="0.3">
      <c r="N291" s="85"/>
    </row>
    <row r="292" spans="14:14" ht="12.75" customHeight="1" x14ac:dyDescent="0.3">
      <c r="N292" s="85"/>
    </row>
    <row r="293" spans="14:14" ht="12.75" customHeight="1" x14ac:dyDescent="0.3">
      <c r="N293" s="85"/>
    </row>
    <row r="294" spans="14:14" ht="12.75" customHeight="1" x14ac:dyDescent="0.3">
      <c r="N294" s="85"/>
    </row>
    <row r="295" spans="14:14" ht="12.75" customHeight="1" x14ac:dyDescent="0.3">
      <c r="N295" s="85"/>
    </row>
    <row r="296" spans="14:14" ht="12.75" customHeight="1" x14ac:dyDescent="0.3">
      <c r="N296" s="85"/>
    </row>
    <row r="297" spans="14:14" ht="12.75" customHeight="1" x14ac:dyDescent="0.3">
      <c r="N297" s="85"/>
    </row>
    <row r="298" spans="14:14" ht="12.75" customHeight="1" x14ac:dyDescent="0.3">
      <c r="N298" s="85"/>
    </row>
    <row r="299" spans="14:14" ht="12.75" customHeight="1" x14ac:dyDescent="0.3">
      <c r="N299" s="85"/>
    </row>
    <row r="300" spans="14:14" ht="12.75" customHeight="1" x14ac:dyDescent="0.3">
      <c r="N300" s="85"/>
    </row>
    <row r="301" spans="14:14" ht="12.75" customHeight="1" x14ac:dyDescent="0.3">
      <c r="N301" s="85"/>
    </row>
    <row r="302" spans="14:14" ht="12.75" customHeight="1" x14ac:dyDescent="0.3">
      <c r="N302" s="85"/>
    </row>
    <row r="303" spans="14:14" ht="12.75" customHeight="1" x14ac:dyDescent="0.3">
      <c r="N303" s="85"/>
    </row>
    <row r="304" spans="14:14" ht="12.75" customHeight="1" x14ac:dyDescent="0.3">
      <c r="N304" s="85"/>
    </row>
    <row r="305" spans="14:14" ht="12.75" customHeight="1" x14ac:dyDescent="0.3">
      <c r="N305" s="85"/>
    </row>
    <row r="306" spans="14:14" ht="12.75" customHeight="1" x14ac:dyDescent="0.3">
      <c r="N306" s="85"/>
    </row>
    <row r="307" spans="14:14" ht="12.75" customHeight="1" x14ac:dyDescent="0.3">
      <c r="N307" s="85"/>
    </row>
    <row r="308" spans="14:14" ht="12.75" customHeight="1" x14ac:dyDescent="0.3">
      <c r="N308" s="85"/>
    </row>
    <row r="309" spans="14:14" ht="12.75" customHeight="1" x14ac:dyDescent="0.3">
      <c r="N309" s="85"/>
    </row>
    <row r="310" spans="14:14" ht="12.75" customHeight="1" x14ac:dyDescent="0.3">
      <c r="N310" s="85"/>
    </row>
    <row r="311" spans="14:14" ht="12.75" customHeight="1" x14ac:dyDescent="0.3">
      <c r="N311" s="85"/>
    </row>
    <row r="312" spans="14:14" ht="12.75" customHeight="1" x14ac:dyDescent="0.3">
      <c r="N312" s="85"/>
    </row>
    <row r="313" spans="14:14" ht="12.75" customHeight="1" x14ac:dyDescent="0.3">
      <c r="N313" s="85"/>
    </row>
    <row r="314" spans="14:14" ht="12.75" customHeight="1" x14ac:dyDescent="0.3">
      <c r="N314" s="85"/>
    </row>
    <row r="315" spans="14:14" ht="12.75" customHeight="1" x14ac:dyDescent="0.3">
      <c r="N315" s="85"/>
    </row>
    <row r="316" spans="14:14" ht="12.75" customHeight="1" x14ac:dyDescent="0.3">
      <c r="N316" s="85"/>
    </row>
    <row r="317" spans="14:14" ht="12.75" customHeight="1" x14ac:dyDescent="0.3">
      <c r="N317" s="85"/>
    </row>
    <row r="318" spans="14:14" ht="12.75" customHeight="1" x14ac:dyDescent="0.3">
      <c r="N318" s="85"/>
    </row>
    <row r="319" spans="14:14" ht="12.75" customHeight="1" x14ac:dyDescent="0.3">
      <c r="N319" s="85"/>
    </row>
    <row r="320" spans="14:14" ht="12.75" customHeight="1" x14ac:dyDescent="0.3">
      <c r="N320" s="85"/>
    </row>
    <row r="321" spans="14:14" ht="12.75" customHeight="1" x14ac:dyDescent="0.3">
      <c r="N321" s="85"/>
    </row>
    <row r="322" spans="14:14" ht="12.75" customHeight="1" x14ac:dyDescent="0.3">
      <c r="N322" s="85"/>
    </row>
    <row r="323" spans="14:14" ht="12.75" customHeight="1" x14ac:dyDescent="0.3">
      <c r="N323" s="85"/>
    </row>
    <row r="324" spans="14:14" ht="12.75" customHeight="1" x14ac:dyDescent="0.3">
      <c r="N324" s="85"/>
    </row>
    <row r="325" spans="14:14" ht="12.75" customHeight="1" x14ac:dyDescent="0.3">
      <c r="N325" s="85"/>
    </row>
    <row r="326" spans="14:14" ht="12.75" customHeight="1" x14ac:dyDescent="0.3">
      <c r="N326" s="85"/>
    </row>
    <row r="327" spans="14:14" ht="12.75" customHeight="1" x14ac:dyDescent="0.3">
      <c r="N327" s="85"/>
    </row>
    <row r="328" spans="14:14" ht="12.75" customHeight="1" x14ac:dyDescent="0.3">
      <c r="N328" s="85"/>
    </row>
    <row r="329" spans="14:14" ht="12.75" customHeight="1" x14ac:dyDescent="0.3">
      <c r="N329" s="85"/>
    </row>
    <row r="330" spans="14:14" ht="12.75" customHeight="1" x14ac:dyDescent="0.3">
      <c r="N330" s="85"/>
    </row>
    <row r="331" spans="14:14" ht="12.75" customHeight="1" x14ac:dyDescent="0.3">
      <c r="N331" s="85"/>
    </row>
    <row r="332" spans="14:14" ht="12.75" customHeight="1" x14ac:dyDescent="0.3">
      <c r="N332" s="85"/>
    </row>
    <row r="333" spans="14:14" ht="12.75" customHeight="1" x14ac:dyDescent="0.3">
      <c r="N333" s="85"/>
    </row>
    <row r="334" spans="14:14" ht="12.75" customHeight="1" x14ac:dyDescent="0.3">
      <c r="N334" s="85"/>
    </row>
    <row r="335" spans="14:14" ht="12.75" customHeight="1" x14ac:dyDescent="0.3">
      <c r="N335" s="85"/>
    </row>
    <row r="336" spans="14:14" ht="12.75" customHeight="1" x14ac:dyDescent="0.3">
      <c r="N336" s="85"/>
    </row>
    <row r="337" spans="14:14" ht="12.75" customHeight="1" x14ac:dyDescent="0.3">
      <c r="N337" s="85"/>
    </row>
    <row r="338" spans="14:14" ht="12.75" customHeight="1" x14ac:dyDescent="0.3">
      <c r="N338" s="85"/>
    </row>
    <row r="339" spans="14:14" ht="12.75" customHeight="1" x14ac:dyDescent="0.3">
      <c r="N339" s="85"/>
    </row>
    <row r="340" spans="14:14" ht="12.75" customHeight="1" x14ac:dyDescent="0.3">
      <c r="N340" s="85"/>
    </row>
    <row r="341" spans="14:14" ht="12.75" customHeight="1" x14ac:dyDescent="0.3">
      <c r="N341" s="85"/>
    </row>
    <row r="342" spans="14:14" ht="12.75" customHeight="1" x14ac:dyDescent="0.3">
      <c r="N342" s="85"/>
    </row>
    <row r="343" spans="14:14" ht="12.75" customHeight="1" x14ac:dyDescent="0.3">
      <c r="N343" s="85"/>
    </row>
    <row r="344" spans="14:14" ht="12.75" customHeight="1" x14ac:dyDescent="0.3">
      <c r="N344" s="85"/>
    </row>
    <row r="345" spans="14:14" ht="12.75" customHeight="1" x14ac:dyDescent="0.3">
      <c r="N345" s="85"/>
    </row>
    <row r="346" spans="14:14" ht="12.75" customHeight="1" x14ac:dyDescent="0.3">
      <c r="N346" s="85"/>
    </row>
    <row r="347" spans="14:14" ht="12.75" customHeight="1" x14ac:dyDescent="0.3">
      <c r="N347" s="85"/>
    </row>
    <row r="348" spans="14:14" ht="12.75" customHeight="1" x14ac:dyDescent="0.3">
      <c r="N348" s="85"/>
    </row>
    <row r="349" spans="14:14" ht="12.75" customHeight="1" x14ac:dyDescent="0.3">
      <c r="N349" s="85"/>
    </row>
    <row r="350" spans="14:14" ht="12.75" customHeight="1" x14ac:dyDescent="0.3">
      <c r="N350" s="85"/>
    </row>
    <row r="351" spans="14:14" ht="12.75" customHeight="1" x14ac:dyDescent="0.3">
      <c r="N351" s="85"/>
    </row>
    <row r="352" spans="14:14" ht="12.75" customHeight="1" x14ac:dyDescent="0.3">
      <c r="N352" s="85"/>
    </row>
    <row r="353" spans="14:14" ht="12.75" customHeight="1" x14ac:dyDescent="0.3">
      <c r="N353" s="85"/>
    </row>
    <row r="354" spans="14:14" ht="12.75" customHeight="1" x14ac:dyDescent="0.3">
      <c r="N354" s="85"/>
    </row>
    <row r="355" spans="14:14" ht="12.75" customHeight="1" x14ac:dyDescent="0.3">
      <c r="N355" s="85"/>
    </row>
    <row r="356" spans="14:14" ht="12.75" customHeight="1" x14ac:dyDescent="0.3">
      <c r="N356" s="85"/>
    </row>
    <row r="357" spans="14:14" ht="12.75" customHeight="1" x14ac:dyDescent="0.3">
      <c r="N357" s="85"/>
    </row>
    <row r="358" spans="14:14" ht="12.75" customHeight="1" x14ac:dyDescent="0.3">
      <c r="N358" s="85"/>
    </row>
    <row r="359" spans="14:14" ht="12.75" customHeight="1" x14ac:dyDescent="0.3">
      <c r="N359" s="85"/>
    </row>
    <row r="360" spans="14:14" ht="12.75" customHeight="1" x14ac:dyDescent="0.3">
      <c r="N360" s="85"/>
    </row>
    <row r="361" spans="14:14" ht="12.75" customHeight="1" x14ac:dyDescent="0.3">
      <c r="N361" s="85"/>
    </row>
    <row r="362" spans="14:14" ht="12.75" customHeight="1" x14ac:dyDescent="0.3">
      <c r="N362" s="85"/>
    </row>
    <row r="363" spans="14:14" ht="12.75" customHeight="1" x14ac:dyDescent="0.3">
      <c r="N363" s="85"/>
    </row>
    <row r="364" spans="14:14" ht="12.75" customHeight="1" x14ac:dyDescent="0.3">
      <c r="N364" s="85"/>
    </row>
    <row r="365" spans="14:14" ht="12.75" customHeight="1" x14ac:dyDescent="0.3">
      <c r="N365" s="85"/>
    </row>
    <row r="366" spans="14:14" ht="12.75" customHeight="1" x14ac:dyDescent="0.3">
      <c r="N366" s="85"/>
    </row>
    <row r="367" spans="14:14" ht="12.75" customHeight="1" x14ac:dyDescent="0.3">
      <c r="N367" s="85"/>
    </row>
    <row r="368" spans="14:14" ht="12.75" customHeight="1" x14ac:dyDescent="0.3">
      <c r="N368" s="85"/>
    </row>
    <row r="369" spans="14:14" ht="12.75" customHeight="1" x14ac:dyDescent="0.3">
      <c r="N369" s="85"/>
    </row>
    <row r="370" spans="14:14" ht="12.75" customHeight="1" x14ac:dyDescent="0.3">
      <c r="N370" s="85"/>
    </row>
    <row r="371" spans="14:14" ht="12.75" customHeight="1" x14ac:dyDescent="0.3">
      <c r="N371" s="85"/>
    </row>
    <row r="372" spans="14:14" ht="12.75" customHeight="1" x14ac:dyDescent="0.3">
      <c r="N372" s="85"/>
    </row>
    <row r="373" spans="14:14" ht="12.75" customHeight="1" x14ac:dyDescent="0.3">
      <c r="N373" s="85"/>
    </row>
    <row r="374" spans="14:14" ht="12.75" customHeight="1" x14ac:dyDescent="0.3">
      <c r="N374" s="85"/>
    </row>
    <row r="375" spans="14:14" ht="12.75" customHeight="1" x14ac:dyDescent="0.3">
      <c r="N375" s="85"/>
    </row>
    <row r="376" spans="14:14" ht="12.75" customHeight="1" x14ac:dyDescent="0.3">
      <c r="N376" s="85"/>
    </row>
    <row r="377" spans="14:14" ht="12.75" customHeight="1" x14ac:dyDescent="0.3">
      <c r="N377" s="85"/>
    </row>
    <row r="378" spans="14:14" ht="12.75" customHeight="1" x14ac:dyDescent="0.3">
      <c r="N378" s="85"/>
    </row>
    <row r="379" spans="14:14" ht="12.75" customHeight="1" x14ac:dyDescent="0.3">
      <c r="N379" s="85"/>
    </row>
    <row r="380" spans="14:14" ht="12.75" customHeight="1" x14ac:dyDescent="0.3">
      <c r="N380" s="85"/>
    </row>
    <row r="381" spans="14:14" ht="12.75" customHeight="1" x14ac:dyDescent="0.3">
      <c r="N381" s="85"/>
    </row>
    <row r="382" spans="14:14" ht="12.75" customHeight="1" x14ac:dyDescent="0.3">
      <c r="N382" s="85"/>
    </row>
    <row r="383" spans="14:14" ht="12.75" customHeight="1" x14ac:dyDescent="0.3">
      <c r="N383" s="85"/>
    </row>
    <row r="384" spans="14:14" ht="12.75" customHeight="1" x14ac:dyDescent="0.3">
      <c r="N384" s="85"/>
    </row>
    <row r="385" spans="14:14" ht="12.75" customHeight="1" x14ac:dyDescent="0.3">
      <c r="N385" s="85"/>
    </row>
    <row r="386" spans="14:14" ht="12.75" customHeight="1" x14ac:dyDescent="0.3">
      <c r="N386" s="85"/>
    </row>
    <row r="387" spans="14:14" ht="12.75" customHeight="1" x14ac:dyDescent="0.3">
      <c r="N387" s="85"/>
    </row>
    <row r="388" spans="14:14" ht="12.75" customHeight="1" x14ac:dyDescent="0.3">
      <c r="N388" s="85"/>
    </row>
    <row r="389" spans="14:14" ht="12.75" customHeight="1" x14ac:dyDescent="0.3">
      <c r="N389" s="85"/>
    </row>
    <row r="390" spans="14:14" ht="12.75" customHeight="1" x14ac:dyDescent="0.3">
      <c r="N390" s="85"/>
    </row>
    <row r="391" spans="14:14" ht="12.75" customHeight="1" x14ac:dyDescent="0.3">
      <c r="N391" s="85"/>
    </row>
    <row r="392" spans="14:14" ht="12.75" customHeight="1" x14ac:dyDescent="0.3">
      <c r="N392" s="85"/>
    </row>
    <row r="393" spans="14:14" ht="12.75" customHeight="1" x14ac:dyDescent="0.3">
      <c r="N393" s="85"/>
    </row>
    <row r="394" spans="14:14" ht="12.75" customHeight="1" x14ac:dyDescent="0.3">
      <c r="N394" s="85"/>
    </row>
    <row r="395" spans="14:14" ht="12.75" customHeight="1" x14ac:dyDescent="0.3">
      <c r="N395" s="85"/>
    </row>
    <row r="396" spans="14:14" ht="12.75" customHeight="1" x14ac:dyDescent="0.3">
      <c r="N396" s="85"/>
    </row>
    <row r="397" spans="14:14" ht="12.75" customHeight="1" x14ac:dyDescent="0.3">
      <c r="N397" s="85"/>
    </row>
    <row r="398" spans="14:14" ht="12.75" customHeight="1" x14ac:dyDescent="0.3">
      <c r="N398" s="85"/>
    </row>
    <row r="399" spans="14:14" ht="12.75" customHeight="1" x14ac:dyDescent="0.3">
      <c r="N399" s="85"/>
    </row>
    <row r="400" spans="14:14" ht="12.75" customHeight="1" x14ac:dyDescent="0.3">
      <c r="N400" s="85"/>
    </row>
    <row r="401" spans="14:14" ht="12.75" customHeight="1" x14ac:dyDescent="0.3">
      <c r="N401" s="85"/>
    </row>
    <row r="402" spans="14:14" ht="12.75" customHeight="1" x14ac:dyDescent="0.3">
      <c r="N402" s="85"/>
    </row>
    <row r="403" spans="14:14" ht="12.75" customHeight="1" x14ac:dyDescent="0.3">
      <c r="N403" s="85"/>
    </row>
    <row r="404" spans="14:14" ht="12.75" customHeight="1" x14ac:dyDescent="0.3">
      <c r="N404" s="85"/>
    </row>
    <row r="405" spans="14:14" ht="12.75" customHeight="1" x14ac:dyDescent="0.3">
      <c r="N405" s="85"/>
    </row>
    <row r="406" spans="14:14" ht="12.75" customHeight="1" x14ac:dyDescent="0.3">
      <c r="N406" s="85"/>
    </row>
    <row r="407" spans="14:14" ht="12.75" customHeight="1" x14ac:dyDescent="0.3">
      <c r="N407" s="85"/>
    </row>
    <row r="408" spans="14:14" ht="12.75" customHeight="1" x14ac:dyDescent="0.3">
      <c r="N408" s="85"/>
    </row>
    <row r="409" spans="14:14" ht="12.75" customHeight="1" x14ac:dyDescent="0.3">
      <c r="N409" s="85"/>
    </row>
    <row r="410" spans="14:14" ht="12.75" customHeight="1" x14ac:dyDescent="0.3">
      <c r="N410" s="85"/>
    </row>
    <row r="411" spans="14:14" ht="12.75" customHeight="1" x14ac:dyDescent="0.3">
      <c r="N411" s="85"/>
    </row>
    <row r="412" spans="14:14" ht="12.75" customHeight="1" x14ac:dyDescent="0.3">
      <c r="N412" s="85"/>
    </row>
    <row r="413" spans="14:14" ht="12.75" customHeight="1" x14ac:dyDescent="0.3">
      <c r="N413" s="85"/>
    </row>
    <row r="414" spans="14:14" ht="12.75" customHeight="1" x14ac:dyDescent="0.3">
      <c r="N414" s="85"/>
    </row>
    <row r="415" spans="14:14" ht="12.75" customHeight="1" x14ac:dyDescent="0.3">
      <c r="N415" s="85"/>
    </row>
    <row r="416" spans="14:14" ht="12.75" customHeight="1" x14ac:dyDescent="0.3">
      <c r="N416" s="85"/>
    </row>
    <row r="417" spans="14:14" ht="12.75" customHeight="1" x14ac:dyDescent="0.3">
      <c r="N417" s="85"/>
    </row>
    <row r="418" spans="14:14" ht="12.75" customHeight="1" x14ac:dyDescent="0.3">
      <c r="N418" s="85"/>
    </row>
    <row r="419" spans="14:14" ht="12.75" customHeight="1" x14ac:dyDescent="0.3">
      <c r="N419" s="85"/>
    </row>
    <row r="420" spans="14:14" ht="12.75" customHeight="1" x14ac:dyDescent="0.3">
      <c r="N420" s="85"/>
    </row>
    <row r="421" spans="14:14" ht="12.75" customHeight="1" x14ac:dyDescent="0.3">
      <c r="N421" s="85"/>
    </row>
    <row r="422" spans="14:14" ht="12.75" customHeight="1" x14ac:dyDescent="0.3">
      <c r="N422" s="85"/>
    </row>
    <row r="423" spans="14:14" ht="12.75" customHeight="1" x14ac:dyDescent="0.3">
      <c r="N423" s="85"/>
    </row>
    <row r="424" spans="14:14" ht="12.75" customHeight="1" x14ac:dyDescent="0.3">
      <c r="N424" s="85"/>
    </row>
    <row r="425" spans="14:14" ht="12.75" customHeight="1" x14ac:dyDescent="0.3">
      <c r="N425" s="85"/>
    </row>
    <row r="426" spans="14:14" ht="12.75" customHeight="1" x14ac:dyDescent="0.3">
      <c r="N426" s="85"/>
    </row>
    <row r="427" spans="14:14" ht="12.75" customHeight="1" x14ac:dyDescent="0.3">
      <c r="N427" s="85"/>
    </row>
    <row r="428" spans="14:14" ht="12.75" customHeight="1" x14ac:dyDescent="0.3">
      <c r="N428" s="85"/>
    </row>
    <row r="429" spans="14:14" ht="12.75" customHeight="1" x14ac:dyDescent="0.3">
      <c r="N429" s="85"/>
    </row>
    <row r="430" spans="14:14" ht="12.75" customHeight="1" x14ac:dyDescent="0.3">
      <c r="N430" s="85"/>
    </row>
    <row r="431" spans="14:14" ht="12.75" customHeight="1" x14ac:dyDescent="0.3">
      <c r="N431" s="85"/>
    </row>
    <row r="432" spans="14:14" ht="12.75" customHeight="1" x14ac:dyDescent="0.3">
      <c r="N432" s="85"/>
    </row>
    <row r="433" spans="14:14" ht="12.75" customHeight="1" x14ac:dyDescent="0.3">
      <c r="N433" s="85"/>
    </row>
    <row r="434" spans="14:14" ht="12.75" customHeight="1" x14ac:dyDescent="0.3">
      <c r="N434" s="85"/>
    </row>
    <row r="435" spans="14:14" ht="12.75" customHeight="1" x14ac:dyDescent="0.3">
      <c r="N435" s="85"/>
    </row>
    <row r="436" spans="14:14" ht="12.75" customHeight="1" x14ac:dyDescent="0.3">
      <c r="N436" s="85"/>
    </row>
    <row r="437" spans="14:14" ht="12.75" customHeight="1" x14ac:dyDescent="0.3">
      <c r="N437" s="85"/>
    </row>
    <row r="438" spans="14:14" ht="12.75" customHeight="1" x14ac:dyDescent="0.3">
      <c r="N438" s="85"/>
    </row>
    <row r="439" spans="14:14" ht="12.75" customHeight="1" x14ac:dyDescent="0.3">
      <c r="N439" s="85"/>
    </row>
    <row r="440" spans="14:14" ht="12.75" customHeight="1" x14ac:dyDescent="0.3">
      <c r="N440" s="85"/>
    </row>
    <row r="441" spans="14:14" ht="12.75" customHeight="1" x14ac:dyDescent="0.3">
      <c r="N441" s="85"/>
    </row>
    <row r="442" spans="14:14" ht="12.75" customHeight="1" x14ac:dyDescent="0.3">
      <c r="N442" s="85"/>
    </row>
    <row r="443" spans="14:14" ht="12.75" customHeight="1" x14ac:dyDescent="0.3">
      <c r="N443" s="85"/>
    </row>
    <row r="444" spans="14:14" ht="12.75" customHeight="1" x14ac:dyDescent="0.3">
      <c r="N444" s="85"/>
    </row>
    <row r="445" spans="14:14" ht="12.75" customHeight="1" x14ac:dyDescent="0.3">
      <c r="N445" s="85"/>
    </row>
    <row r="446" spans="14:14" ht="12.75" customHeight="1" x14ac:dyDescent="0.3">
      <c r="N446" s="85"/>
    </row>
    <row r="447" spans="14:14" ht="12.75" customHeight="1" x14ac:dyDescent="0.3">
      <c r="N447" s="85"/>
    </row>
    <row r="448" spans="14:14" ht="12.75" customHeight="1" x14ac:dyDescent="0.3">
      <c r="N448" s="85"/>
    </row>
    <row r="449" spans="14:14" ht="12.75" customHeight="1" x14ac:dyDescent="0.3">
      <c r="N449" s="85"/>
    </row>
    <row r="450" spans="14:14" ht="12.75" customHeight="1" x14ac:dyDescent="0.3">
      <c r="N450" s="85"/>
    </row>
    <row r="451" spans="14:14" ht="12.75" customHeight="1" x14ac:dyDescent="0.3">
      <c r="N451" s="85"/>
    </row>
    <row r="452" spans="14:14" ht="12.75" customHeight="1" x14ac:dyDescent="0.3">
      <c r="N452" s="85"/>
    </row>
    <row r="453" spans="14:14" ht="12.75" customHeight="1" x14ac:dyDescent="0.3">
      <c r="N453" s="85"/>
    </row>
    <row r="454" spans="14:14" ht="12.75" customHeight="1" x14ac:dyDescent="0.3">
      <c r="N454" s="85"/>
    </row>
    <row r="455" spans="14:14" ht="12.75" customHeight="1" x14ac:dyDescent="0.3">
      <c r="N455" s="85"/>
    </row>
    <row r="456" spans="14:14" ht="12.75" customHeight="1" x14ac:dyDescent="0.3">
      <c r="N456" s="85"/>
    </row>
    <row r="457" spans="14:14" ht="12.75" customHeight="1" x14ac:dyDescent="0.3">
      <c r="N457" s="85"/>
    </row>
    <row r="458" spans="14:14" ht="12.75" customHeight="1" x14ac:dyDescent="0.3">
      <c r="N458" s="85"/>
    </row>
    <row r="459" spans="14:14" ht="12.75" customHeight="1" x14ac:dyDescent="0.3">
      <c r="N459" s="85"/>
    </row>
    <row r="460" spans="14:14" ht="12.75" customHeight="1" x14ac:dyDescent="0.3">
      <c r="N460" s="85"/>
    </row>
    <row r="461" spans="14:14" ht="12.75" customHeight="1" x14ac:dyDescent="0.3">
      <c r="N461" s="85"/>
    </row>
    <row r="462" spans="14:14" ht="12.75" customHeight="1" x14ac:dyDescent="0.3">
      <c r="N462" s="85"/>
    </row>
    <row r="463" spans="14:14" ht="12.75" customHeight="1" x14ac:dyDescent="0.3">
      <c r="N463" s="85"/>
    </row>
    <row r="464" spans="14:14" ht="12.75" customHeight="1" x14ac:dyDescent="0.3">
      <c r="N464" s="85"/>
    </row>
    <row r="465" spans="14:14" ht="12.75" customHeight="1" x14ac:dyDescent="0.3">
      <c r="N465" s="85"/>
    </row>
    <row r="466" spans="14:14" ht="12.75" customHeight="1" x14ac:dyDescent="0.3">
      <c r="N466" s="85"/>
    </row>
    <row r="467" spans="14:14" ht="12.75" customHeight="1" x14ac:dyDescent="0.3">
      <c r="N467" s="85"/>
    </row>
    <row r="468" spans="14:14" ht="12.75" customHeight="1" x14ac:dyDescent="0.3">
      <c r="N468" s="85"/>
    </row>
    <row r="469" spans="14:14" ht="12.75" customHeight="1" x14ac:dyDescent="0.3">
      <c r="N469" s="85"/>
    </row>
    <row r="470" spans="14:14" ht="12.75" customHeight="1" x14ac:dyDescent="0.3">
      <c r="N470" s="85"/>
    </row>
    <row r="471" spans="14:14" ht="12.75" customHeight="1" x14ac:dyDescent="0.3">
      <c r="N471" s="85"/>
    </row>
    <row r="472" spans="14:14" ht="12.75" customHeight="1" x14ac:dyDescent="0.3">
      <c r="N472" s="85"/>
    </row>
    <row r="473" spans="14:14" ht="12.75" customHeight="1" x14ac:dyDescent="0.3">
      <c r="N473" s="85"/>
    </row>
    <row r="474" spans="14:14" ht="12.75" customHeight="1" x14ac:dyDescent="0.3">
      <c r="N474" s="85"/>
    </row>
    <row r="475" spans="14:14" ht="12.75" customHeight="1" x14ac:dyDescent="0.3">
      <c r="N475" s="85"/>
    </row>
    <row r="476" spans="14:14" ht="12.75" customHeight="1" x14ac:dyDescent="0.3">
      <c r="N476" s="85"/>
    </row>
    <row r="477" spans="14:14" ht="12.75" customHeight="1" x14ac:dyDescent="0.3">
      <c r="N477" s="85"/>
    </row>
    <row r="478" spans="14:14" ht="12.75" customHeight="1" x14ac:dyDescent="0.3">
      <c r="N478" s="85"/>
    </row>
    <row r="479" spans="14:14" ht="12.75" customHeight="1" x14ac:dyDescent="0.3">
      <c r="N479" s="85"/>
    </row>
    <row r="480" spans="14:14" ht="12.75" customHeight="1" x14ac:dyDescent="0.3">
      <c r="N480" s="85"/>
    </row>
    <row r="481" spans="14:14" ht="12.75" customHeight="1" x14ac:dyDescent="0.3">
      <c r="N481" s="85"/>
    </row>
    <row r="482" spans="14:14" ht="12.75" customHeight="1" x14ac:dyDescent="0.3">
      <c r="N482" s="85"/>
    </row>
    <row r="483" spans="14:14" ht="12.75" customHeight="1" x14ac:dyDescent="0.3">
      <c r="N483" s="85"/>
    </row>
    <row r="484" spans="14:14" ht="12.75" customHeight="1" x14ac:dyDescent="0.3">
      <c r="N484" s="85"/>
    </row>
    <row r="485" spans="14:14" ht="12.75" customHeight="1" x14ac:dyDescent="0.3">
      <c r="N485" s="85"/>
    </row>
    <row r="486" spans="14:14" ht="12.75" customHeight="1" x14ac:dyDescent="0.3">
      <c r="N486" s="85"/>
    </row>
    <row r="487" spans="14:14" ht="12.75" customHeight="1" x14ac:dyDescent="0.3">
      <c r="N487" s="85"/>
    </row>
    <row r="488" spans="14:14" ht="12.75" customHeight="1" x14ac:dyDescent="0.3">
      <c r="N488" s="85"/>
    </row>
    <row r="489" spans="14:14" ht="12.75" customHeight="1" x14ac:dyDescent="0.3">
      <c r="N489" s="85"/>
    </row>
    <row r="490" spans="14:14" ht="12.75" customHeight="1" x14ac:dyDescent="0.3">
      <c r="N490" s="85"/>
    </row>
    <row r="491" spans="14:14" ht="12.75" customHeight="1" x14ac:dyDescent="0.3">
      <c r="N491" s="85"/>
    </row>
    <row r="492" spans="14:14" ht="12.75" customHeight="1" x14ac:dyDescent="0.3">
      <c r="N492" s="85"/>
    </row>
    <row r="493" spans="14:14" ht="12.75" customHeight="1" x14ac:dyDescent="0.3">
      <c r="N493" s="85"/>
    </row>
    <row r="494" spans="14:14" ht="12.75" customHeight="1" x14ac:dyDescent="0.3">
      <c r="N494" s="85"/>
    </row>
    <row r="495" spans="14:14" ht="12.75" customHeight="1" x14ac:dyDescent="0.3">
      <c r="N495" s="85"/>
    </row>
    <row r="496" spans="14:14" ht="12.75" customHeight="1" x14ac:dyDescent="0.3">
      <c r="N496" s="85"/>
    </row>
    <row r="497" spans="14:14" ht="12.75" customHeight="1" x14ac:dyDescent="0.3">
      <c r="N497" s="85"/>
    </row>
    <row r="498" spans="14:14" ht="12.75" customHeight="1" x14ac:dyDescent="0.3">
      <c r="N498" s="85"/>
    </row>
    <row r="499" spans="14:14" ht="12.75" customHeight="1" x14ac:dyDescent="0.3">
      <c r="N499" s="85"/>
    </row>
    <row r="500" spans="14:14" ht="12.75" customHeight="1" x14ac:dyDescent="0.3">
      <c r="N500" s="85"/>
    </row>
    <row r="501" spans="14:14" ht="12.75" customHeight="1" x14ac:dyDescent="0.3">
      <c r="N501" s="85"/>
    </row>
    <row r="502" spans="14:14" ht="12.75" customHeight="1" x14ac:dyDescent="0.3">
      <c r="N502" s="85"/>
    </row>
    <row r="503" spans="14:14" ht="12.75" customHeight="1" x14ac:dyDescent="0.3">
      <c r="N503" s="85"/>
    </row>
    <row r="504" spans="14:14" ht="12.75" customHeight="1" x14ac:dyDescent="0.3">
      <c r="N504" s="85"/>
    </row>
    <row r="505" spans="14:14" ht="12.75" customHeight="1" x14ac:dyDescent="0.3">
      <c r="N505" s="85"/>
    </row>
    <row r="506" spans="14:14" ht="12.75" customHeight="1" x14ac:dyDescent="0.3">
      <c r="N506" s="85"/>
    </row>
    <row r="507" spans="14:14" ht="12.75" customHeight="1" x14ac:dyDescent="0.3">
      <c r="N507" s="85"/>
    </row>
    <row r="508" spans="14:14" ht="12.75" customHeight="1" x14ac:dyDescent="0.3">
      <c r="N508" s="85"/>
    </row>
    <row r="509" spans="14:14" ht="12.75" customHeight="1" x14ac:dyDescent="0.3">
      <c r="N509" s="85"/>
    </row>
    <row r="510" spans="14:14" ht="12.75" customHeight="1" x14ac:dyDescent="0.3">
      <c r="N510" s="85"/>
    </row>
    <row r="511" spans="14:14" ht="12.75" customHeight="1" x14ac:dyDescent="0.3">
      <c r="N511" s="85"/>
    </row>
    <row r="512" spans="14:14" ht="12.75" customHeight="1" x14ac:dyDescent="0.3">
      <c r="N512" s="85"/>
    </row>
    <row r="513" spans="14:14" ht="12.75" customHeight="1" x14ac:dyDescent="0.3">
      <c r="N513" s="85"/>
    </row>
    <row r="514" spans="14:14" ht="12.75" customHeight="1" x14ac:dyDescent="0.3">
      <c r="N514" s="85"/>
    </row>
    <row r="515" spans="14:14" ht="12.75" customHeight="1" x14ac:dyDescent="0.3">
      <c r="N515" s="85"/>
    </row>
    <row r="516" spans="14:14" ht="12.75" customHeight="1" x14ac:dyDescent="0.3">
      <c r="N516" s="85"/>
    </row>
    <row r="517" spans="14:14" ht="12.75" customHeight="1" x14ac:dyDescent="0.3">
      <c r="N517" s="85"/>
    </row>
    <row r="518" spans="14:14" ht="12.75" customHeight="1" x14ac:dyDescent="0.3">
      <c r="N518" s="85"/>
    </row>
    <row r="519" spans="14:14" ht="12.75" customHeight="1" x14ac:dyDescent="0.3">
      <c r="N519" s="85"/>
    </row>
    <row r="520" spans="14:14" ht="12.75" customHeight="1" x14ac:dyDescent="0.3">
      <c r="N520" s="85"/>
    </row>
    <row r="521" spans="14:14" ht="12.75" customHeight="1" x14ac:dyDescent="0.3">
      <c r="N521" s="85"/>
    </row>
    <row r="522" spans="14:14" ht="12.75" customHeight="1" x14ac:dyDescent="0.3">
      <c r="N522" s="85"/>
    </row>
    <row r="523" spans="14:14" ht="12.75" customHeight="1" x14ac:dyDescent="0.3">
      <c r="N523" s="85"/>
    </row>
    <row r="524" spans="14:14" ht="12.75" customHeight="1" x14ac:dyDescent="0.3">
      <c r="N524" s="85"/>
    </row>
    <row r="525" spans="14:14" ht="12.75" customHeight="1" x14ac:dyDescent="0.3">
      <c r="N525" s="85"/>
    </row>
    <row r="526" spans="14:14" ht="12.75" customHeight="1" x14ac:dyDescent="0.3">
      <c r="N526" s="85"/>
    </row>
    <row r="527" spans="14:14" ht="12.75" customHeight="1" x14ac:dyDescent="0.3">
      <c r="N527" s="85"/>
    </row>
    <row r="528" spans="14:14" ht="12.75" customHeight="1" x14ac:dyDescent="0.3">
      <c r="N528" s="85"/>
    </row>
    <row r="529" spans="14:14" ht="12.75" customHeight="1" x14ac:dyDescent="0.3">
      <c r="N529" s="85"/>
    </row>
    <row r="530" spans="14:14" ht="12.75" customHeight="1" x14ac:dyDescent="0.3">
      <c r="N530" s="85"/>
    </row>
    <row r="531" spans="14:14" ht="12.75" customHeight="1" x14ac:dyDescent="0.3">
      <c r="N531" s="85"/>
    </row>
    <row r="532" spans="14:14" ht="12.75" customHeight="1" x14ac:dyDescent="0.3">
      <c r="N532" s="85"/>
    </row>
    <row r="533" spans="14:14" ht="12.75" customHeight="1" x14ac:dyDescent="0.3">
      <c r="N533" s="85"/>
    </row>
    <row r="534" spans="14:14" ht="12.75" customHeight="1" x14ac:dyDescent="0.3">
      <c r="N534" s="85"/>
    </row>
    <row r="535" spans="14:14" ht="12.75" customHeight="1" x14ac:dyDescent="0.3">
      <c r="N535" s="85"/>
    </row>
    <row r="536" spans="14:14" ht="12.75" customHeight="1" x14ac:dyDescent="0.3">
      <c r="N536" s="85"/>
    </row>
    <row r="537" spans="14:14" ht="12.75" customHeight="1" x14ac:dyDescent="0.3">
      <c r="N537" s="85"/>
    </row>
    <row r="538" spans="14:14" ht="12.75" customHeight="1" x14ac:dyDescent="0.3">
      <c r="N538" s="85"/>
    </row>
    <row r="539" spans="14:14" ht="12.75" customHeight="1" x14ac:dyDescent="0.3">
      <c r="N539" s="85"/>
    </row>
    <row r="540" spans="14:14" ht="12.75" customHeight="1" x14ac:dyDescent="0.3">
      <c r="N540" s="85"/>
    </row>
    <row r="541" spans="14:14" ht="12.75" customHeight="1" x14ac:dyDescent="0.3">
      <c r="N541" s="85"/>
    </row>
    <row r="542" spans="14:14" ht="12.75" customHeight="1" x14ac:dyDescent="0.3">
      <c r="N542" s="85"/>
    </row>
    <row r="543" spans="14:14" ht="12.75" customHeight="1" x14ac:dyDescent="0.3">
      <c r="N543" s="85"/>
    </row>
    <row r="544" spans="14:14" ht="12.75" customHeight="1" x14ac:dyDescent="0.3">
      <c r="N544" s="85"/>
    </row>
    <row r="545" spans="14:14" ht="12.75" customHeight="1" x14ac:dyDescent="0.3">
      <c r="N545" s="85"/>
    </row>
    <row r="546" spans="14:14" ht="12.75" customHeight="1" x14ac:dyDescent="0.3">
      <c r="N546" s="85"/>
    </row>
    <row r="547" spans="14:14" ht="12.75" customHeight="1" x14ac:dyDescent="0.3">
      <c r="N547" s="85"/>
    </row>
    <row r="548" spans="14:14" ht="12.75" customHeight="1" x14ac:dyDescent="0.3">
      <c r="N548" s="85"/>
    </row>
    <row r="549" spans="14:14" ht="12.75" customHeight="1" x14ac:dyDescent="0.3">
      <c r="N549" s="85"/>
    </row>
    <row r="550" spans="14:14" ht="12.75" customHeight="1" x14ac:dyDescent="0.3">
      <c r="N550" s="85"/>
    </row>
    <row r="551" spans="14:14" ht="12.75" customHeight="1" x14ac:dyDescent="0.3">
      <c r="N551" s="85"/>
    </row>
    <row r="552" spans="14:14" ht="12.75" customHeight="1" x14ac:dyDescent="0.3">
      <c r="N552" s="85"/>
    </row>
    <row r="553" spans="14:14" ht="12.75" customHeight="1" x14ac:dyDescent="0.3">
      <c r="N553" s="85"/>
    </row>
    <row r="554" spans="14:14" ht="12.75" customHeight="1" x14ac:dyDescent="0.3">
      <c r="N554" s="85"/>
    </row>
    <row r="555" spans="14:14" ht="12.75" customHeight="1" x14ac:dyDescent="0.3">
      <c r="N555" s="85"/>
    </row>
    <row r="556" spans="14:14" ht="12.75" customHeight="1" x14ac:dyDescent="0.3">
      <c r="N556" s="85"/>
    </row>
    <row r="557" spans="14:14" ht="12.75" customHeight="1" x14ac:dyDescent="0.3">
      <c r="N557" s="85"/>
    </row>
    <row r="558" spans="14:14" ht="12.75" customHeight="1" x14ac:dyDescent="0.3">
      <c r="N558" s="85"/>
    </row>
    <row r="559" spans="14:14" ht="12.75" customHeight="1" x14ac:dyDescent="0.3">
      <c r="N559" s="85"/>
    </row>
    <row r="560" spans="14:14" ht="12.75" customHeight="1" x14ac:dyDescent="0.3">
      <c r="N560" s="85"/>
    </row>
    <row r="561" spans="14:14" ht="12.75" customHeight="1" x14ac:dyDescent="0.3">
      <c r="N561" s="85"/>
    </row>
    <row r="562" spans="14:14" ht="12.75" customHeight="1" x14ac:dyDescent="0.3">
      <c r="N562" s="85"/>
    </row>
    <row r="563" spans="14:14" ht="12.75" customHeight="1" x14ac:dyDescent="0.3">
      <c r="N563" s="85"/>
    </row>
    <row r="564" spans="14:14" ht="12.75" customHeight="1" x14ac:dyDescent="0.3">
      <c r="N564" s="85"/>
    </row>
    <row r="565" spans="14:14" ht="12.75" customHeight="1" x14ac:dyDescent="0.3">
      <c r="N565" s="85"/>
    </row>
    <row r="566" spans="14:14" ht="12.75" customHeight="1" x14ac:dyDescent="0.3">
      <c r="N566" s="85"/>
    </row>
    <row r="567" spans="14:14" ht="12.75" customHeight="1" x14ac:dyDescent="0.3">
      <c r="N567" s="85"/>
    </row>
    <row r="568" spans="14:14" ht="12.75" customHeight="1" x14ac:dyDescent="0.3">
      <c r="N568" s="85"/>
    </row>
    <row r="569" spans="14:14" ht="12.75" customHeight="1" x14ac:dyDescent="0.3">
      <c r="N569" s="85"/>
    </row>
    <row r="570" spans="14:14" ht="12.75" customHeight="1" x14ac:dyDescent="0.3">
      <c r="N570" s="85"/>
    </row>
    <row r="571" spans="14:14" ht="12.75" customHeight="1" x14ac:dyDescent="0.3">
      <c r="N571" s="85"/>
    </row>
    <row r="572" spans="14:14" ht="12.75" customHeight="1" x14ac:dyDescent="0.3">
      <c r="N572" s="85"/>
    </row>
    <row r="573" spans="14:14" ht="12.75" customHeight="1" x14ac:dyDescent="0.3">
      <c r="N573" s="85"/>
    </row>
    <row r="574" spans="14:14" ht="12.75" customHeight="1" x14ac:dyDescent="0.3">
      <c r="N574" s="85"/>
    </row>
    <row r="575" spans="14:14" ht="12.75" customHeight="1" x14ac:dyDescent="0.3">
      <c r="N575" s="85"/>
    </row>
    <row r="576" spans="14:14" ht="12.75" customHeight="1" x14ac:dyDescent="0.3">
      <c r="N576" s="85"/>
    </row>
    <row r="577" spans="14:14" ht="12.75" customHeight="1" x14ac:dyDescent="0.3">
      <c r="N577" s="85"/>
    </row>
    <row r="578" spans="14:14" ht="12.75" customHeight="1" x14ac:dyDescent="0.3">
      <c r="N578" s="85"/>
    </row>
    <row r="579" spans="14:14" ht="12.75" customHeight="1" x14ac:dyDescent="0.3">
      <c r="N579" s="85"/>
    </row>
    <row r="580" spans="14:14" ht="12.75" customHeight="1" x14ac:dyDescent="0.3">
      <c r="N580" s="85"/>
    </row>
    <row r="581" spans="14:14" ht="12.75" customHeight="1" x14ac:dyDescent="0.3">
      <c r="N581" s="85"/>
    </row>
    <row r="582" spans="14:14" ht="12.75" customHeight="1" x14ac:dyDescent="0.3">
      <c r="N582" s="85"/>
    </row>
    <row r="583" spans="14:14" ht="12.75" customHeight="1" x14ac:dyDescent="0.3">
      <c r="N583" s="85"/>
    </row>
    <row r="584" spans="14:14" ht="12.75" customHeight="1" x14ac:dyDescent="0.3">
      <c r="N584" s="85"/>
    </row>
    <row r="585" spans="14:14" ht="12.75" customHeight="1" x14ac:dyDescent="0.3">
      <c r="N585" s="85"/>
    </row>
    <row r="586" spans="14:14" ht="12.75" customHeight="1" x14ac:dyDescent="0.3">
      <c r="N586" s="85"/>
    </row>
    <row r="587" spans="14:14" ht="12.75" customHeight="1" x14ac:dyDescent="0.3">
      <c r="N587" s="85"/>
    </row>
    <row r="588" spans="14:14" ht="12.75" customHeight="1" x14ac:dyDescent="0.3">
      <c r="N588" s="85"/>
    </row>
    <row r="589" spans="14:14" ht="12.75" customHeight="1" x14ac:dyDescent="0.3">
      <c r="N589" s="85"/>
    </row>
    <row r="590" spans="14:14" ht="12.75" customHeight="1" x14ac:dyDescent="0.3">
      <c r="N590" s="85"/>
    </row>
    <row r="591" spans="14:14" ht="12.75" customHeight="1" x14ac:dyDescent="0.3">
      <c r="N591" s="85"/>
    </row>
    <row r="592" spans="14:14" ht="12.75" customHeight="1" x14ac:dyDescent="0.3">
      <c r="N592" s="85"/>
    </row>
    <row r="593" spans="14:14" ht="12.75" customHeight="1" x14ac:dyDescent="0.3">
      <c r="N593" s="85"/>
    </row>
    <row r="594" spans="14:14" ht="12.75" customHeight="1" x14ac:dyDescent="0.3">
      <c r="N594" s="85"/>
    </row>
    <row r="595" spans="14:14" ht="12.75" customHeight="1" x14ac:dyDescent="0.3">
      <c r="N595" s="85"/>
    </row>
    <row r="596" spans="14:14" ht="12.75" customHeight="1" x14ac:dyDescent="0.3">
      <c r="N596" s="85"/>
    </row>
    <row r="597" spans="14:14" ht="12.75" customHeight="1" x14ac:dyDescent="0.3">
      <c r="N597" s="85"/>
    </row>
    <row r="598" spans="14:14" ht="12.75" customHeight="1" x14ac:dyDescent="0.3">
      <c r="N598" s="85"/>
    </row>
    <row r="599" spans="14:14" ht="12.75" customHeight="1" x14ac:dyDescent="0.3">
      <c r="N599" s="85"/>
    </row>
    <row r="600" spans="14:14" ht="12.75" customHeight="1" x14ac:dyDescent="0.3">
      <c r="N600" s="85"/>
    </row>
    <row r="601" spans="14:14" ht="12.75" customHeight="1" x14ac:dyDescent="0.3">
      <c r="N601" s="85"/>
    </row>
    <row r="602" spans="14:14" ht="12.75" customHeight="1" x14ac:dyDescent="0.3">
      <c r="N602" s="85"/>
    </row>
    <row r="603" spans="14:14" ht="12.75" customHeight="1" x14ac:dyDescent="0.3">
      <c r="N603" s="85"/>
    </row>
    <row r="604" spans="14:14" ht="12.75" customHeight="1" x14ac:dyDescent="0.3">
      <c r="N604" s="85"/>
    </row>
    <row r="605" spans="14:14" ht="12.75" customHeight="1" x14ac:dyDescent="0.3">
      <c r="N605" s="85"/>
    </row>
    <row r="606" spans="14:14" ht="12.75" customHeight="1" x14ac:dyDescent="0.3">
      <c r="N606" s="85"/>
    </row>
    <row r="607" spans="14:14" ht="12.75" customHeight="1" x14ac:dyDescent="0.3">
      <c r="N607" s="85"/>
    </row>
    <row r="608" spans="14:14" ht="12.75" customHeight="1" x14ac:dyDescent="0.3">
      <c r="N608" s="85"/>
    </row>
    <row r="609" spans="14:14" ht="12.75" customHeight="1" x14ac:dyDescent="0.3">
      <c r="N609" s="85"/>
    </row>
    <row r="610" spans="14:14" ht="12.75" customHeight="1" x14ac:dyDescent="0.3">
      <c r="N610" s="85"/>
    </row>
    <row r="611" spans="14:14" ht="12.75" customHeight="1" x14ac:dyDescent="0.3">
      <c r="N611" s="85"/>
    </row>
    <row r="612" spans="14:14" ht="12.75" customHeight="1" x14ac:dyDescent="0.3">
      <c r="N612" s="85"/>
    </row>
    <row r="613" spans="14:14" ht="12.75" customHeight="1" x14ac:dyDescent="0.3">
      <c r="N613" s="85"/>
    </row>
    <row r="614" spans="14:14" ht="12.75" customHeight="1" x14ac:dyDescent="0.3">
      <c r="N614" s="85"/>
    </row>
    <row r="615" spans="14:14" ht="12.75" customHeight="1" x14ac:dyDescent="0.3">
      <c r="N615" s="85"/>
    </row>
    <row r="616" spans="14:14" ht="12.75" customHeight="1" x14ac:dyDescent="0.3">
      <c r="N616" s="85"/>
    </row>
    <row r="617" spans="14:14" ht="12.75" customHeight="1" x14ac:dyDescent="0.3">
      <c r="N617" s="85"/>
    </row>
    <row r="618" spans="14:14" ht="12.75" customHeight="1" x14ac:dyDescent="0.3">
      <c r="N618" s="85"/>
    </row>
    <row r="619" spans="14:14" ht="12.75" customHeight="1" x14ac:dyDescent="0.3">
      <c r="N619" s="85"/>
    </row>
    <row r="620" spans="14:14" ht="12.75" customHeight="1" x14ac:dyDescent="0.3">
      <c r="N620" s="85"/>
    </row>
    <row r="621" spans="14:14" ht="12.75" customHeight="1" x14ac:dyDescent="0.3">
      <c r="N621" s="85"/>
    </row>
    <row r="622" spans="14:14" ht="12.75" customHeight="1" x14ac:dyDescent="0.3">
      <c r="N622" s="85"/>
    </row>
    <row r="623" spans="14:14" ht="12.75" customHeight="1" x14ac:dyDescent="0.3">
      <c r="N623" s="85"/>
    </row>
    <row r="624" spans="14:14" ht="12.75" customHeight="1" x14ac:dyDescent="0.3">
      <c r="N624" s="85"/>
    </row>
    <row r="625" spans="14:14" ht="12.75" customHeight="1" x14ac:dyDescent="0.3">
      <c r="N625" s="85"/>
    </row>
    <row r="626" spans="14:14" ht="12.75" customHeight="1" x14ac:dyDescent="0.3">
      <c r="N626" s="85"/>
    </row>
    <row r="627" spans="14:14" ht="12.75" customHeight="1" x14ac:dyDescent="0.3">
      <c r="N627" s="85"/>
    </row>
    <row r="628" spans="14:14" ht="12.75" customHeight="1" x14ac:dyDescent="0.3">
      <c r="N628" s="85"/>
    </row>
    <row r="629" spans="14:14" ht="12.75" customHeight="1" x14ac:dyDescent="0.3">
      <c r="N629" s="85"/>
    </row>
    <row r="630" spans="14:14" ht="12.75" customHeight="1" x14ac:dyDescent="0.3">
      <c r="N630" s="85"/>
    </row>
    <row r="631" spans="14:14" ht="12.75" customHeight="1" x14ac:dyDescent="0.3">
      <c r="N631" s="85"/>
    </row>
    <row r="632" spans="14:14" ht="12.75" customHeight="1" x14ac:dyDescent="0.3">
      <c r="N632" s="85"/>
    </row>
    <row r="633" spans="14:14" ht="12.75" customHeight="1" x14ac:dyDescent="0.3">
      <c r="N633" s="85"/>
    </row>
    <row r="634" spans="14:14" ht="12.75" customHeight="1" x14ac:dyDescent="0.3">
      <c r="N634" s="85"/>
    </row>
    <row r="635" spans="14:14" ht="12.75" customHeight="1" x14ac:dyDescent="0.3">
      <c r="N635" s="85"/>
    </row>
    <row r="636" spans="14:14" ht="12.75" customHeight="1" x14ac:dyDescent="0.3">
      <c r="N636" s="85"/>
    </row>
    <row r="637" spans="14:14" ht="12.75" customHeight="1" x14ac:dyDescent="0.3">
      <c r="N637" s="85"/>
    </row>
    <row r="638" spans="14:14" ht="12.75" customHeight="1" x14ac:dyDescent="0.3">
      <c r="N638" s="85"/>
    </row>
    <row r="639" spans="14:14" ht="12.75" customHeight="1" x14ac:dyDescent="0.3">
      <c r="N639" s="85"/>
    </row>
    <row r="640" spans="14:14" ht="12.75" customHeight="1" x14ac:dyDescent="0.3">
      <c r="N640" s="85"/>
    </row>
    <row r="641" spans="14:14" ht="12.75" customHeight="1" x14ac:dyDescent="0.3">
      <c r="N641" s="85"/>
    </row>
    <row r="642" spans="14:14" ht="12.75" customHeight="1" x14ac:dyDescent="0.3">
      <c r="N642" s="85"/>
    </row>
    <row r="643" spans="14:14" ht="12.75" customHeight="1" x14ac:dyDescent="0.3">
      <c r="N643" s="85"/>
    </row>
    <row r="644" spans="14:14" ht="12.75" customHeight="1" x14ac:dyDescent="0.3">
      <c r="N644" s="85"/>
    </row>
    <row r="645" spans="14:14" ht="12.75" customHeight="1" x14ac:dyDescent="0.3">
      <c r="N645" s="85"/>
    </row>
    <row r="646" spans="14:14" ht="12.75" customHeight="1" x14ac:dyDescent="0.3">
      <c r="N646" s="85"/>
    </row>
    <row r="647" spans="14:14" ht="12.75" customHeight="1" x14ac:dyDescent="0.3">
      <c r="N647" s="85"/>
    </row>
    <row r="648" spans="14:14" ht="12.75" customHeight="1" x14ac:dyDescent="0.3">
      <c r="N648" s="85"/>
    </row>
    <row r="649" spans="14:14" ht="12.75" customHeight="1" x14ac:dyDescent="0.3">
      <c r="N649" s="85"/>
    </row>
    <row r="650" spans="14:14" ht="12.75" customHeight="1" x14ac:dyDescent="0.3">
      <c r="N650" s="85"/>
    </row>
    <row r="651" spans="14:14" ht="12.75" customHeight="1" x14ac:dyDescent="0.3">
      <c r="N651" s="85"/>
    </row>
    <row r="652" spans="14:14" ht="12.75" customHeight="1" x14ac:dyDescent="0.3">
      <c r="N652" s="85"/>
    </row>
    <row r="653" spans="14:14" ht="12.75" customHeight="1" x14ac:dyDescent="0.3">
      <c r="N653" s="85"/>
    </row>
    <row r="654" spans="14:14" ht="12.75" customHeight="1" x14ac:dyDescent="0.3">
      <c r="N654" s="85"/>
    </row>
    <row r="655" spans="14:14" ht="12.75" customHeight="1" x14ac:dyDescent="0.3">
      <c r="N655" s="85"/>
    </row>
    <row r="656" spans="14:14" ht="12.75" customHeight="1" x14ac:dyDescent="0.3">
      <c r="N656" s="85"/>
    </row>
    <row r="657" spans="14:14" ht="12.75" customHeight="1" x14ac:dyDescent="0.3">
      <c r="N657" s="85"/>
    </row>
    <row r="658" spans="14:14" ht="12.75" customHeight="1" x14ac:dyDescent="0.3">
      <c r="N658" s="85"/>
    </row>
    <row r="659" spans="14:14" ht="12.75" customHeight="1" x14ac:dyDescent="0.3">
      <c r="N659" s="85"/>
    </row>
    <row r="660" spans="14:14" ht="12.75" customHeight="1" x14ac:dyDescent="0.3">
      <c r="N660" s="85"/>
    </row>
    <row r="661" spans="14:14" ht="12.75" customHeight="1" x14ac:dyDescent="0.3">
      <c r="N661" s="85"/>
    </row>
    <row r="662" spans="14:14" ht="12.75" customHeight="1" x14ac:dyDescent="0.3">
      <c r="N662" s="85"/>
    </row>
    <row r="663" spans="14:14" ht="12.75" customHeight="1" x14ac:dyDescent="0.3">
      <c r="N663" s="85"/>
    </row>
    <row r="664" spans="14:14" ht="12.75" customHeight="1" x14ac:dyDescent="0.3">
      <c r="N664" s="85"/>
    </row>
    <row r="665" spans="14:14" ht="12.75" customHeight="1" x14ac:dyDescent="0.3">
      <c r="N665" s="85"/>
    </row>
    <row r="666" spans="14:14" ht="12.75" customHeight="1" x14ac:dyDescent="0.3">
      <c r="N666" s="85"/>
    </row>
    <row r="667" spans="14:14" ht="12.75" customHeight="1" x14ac:dyDescent="0.3">
      <c r="N667" s="85"/>
    </row>
    <row r="668" spans="14:14" ht="12.75" customHeight="1" x14ac:dyDescent="0.3">
      <c r="N668" s="85"/>
    </row>
    <row r="669" spans="14:14" ht="12.75" customHeight="1" x14ac:dyDescent="0.3">
      <c r="N669" s="85"/>
    </row>
    <row r="670" spans="14:14" ht="12.75" customHeight="1" x14ac:dyDescent="0.3">
      <c r="N670" s="85"/>
    </row>
    <row r="671" spans="14:14" ht="12.75" customHeight="1" x14ac:dyDescent="0.3">
      <c r="N671" s="85"/>
    </row>
    <row r="672" spans="14:14" ht="12.75" customHeight="1" x14ac:dyDescent="0.3">
      <c r="N672" s="85"/>
    </row>
    <row r="673" spans="14:14" ht="12.75" customHeight="1" x14ac:dyDescent="0.3">
      <c r="N673" s="85"/>
    </row>
    <row r="674" spans="14:14" ht="12.75" customHeight="1" x14ac:dyDescent="0.3">
      <c r="N674" s="85"/>
    </row>
    <row r="675" spans="14:14" ht="12.75" customHeight="1" x14ac:dyDescent="0.3">
      <c r="N675" s="85"/>
    </row>
    <row r="676" spans="14:14" ht="12.75" customHeight="1" x14ac:dyDescent="0.3">
      <c r="N676" s="85"/>
    </row>
    <row r="677" spans="14:14" ht="12.75" customHeight="1" x14ac:dyDescent="0.3">
      <c r="N677" s="85"/>
    </row>
    <row r="678" spans="14:14" ht="12.75" customHeight="1" x14ac:dyDescent="0.3">
      <c r="N678" s="85"/>
    </row>
    <row r="679" spans="14:14" ht="12.75" customHeight="1" x14ac:dyDescent="0.3">
      <c r="N679" s="85"/>
    </row>
    <row r="680" spans="14:14" ht="12.75" customHeight="1" x14ac:dyDescent="0.3">
      <c r="N680" s="85"/>
    </row>
    <row r="681" spans="14:14" ht="12.75" customHeight="1" x14ac:dyDescent="0.3">
      <c r="N681" s="85"/>
    </row>
    <row r="682" spans="14:14" ht="12.75" customHeight="1" x14ac:dyDescent="0.3">
      <c r="N682" s="85"/>
    </row>
    <row r="683" spans="14:14" ht="12.75" customHeight="1" x14ac:dyDescent="0.3">
      <c r="N683" s="85"/>
    </row>
    <row r="684" spans="14:14" ht="12.75" customHeight="1" x14ac:dyDescent="0.3">
      <c r="N684" s="85"/>
    </row>
    <row r="685" spans="14:14" ht="12.75" customHeight="1" x14ac:dyDescent="0.3">
      <c r="N685" s="85"/>
    </row>
    <row r="686" spans="14:14" ht="12.75" customHeight="1" x14ac:dyDescent="0.3">
      <c r="N686" s="85"/>
    </row>
    <row r="687" spans="14:14" ht="12.75" customHeight="1" x14ac:dyDescent="0.3">
      <c r="N687" s="85"/>
    </row>
    <row r="688" spans="14:14" ht="12.75" customHeight="1" x14ac:dyDescent="0.3">
      <c r="N688" s="85"/>
    </row>
    <row r="689" spans="14:14" ht="12.75" customHeight="1" x14ac:dyDescent="0.3">
      <c r="N689" s="85"/>
    </row>
    <row r="690" spans="14:14" ht="12.75" customHeight="1" x14ac:dyDescent="0.3">
      <c r="N690" s="85"/>
    </row>
    <row r="691" spans="14:14" ht="12.75" customHeight="1" x14ac:dyDescent="0.3">
      <c r="N691" s="85"/>
    </row>
    <row r="692" spans="14:14" ht="12.75" customHeight="1" x14ac:dyDescent="0.3">
      <c r="N692" s="85"/>
    </row>
    <row r="693" spans="14:14" ht="12.75" customHeight="1" x14ac:dyDescent="0.3">
      <c r="N693" s="85"/>
    </row>
    <row r="694" spans="14:14" ht="12.75" customHeight="1" x14ac:dyDescent="0.3">
      <c r="N694" s="85"/>
    </row>
    <row r="695" spans="14:14" ht="12.75" customHeight="1" x14ac:dyDescent="0.3">
      <c r="N695" s="85"/>
    </row>
    <row r="696" spans="14:14" ht="12.75" customHeight="1" x14ac:dyDescent="0.3">
      <c r="N696" s="85"/>
    </row>
    <row r="697" spans="14:14" ht="12.75" customHeight="1" x14ac:dyDescent="0.3">
      <c r="N697" s="85"/>
    </row>
    <row r="698" spans="14:14" ht="12.75" customHeight="1" x14ac:dyDescent="0.3">
      <c r="N698" s="85"/>
    </row>
    <row r="699" spans="14:14" ht="12.75" customHeight="1" x14ac:dyDescent="0.3">
      <c r="N699" s="85"/>
    </row>
    <row r="700" spans="14:14" ht="12.75" customHeight="1" x14ac:dyDescent="0.3">
      <c r="N700" s="85"/>
    </row>
    <row r="701" spans="14:14" ht="12.75" customHeight="1" x14ac:dyDescent="0.3">
      <c r="N701" s="85"/>
    </row>
    <row r="702" spans="14:14" ht="12.75" customHeight="1" x14ac:dyDescent="0.3">
      <c r="N702" s="85"/>
    </row>
    <row r="703" spans="14:14" ht="12.75" customHeight="1" x14ac:dyDescent="0.3">
      <c r="N703" s="85"/>
    </row>
    <row r="704" spans="14:14" ht="12.75" customHeight="1" x14ac:dyDescent="0.3">
      <c r="N704" s="85"/>
    </row>
    <row r="705" spans="14:14" ht="12.75" customHeight="1" x14ac:dyDescent="0.3">
      <c r="N705" s="85"/>
    </row>
    <row r="706" spans="14:14" ht="12.75" customHeight="1" x14ac:dyDescent="0.3">
      <c r="N706" s="85"/>
    </row>
    <row r="707" spans="14:14" ht="12.75" customHeight="1" x14ac:dyDescent="0.3">
      <c r="N707" s="85"/>
    </row>
    <row r="708" spans="14:14" ht="12.75" customHeight="1" x14ac:dyDescent="0.3">
      <c r="N708" s="85"/>
    </row>
    <row r="709" spans="14:14" ht="12.75" customHeight="1" x14ac:dyDescent="0.3">
      <c r="N709" s="85"/>
    </row>
    <row r="710" spans="14:14" ht="12.75" customHeight="1" x14ac:dyDescent="0.3">
      <c r="N710" s="85"/>
    </row>
    <row r="711" spans="14:14" ht="12.75" customHeight="1" x14ac:dyDescent="0.3">
      <c r="N711" s="85"/>
    </row>
    <row r="712" spans="14:14" ht="12.75" customHeight="1" x14ac:dyDescent="0.3">
      <c r="N712" s="85"/>
    </row>
    <row r="713" spans="14:14" ht="12.75" customHeight="1" x14ac:dyDescent="0.3">
      <c r="N713" s="85"/>
    </row>
    <row r="714" spans="14:14" ht="12.75" customHeight="1" x14ac:dyDescent="0.3">
      <c r="N714" s="85"/>
    </row>
    <row r="715" spans="14:14" ht="12.75" customHeight="1" x14ac:dyDescent="0.3">
      <c r="N715" s="85"/>
    </row>
    <row r="716" spans="14:14" ht="12.75" customHeight="1" x14ac:dyDescent="0.3">
      <c r="N716" s="85"/>
    </row>
    <row r="717" spans="14:14" ht="12.75" customHeight="1" x14ac:dyDescent="0.3">
      <c r="N717" s="85"/>
    </row>
    <row r="718" spans="14:14" ht="12.75" customHeight="1" x14ac:dyDescent="0.3">
      <c r="N718" s="85"/>
    </row>
    <row r="719" spans="14:14" ht="12.75" customHeight="1" x14ac:dyDescent="0.3">
      <c r="N719" s="85"/>
    </row>
    <row r="720" spans="14:14" ht="12.75" customHeight="1" x14ac:dyDescent="0.3">
      <c r="N720" s="85"/>
    </row>
    <row r="721" spans="14:14" ht="12.75" customHeight="1" x14ac:dyDescent="0.3">
      <c r="N721" s="85"/>
    </row>
    <row r="722" spans="14:14" ht="12.75" customHeight="1" x14ac:dyDescent="0.3">
      <c r="N722" s="85"/>
    </row>
    <row r="723" spans="14:14" ht="12.75" customHeight="1" x14ac:dyDescent="0.3">
      <c r="N723" s="85"/>
    </row>
    <row r="724" spans="14:14" ht="12.75" customHeight="1" x14ac:dyDescent="0.3">
      <c r="N724" s="85"/>
    </row>
    <row r="725" spans="14:14" ht="12.75" customHeight="1" x14ac:dyDescent="0.3">
      <c r="N725" s="85"/>
    </row>
    <row r="726" spans="14:14" ht="12.75" customHeight="1" x14ac:dyDescent="0.3">
      <c r="N726" s="85"/>
    </row>
    <row r="727" spans="14:14" ht="12.75" customHeight="1" x14ac:dyDescent="0.3">
      <c r="N727" s="85"/>
    </row>
    <row r="728" spans="14:14" ht="12.75" customHeight="1" x14ac:dyDescent="0.3">
      <c r="N728" s="85"/>
    </row>
    <row r="729" spans="14:14" ht="12.75" customHeight="1" x14ac:dyDescent="0.3">
      <c r="N729" s="85"/>
    </row>
    <row r="730" spans="14:14" ht="12.75" customHeight="1" x14ac:dyDescent="0.3">
      <c r="N730" s="85"/>
    </row>
    <row r="731" spans="14:14" ht="12.75" customHeight="1" x14ac:dyDescent="0.3">
      <c r="N731" s="85"/>
    </row>
    <row r="732" spans="14:14" ht="12.75" customHeight="1" x14ac:dyDescent="0.3">
      <c r="N732" s="85"/>
    </row>
    <row r="733" spans="14:14" ht="12.75" customHeight="1" x14ac:dyDescent="0.3">
      <c r="N733" s="85"/>
    </row>
    <row r="734" spans="14:14" ht="12.75" customHeight="1" x14ac:dyDescent="0.3">
      <c r="N734" s="85"/>
    </row>
    <row r="735" spans="14:14" ht="12.75" customHeight="1" x14ac:dyDescent="0.3">
      <c r="N735" s="85"/>
    </row>
    <row r="736" spans="14:14" ht="12.75" customHeight="1" x14ac:dyDescent="0.3">
      <c r="N736" s="85"/>
    </row>
    <row r="737" spans="14:14" ht="12.75" customHeight="1" x14ac:dyDescent="0.3">
      <c r="N737" s="85"/>
    </row>
    <row r="738" spans="14:14" ht="12.75" customHeight="1" x14ac:dyDescent="0.3">
      <c r="N738" s="85"/>
    </row>
    <row r="739" spans="14:14" ht="12.75" customHeight="1" x14ac:dyDescent="0.3">
      <c r="N739" s="85"/>
    </row>
    <row r="740" spans="14:14" ht="12.75" customHeight="1" x14ac:dyDescent="0.3">
      <c r="N740" s="85"/>
    </row>
    <row r="741" spans="14:14" ht="12.75" customHeight="1" x14ac:dyDescent="0.3">
      <c r="N741" s="85"/>
    </row>
    <row r="742" spans="14:14" ht="12.75" customHeight="1" x14ac:dyDescent="0.3">
      <c r="N742" s="85"/>
    </row>
    <row r="743" spans="14:14" ht="12.75" customHeight="1" x14ac:dyDescent="0.3">
      <c r="N743" s="85"/>
    </row>
    <row r="744" spans="14:14" ht="12.75" customHeight="1" x14ac:dyDescent="0.3">
      <c r="N744" s="85"/>
    </row>
    <row r="745" spans="14:14" ht="12.75" customHeight="1" x14ac:dyDescent="0.3">
      <c r="N745" s="85"/>
    </row>
    <row r="746" spans="14:14" ht="12.75" customHeight="1" x14ac:dyDescent="0.3">
      <c r="N746" s="85"/>
    </row>
    <row r="747" spans="14:14" ht="12.75" customHeight="1" x14ac:dyDescent="0.3">
      <c r="N747" s="85"/>
    </row>
    <row r="748" spans="14:14" ht="12.75" customHeight="1" x14ac:dyDescent="0.3">
      <c r="N748" s="85"/>
    </row>
    <row r="749" spans="14:14" ht="12.75" customHeight="1" x14ac:dyDescent="0.3">
      <c r="N749" s="85"/>
    </row>
    <row r="750" spans="14:14" ht="12.75" customHeight="1" x14ac:dyDescent="0.3">
      <c r="N750" s="85"/>
    </row>
    <row r="751" spans="14:14" ht="12.75" customHeight="1" x14ac:dyDescent="0.3">
      <c r="N751" s="85"/>
    </row>
    <row r="752" spans="14:14" ht="12.75" customHeight="1" x14ac:dyDescent="0.3">
      <c r="N752" s="85"/>
    </row>
    <row r="753" spans="14:14" ht="12.75" customHeight="1" x14ac:dyDescent="0.3">
      <c r="N753" s="85"/>
    </row>
    <row r="754" spans="14:14" ht="12.75" customHeight="1" x14ac:dyDescent="0.3">
      <c r="N754" s="85"/>
    </row>
    <row r="755" spans="14:14" ht="12.75" customHeight="1" x14ac:dyDescent="0.3">
      <c r="N755" s="85"/>
    </row>
    <row r="756" spans="14:14" ht="12.75" customHeight="1" x14ac:dyDescent="0.3">
      <c r="N756" s="85"/>
    </row>
    <row r="757" spans="14:14" ht="12.75" customHeight="1" x14ac:dyDescent="0.3">
      <c r="N757" s="85"/>
    </row>
    <row r="758" spans="14:14" ht="12.75" customHeight="1" x14ac:dyDescent="0.3">
      <c r="N758" s="85"/>
    </row>
    <row r="759" spans="14:14" ht="12.75" customHeight="1" x14ac:dyDescent="0.3">
      <c r="N759" s="85"/>
    </row>
    <row r="760" spans="14:14" ht="12.75" customHeight="1" x14ac:dyDescent="0.3">
      <c r="N760" s="85"/>
    </row>
    <row r="761" spans="14:14" ht="12.75" customHeight="1" x14ac:dyDescent="0.3">
      <c r="N761" s="85"/>
    </row>
    <row r="762" spans="14:14" ht="12.75" customHeight="1" x14ac:dyDescent="0.3">
      <c r="N762" s="85"/>
    </row>
    <row r="763" spans="14:14" ht="12.75" customHeight="1" x14ac:dyDescent="0.3">
      <c r="N763" s="85"/>
    </row>
    <row r="764" spans="14:14" ht="12.75" customHeight="1" x14ac:dyDescent="0.3">
      <c r="N764" s="85"/>
    </row>
    <row r="765" spans="14:14" ht="12.75" customHeight="1" x14ac:dyDescent="0.3">
      <c r="N765" s="85"/>
    </row>
    <row r="766" spans="14:14" ht="12.75" customHeight="1" x14ac:dyDescent="0.3">
      <c r="N766" s="85"/>
    </row>
    <row r="767" spans="14:14" ht="12.75" customHeight="1" x14ac:dyDescent="0.3">
      <c r="N767" s="85"/>
    </row>
    <row r="768" spans="14:14" ht="12.75" customHeight="1" x14ac:dyDescent="0.3">
      <c r="N768" s="85"/>
    </row>
    <row r="769" spans="14:14" ht="12.75" customHeight="1" x14ac:dyDescent="0.3">
      <c r="N769" s="85"/>
    </row>
    <row r="770" spans="14:14" ht="12.75" customHeight="1" x14ac:dyDescent="0.3">
      <c r="N770" s="85"/>
    </row>
    <row r="771" spans="14:14" ht="12.75" customHeight="1" x14ac:dyDescent="0.3">
      <c r="N771" s="85"/>
    </row>
    <row r="772" spans="14:14" ht="12.75" customHeight="1" x14ac:dyDescent="0.3">
      <c r="N772" s="85"/>
    </row>
    <row r="773" spans="14:14" ht="12.75" customHeight="1" x14ac:dyDescent="0.3">
      <c r="N773" s="85"/>
    </row>
    <row r="774" spans="14:14" ht="12.75" customHeight="1" x14ac:dyDescent="0.3">
      <c r="N774" s="85"/>
    </row>
    <row r="775" spans="14:14" ht="12.75" customHeight="1" x14ac:dyDescent="0.3">
      <c r="N775" s="85"/>
    </row>
    <row r="776" spans="14:14" ht="12.75" customHeight="1" x14ac:dyDescent="0.3">
      <c r="N776" s="85"/>
    </row>
    <row r="777" spans="14:14" ht="12.75" customHeight="1" x14ac:dyDescent="0.3">
      <c r="N777" s="85"/>
    </row>
    <row r="778" spans="14:14" ht="12.75" customHeight="1" x14ac:dyDescent="0.3">
      <c r="N778" s="85"/>
    </row>
    <row r="779" spans="14:14" ht="12.75" customHeight="1" x14ac:dyDescent="0.3">
      <c r="N779" s="85"/>
    </row>
    <row r="780" spans="14:14" ht="12.75" customHeight="1" x14ac:dyDescent="0.3">
      <c r="N780" s="85"/>
    </row>
    <row r="781" spans="14:14" ht="12.75" customHeight="1" x14ac:dyDescent="0.3">
      <c r="N781" s="85"/>
    </row>
    <row r="782" spans="14:14" ht="12.75" customHeight="1" x14ac:dyDescent="0.3">
      <c r="N782" s="85"/>
    </row>
    <row r="783" spans="14:14" ht="12.75" customHeight="1" x14ac:dyDescent="0.3">
      <c r="N783" s="85"/>
    </row>
    <row r="784" spans="14:14" ht="12.75" customHeight="1" x14ac:dyDescent="0.3">
      <c r="N784" s="85"/>
    </row>
    <row r="785" spans="14:14" ht="12.75" customHeight="1" x14ac:dyDescent="0.3">
      <c r="N785" s="85"/>
    </row>
    <row r="786" spans="14:14" ht="12.75" customHeight="1" x14ac:dyDescent="0.3">
      <c r="N786" s="85"/>
    </row>
    <row r="787" spans="14:14" ht="12.75" customHeight="1" x14ac:dyDescent="0.3">
      <c r="N787" s="85"/>
    </row>
    <row r="788" spans="14:14" ht="12.75" customHeight="1" x14ac:dyDescent="0.3">
      <c r="N788" s="85"/>
    </row>
    <row r="789" spans="14:14" ht="12.75" customHeight="1" x14ac:dyDescent="0.3">
      <c r="N789" s="85"/>
    </row>
    <row r="790" spans="14:14" ht="12.75" customHeight="1" x14ac:dyDescent="0.3">
      <c r="N790" s="85"/>
    </row>
    <row r="791" spans="14:14" ht="12.75" customHeight="1" x14ac:dyDescent="0.3">
      <c r="N791" s="85"/>
    </row>
    <row r="792" spans="14:14" ht="12.75" customHeight="1" x14ac:dyDescent="0.3">
      <c r="N792" s="85"/>
    </row>
    <row r="793" spans="14:14" ht="12.75" customHeight="1" x14ac:dyDescent="0.3">
      <c r="N793" s="85"/>
    </row>
    <row r="794" spans="14:14" ht="12.75" customHeight="1" x14ac:dyDescent="0.3">
      <c r="N794" s="85"/>
    </row>
    <row r="795" spans="14:14" ht="12.75" customHeight="1" x14ac:dyDescent="0.3">
      <c r="N795" s="85"/>
    </row>
    <row r="796" spans="14:14" ht="12.75" customHeight="1" x14ac:dyDescent="0.3">
      <c r="N796" s="85"/>
    </row>
    <row r="797" spans="14:14" ht="12.75" customHeight="1" x14ac:dyDescent="0.3">
      <c r="N797" s="85"/>
    </row>
    <row r="798" spans="14:14" ht="12.75" customHeight="1" x14ac:dyDescent="0.3">
      <c r="N798" s="85"/>
    </row>
    <row r="799" spans="14:14" ht="12.75" customHeight="1" x14ac:dyDescent="0.3">
      <c r="N799" s="85"/>
    </row>
    <row r="800" spans="14:14" ht="12.75" customHeight="1" x14ac:dyDescent="0.3">
      <c r="N800" s="85"/>
    </row>
    <row r="801" spans="14:14" ht="12.75" customHeight="1" x14ac:dyDescent="0.3">
      <c r="N801" s="85"/>
    </row>
    <row r="802" spans="14:14" ht="12.75" customHeight="1" x14ac:dyDescent="0.3">
      <c r="N802" s="85"/>
    </row>
    <row r="803" spans="14:14" ht="12.75" customHeight="1" x14ac:dyDescent="0.3">
      <c r="N803" s="85"/>
    </row>
    <row r="804" spans="14:14" ht="12.75" customHeight="1" x14ac:dyDescent="0.3">
      <c r="N804" s="85"/>
    </row>
    <row r="805" spans="14:14" ht="12.75" customHeight="1" x14ac:dyDescent="0.3">
      <c r="N805" s="85"/>
    </row>
    <row r="806" spans="14:14" ht="12.75" customHeight="1" x14ac:dyDescent="0.3">
      <c r="N806" s="85"/>
    </row>
    <row r="807" spans="14:14" ht="12.75" customHeight="1" x14ac:dyDescent="0.3">
      <c r="N807" s="85"/>
    </row>
    <row r="808" spans="14:14" ht="12.75" customHeight="1" x14ac:dyDescent="0.3">
      <c r="N808" s="85"/>
    </row>
    <row r="809" spans="14:14" ht="12.75" customHeight="1" x14ac:dyDescent="0.3">
      <c r="N809" s="85"/>
    </row>
    <row r="810" spans="14:14" ht="12.75" customHeight="1" x14ac:dyDescent="0.3">
      <c r="N810" s="85"/>
    </row>
    <row r="811" spans="14:14" ht="12.75" customHeight="1" x14ac:dyDescent="0.3">
      <c r="N811" s="85"/>
    </row>
    <row r="812" spans="14:14" ht="12.75" customHeight="1" x14ac:dyDescent="0.3">
      <c r="N812" s="85"/>
    </row>
    <row r="813" spans="14:14" ht="12.75" customHeight="1" x14ac:dyDescent="0.3">
      <c r="N813" s="85"/>
    </row>
    <row r="814" spans="14:14" ht="12.75" customHeight="1" x14ac:dyDescent="0.3">
      <c r="N814" s="85"/>
    </row>
    <row r="815" spans="14:14" ht="12.75" customHeight="1" x14ac:dyDescent="0.3">
      <c r="N815" s="85"/>
    </row>
    <row r="816" spans="14:14" ht="12.75" customHeight="1" x14ac:dyDescent="0.3">
      <c r="N816" s="85"/>
    </row>
    <row r="817" spans="14:14" ht="12.75" customHeight="1" x14ac:dyDescent="0.3">
      <c r="N817" s="85"/>
    </row>
    <row r="818" spans="14:14" ht="12.75" customHeight="1" x14ac:dyDescent="0.3">
      <c r="N818" s="85"/>
    </row>
    <row r="819" spans="14:14" ht="12.75" customHeight="1" x14ac:dyDescent="0.3">
      <c r="N819" s="85"/>
    </row>
    <row r="820" spans="14:14" ht="12.75" customHeight="1" x14ac:dyDescent="0.3">
      <c r="N820" s="85"/>
    </row>
    <row r="821" spans="14:14" ht="12.75" customHeight="1" x14ac:dyDescent="0.3">
      <c r="N821" s="85"/>
    </row>
    <row r="822" spans="14:14" ht="12.75" customHeight="1" x14ac:dyDescent="0.3">
      <c r="N822" s="85"/>
    </row>
    <row r="823" spans="14:14" ht="12.75" customHeight="1" x14ac:dyDescent="0.3">
      <c r="N823" s="85"/>
    </row>
    <row r="824" spans="14:14" ht="12.75" customHeight="1" x14ac:dyDescent="0.3">
      <c r="N824" s="85"/>
    </row>
    <row r="825" spans="14:14" ht="12.75" customHeight="1" x14ac:dyDescent="0.3">
      <c r="N825" s="85"/>
    </row>
    <row r="826" spans="14:14" ht="12.75" customHeight="1" x14ac:dyDescent="0.3">
      <c r="N826" s="85"/>
    </row>
    <row r="827" spans="14:14" ht="12.75" customHeight="1" x14ac:dyDescent="0.3">
      <c r="N827" s="85"/>
    </row>
    <row r="828" spans="14:14" ht="12.75" customHeight="1" x14ac:dyDescent="0.3">
      <c r="N828" s="85"/>
    </row>
    <row r="829" spans="14:14" ht="12.75" customHeight="1" x14ac:dyDescent="0.3">
      <c r="N829" s="85"/>
    </row>
    <row r="830" spans="14:14" ht="12.75" customHeight="1" x14ac:dyDescent="0.3">
      <c r="N830" s="85"/>
    </row>
    <row r="831" spans="14:14" ht="12.75" customHeight="1" x14ac:dyDescent="0.3">
      <c r="N831" s="85"/>
    </row>
    <row r="832" spans="14:14" ht="12.75" customHeight="1" x14ac:dyDescent="0.3">
      <c r="N832" s="85"/>
    </row>
    <row r="833" spans="14:14" ht="12.75" customHeight="1" x14ac:dyDescent="0.3">
      <c r="N833" s="85"/>
    </row>
    <row r="834" spans="14:14" ht="12.75" customHeight="1" x14ac:dyDescent="0.3">
      <c r="N834" s="85"/>
    </row>
    <row r="835" spans="14:14" ht="12.75" customHeight="1" x14ac:dyDescent="0.3">
      <c r="N835" s="85"/>
    </row>
    <row r="836" spans="14:14" ht="12.75" customHeight="1" x14ac:dyDescent="0.3">
      <c r="N836" s="85"/>
    </row>
    <row r="837" spans="14:14" ht="12.75" customHeight="1" x14ac:dyDescent="0.3">
      <c r="N837" s="85"/>
    </row>
    <row r="838" spans="14:14" ht="12.75" customHeight="1" x14ac:dyDescent="0.3">
      <c r="N838" s="85"/>
    </row>
    <row r="839" spans="14:14" ht="12.75" customHeight="1" x14ac:dyDescent="0.3">
      <c r="N839" s="85"/>
    </row>
    <row r="840" spans="14:14" ht="12.75" customHeight="1" x14ac:dyDescent="0.3">
      <c r="N840" s="85"/>
    </row>
    <row r="841" spans="14:14" ht="12.75" customHeight="1" x14ac:dyDescent="0.3">
      <c r="N841" s="85"/>
    </row>
    <row r="842" spans="14:14" ht="12.75" customHeight="1" x14ac:dyDescent="0.3">
      <c r="N842" s="85"/>
    </row>
    <row r="843" spans="14:14" ht="12.75" customHeight="1" x14ac:dyDescent="0.3">
      <c r="N843" s="85"/>
    </row>
    <row r="844" spans="14:14" ht="12.75" customHeight="1" x14ac:dyDescent="0.3">
      <c r="N844" s="85"/>
    </row>
    <row r="845" spans="14:14" ht="12.75" customHeight="1" x14ac:dyDescent="0.3">
      <c r="N845" s="85"/>
    </row>
    <row r="846" spans="14:14" ht="12.75" customHeight="1" x14ac:dyDescent="0.3">
      <c r="N846" s="85"/>
    </row>
    <row r="847" spans="14:14" ht="12.75" customHeight="1" x14ac:dyDescent="0.3">
      <c r="N847" s="85"/>
    </row>
    <row r="848" spans="14:14" ht="12.75" customHeight="1" x14ac:dyDescent="0.3">
      <c r="N848" s="85"/>
    </row>
    <row r="849" spans="14:14" ht="12.75" customHeight="1" x14ac:dyDescent="0.3">
      <c r="N849" s="85"/>
    </row>
    <row r="850" spans="14:14" ht="12.75" customHeight="1" x14ac:dyDescent="0.3">
      <c r="N850" s="85"/>
    </row>
    <row r="851" spans="14:14" ht="12.75" customHeight="1" x14ac:dyDescent="0.3">
      <c r="N851" s="85"/>
    </row>
    <row r="852" spans="14:14" ht="12.75" customHeight="1" x14ac:dyDescent="0.3">
      <c r="N852" s="85"/>
    </row>
    <row r="853" spans="14:14" ht="12.75" customHeight="1" x14ac:dyDescent="0.3">
      <c r="N853" s="85"/>
    </row>
    <row r="854" spans="14:14" ht="12.75" customHeight="1" x14ac:dyDescent="0.3">
      <c r="N854" s="85"/>
    </row>
    <row r="855" spans="14:14" ht="12.75" customHeight="1" x14ac:dyDescent="0.3">
      <c r="N855" s="85"/>
    </row>
    <row r="856" spans="14:14" ht="12.75" customHeight="1" x14ac:dyDescent="0.3">
      <c r="N856" s="85"/>
    </row>
    <row r="857" spans="14:14" ht="12.75" customHeight="1" x14ac:dyDescent="0.3">
      <c r="N857" s="85"/>
    </row>
    <row r="858" spans="14:14" ht="12.75" customHeight="1" x14ac:dyDescent="0.3">
      <c r="N858" s="85"/>
    </row>
    <row r="859" spans="14:14" ht="12.75" customHeight="1" x14ac:dyDescent="0.3">
      <c r="N859" s="85"/>
    </row>
    <row r="860" spans="14:14" ht="12.75" customHeight="1" x14ac:dyDescent="0.3">
      <c r="N860" s="85"/>
    </row>
    <row r="861" spans="14:14" ht="12.75" customHeight="1" x14ac:dyDescent="0.3">
      <c r="N861" s="85"/>
    </row>
    <row r="862" spans="14:14" ht="12.75" customHeight="1" x14ac:dyDescent="0.3">
      <c r="N862" s="85"/>
    </row>
    <row r="863" spans="14:14" ht="12.75" customHeight="1" x14ac:dyDescent="0.3">
      <c r="N863" s="85"/>
    </row>
    <row r="864" spans="14:14" ht="12.75" customHeight="1" x14ac:dyDescent="0.3">
      <c r="N864" s="85"/>
    </row>
    <row r="865" spans="14:14" ht="12.75" customHeight="1" x14ac:dyDescent="0.3">
      <c r="N865" s="85"/>
    </row>
    <row r="866" spans="14:14" ht="12.75" customHeight="1" x14ac:dyDescent="0.3">
      <c r="N866" s="85"/>
    </row>
    <row r="867" spans="14:14" ht="12.75" customHeight="1" x14ac:dyDescent="0.3">
      <c r="N867" s="85"/>
    </row>
    <row r="868" spans="14:14" ht="12.75" customHeight="1" x14ac:dyDescent="0.3">
      <c r="N868" s="85"/>
    </row>
    <row r="869" spans="14:14" ht="12.75" customHeight="1" x14ac:dyDescent="0.3">
      <c r="N869" s="85"/>
    </row>
    <row r="870" spans="14:14" ht="12.75" customHeight="1" x14ac:dyDescent="0.3">
      <c r="N870" s="85"/>
    </row>
    <row r="871" spans="14:14" ht="12.75" customHeight="1" x14ac:dyDescent="0.3">
      <c r="N871" s="85"/>
    </row>
    <row r="872" spans="14:14" ht="12.75" customHeight="1" x14ac:dyDescent="0.3">
      <c r="N872" s="85"/>
    </row>
    <row r="873" spans="14:14" ht="12.75" customHeight="1" x14ac:dyDescent="0.3">
      <c r="N873" s="85"/>
    </row>
    <row r="874" spans="14:14" ht="12.75" customHeight="1" x14ac:dyDescent="0.3">
      <c r="N874" s="85"/>
    </row>
    <row r="875" spans="14:14" ht="12.75" customHeight="1" x14ac:dyDescent="0.3">
      <c r="N875" s="85"/>
    </row>
    <row r="876" spans="14:14" ht="12.75" customHeight="1" x14ac:dyDescent="0.3">
      <c r="N876" s="85"/>
    </row>
    <row r="877" spans="14:14" ht="12.75" customHeight="1" x14ac:dyDescent="0.3">
      <c r="N877" s="85"/>
    </row>
    <row r="878" spans="14:14" ht="12.75" customHeight="1" x14ac:dyDescent="0.3">
      <c r="N878" s="85"/>
    </row>
    <row r="879" spans="14:14" ht="12.75" customHeight="1" x14ac:dyDescent="0.3">
      <c r="N879" s="85"/>
    </row>
    <row r="880" spans="14:14" ht="12.75" customHeight="1" x14ac:dyDescent="0.3">
      <c r="N880" s="85"/>
    </row>
    <row r="881" spans="14:14" ht="12.75" customHeight="1" x14ac:dyDescent="0.3">
      <c r="N881" s="85"/>
    </row>
    <row r="882" spans="14:14" ht="12.75" customHeight="1" x14ac:dyDescent="0.3">
      <c r="N882" s="85"/>
    </row>
    <row r="883" spans="14:14" ht="12.75" customHeight="1" x14ac:dyDescent="0.3">
      <c r="N883" s="85"/>
    </row>
    <row r="884" spans="14:14" ht="12.75" customHeight="1" x14ac:dyDescent="0.3">
      <c r="N884" s="85"/>
    </row>
    <row r="885" spans="14:14" ht="12.75" customHeight="1" x14ac:dyDescent="0.3">
      <c r="N885" s="85"/>
    </row>
    <row r="886" spans="14:14" ht="12.75" customHeight="1" x14ac:dyDescent="0.3">
      <c r="N886" s="85"/>
    </row>
    <row r="887" spans="14:14" ht="12.75" customHeight="1" x14ac:dyDescent="0.3">
      <c r="N887" s="85"/>
    </row>
    <row r="888" spans="14:14" ht="12.75" customHeight="1" x14ac:dyDescent="0.3">
      <c r="N888" s="85"/>
    </row>
    <row r="889" spans="14:14" ht="12.75" customHeight="1" x14ac:dyDescent="0.3">
      <c r="N889" s="85"/>
    </row>
    <row r="890" spans="14:14" ht="12.75" customHeight="1" x14ac:dyDescent="0.3">
      <c r="N890" s="85"/>
    </row>
    <row r="891" spans="14:14" ht="12.75" customHeight="1" x14ac:dyDescent="0.3">
      <c r="N891" s="85"/>
    </row>
    <row r="892" spans="14:14" ht="12.75" customHeight="1" x14ac:dyDescent="0.3">
      <c r="N892" s="85"/>
    </row>
    <row r="893" spans="14:14" ht="12.75" customHeight="1" x14ac:dyDescent="0.3">
      <c r="N893" s="85"/>
    </row>
    <row r="894" spans="14:14" ht="12.75" customHeight="1" x14ac:dyDescent="0.3">
      <c r="N894" s="85"/>
    </row>
    <row r="895" spans="14:14" ht="12.75" customHeight="1" x14ac:dyDescent="0.3">
      <c r="N895" s="85"/>
    </row>
    <row r="896" spans="14:14" ht="12.75" customHeight="1" x14ac:dyDescent="0.3">
      <c r="N896" s="85"/>
    </row>
    <row r="897" spans="14:14" ht="12.75" customHeight="1" x14ac:dyDescent="0.3">
      <c r="N897" s="85"/>
    </row>
    <row r="898" spans="14:14" ht="12.75" customHeight="1" x14ac:dyDescent="0.3">
      <c r="N898" s="85"/>
    </row>
    <row r="899" spans="14:14" ht="12.75" customHeight="1" x14ac:dyDescent="0.3">
      <c r="N899" s="85"/>
    </row>
    <row r="900" spans="14:14" ht="12.75" customHeight="1" x14ac:dyDescent="0.3">
      <c r="N900" s="85"/>
    </row>
    <row r="901" spans="14:14" ht="12.75" customHeight="1" x14ac:dyDescent="0.3">
      <c r="N901" s="85"/>
    </row>
    <row r="902" spans="14:14" ht="12.75" customHeight="1" x14ac:dyDescent="0.3">
      <c r="N902" s="85"/>
    </row>
    <row r="903" spans="14:14" ht="12.75" customHeight="1" x14ac:dyDescent="0.3">
      <c r="N903" s="85"/>
    </row>
    <row r="904" spans="14:14" ht="12.75" customHeight="1" x14ac:dyDescent="0.3">
      <c r="N904" s="85"/>
    </row>
    <row r="905" spans="14:14" ht="12.75" customHeight="1" x14ac:dyDescent="0.3">
      <c r="N905" s="85"/>
    </row>
    <row r="906" spans="14:14" ht="12.75" customHeight="1" x14ac:dyDescent="0.3">
      <c r="N906" s="85"/>
    </row>
    <row r="907" spans="14:14" ht="12.75" customHeight="1" x14ac:dyDescent="0.3">
      <c r="N907" s="85"/>
    </row>
    <row r="908" spans="14:14" ht="12.75" customHeight="1" x14ac:dyDescent="0.3">
      <c r="N908" s="85"/>
    </row>
    <row r="909" spans="14:14" ht="12.75" customHeight="1" x14ac:dyDescent="0.3">
      <c r="N909" s="85"/>
    </row>
    <row r="910" spans="14:14" ht="12.75" customHeight="1" x14ac:dyDescent="0.3">
      <c r="N910" s="85"/>
    </row>
    <row r="911" spans="14:14" ht="12.75" customHeight="1" x14ac:dyDescent="0.3">
      <c r="N911" s="85"/>
    </row>
    <row r="912" spans="14:14" ht="12.75" customHeight="1" x14ac:dyDescent="0.3">
      <c r="N912" s="85"/>
    </row>
    <row r="913" spans="14:14" ht="12.75" customHeight="1" x14ac:dyDescent="0.3">
      <c r="N913" s="85"/>
    </row>
    <row r="914" spans="14:14" ht="12.75" customHeight="1" x14ac:dyDescent="0.3">
      <c r="N914" s="85"/>
    </row>
    <row r="915" spans="14:14" ht="12.75" customHeight="1" x14ac:dyDescent="0.3">
      <c r="N915" s="85"/>
    </row>
    <row r="916" spans="14:14" ht="12.75" customHeight="1" x14ac:dyDescent="0.3">
      <c r="N916" s="85"/>
    </row>
    <row r="917" spans="14:14" ht="12.75" customHeight="1" x14ac:dyDescent="0.3">
      <c r="N917" s="85"/>
    </row>
    <row r="918" spans="14:14" ht="12.75" customHeight="1" x14ac:dyDescent="0.3">
      <c r="N918" s="85"/>
    </row>
    <row r="919" spans="14:14" ht="12.75" customHeight="1" x14ac:dyDescent="0.3">
      <c r="N919" s="85"/>
    </row>
    <row r="920" spans="14:14" ht="12.75" customHeight="1" x14ac:dyDescent="0.3">
      <c r="N920" s="85"/>
    </row>
    <row r="921" spans="14:14" ht="12.75" customHeight="1" x14ac:dyDescent="0.3">
      <c r="N921" s="85"/>
    </row>
    <row r="922" spans="14:14" ht="12.75" customHeight="1" x14ac:dyDescent="0.3">
      <c r="N922" s="85"/>
    </row>
    <row r="923" spans="14:14" ht="12.75" customHeight="1" x14ac:dyDescent="0.3">
      <c r="N923" s="85"/>
    </row>
    <row r="924" spans="14:14" ht="12.75" customHeight="1" x14ac:dyDescent="0.3">
      <c r="N924" s="85"/>
    </row>
    <row r="925" spans="14:14" ht="12.75" customHeight="1" x14ac:dyDescent="0.3">
      <c r="N925" s="85"/>
    </row>
    <row r="926" spans="14:14" ht="12.75" customHeight="1" x14ac:dyDescent="0.3">
      <c r="N926" s="85"/>
    </row>
    <row r="927" spans="14:14" ht="12.75" customHeight="1" x14ac:dyDescent="0.3">
      <c r="N927" s="85"/>
    </row>
    <row r="928" spans="14:14" ht="12.75" customHeight="1" x14ac:dyDescent="0.3">
      <c r="N928" s="85"/>
    </row>
    <row r="929" spans="14:14" ht="12.75" customHeight="1" x14ac:dyDescent="0.3">
      <c r="N929" s="85"/>
    </row>
    <row r="930" spans="14:14" ht="12.75" customHeight="1" x14ac:dyDescent="0.3">
      <c r="N930" s="85"/>
    </row>
    <row r="931" spans="14:14" ht="12.75" customHeight="1" x14ac:dyDescent="0.3">
      <c r="N931" s="85"/>
    </row>
    <row r="932" spans="14:14" ht="12.75" customHeight="1" x14ac:dyDescent="0.3">
      <c r="N932" s="85"/>
    </row>
    <row r="933" spans="14:14" ht="12.75" customHeight="1" x14ac:dyDescent="0.3">
      <c r="N933" s="85"/>
    </row>
    <row r="934" spans="14:14" ht="12.75" customHeight="1" x14ac:dyDescent="0.3">
      <c r="N934" s="85"/>
    </row>
    <row r="935" spans="14:14" ht="12.75" customHeight="1" x14ac:dyDescent="0.3">
      <c r="N935" s="85"/>
    </row>
    <row r="936" spans="14:14" ht="12.75" customHeight="1" x14ac:dyDescent="0.3">
      <c r="N936" s="85"/>
    </row>
    <row r="937" spans="14:14" ht="12.75" customHeight="1" x14ac:dyDescent="0.3">
      <c r="N937" s="85"/>
    </row>
    <row r="938" spans="14:14" ht="12.75" customHeight="1" x14ac:dyDescent="0.3">
      <c r="N938" s="85"/>
    </row>
    <row r="939" spans="14:14" ht="12.75" customHeight="1" x14ac:dyDescent="0.3">
      <c r="N939" s="85"/>
    </row>
    <row r="940" spans="14:14" ht="12.75" customHeight="1" x14ac:dyDescent="0.3">
      <c r="N940" s="85"/>
    </row>
    <row r="941" spans="14:14" ht="12.75" customHeight="1" x14ac:dyDescent="0.3">
      <c r="N941" s="85"/>
    </row>
    <row r="942" spans="14:14" ht="12.75" customHeight="1" x14ac:dyDescent="0.3">
      <c r="N942" s="85"/>
    </row>
    <row r="943" spans="14:14" ht="12.75" customHeight="1" x14ac:dyDescent="0.3">
      <c r="N943" s="85"/>
    </row>
    <row r="944" spans="14:14" ht="12.75" customHeight="1" x14ac:dyDescent="0.3">
      <c r="N944" s="85"/>
    </row>
    <row r="945" spans="14:14" ht="12.75" customHeight="1" x14ac:dyDescent="0.3">
      <c r="N945" s="85"/>
    </row>
    <row r="946" spans="14:14" ht="12.75" customHeight="1" x14ac:dyDescent="0.3">
      <c r="N946" s="85"/>
    </row>
    <row r="947" spans="14:14" ht="12.75" customHeight="1" x14ac:dyDescent="0.3">
      <c r="N947" s="85"/>
    </row>
    <row r="948" spans="14:14" ht="12.75" customHeight="1" x14ac:dyDescent="0.3">
      <c r="N948" s="85"/>
    </row>
    <row r="949" spans="14:14" ht="12.75" customHeight="1" x14ac:dyDescent="0.3">
      <c r="N949" s="85"/>
    </row>
    <row r="950" spans="14:14" ht="12.75" customHeight="1" x14ac:dyDescent="0.3">
      <c r="N950" s="85"/>
    </row>
    <row r="951" spans="14:14" ht="12.75" customHeight="1" x14ac:dyDescent="0.3">
      <c r="N951" s="85"/>
    </row>
    <row r="952" spans="14:14" ht="12.75" customHeight="1" x14ac:dyDescent="0.3">
      <c r="N952" s="85"/>
    </row>
    <row r="953" spans="14:14" ht="12.75" customHeight="1" x14ac:dyDescent="0.3">
      <c r="N953" s="85"/>
    </row>
    <row r="954" spans="14:14" ht="12.75" customHeight="1" x14ac:dyDescent="0.3">
      <c r="N954" s="85"/>
    </row>
    <row r="955" spans="14:14" ht="12.75" customHeight="1" x14ac:dyDescent="0.3">
      <c r="N955" s="85"/>
    </row>
    <row r="956" spans="14:14" ht="12.75" customHeight="1" x14ac:dyDescent="0.3">
      <c r="N956" s="85"/>
    </row>
    <row r="957" spans="14:14" ht="12.75" customHeight="1" x14ac:dyDescent="0.3">
      <c r="N957" s="85"/>
    </row>
    <row r="958" spans="14:14" ht="12.75" customHeight="1" x14ac:dyDescent="0.3">
      <c r="N958" s="85"/>
    </row>
    <row r="959" spans="14:14" ht="12.75" customHeight="1" x14ac:dyDescent="0.3">
      <c r="N959" s="85"/>
    </row>
    <row r="960" spans="14:14" ht="12.75" customHeight="1" x14ac:dyDescent="0.3">
      <c r="N960" s="85"/>
    </row>
    <row r="961" spans="14:14" ht="12.75" customHeight="1" x14ac:dyDescent="0.3">
      <c r="N961" s="85"/>
    </row>
    <row r="962" spans="14:14" ht="12.75" customHeight="1" x14ac:dyDescent="0.3">
      <c r="N962" s="85"/>
    </row>
    <row r="963" spans="14:14" ht="12.75" customHeight="1" x14ac:dyDescent="0.3">
      <c r="N963" s="85"/>
    </row>
    <row r="964" spans="14:14" ht="12.75" customHeight="1" x14ac:dyDescent="0.3">
      <c r="N964" s="85"/>
    </row>
    <row r="965" spans="14:14" ht="12.75" customHeight="1" x14ac:dyDescent="0.3">
      <c r="N965" s="85"/>
    </row>
    <row r="966" spans="14:14" ht="12.75" customHeight="1" x14ac:dyDescent="0.3">
      <c r="N966" s="85"/>
    </row>
    <row r="967" spans="14:14" ht="12.75" customHeight="1" x14ac:dyDescent="0.3">
      <c r="N967" s="85"/>
    </row>
    <row r="968" spans="14:14" ht="12.75" customHeight="1" x14ac:dyDescent="0.3">
      <c r="N968" s="85"/>
    </row>
    <row r="969" spans="14:14" ht="12.75" customHeight="1" x14ac:dyDescent="0.3">
      <c r="N969" s="85"/>
    </row>
    <row r="970" spans="14:14" ht="12.75" customHeight="1" x14ac:dyDescent="0.3">
      <c r="N970" s="85"/>
    </row>
    <row r="971" spans="14:14" ht="12.75" customHeight="1" x14ac:dyDescent="0.3">
      <c r="N971" s="85"/>
    </row>
    <row r="972" spans="14:14" ht="12.75" customHeight="1" x14ac:dyDescent="0.3">
      <c r="N972" s="85"/>
    </row>
    <row r="973" spans="14:14" ht="12.75" customHeight="1" x14ac:dyDescent="0.3">
      <c r="N973" s="85"/>
    </row>
    <row r="974" spans="14:14" ht="12.75" customHeight="1" x14ac:dyDescent="0.3">
      <c r="N974" s="85"/>
    </row>
    <row r="975" spans="14:14" ht="12.75" customHeight="1" x14ac:dyDescent="0.3">
      <c r="N975" s="85"/>
    </row>
    <row r="976" spans="14:14" ht="12.75" customHeight="1" x14ac:dyDescent="0.3">
      <c r="N976" s="85"/>
    </row>
    <row r="977" spans="14:14" ht="12.75" customHeight="1" x14ac:dyDescent="0.3">
      <c r="N977" s="85"/>
    </row>
    <row r="978" spans="14:14" ht="12.75" customHeight="1" x14ac:dyDescent="0.3">
      <c r="N978" s="85"/>
    </row>
    <row r="979" spans="14:14" ht="12.75" customHeight="1" x14ac:dyDescent="0.3">
      <c r="N979" s="85"/>
    </row>
    <row r="980" spans="14:14" ht="12.75" customHeight="1" x14ac:dyDescent="0.3">
      <c r="N980" s="85"/>
    </row>
    <row r="981" spans="14:14" ht="12.75" customHeight="1" x14ac:dyDescent="0.3">
      <c r="N981" s="85"/>
    </row>
    <row r="982" spans="14:14" ht="12.75" customHeight="1" x14ac:dyDescent="0.3">
      <c r="N982" s="85"/>
    </row>
    <row r="983" spans="14:14" ht="12.75" customHeight="1" x14ac:dyDescent="0.3">
      <c r="N983" s="85"/>
    </row>
    <row r="984" spans="14:14" ht="12.75" customHeight="1" x14ac:dyDescent="0.3">
      <c r="N984" s="85"/>
    </row>
    <row r="985" spans="14:14" ht="12.75" customHeight="1" x14ac:dyDescent="0.3">
      <c r="N985" s="85"/>
    </row>
    <row r="986" spans="14:14" ht="12.75" customHeight="1" x14ac:dyDescent="0.3">
      <c r="N986" s="85"/>
    </row>
    <row r="987" spans="14:14" ht="12.75" customHeight="1" x14ac:dyDescent="0.3">
      <c r="N987" s="85"/>
    </row>
    <row r="988" spans="14:14" ht="12.75" customHeight="1" x14ac:dyDescent="0.3">
      <c r="N988" s="85"/>
    </row>
    <row r="989" spans="14:14" ht="12.75" customHeight="1" x14ac:dyDescent="0.3">
      <c r="N989" s="85"/>
    </row>
    <row r="990" spans="14:14" ht="12.75" customHeight="1" x14ac:dyDescent="0.3">
      <c r="N990" s="85"/>
    </row>
    <row r="991" spans="14:14" ht="12.75" customHeight="1" x14ac:dyDescent="0.3">
      <c r="N991" s="85"/>
    </row>
    <row r="992" spans="14:14" ht="12.75" customHeight="1" x14ac:dyDescent="0.3">
      <c r="N992" s="85"/>
    </row>
    <row r="993" spans="14:14" ht="12.75" customHeight="1" x14ac:dyDescent="0.3">
      <c r="N993" s="85"/>
    </row>
    <row r="994" spans="14:14" ht="12.75" customHeight="1" x14ac:dyDescent="0.3">
      <c r="N994" s="85"/>
    </row>
    <row r="995" spans="14:14" ht="12.75" customHeight="1" x14ac:dyDescent="0.3">
      <c r="N995" s="85"/>
    </row>
    <row r="996" spans="14:14" ht="12.75" customHeight="1" x14ac:dyDescent="0.3">
      <c r="N996" s="85"/>
    </row>
    <row r="997" spans="14:14" ht="12.75" customHeight="1" x14ac:dyDescent="0.3">
      <c r="N997" s="85"/>
    </row>
    <row r="998" spans="14:14" ht="12.75" customHeight="1" x14ac:dyDescent="0.3">
      <c r="N998" s="85"/>
    </row>
    <row r="999" spans="14:14" ht="12.75" customHeight="1" x14ac:dyDescent="0.3">
      <c r="N999" s="85"/>
    </row>
    <row r="1000" spans="14:14" ht="12.75" customHeight="1" x14ac:dyDescent="0.3">
      <c r="N1000" s="85"/>
    </row>
  </sheetData>
  <mergeCells count="1">
    <mergeCell ref="A6:B6"/>
  </mergeCells>
  <printOptions horizontalCentered="1"/>
  <pageMargins left="0.35" right="0.35" top="0.39" bottom="0.39" header="0" footer="0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C2CB-DD5F-414B-BA3C-925AC6541E8B}">
  <sheetPr>
    <tabColor rgb="FF00FF00"/>
  </sheetPr>
  <dimension ref="A1:AK1000"/>
  <sheetViews>
    <sheetView tabSelected="1" workbookViewId="0">
      <selection activeCell="O21" sqref="O21"/>
    </sheetView>
  </sheetViews>
  <sheetFormatPr defaultColWidth="14.44140625" defaultRowHeight="15" customHeight="1" x14ac:dyDescent="0.3"/>
  <cols>
    <col min="1" max="1" width="5.44140625" style="197" customWidth="1"/>
    <col min="2" max="2" width="4.44140625" style="197" customWidth="1"/>
    <col min="3" max="3" width="8.33203125" style="197" customWidth="1"/>
    <col min="4" max="4" width="7.109375" style="197" customWidth="1"/>
    <col min="5" max="5" width="9.33203125" style="197" customWidth="1"/>
    <col min="6" max="6" width="7.109375" style="197" customWidth="1"/>
    <col min="7" max="7" width="9.33203125" style="197" customWidth="1"/>
    <col min="8" max="8" width="7.109375" style="197" customWidth="1"/>
    <col min="9" max="9" width="10.5546875" style="197" customWidth="1"/>
    <col min="10" max="10" width="7.88671875" style="197" customWidth="1"/>
    <col min="11" max="12" width="8.5546875" style="197" customWidth="1"/>
    <col min="13" max="13" width="7.88671875" style="197" customWidth="1"/>
    <col min="14" max="14" width="8.6640625" style="197" customWidth="1"/>
    <col min="15" max="15" width="5.109375" style="197" customWidth="1"/>
    <col min="16" max="16" width="11.5546875" style="197" customWidth="1"/>
    <col min="17" max="17" width="9.33203125" style="197" customWidth="1"/>
    <col min="18" max="24" width="8.6640625" style="197" customWidth="1"/>
    <col min="25" max="37" width="8.6640625" style="197" hidden="1" customWidth="1"/>
    <col min="38" max="16384" width="14.44140625" style="197"/>
  </cols>
  <sheetData>
    <row r="1" spans="1:37" ht="12.75" customHeight="1" x14ac:dyDescent="0.3">
      <c r="A1" s="320">
        <f>[1]Altalanos!$A$6</f>
        <v>0</v>
      </c>
      <c r="B1" s="311"/>
      <c r="C1" s="311"/>
      <c r="D1" s="311"/>
      <c r="E1" s="311"/>
      <c r="F1" s="311"/>
      <c r="G1" s="193"/>
      <c r="H1" s="194" t="s">
        <v>47</v>
      </c>
      <c r="I1" s="195"/>
      <c r="J1" s="196"/>
      <c r="L1" s="198"/>
      <c r="M1" s="199"/>
      <c r="N1" s="200"/>
      <c r="O1" s="200" t="s">
        <v>46</v>
      </c>
      <c r="P1" s="200"/>
      <c r="Q1" s="201"/>
      <c r="R1" s="200"/>
      <c r="S1" s="202"/>
      <c r="AB1" s="203" t="str">
        <f>IF(Y5=1,CONCATENATE(VLOOKUP(Y3,AA16:AH27,2)),CONCATENATE(VLOOKUP(Y3,AA2:AK13,2)))</f>
        <v>60</v>
      </c>
      <c r="AC1" s="203" t="str">
        <f>IF(Y5=1,CONCATENATE(VLOOKUP(Y3,AA16:AK27,3)),CONCATENATE(VLOOKUP(Y3,AA2:AK13,3)))</f>
        <v>40</v>
      </c>
      <c r="AD1" s="203" t="str">
        <f>IF(Y5=1,CONCATENATE(VLOOKUP(Y3,AA16:AK27,4)),CONCATENATE(VLOOKUP(Y3,AA2:AK13,4)))</f>
        <v>30</v>
      </c>
      <c r="AE1" s="203" t="str">
        <f>IF(Y5=1,CONCATENATE(VLOOKUP(Y3,AA16:AK27,5)),CONCATENATE(VLOOKUP(Y3,AA2:AK13,5)))</f>
        <v>20</v>
      </c>
      <c r="AF1" s="203" t="str">
        <f>IF(Y5=1,CONCATENATE(VLOOKUP(Y3,AA16:AK27,6)),CONCATENATE(VLOOKUP(Y3,AA2:AK13,6)))</f>
        <v>18</v>
      </c>
      <c r="AG1" s="203" t="str">
        <f>IF(Y5=1,CONCATENATE(VLOOKUP(Y3,AA16:AK27,7)),CONCATENATE(VLOOKUP(Y3,AA2:AK13,7)))</f>
        <v>15</v>
      </c>
      <c r="AH1" s="203" t="str">
        <f>IF(Y5=1,CONCATENATE(VLOOKUP(Y3,AA16:AK27,8)),CONCATENATE(VLOOKUP(Y3,AA2:AK13,8)))</f>
        <v>12</v>
      </c>
      <c r="AI1" s="203" t="str">
        <f>IF(Y5=1,CONCATENATE(VLOOKUP(Y3,AA16:AK27,9)),CONCATENATE(VLOOKUP(Y3,AA2:AK13,9)))</f>
        <v>10</v>
      </c>
      <c r="AJ1" s="203" t="str">
        <f>IF(Y5=1,CONCATENATE(VLOOKUP(Y3,AA16:AK27,10)),CONCATENATE(VLOOKUP(Y3,AA2:AK13,10)))</f>
        <v>8</v>
      </c>
      <c r="AK1" s="203" t="str">
        <f>IF(Y5=1,CONCATENATE(VLOOKUP(Y3,AA16:AK27,11)),CONCATENATE(VLOOKUP(Y3,AA2:AK13,11)))</f>
        <v>6</v>
      </c>
    </row>
    <row r="2" spans="1:37" ht="12.75" customHeight="1" x14ac:dyDescent="0.3">
      <c r="A2" s="204" t="s">
        <v>26</v>
      </c>
      <c r="B2" s="205"/>
      <c r="C2" s="205"/>
      <c r="D2" s="205"/>
      <c r="E2" s="205">
        <f>[1]Altalanos!$A$8</f>
        <v>0</v>
      </c>
      <c r="F2" s="205"/>
      <c r="G2" s="206"/>
      <c r="H2" s="207"/>
      <c r="I2" s="207"/>
      <c r="J2" s="208"/>
      <c r="K2" s="198"/>
      <c r="L2" s="198"/>
      <c r="M2" s="198"/>
      <c r="N2" s="209"/>
      <c r="O2" s="210"/>
      <c r="P2" s="209"/>
      <c r="Q2" s="210"/>
      <c r="R2" s="209"/>
      <c r="S2" s="202"/>
      <c r="Y2" s="211"/>
      <c r="Z2" s="212"/>
      <c r="AA2" s="212" t="s">
        <v>48</v>
      </c>
      <c r="AB2" s="213">
        <v>150</v>
      </c>
      <c r="AC2" s="213">
        <v>120</v>
      </c>
      <c r="AD2" s="213">
        <v>100</v>
      </c>
      <c r="AE2" s="213">
        <v>80</v>
      </c>
      <c r="AF2" s="213">
        <v>70</v>
      </c>
      <c r="AG2" s="213">
        <v>60</v>
      </c>
      <c r="AH2" s="213">
        <v>55</v>
      </c>
      <c r="AI2" s="213">
        <v>50</v>
      </c>
      <c r="AJ2" s="213">
        <v>45</v>
      </c>
      <c r="AK2" s="213">
        <v>40</v>
      </c>
    </row>
    <row r="3" spans="1:37" ht="12.75" customHeight="1" x14ac:dyDescent="0.3">
      <c r="A3" s="214" t="s">
        <v>19</v>
      </c>
      <c r="B3" s="214"/>
      <c r="C3" s="214"/>
      <c r="D3" s="214"/>
      <c r="E3" s="214" t="s">
        <v>10</v>
      </c>
      <c r="F3" s="214"/>
      <c r="G3" s="214"/>
      <c r="H3" s="214" t="s">
        <v>28</v>
      </c>
      <c r="I3" s="214"/>
      <c r="J3" s="215"/>
      <c r="K3" s="214"/>
      <c r="L3" s="216" t="s">
        <v>29</v>
      </c>
      <c r="M3" s="214"/>
      <c r="N3" s="217"/>
      <c r="O3" s="218"/>
      <c r="P3" s="217"/>
      <c r="Q3" s="218"/>
      <c r="R3" s="219"/>
      <c r="S3" s="202"/>
      <c r="Y3" s="211" t="str">
        <f>IF(H4="OB","A",IF(H4="IX","W",H4))</f>
        <v>III.KCS F/A</v>
      </c>
      <c r="Z3" s="212"/>
      <c r="AA3" s="212" t="s">
        <v>51</v>
      </c>
      <c r="AB3" s="213">
        <v>120</v>
      </c>
      <c r="AC3" s="213">
        <v>90</v>
      </c>
      <c r="AD3" s="213">
        <v>65</v>
      </c>
      <c r="AE3" s="213">
        <v>55</v>
      </c>
      <c r="AF3" s="213">
        <v>50</v>
      </c>
      <c r="AG3" s="213">
        <v>45</v>
      </c>
      <c r="AH3" s="213">
        <v>40</v>
      </c>
      <c r="AI3" s="213">
        <v>35</v>
      </c>
      <c r="AJ3" s="213">
        <v>25</v>
      </c>
      <c r="AK3" s="213">
        <v>20</v>
      </c>
    </row>
    <row r="4" spans="1:37" ht="12.75" customHeight="1" thickBot="1" x14ac:dyDescent="0.35">
      <c r="A4" s="321">
        <v>45418</v>
      </c>
      <c r="B4" s="322"/>
      <c r="C4" s="322"/>
      <c r="D4" s="220"/>
      <c r="E4" s="221" t="str">
        <f>[1]Altalanos!$C$10</f>
        <v>Győr</v>
      </c>
      <c r="F4" s="221"/>
      <c r="G4" s="221"/>
      <c r="H4" s="221" t="s">
        <v>135</v>
      </c>
      <c r="I4" s="221"/>
      <c r="J4" s="222"/>
      <c r="K4" s="221"/>
      <c r="L4" s="223">
        <f>[1]Altalanos!$E$10</f>
        <v>0</v>
      </c>
      <c r="M4" s="221"/>
      <c r="N4" s="224"/>
      <c r="O4" s="225"/>
      <c r="P4" s="211" t="s">
        <v>49</v>
      </c>
      <c r="Q4" s="213" t="s">
        <v>81</v>
      </c>
      <c r="R4" s="213" t="s">
        <v>79</v>
      </c>
      <c r="S4" s="226"/>
      <c r="Y4" s="212"/>
      <c r="Z4" s="212"/>
      <c r="AA4" s="212" t="s">
        <v>54</v>
      </c>
      <c r="AB4" s="213">
        <v>90</v>
      </c>
      <c r="AC4" s="213">
        <v>60</v>
      </c>
      <c r="AD4" s="213">
        <v>45</v>
      </c>
      <c r="AE4" s="213">
        <v>34</v>
      </c>
      <c r="AF4" s="213">
        <v>27</v>
      </c>
      <c r="AG4" s="213">
        <v>22</v>
      </c>
      <c r="AH4" s="213">
        <v>18</v>
      </c>
      <c r="AI4" s="213">
        <v>15</v>
      </c>
      <c r="AJ4" s="213">
        <v>12</v>
      </c>
      <c r="AK4" s="213">
        <v>9</v>
      </c>
    </row>
    <row r="5" spans="1:37" ht="12.75" customHeight="1" x14ac:dyDescent="0.3">
      <c r="A5" s="227"/>
      <c r="B5" s="227" t="s">
        <v>32</v>
      </c>
      <c r="C5" s="227" t="s">
        <v>55</v>
      </c>
      <c r="D5" s="227" t="s">
        <v>31</v>
      </c>
      <c r="E5" s="227" t="s">
        <v>56</v>
      </c>
      <c r="F5" s="227"/>
      <c r="G5" s="227" t="s">
        <v>23</v>
      </c>
      <c r="H5" s="227"/>
      <c r="I5" s="227" t="s">
        <v>30</v>
      </c>
      <c r="J5" s="227"/>
      <c r="K5" s="228" t="s">
        <v>57</v>
      </c>
      <c r="L5" s="228" t="s">
        <v>58</v>
      </c>
      <c r="M5" s="228" t="s">
        <v>59</v>
      </c>
      <c r="N5" s="202"/>
      <c r="O5" s="202"/>
      <c r="P5" s="229" t="s">
        <v>52</v>
      </c>
      <c r="Q5" s="230" t="s">
        <v>78</v>
      </c>
      <c r="R5" s="230" t="s">
        <v>82</v>
      </c>
      <c r="S5" s="226"/>
      <c r="Y5" s="212">
        <f>IF(OR([1]Altalanos!$A$8="F1",[1]Altalanos!$A$8="F2",[1]Altalanos!$A$8="N1",[1]Altalanos!$A$8="N2"),1,2)</f>
        <v>2</v>
      </c>
      <c r="Z5" s="212"/>
      <c r="AA5" s="212" t="s">
        <v>62</v>
      </c>
      <c r="AB5" s="213">
        <v>60</v>
      </c>
      <c r="AC5" s="213">
        <v>40</v>
      </c>
      <c r="AD5" s="213">
        <v>30</v>
      </c>
      <c r="AE5" s="213">
        <v>20</v>
      </c>
      <c r="AF5" s="213">
        <v>18</v>
      </c>
      <c r="AG5" s="213">
        <v>15</v>
      </c>
      <c r="AH5" s="213">
        <v>12</v>
      </c>
      <c r="AI5" s="213">
        <v>10</v>
      </c>
      <c r="AJ5" s="213">
        <v>8</v>
      </c>
      <c r="AK5" s="213">
        <v>6</v>
      </c>
    </row>
    <row r="6" spans="1:37" ht="12.75" customHeight="1" x14ac:dyDescent="0.3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02"/>
      <c r="O6" s="202"/>
      <c r="P6" s="232" t="s">
        <v>60</v>
      </c>
      <c r="Q6" s="233" t="s">
        <v>83</v>
      </c>
      <c r="R6" s="233" t="s">
        <v>50</v>
      </c>
      <c r="S6" s="226"/>
      <c r="Y6" s="212"/>
      <c r="Z6" s="212"/>
      <c r="AA6" s="212" t="s">
        <v>63</v>
      </c>
      <c r="AB6" s="213">
        <v>40</v>
      </c>
      <c r="AC6" s="213">
        <v>25</v>
      </c>
      <c r="AD6" s="213">
        <v>18</v>
      </c>
      <c r="AE6" s="213">
        <v>13</v>
      </c>
      <c r="AF6" s="213">
        <v>10</v>
      </c>
      <c r="AG6" s="213">
        <v>8</v>
      </c>
      <c r="AH6" s="213">
        <v>6</v>
      </c>
      <c r="AI6" s="213">
        <v>5</v>
      </c>
      <c r="AJ6" s="213">
        <v>4</v>
      </c>
      <c r="AK6" s="213">
        <v>3</v>
      </c>
    </row>
    <row r="7" spans="1:37" ht="12.75" customHeight="1" x14ac:dyDescent="0.3">
      <c r="A7" s="234" t="s">
        <v>48</v>
      </c>
      <c r="B7" s="235"/>
      <c r="C7" s="236" t="s">
        <v>136</v>
      </c>
      <c r="D7" s="236" t="str">
        <f>IF($B7="","",VLOOKUP($B7,'[1]1MD ELO'!$A$7:$O$22,15))</f>
        <v/>
      </c>
      <c r="E7" s="318" t="str">
        <f>UPPER(IF($B7="","",VLOOKUP($B7,'[1]1MD ELO'!$A$7:$O$22,2)))</f>
        <v/>
      </c>
      <c r="F7" s="319"/>
      <c r="G7" s="318" t="str">
        <f>IF($B7="","",VLOOKUP($B7,'[1]1MD ELO'!$A$7:$O$22,3))</f>
        <v/>
      </c>
      <c r="H7" s="319"/>
      <c r="I7" s="237" t="str">
        <f>IF($B7="","",VLOOKUP($B7,'[1]1MD ELO'!$A$7:$O$22,4))</f>
        <v/>
      </c>
      <c r="J7" s="231"/>
      <c r="K7" s="238">
        <v>1</v>
      </c>
      <c r="L7" s="239" t="str">
        <f>IF(K7="","",CONCATENATE(VLOOKUP($Y$3,$AB$1:$AK$1,K7)," pont"))</f>
        <v>60 pont</v>
      </c>
      <c r="M7" s="240"/>
      <c r="N7" s="202"/>
      <c r="O7" s="202"/>
      <c r="P7" s="211" t="s">
        <v>84</v>
      </c>
      <c r="Q7" s="213" t="s">
        <v>53</v>
      </c>
      <c r="R7" s="213" t="s">
        <v>85</v>
      </c>
      <c r="S7" s="202"/>
      <c r="Y7" s="212"/>
      <c r="Z7" s="212"/>
      <c r="AA7" s="212" t="s">
        <v>64</v>
      </c>
      <c r="AB7" s="213">
        <v>25</v>
      </c>
      <c r="AC7" s="213">
        <v>15</v>
      </c>
      <c r="AD7" s="213">
        <v>13</v>
      </c>
      <c r="AE7" s="213">
        <v>8</v>
      </c>
      <c r="AF7" s="213">
        <v>6</v>
      </c>
      <c r="AG7" s="213">
        <v>4</v>
      </c>
      <c r="AH7" s="213">
        <v>3</v>
      </c>
      <c r="AI7" s="213">
        <v>2</v>
      </c>
      <c r="AJ7" s="213">
        <v>1</v>
      </c>
      <c r="AK7" s="213">
        <v>0</v>
      </c>
    </row>
    <row r="8" spans="1:37" ht="12.75" customHeight="1" x14ac:dyDescent="0.3">
      <c r="A8" s="234"/>
      <c r="B8" s="241"/>
      <c r="C8" s="242"/>
      <c r="D8" s="242"/>
      <c r="E8" s="242"/>
      <c r="F8" s="242"/>
      <c r="G8" s="242"/>
      <c r="H8" s="242"/>
      <c r="I8" s="242"/>
      <c r="J8" s="231"/>
      <c r="K8" s="234"/>
      <c r="L8" s="234"/>
      <c r="M8" s="243"/>
      <c r="N8" s="202"/>
      <c r="O8" s="202"/>
      <c r="P8" s="229" t="s">
        <v>86</v>
      </c>
      <c r="Q8" s="230" t="s">
        <v>61</v>
      </c>
      <c r="R8" s="230" t="s">
        <v>87</v>
      </c>
      <c r="S8" s="202"/>
      <c r="Y8" s="212"/>
      <c r="Z8" s="212"/>
      <c r="AA8" s="212" t="s">
        <v>65</v>
      </c>
      <c r="AB8" s="213">
        <v>15</v>
      </c>
      <c r="AC8" s="213">
        <v>10</v>
      </c>
      <c r="AD8" s="213">
        <v>7</v>
      </c>
      <c r="AE8" s="213">
        <v>5</v>
      </c>
      <c r="AF8" s="213">
        <v>4</v>
      </c>
      <c r="AG8" s="213">
        <v>3</v>
      </c>
      <c r="AH8" s="213">
        <v>2</v>
      </c>
      <c r="AI8" s="213">
        <v>1</v>
      </c>
      <c r="AJ8" s="213">
        <v>0</v>
      </c>
      <c r="AK8" s="213">
        <v>0</v>
      </c>
    </row>
    <row r="9" spans="1:37" ht="12.75" customHeight="1" x14ac:dyDescent="0.3">
      <c r="A9" s="234" t="s">
        <v>66</v>
      </c>
      <c r="B9" s="235"/>
      <c r="C9" s="236" t="s">
        <v>137</v>
      </c>
      <c r="D9" s="236" t="str">
        <f>IF($B9="","",VLOOKUP($B9,'[1]1MD ELO'!$A$7:$O$22,15))</f>
        <v/>
      </c>
      <c r="E9" s="318" t="str">
        <f>UPPER(IF($B9="","",VLOOKUP($B9,'[1]1MD ELO'!$A$7:$O$22,2)))</f>
        <v/>
      </c>
      <c r="F9" s="319"/>
      <c r="G9" s="318" t="str">
        <f>IF($B9="","",VLOOKUP($B9,'[1]1MD ELO'!$A$7:$O$22,3))</f>
        <v/>
      </c>
      <c r="H9" s="319"/>
      <c r="I9" s="237" t="str">
        <f>IF($B9="","",VLOOKUP($B9,'[1]1MD ELO'!$A$7:$O$22,4))</f>
        <v/>
      </c>
      <c r="J9" s="231"/>
      <c r="K9" s="238">
        <v>2</v>
      </c>
      <c r="L9" s="239" t="str">
        <f>IF(K9="","",CONCATENATE(VLOOKUP($Y$3,$AB$1:$AK$1,K9)," pont"))</f>
        <v>40 pont</v>
      </c>
      <c r="M9" s="240"/>
      <c r="N9" s="202"/>
      <c r="O9" s="202"/>
      <c r="P9" s="202"/>
      <c r="Q9" s="202"/>
      <c r="R9" s="202"/>
      <c r="S9" s="202"/>
      <c r="Y9" s="212"/>
      <c r="Z9" s="212"/>
      <c r="AA9" s="212" t="s">
        <v>67</v>
      </c>
      <c r="AB9" s="213">
        <v>10</v>
      </c>
      <c r="AC9" s="213">
        <v>6</v>
      </c>
      <c r="AD9" s="213">
        <v>4</v>
      </c>
      <c r="AE9" s="213">
        <v>2</v>
      </c>
      <c r="AF9" s="213">
        <v>1</v>
      </c>
      <c r="AG9" s="213">
        <v>0</v>
      </c>
      <c r="AH9" s="213">
        <v>0</v>
      </c>
      <c r="AI9" s="213">
        <v>0</v>
      </c>
      <c r="AJ9" s="213">
        <v>0</v>
      </c>
      <c r="AK9" s="213">
        <v>0</v>
      </c>
    </row>
    <row r="10" spans="1:37" ht="12.75" customHeight="1" x14ac:dyDescent="0.3">
      <c r="A10" s="234"/>
      <c r="B10" s="241"/>
      <c r="C10" s="242"/>
      <c r="D10" s="242"/>
      <c r="E10" s="242"/>
      <c r="F10" s="242"/>
      <c r="G10" s="242"/>
      <c r="H10" s="242"/>
      <c r="I10" s="242"/>
      <c r="J10" s="231"/>
      <c r="K10" s="234"/>
      <c r="L10" s="234"/>
      <c r="M10" s="243"/>
      <c r="N10" s="202"/>
      <c r="O10" s="202"/>
      <c r="P10" s="202"/>
      <c r="Q10" s="202"/>
      <c r="R10" s="202"/>
      <c r="S10" s="202"/>
      <c r="Y10" s="212"/>
      <c r="Z10" s="212"/>
      <c r="AA10" s="212" t="s">
        <v>68</v>
      </c>
      <c r="AB10" s="213">
        <v>6</v>
      </c>
      <c r="AC10" s="213">
        <v>3</v>
      </c>
      <c r="AD10" s="213">
        <v>2</v>
      </c>
      <c r="AE10" s="213">
        <v>1</v>
      </c>
      <c r="AF10" s="213">
        <v>0</v>
      </c>
      <c r="AG10" s="213">
        <v>0</v>
      </c>
      <c r="AH10" s="213">
        <v>0</v>
      </c>
      <c r="AI10" s="213">
        <v>0</v>
      </c>
      <c r="AJ10" s="213">
        <v>0</v>
      </c>
      <c r="AK10" s="213">
        <v>0</v>
      </c>
    </row>
    <row r="11" spans="1:37" ht="12.75" customHeight="1" x14ac:dyDescent="0.3">
      <c r="A11" s="234" t="s">
        <v>69</v>
      </c>
      <c r="B11" s="235"/>
      <c r="C11" s="236" t="s">
        <v>138</v>
      </c>
      <c r="D11" s="236" t="str">
        <f>IF($B11="","",VLOOKUP($B11,'[1]1MD ELO'!$A$7:$O$22,15))</f>
        <v/>
      </c>
      <c r="E11" s="318" t="str">
        <f>UPPER(IF($B11="","",VLOOKUP($B11,'[1]1MD ELO'!$A$7:$O$22,2)))</f>
        <v/>
      </c>
      <c r="F11" s="319"/>
      <c r="G11" s="318" t="str">
        <f>IF($B11="","",VLOOKUP($B11,'[1]1MD ELO'!$A$7:$O$22,3))</f>
        <v/>
      </c>
      <c r="H11" s="319"/>
      <c r="I11" s="237" t="str">
        <f>IF($B11="","",VLOOKUP($B11,'[1]1MD ELO'!$A$7:$O$22,4))</f>
        <v/>
      </c>
      <c r="J11" s="231"/>
      <c r="K11" s="238">
        <v>3</v>
      </c>
      <c r="L11" s="239" t="str">
        <f>IF(K11="","",CONCATENATE(VLOOKUP($Y$3,$AB$1:$AK$1,K11)," pont"))</f>
        <v>30 pont</v>
      </c>
      <c r="M11" s="240"/>
      <c r="N11" s="202"/>
      <c r="O11" s="202"/>
      <c r="P11" s="202"/>
      <c r="Q11" s="202"/>
      <c r="R11" s="202"/>
      <c r="S11" s="202"/>
      <c r="Y11" s="212"/>
      <c r="Z11" s="212"/>
      <c r="AA11" s="212" t="s">
        <v>70</v>
      </c>
      <c r="AB11" s="213">
        <v>3</v>
      </c>
      <c r="AC11" s="213">
        <v>2</v>
      </c>
      <c r="AD11" s="213">
        <v>1</v>
      </c>
      <c r="AE11" s="213">
        <v>0</v>
      </c>
      <c r="AF11" s="213">
        <v>0</v>
      </c>
      <c r="AG11" s="213">
        <v>0</v>
      </c>
      <c r="AH11" s="213">
        <v>0</v>
      </c>
      <c r="AI11" s="213">
        <v>0</v>
      </c>
      <c r="AJ11" s="213">
        <v>0</v>
      </c>
      <c r="AK11" s="213">
        <v>0</v>
      </c>
    </row>
    <row r="12" spans="1:37" ht="12.75" customHeight="1" x14ac:dyDescent="0.3">
      <c r="A12" s="234"/>
      <c r="B12" s="241"/>
      <c r="C12" s="242"/>
      <c r="D12" s="242"/>
      <c r="E12" s="242"/>
      <c r="F12" s="242"/>
      <c r="G12" s="242"/>
      <c r="H12" s="242"/>
      <c r="I12" s="242"/>
      <c r="J12" s="231"/>
      <c r="K12" s="231"/>
      <c r="L12" s="231"/>
      <c r="M12" s="243"/>
      <c r="Y12" s="212"/>
      <c r="Z12" s="212"/>
      <c r="AA12" s="212" t="s">
        <v>71</v>
      </c>
      <c r="AB12" s="244">
        <v>0</v>
      </c>
      <c r="AC12" s="244">
        <v>0</v>
      </c>
      <c r="AD12" s="244">
        <v>0</v>
      </c>
      <c r="AE12" s="244">
        <v>0</v>
      </c>
      <c r="AF12" s="244">
        <v>0</v>
      </c>
      <c r="AG12" s="244">
        <v>0</v>
      </c>
      <c r="AH12" s="244">
        <v>0</v>
      </c>
      <c r="AI12" s="244">
        <v>0</v>
      </c>
      <c r="AJ12" s="244">
        <v>0</v>
      </c>
      <c r="AK12" s="244">
        <v>0</v>
      </c>
    </row>
    <row r="13" spans="1:37" ht="12.75" customHeight="1" x14ac:dyDescent="0.3">
      <c r="A13" s="234" t="s">
        <v>80</v>
      </c>
      <c r="B13" s="235"/>
      <c r="C13" s="236" t="s">
        <v>139</v>
      </c>
      <c r="D13" s="236" t="str">
        <f>IF($B13="","",VLOOKUP($B13,'[1]1MD ELO'!$A$7:$O$22,15))</f>
        <v/>
      </c>
      <c r="E13" s="318" t="str">
        <f>UPPER(IF($B13="","",VLOOKUP($B13,'[1]1MD ELO'!$A$7:$O$22,2)))</f>
        <v/>
      </c>
      <c r="F13" s="319"/>
      <c r="G13" s="318" t="str">
        <f>IF($B13="","",VLOOKUP($B13,'[1]1MD ELO'!$A$7:$O$22,3))</f>
        <v/>
      </c>
      <c r="H13" s="319"/>
      <c r="I13" s="237" t="str">
        <f>IF($B13="","",VLOOKUP($B13,'[1]1MD ELO'!$A$7:$O$22,4))</f>
        <v/>
      </c>
      <c r="J13" s="231"/>
      <c r="K13" s="238">
        <v>5</v>
      </c>
      <c r="L13" s="239" t="str">
        <f>IF(K13="","",CONCATENATE(VLOOKUP($Y$3,$AB$1:$AK$1,K13)," pont"))</f>
        <v>18 pont</v>
      </c>
      <c r="M13" s="240"/>
      <c r="Y13" s="212"/>
      <c r="Z13" s="212"/>
      <c r="AA13" s="212" t="s">
        <v>72</v>
      </c>
      <c r="AB13" s="244">
        <v>0</v>
      </c>
      <c r="AC13" s="244">
        <v>0</v>
      </c>
      <c r="AD13" s="244">
        <v>0</v>
      </c>
      <c r="AE13" s="244">
        <v>0</v>
      </c>
      <c r="AF13" s="244">
        <v>0</v>
      </c>
      <c r="AG13" s="244">
        <v>0</v>
      </c>
      <c r="AH13" s="244">
        <v>0</v>
      </c>
      <c r="AI13" s="244">
        <v>0</v>
      </c>
      <c r="AJ13" s="244">
        <v>0</v>
      </c>
      <c r="AK13" s="244">
        <v>0</v>
      </c>
    </row>
    <row r="14" spans="1:37" ht="12.75" customHeight="1" x14ac:dyDescent="0.3">
      <c r="A14" s="234"/>
      <c r="B14" s="241"/>
      <c r="C14" s="242"/>
      <c r="D14" s="242"/>
      <c r="E14" s="242"/>
      <c r="F14" s="242"/>
      <c r="G14" s="242"/>
      <c r="H14" s="242"/>
      <c r="I14" s="242"/>
      <c r="J14" s="231"/>
      <c r="K14" s="234"/>
      <c r="L14" s="234"/>
      <c r="M14" s="243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</row>
    <row r="15" spans="1:37" ht="12.75" customHeight="1" x14ac:dyDescent="0.3">
      <c r="A15" s="234" t="s">
        <v>88</v>
      </c>
      <c r="B15" s="235"/>
      <c r="C15" s="236" t="s">
        <v>140</v>
      </c>
      <c r="D15" s="236" t="str">
        <f>IF($B15="","",VLOOKUP($B15,'[1]1MD ELO'!$A$7:$O$22,15))</f>
        <v/>
      </c>
      <c r="E15" s="318" t="str">
        <f>UPPER(IF($B15="","",VLOOKUP($B15,'[1]1MD ELO'!$A$7:$O$22,2)))</f>
        <v/>
      </c>
      <c r="F15" s="319"/>
      <c r="G15" s="318" t="str">
        <f>IF($B15="","",VLOOKUP($B15,'[1]1MD ELO'!$A$7:$O$22,3))</f>
        <v/>
      </c>
      <c r="H15" s="319"/>
      <c r="I15" s="237" t="str">
        <f>IF($B15="","",VLOOKUP($B15,'[1]1MD ELO'!$A$7:$O$22,4))</f>
        <v/>
      </c>
      <c r="J15" s="231"/>
      <c r="K15" s="238">
        <v>4</v>
      </c>
      <c r="L15" s="239" t="str">
        <f>IF(K15="","",CONCATENATE(VLOOKUP($Y$3,$AB$1:$AK$1,K15)," pont"))</f>
        <v>20 pont</v>
      </c>
      <c r="M15" s="240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</row>
    <row r="16" spans="1:37" ht="12.75" customHeight="1" x14ac:dyDescent="0.3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Y16" s="212"/>
      <c r="Z16" s="212"/>
      <c r="AA16" s="212" t="s">
        <v>48</v>
      </c>
      <c r="AB16" s="212">
        <v>300</v>
      </c>
      <c r="AC16" s="212">
        <v>250</v>
      </c>
      <c r="AD16" s="212">
        <v>220</v>
      </c>
      <c r="AE16" s="212">
        <v>180</v>
      </c>
      <c r="AF16" s="212">
        <v>160</v>
      </c>
      <c r="AG16" s="212">
        <v>150</v>
      </c>
      <c r="AH16" s="212">
        <v>140</v>
      </c>
      <c r="AI16" s="212">
        <v>130</v>
      </c>
      <c r="AJ16" s="212">
        <v>120</v>
      </c>
      <c r="AK16" s="212">
        <v>110</v>
      </c>
    </row>
    <row r="17" spans="1:37" ht="12.75" customHeight="1" x14ac:dyDescent="0.3">
      <c r="A17" s="231"/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Y17" s="212"/>
      <c r="Z17" s="212"/>
      <c r="AA17" s="212" t="s">
        <v>51</v>
      </c>
      <c r="AB17" s="212">
        <v>250</v>
      </c>
      <c r="AC17" s="212">
        <v>200</v>
      </c>
      <c r="AD17" s="212">
        <v>160</v>
      </c>
      <c r="AE17" s="212">
        <v>140</v>
      </c>
      <c r="AF17" s="212">
        <v>120</v>
      </c>
      <c r="AG17" s="212">
        <v>110</v>
      </c>
      <c r="AH17" s="212">
        <v>100</v>
      </c>
      <c r="AI17" s="212">
        <v>90</v>
      </c>
      <c r="AJ17" s="212">
        <v>80</v>
      </c>
      <c r="AK17" s="212">
        <v>70</v>
      </c>
    </row>
    <row r="18" spans="1:37" ht="18.75" customHeight="1" x14ac:dyDescent="0.3">
      <c r="A18" s="231"/>
      <c r="B18" s="317"/>
      <c r="C18" s="313"/>
      <c r="D18" s="315" t="s">
        <v>141</v>
      </c>
      <c r="E18" s="313"/>
      <c r="F18" s="315" t="s">
        <v>137</v>
      </c>
      <c r="G18" s="313"/>
      <c r="H18" s="315" t="s">
        <v>138</v>
      </c>
      <c r="I18" s="313"/>
      <c r="J18" s="315" t="s">
        <v>139</v>
      </c>
      <c r="K18" s="313"/>
      <c r="L18" s="315" t="s">
        <v>140</v>
      </c>
      <c r="M18" s="313"/>
      <c r="Y18" s="212"/>
      <c r="Z18" s="212"/>
      <c r="AA18" s="212" t="s">
        <v>54</v>
      </c>
      <c r="AB18" s="212">
        <v>200</v>
      </c>
      <c r="AC18" s="212">
        <v>150</v>
      </c>
      <c r="AD18" s="212">
        <v>130</v>
      </c>
      <c r="AE18" s="212">
        <v>110</v>
      </c>
      <c r="AF18" s="212">
        <v>95</v>
      </c>
      <c r="AG18" s="212">
        <v>80</v>
      </c>
      <c r="AH18" s="212">
        <v>70</v>
      </c>
      <c r="AI18" s="212">
        <v>60</v>
      </c>
      <c r="AJ18" s="212">
        <v>55</v>
      </c>
      <c r="AK18" s="212">
        <v>50</v>
      </c>
    </row>
    <row r="19" spans="1:37" ht="18.75" customHeight="1" x14ac:dyDescent="0.3">
      <c r="A19" s="245" t="s">
        <v>48</v>
      </c>
      <c r="B19" s="312" t="s">
        <v>136</v>
      </c>
      <c r="C19" s="313"/>
      <c r="D19" s="316"/>
      <c r="E19" s="313"/>
      <c r="F19" s="314" t="s">
        <v>131</v>
      </c>
      <c r="G19" s="313"/>
      <c r="H19" s="314" t="s">
        <v>130</v>
      </c>
      <c r="I19" s="313"/>
      <c r="J19" s="315" t="s">
        <v>142</v>
      </c>
      <c r="K19" s="313"/>
      <c r="L19" s="315" t="s">
        <v>142</v>
      </c>
      <c r="M19" s="313"/>
      <c r="Y19" s="212"/>
      <c r="Z19" s="212"/>
      <c r="AA19" s="212" t="s">
        <v>62</v>
      </c>
      <c r="AB19" s="212">
        <v>150</v>
      </c>
      <c r="AC19" s="212">
        <v>120</v>
      </c>
      <c r="AD19" s="212">
        <v>100</v>
      </c>
      <c r="AE19" s="212">
        <v>80</v>
      </c>
      <c r="AF19" s="212">
        <v>70</v>
      </c>
      <c r="AG19" s="212">
        <v>60</v>
      </c>
      <c r="AH19" s="212">
        <v>55</v>
      </c>
      <c r="AI19" s="212">
        <v>50</v>
      </c>
      <c r="AJ19" s="212">
        <v>45</v>
      </c>
      <c r="AK19" s="212">
        <v>40</v>
      </c>
    </row>
    <row r="20" spans="1:37" ht="18.75" customHeight="1" x14ac:dyDescent="0.3">
      <c r="A20" s="245" t="s">
        <v>66</v>
      </c>
      <c r="B20" s="312" t="s">
        <v>137</v>
      </c>
      <c r="C20" s="313"/>
      <c r="D20" s="314" t="s">
        <v>133</v>
      </c>
      <c r="E20" s="313"/>
      <c r="F20" s="316"/>
      <c r="G20" s="313"/>
      <c r="H20" s="314" t="s">
        <v>142</v>
      </c>
      <c r="I20" s="313"/>
      <c r="J20" s="314" t="s">
        <v>142</v>
      </c>
      <c r="K20" s="313"/>
      <c r="L20" s="315" t="s">
        <v>142</v>
      </c>
      <c r="M20" s="313"/>
      <c r="Y20" s="212"/>
      <c r="Z20" s="212"/>
      <c r="AA20" s="212" t="s">
        <v>63</v>
      </c>
      <c r="AB20" s="212">
        <v>120</v>
      </c>
      <c r="AC20" s="212">
        <v>90</v>
      </c>
      <c r="AD20" s="212">
        <v>65</v>
      </c>
      <c r="AE20" s="212">
        <v>55</v>
      </c>
      <c r="AF20" s="212">
        <v>50</v>
      </c>
      <c r="AG20" s="212">
        <v>45</v>
      </c>
      <c r="AH20" s="212">
        <v>40</v>
      </c>
      <c r="AI20" s="212">
        <v>35</v>
      </c>
      <c r="AJ20" s="212">
        <v>25</v>
      </c>
      <c r="AK20" s="212">
        <v>20</v>
      </c>
    </row>
    <row r="21" spans="1:37" ht="18.75" customHeight="1" x14ac:dyDescent="0.3">
      <c r="A21" s="245" t="s">
        <v>69</v>
      </c>
      <c r="B21" s="312" t="s">
        <v>138</v>
      </c>
      <c r="C21" s="313"/>
      <c r="D21" s="314" t="s">
        <v>132</v>
      </c>
      <c r="E21" s="313"/>
      <c r="F21" s="314" t="s">
        <v>143</v>
      </c>
      <c r="G21" s="313"/>
      <c r="H21" s="316"/>
      <c r="I21" s="313"/>
      <c r="J21" s="314" t="s">
        <v>142</v>
      </c>
      <c r="K21" s="313"/>
      <c r="L21" s="314" t="s">
        <v>144</v>
      </c>
      <c r="M21" s="313"/>
      <c r="Y21" s="212"/>
      <c r="Z21" s="212"/>
      <c r="AA21" s="212" t="s">
        <v>64</v>
      </c>
      <c r="AB21" s="212">
        <v>90</v>
      </c>
      <c r="AC21" s="212">
        <v>60</v>
      </c>
      <c r="AD21" s="212">
        <v>45</v>
      </c>
      <c r="AE21" s="212">
        <v>34</v>
      </c>
      <c r="AF21" s="212">
        <v>27</v>
      </c>
      <c r="AG21" s="212">
        <v>22</v>
      </c>
      <c r="AH21" s="212">
        <v>18</v>
      </c>
      <c r="AI21" s="212">
        <v>15</v>
      </c>
      <c r="AJ21" s="212">
        <v>12</v>
      </c>
      <c r="AK21" s="212">
        <v>9</v>
      </c>
    </row>
    <row r="22" spans="1:37" ht="18.75" customHeight="1" x14ac:dyDescent="0.3">
      <c r="A22" s="245" t="s">
        <v>80</v>
      </c>
      <c r="B22" s="312" t="s">
        <v>139</v>
      </c>
      <c r="C22" s="313"/>
      <c r="D22" s="314" t="s">
        <v>143</v>
      </c>
      <c r="E22" s="313"/>
      <c r="F22" s="314" t="s">
        <v>143</v>
      </c>
      <c r="G22" s="313"/>
      <c r="H22" s="315" t="s">
        <v>143</v>
      </c>
      <c r="I22" s="313"/>
      <c r="J22" s="316"/>
      <c r="K22" s="313"/>
      <c r="L22" s="314" t="s">
        <v>143</v>
      </c>
      <c r="M22" s="313"/>
      <c r="Y22" s="212"/>
      <c r="Z22" s="212"/>
      <c r="AA22" s="212" t="s">
        <v>65</v>
      </c>
      <c r="AB22" s="212">
        <v>60</v>
      </c>
      <c r="AC22" s="212">
        <v>40</v>
      </c>
      <c r="AD22" s="212">
        <v>30</v>
      </c>
      <c r="AE22" s="212">
        <v>20</v>
      </c>
      <c r="AF22" s="212">
        <v>18</v>
      </c>
      <c r="AG22" s="212">
        <v>15</v>
      </c>
      <c r="AH22" s="212">
        <v>12</v>
      </c>
      <c r="AI22" s="212">
        <v>10</v>
      </c>
      <c r="AJ22" s="212">
        <v>8</v>
      </c>
      <c r="AK22" s="212">
        <v>6</v>
      </c>
    </row>
    <row r="23" spans="1:37" ht="18.75" customHeight="1" x14ac:dyDescent="0.3">
      <c r="A23" s="245" t="s">
        <v>88</v>
      </c>
      <c r="B23" s="312" t="s">
        <v>140</v>
      </c>
      <c r="C23" s="313"/>
      <c r="D23" s="314" t="s">
        <v>143</v>
      </c>
      <c r="E23" s="313"/>
      <c r="F23" s="314" t="s">
        <v>143</v>
      </c>
      <c r="G23" s="313"/>
      <c r="H23" s="315" t="s">
        <v>145</v>
      </c>
      <c r="I23" s="313"/>
      <c r="J23" s="315" t="s">
        <v>142</v>
      </c>
      <c r="K23" s="313"/>
      <c r="L23" s="316"/>
      <c r="M23" s="313"/>
      <c r="Y23" s="212"/>
      <c r="Z23" s="212"/>
      <c r="AA23" s="212" t="s">
        <v>67</v>
      </c>
      <c r="AB23" s="212">
        <v>40</v>
      </c>
      <c r="AC23" s="212">
        <v>25</v>
      </c>
      <c r="AD23" s="212">
        <v>18</v>
      </c>
      <c r="AE23" s="212">
        <v>13</v>
      </c>
      <c r="AF23" s="212">
        <v>8</v>
      </c>
      <c r="AG23" s="212">
        <v>7</v>
      </c>
      <c r="AH23" s="212">
        <v>6</v>
      </c>
      <c r="AI23" s="212">
        <v>5</v>
      </c>
      <c r="AJ23" s="212">
        <v>4</v>
      </c>
      <c r="AK23" s="212">
        <v>3</v>
      </c>
    </row>
    <row r="24" spans="1:37" ht="12.75" customHeight="1" x14ac:dyDescent="0.3">
      <c r="A24" s="231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Y24" s="212"/>
      <c r="Z24" s="212"/>
      <c r="AA24" s="212" t="s">
        <v>68</v>
      </c>
      <c r="AB24" s="212">
        <v>25</v>
      </c>
      <c r="AC24" s="212">
        <v>15</v>
      </c>
      <c r="AD24" s="212">
        <v>13</v>
      </c>
      <c r="AE24" s="212">
        <v>7</v>
      </c>
      <c r="AF24" s="212">
        <v>6</v>
      </c>
      <c r="AG24" s="212">
        <v>5</v>
      </c>
      <c r="AH24" s="212">
        <v>4</v>
      </c>
      <c r="AI24" s="212">
        <v>3</v>
      </c>
      <c r="AJ24" s="212">
        <v>2</v>
      </c>
      <c r="AK24" s="212">
        <v>1</v>
      </c>
    </row>
    <row r="25" spans="1:37" ht="12.75" customHeight="1" x14ac:dyDescent="0.3">
      <c r="A25" s="231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Y25" s="212"/>
      <c r="Z25" s="212"/>
      <c r="AA25" s="212" t="s">
        <v>70</v>
      </c>
      <c r="AB25" s="212">
        <v>15</v>
      </c>
      <c r="AC25" s="212">
        <v>10</v>
      </c>
      <c r="AD25" s="212">
        <v>8</v>
      </c>
      <c r="AE25" s="212">
        <v>4</v>
      </c>
      <c r="AF25" s="212">
        <v>3</v>
      </c>
      <c r="AG25" s="212">
        <v>2</v>
      </c>
      <c r="AH25" s="212">
        <v>1</v>
      </c>
      <c r="AI25" s="212">
        <v>0</v>
      </c>
      <c r="AJ25" s="212">
        <v>0</v>
      </c>
      <c r="AK25" s="212">
        <v>0</v>
      </c>
    </row>
    <row r="26" spans="1:37" ht="12.75" customHeight="1" x14ac:dyDescent="0.3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Y26" s="212"/>
      <c r="Z26" s="212"/>
      <c r="AA26" s="212" t="s">
        <v>71</v>
      </c>
      <c r="AB26" s="212">
        <v>10</v>
      </c>
      <c r="AC26" s="212">
        <v>6</v>
      </c>
      <c r="AD26" s="212">
        <v>4</v>
      </c>
      <c r="AE26" s="212">
        <v>2</v>
      </c>
      <c r="AF26" s="212">
        <v>1</v>
      </c>
      <c r="AG26" s="212">
        <v>0</v>
      </c>
      <c r="AH26" s="212">
        <v>0</v>
      </c>
      <c r="AI26" s="212">
        <v>0</v>
      </c>
      <c r="AJ26" s="212">
        <v>0</v>
      </c>
      <c r="AK26" s="212">
        <v>0</v>
      </c>
    </row>
    <row r="27" spans="1:37" ht="12.75" customHeight="1" x14ac:dyDescent="0.3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Y27" s="212"/>
      <c r="Z27" s="212"/>
      <c r="AA27" s="212" t="s">
        <v>72</v>
      </c>
      <c r="AB27" s="212">
        <v>3</v>
      </c>
      <c r="AC27" s="212">
        <v>2</v>
      </c>
      <c r="AD27" s="212">
        <v>1</v>
      </c>
      <c r="AE27" s="212">
        <v>0</v>
      </c>
      <c r="AF27" s="212">
        <v>0</v>
      </c>
      <c r="AG27" s="212">
        <v>0</v>
      </c>
      <c r="AH27" s="212">
        <v>0</v>
      </c>
      <c r="AI27" s="212">
        <v>0</v>
      </c>
      <c r="AJ27" s="212">
        <v>0</v>
      </c>
      <c r="AK27" s="212">
        <v>0</v>
      </c>
    </row>
    <row r="28" spans="1:37" ht="12.75" customHeight="1" x14ac:dyDescent="0.3">
      <c r="A28" s="231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</row>
    <row r="29" spans="1:37" ht="12.75" customHeight="1" x14ac:dyDescent="0.3">
      <c r="A29" s="231"/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</row>
    <row r="30" spans="1:37" ht="12.75" customHeight="1" x14ac:dyDescent="0.3">
      <c r="A30" s="231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</row>
    <row r="31" spans="1:37" ht="12.75" customHeight="1" x14ac:dyDescent="0.3">
      <c r="A31" s="231"/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</row>
    <row r="32" spans="1:37" ht="12.75" customHeight="1" x14ac:dyDescent="0.3">
      <c r="A32" s="231"/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46"/>
      <c r="M32" s="231"/>
      <c r="O32" s="202"/>
      <c r="P32" s="202"/>
      <c r="Q32" s="202"/>
      <c r="R32" s="202"/>
      <c r="S32" s="202"/>
    </row>
    <row r="33" spans="1:19" ht="12.75" customHeight="1" x14ac:dyDescent="0.3">
      <c r="A33" s="247" t="s">
        <v>31</v>
      </c>
      <c r="B33" s="248"/>
      <c r="C33" s="249"/>
      <c r="D33" s="250" t="s">
        <v>33</v>
      </c>
      <c r="E33" s="251" t="s">
        <v>34</v>
      </c>
      <c r="F33" s="252"/>
      <c r="G33" s="250" t="s">
        <v>33</v>
      </c>
      <c r="H33" s="251" t="s">
        <v>73</v>
      </c>
      <c r="I33" s="253"/>
      <c r="J33" s="251" t="s">
        <v>74</v>
      </c>
      <c r="K33" s="254" t="s">
        <v>75</v>
      </c>
      <c r="L33" s="227"/>
      <c r="M33" s="252"/>
      <c r="O33" s="202"/>
      <c r="P33" s="255"/>
      <c r="Q33" s="255"/>
      <c r="R33" s="217"/>
      <c r="S33" s="202"/>
    </row>
    <row r="34" spans="1:19" ht="12.75" customHeight="1" x14ac:dyDescent="0.3">
      <c r="A34" s="256" t="s">
        <v>35</v>
      </c>
      <c r="B34" s="257"/>
      <c r="C34" s="258"/>
      <c r="D34" s="259"/>
      <c r="E34" s="308"/>
      <c r="F34" s="309"/>
      <c r="G34" s="260" t="s">
        <v>36</v>
      </c>
      <c r="H34" s="257"/>
      <c r="I34" s="261"/>
      <c r="J34" s="262"/>
      <c r="K34" s="263" t="s">
        <v>37</v>
      </c>
      <c r="L34" s="264"/>
      <c r="M34" s="265"/>
      <c r="O34" s="202"/>
      <c r="P34" s="218"/>
      <c r="Q34" s="218"/>
      <c r="R34" s="266"/>
      <c r="S34" s="202"/>
    </row>
    <row r="35" spans="1:19" ht="12.75" customHeight="1" x14ac:dyDescent="0.3">
      <c r="A35" s="267" t="s">
        <v>76</v>
      </c>
      <c r="B35" s="268"/>
      <c r="C35" s="269"/>
      <c r="D35" s="270"/>
      <c r="E35" s="310"/>
      <c r="F35" s="311"/>
      <c r="G35" s="271" t="s">
        <v>38</v>
      </c>
      <c r="H35" s="272"/>
      <c r="I35" s="273"/>
      <c r="J35" s="274"/>
      <c r="K35" s="275"/>
      <c r="L35" s="246"/>
      <c r="M35" s="276"/>
      <c r="O35" s="202"/>
      <c r="P35" s="266"/>
      <c r="Q35" s="277"/>
      <c r="R35" s="266"/>
      <c r="S35" s="202"/>
    </row>
    <row r="36" spans="1:19" ht="12.75" customHeight="1" x14ac:dyDescent="0.3">
      <c r="A36" s="278"/>
      <c r="B36" s="279"/>
      <c r="C36" s="280"/>
      <c r="D36" s="270"/>
      <c r="E36" s="281"/>
      <c r="F36" s="231"/>
      <c r="G36" s="271" t="s">
        <v>39</v>
      </c>
      <c r="H36" s="272"/>
      <c r="I36" s="273"/>
      <c r="J36" s="274"/>
      <c r="K36" s="263" t="s">
        <v>40</v>
      </c>
      <c r="L36" s="264"/>
      <c r="M36" s="265"/>
      <c r="O36" s="202"/>
      <c r="P36" s="218"/>
      <c r="Q36" s="218"/>
      <c r="R36" s="266"/>
      <c r="S36" s="202"/>
    </row>
    <row r="37" spans="1:19" ht="12.75" customHeight="1" x14ac:dyDescent="0.3">
      <c r="A37" s="282"/>
      <c r="B37" s="283"/>
      <c r="C37" s="284"/>
      <c r="D37" s="270"/>
      <c r="E37" s="281"/>
      <c r="F37" s="231"/>
      <c r="G37" s="271" t="s">
        <v>41</v>
      </c>
      <c r="H37" s="272"/>
      <c r="I37" s="273"/>
      <c r="J37" s="274"/>
      <c r="K37" s="285"/>
      <c r="L37" s="231"/>
      <c r="M37" s="286"/>
      <c r="O37" s="202"/>
      <c r="P37" s="266"/>
      <c r="Q37" s="277"/>
      <c r="R37" s="266"/>
      <c r="S37" s="202"/>
    </row>
    <row r="38" spans="1:19" ht="12.75" customHeight="1" x14ac:dyDescent="0.3">
      <c r="A38" s="287"/>
      <c r="B38" s="288"/>
      <c r="C38" s="289"/>
      <c r="D38" s="270"/>
      <c r="E38" s="281"/>
      <c r="F38" s="231"/>
      <c r="G38" s="271" t="s">
        <v>42</v>
      </c>
      <c r="H38" s="272"/>
      <c r="I38" s="273"/>
      <c r="J38" s="274"/>
      <c r="K38" s="267"/>
      <c r="L38" s="246"/>
      <c r="M38" s="276"/>
      <c r="O38" s="202"/>
      <c r="P38" s="266"/>
      <c r="Q38" s="277"/>
      <c r="R38" s="266"/>
      <c r="S38" s="202"/>
    </row>
    <row r="39" spans="1:19" ht="12.75" customHeight="1" x14ac:dyDescent="0.3">
      <c r="A39" s="290"/>
      <c r="B39" s="291"/>
      <c r="C39" s="284"/>
      <c r="D39" s="270"/>
      <c r="E39" s="281"/>
      <c r="F39" s="231"/>
      <c r="G39" s="271" t="s">
        <v>43</v>
      </c>
      <c r="H39" s="272"/>
      <c r="I39" s="273"/>
      <c r="J39" s="274"/>
      <c r="K39" s="263" t="s">
        <v>27</v>
      </c>
      <c r="L39" s="264"/>
      <c r="M39" s="265"/>
      <c r="O39" s="202"/>
      <c r="P39" s="218"/>
      <c r="Q39" s="218"/>
      <c r="R39" s="266"/>
      <c r="S39" s="202"/>
    </row>
    <row r="40" spans="1:19" ht="12.75" customHeight="1" x14ac:dyDescent="0.3">
      <c r="A40" s="290"/>
      <c r="B40" s="291"/>
      <c r="C40" s="292"/>
      <c r="D40" s="270"/>
      <c r="E40" s="281"/>
      <c r="F40" s="231"/>
      <c r="G40" s="271" t="s">
        <v>44</v>
      </c>
      <c r="H40" s="272"/>
      <c r="I40" s="273"/>
      <c r="J40" s="274"/>
      <c r="K40" s="285"/>
      <c r="L40" s="231"/>
      <c r="M40" s="286"/>
      <c r="O40" s="202"/>
      <c r="P40" s="266"/>
      <c r="Q40" s="277"/>
      <c r="R40" s="266"/>
      <c r="S40" s="202"/>
    </row>
    <row r="41" spans="1:19" ht="12.75" customHeight="1" x14ac:dyDescent="0.3">
      <c r="A41" s="293"/>
      <c r="B41" s="294"/>
      <c r="C41" s="295"/>
      <c r="D41" s="296"/>
      <c r="E41" s="297"/>
      <c r="F41" s="246"/>
      <c r="G41" s="298" t="s">
        <v>45</v>
      </c>
      <c r="H41" s="268"/>
      <c r="I41" s="299"/>
      <c r="J41" s="300"/>
      <c r="K41" s="267">
        <f>L4</f>
        <v>0</v>
      </c>
      <c r="L41" s="246"/>
      <c r="M41" s="276"/>
      <c r="O41" s="202"/>
      <c r="P41" s="266"/>
      <c r="Q41" s="277"/>
      <c r="R41" s="301"/>
      <c r="S41" s="202"/>
    </row>
    <row r="42" spans="1:19" ht="12.75" customHeight="1" x14ac:dyDescent="0.3">
      <c r="O42" s="202"/>
      <c r="P42" s="202"/>
      <c r="Q42" s="202"/>
      <c r="R42" s="202"/>
      <c r="S42" s="202"/>
    </row>
    <row r="43" spans="1:19" ht="12.75" customHeight="1" x14ac:dyDescent="0.3">
      <c r="O43" s="202"/>
      <c r="P43" s="202"/>
      <c r="Q43" s="202"/>
      <c r="R43" s="202"/>
      <c r="S43" s="202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9" priority="1" stopIfTrue="1" operator="equal">
      <formula>"Bye"</formula>
    </cfRule>
  </conditionalFormatting>
  <conditionalFormatting sqref="R41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</sheetPr>
  <dimension ref="A1:AK1000"/>
  <sheetViews>
    <sheetView workbookViewId="0">
      <selection activeCell="K11" sqref="K11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4" max="14" width="8.6640625" customWidth="1"/>
    <col min="15" max="15" width="5.5546875" customWidth="1"/>
    <col min="16" max="16" width="4.5546875" customWidth="1"/>
    <col min="17" max="17" width="11.6640625" customWidth="1"/>
    <col min="18" max="24" width="8.6640625" customWidth="1"/>
    <col min="25" max="25" width="10.33203125" hidden="1" customWidth="1"/>
    <col min="26" max="37" width="8.6640625" hidden="1" customWidth="1"/>
  </cols>
  <sheetData>
    <row r="1" spans="1:37" ht="12.75" customHeight="1" x14ac:dyDescent="0.3">
      <c r="A1" s="332">
        <f>Altalanos!$A$6</f>
        <v>0</v>
      </c>
      <c r="B1" s="333"/>
      <c r="C1" s="333"/>
      <c r="D1" s="333"/>
      <c r="E1" s="333"/>
      <c r="F1" s="325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str">
        <f>IF(Y5=1,CONCATENATE(VLOOKUP(Y3,AA16:AH27,2)),CONCATENATE(VLOOKUP(Y3,AA2:AK13,2)))</f>
        <v>60</v>
      </c>
      <c r="AC1" s="120" t="str">
        <f>IF(Y5=1,CONCATENATE(VLOOKUP(Y3,AA16:AK27,3)),CONCATENATE(VLOOKUP(Y3,AA2:AK13,3)))</f>
        <v>40</v>
      </c>
      <c r="AD1" s="120" t="str">
        <f>IF(Y5=1,CONCATENATE(VLOOKUP(Y3,AA16:AK27,4)),CONCATENATE(VLOOKUP(Y3,AA2:AK13,4)))</f>
        <v>30</v>
      </c>
      <c r="AE1" s="120" t="str">
        <f>IF(Y5=1,CONCATENATE(VLOOKUP(Y3,AA16:AK27,5)),CONCATENATE(VLOOKUP(Y3,AA2:AK13,5)))</f>
        <v>20</v>
      </c>
      <c r="AF1" s="120" t="str">
        <f>IF(Y5=1,CONCATENATE(VLOOKUP(Y3,AA16:AK27,6)),CONCATENATE(VLOOKUP(Y3,AA2:AK13,6)))</f>
        <v>18</v>
      </c>
      <c r="AG1" s="120" t="str">
        <f>IF(Y5=1,CONCATENATE(VLOOKUP(Y3,AA16:AK27,7)),CONCATENATE(VLOOKUP(Y3,AA2:AK13,7)))</f>
        <v>15</v>
      </c>
      <c r="AH1" s="120" t="str">
        <f>IF(Y5=1,CONCATENATE(VLOOKUP(Y3,AA16:AK27,8)),CONCATENATE(VLOOKUP(Y3,AA2:AK13,8)))</f>
        <v>12</v>
      </c>
      <c r="AI1" s="120" t="str">
        <f>IF(Y5=1,CONCATENATE(VLOOKUP(Y3,AA16:AK27,9)),CONCATENATE(VLOOKUP(Y3,AA2:AK13,9)))</f>
        <v>10</v>
      </c>
      <c r="AJ1" s="120" t="str">
        <f>IF(Y5=1,CONCATENATE(VLOOKUP(Y3,AA16:AK27,10)),CONCATENATE(VLOOKUP(Y3,AA2:AK13,10)))</f>
        <v>8</v>
      </c>
      <c r="AK1" s="120" t="str">
        <f>IF(Y5=1,CONCATENATE(VLOOKUP(Y3,AA16:AK27,11)),CONCATENATE(VLOOKUP(Y3,AA2:AK13,11)))</f>
        <v>6</v>
      </c>
    </row>
    <row r="2" spans="1:37" ht="12.75" customHeight="1" x14ac:dyDescent="0.3">
      <c r="A2" s="121" t="s">
        <v>26</v>
      </c>
      <c r="B2" s="122"/>
      <c r="C2" s="122" t="s">
        <v>92</v>
      </c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 t="s">
        <v>29</v>
      </c>
      <c r="M3" s="52"/>
      <c r="N3" s="129"/>
      <c r="O3" s="130"/>
      <c r="P3" s="129"/>
      <c r="Q3" s="126" t="s">
        <v>49</v>
      </c>
      <c r="R3" s="128" t="s">
        <v>50</v>
      </c>
      <c r="S3" s="90"/>
      <c r="Y3" s="126" t="str">
        <f>IF(H4="OB","A",IF(H4="IX","W",H4))</f>
        <v>III: KCS L/A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334">
        <v>45783</v>
      </c>
      <c r="B4" s="335"/>
      <c r="C4" s="336"/>
      <c r="D4" s="131"/>
      <c r="E4" s="132" t="str">
        <f>Altalanos!$C$10</f>
        <v>Győr</v>
      </c>
      <c r="F4" s="132"/>
      <c r="G4" s="132"/>
      <c r="H4" s="132" t="s">
        <v>91</v>
      </c>
      <c r="I4" s="132"/>
      <c r="J4" s="133"/>
      <c r="K4" s="132"/>
      <c r="L4" s="134">
        <f>Altalanos!$E$10</f>
        <v>0</v>
      </c>
      <c r="M4" s="132"/>
      <c r="N4" s="135"/>
      <c r="O4" s="136"/>
      <c r="P4" s="135"/>
      <c r="Q4" s="137" t="s">
        <v>52</v>
      </c>
      <c r="R4" s="138" t="s">
        <v>53</v>
      </c>
      <c r="S4" s="90"/>
      <c r="Y4" s="127"/>
      <c r="Z4" s="127"/>
      <c r="AA4" s="127" t="s">
        <v>54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55</v>
      </c>
      <c r="D5" s="32" t="s">
        <v>31</v>
      </c>
      <c r="E5" s="32" t="s">
        <v>56</v>
      </c>
      <c r="F5" s="32"/>
      <c r="G5" s="32" t="s">
        <v>23</v>
      </c>
      <c r="H5" s="32"/>
      <c r="I5" s="32" t="s">
        <v>30</v>
      </c>
      <c r="J5" s="32"/>
      <c r="K5" s="139" t="s">
        <v>57</v>
      </c>
      <c r="L5" s="139" t="s">
        <v>58</v>
      </c>
      <c r="M5" s="139" t="s">
        <v>59</v>
      </c>
      <c r="N5" s="90"/>
      <c r="O5" s="90"/>
      <c r="P5" s="90"/>
      <c r="Q5" s="140" t="s">
        <v>60</v>
      </c>
      <c r="R5" s="141" t="s">
        <v>61</v>
      </c>
      <c r="S5" s="90"/>
      <c r="Y5" s="127">
        <f>IF(OR(Altalanos!$A$8="F1",Altalanos!$A$8="F2",Altalanos!$A$8="N1",Altalanos!$A$8="N2"),1,2)</f>
        <v>2</v>
      </c>
      <c r="Z5" s="127"/>
      <c r="AA5" s="127" t="s">
        <v>62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90"/>
      <c r="Q6" s="90"/>
      <c r="R6" s="90"/>
      <c r="S6" s="90"/>
      <c r="Y6" s="127"/>
      <c r="Z6" s="127"/>
      <c r="AA6" s="127" t="s">
        <v>63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45" t="s">
        <v>89</v>
      </c>
      <c r="D7" s="145" t="str">
        <f>IF($B7="","",VLOOKUP($B7,#REF!,15))</f>
        <v/>
      </c>
      <c r="E7" s="146" t="str">
        <f>UPPER(IF($B7="","",VLOOKUP($B7,#REF!,2)))</f>
        <v/>
      </c>
      <c r="F7" s="147"/>
      <c r="G7" s="146" t="str">
        <f>IF($B7="","",VLOOKUP($B7,#REF!,3))</f>
        <v/>
      </c>
      <c r="H7" s="147"/>
      <c r="I7" s="146" t="str">
        <f>IF($B7="","",VLOOKUP($B7,#REF!,4))</f>
        <v/>
      </c>
      <c r="J7" s="142"/>
      <c r="K7" s="148">
        <v>1</v>
      </c>
      <c r="L7" s="149" t="str">
        <f>IF(K7="","",CONCATENATE(VLOOKUP($Y$3,$AB$1:$AK$1,K7)," pont"))</f>
        <v>60 pont</v>
      </c>
      <c r="M7" s="150"/>
      <c r="N7" s="90"/>
      <c r="O7" s="90"/>
      <c r="P7" s="90"/>
      <c r="Q7" s="90"/>
      <c r="R7" s="90"/>
      <c r="S7" s="90"/>
      <c r="Y7" s="127"/>
      <c r="Z7" s="127"/>
      <c r="AA7" s="127" t="s">
        <v>64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42"/>
      <c r="D8" s="142"/>
      <c r="E8" s="142"/>
      <c r="F8" s="142"/>
      <c r="G8" s="142"/>
      <c r="H8" s="142"/>
      <c r="I8" s="142"/>
      <c r="J8" s="142"/>
      <c r="K8" s="143"/>
      <c r="L8" s="143"/>
      <c r="M8" s="152"/>
      <c r="N8" s="90"/>
      <c r="O8" s="90"/>
      <c r="P8" s="90"/>
      <c r="Q8" s="90"/>
      <c r="R8" s="90"/>
      <c r="S8" s="90"/>
      <c r="Y8" s="127"/>
      <c r="Z8" s="127"/>
      <c r="AA8" s="127" t="s">
        <v>65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66</v>
      </c>
      <c r="B9" s="144"/>
      <c r="C9" s="145" t="s">
        <v>127</v>
      </c>
      <c r="D9" s="145" t="str">
        <f>IF($B9="","",VLOOKUP($B9,#REF!,15))</f>
        <v/>
      </c>
      <c r="E9" s="146" t="str">
        <f>UPPER(IF($B9="","",VLOOKUP($B9,#REF!,2)))</f>
        <v/>
      </c>
      <c r="F9" s="147"/>
      <c r="G9" s="146" t="str">
        <f>IF($B9="","",VLOOKUP($B9,#REF!,3))</f>
        <v/>
      </c>
      <c r="H9" s="147"/>
      <c r="I9" s="146" t="str">
        <f>IF($B9="","",VLOOKUP($B9,#REF!,4))</f>
        <v/>
      </c>
      <c r="J9" s="142"/>
      <c r="K9" s="148">
        <v>2</v>
      </c>
      <c r="L9" s="149" t="str">
        <f>IF(K9="","",CONCATENATE(VLOOKUP($Y$3,$AB$1:$AK$1,K9)," pont"))</f>
        <v>40 pont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67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42"/>
      <c r="D10" s="142"/>
      <c r="E10" s="142"/>
      <c r="F10" s="142"/>
      <c r="G10" s="142"/>
      <c r="H10" s="142"/>
      <c r="I10" s="142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68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69</v>
      </c>
      <c r="B11" s="144"/>
      <c r="C11" s="145" t="s">
        <v>129</v>
      </c>
      <c r="D11" s="145" t="str">
        <f>IF($B11="","",VLOOKUP($B11,#REF!,15))</f>
        <v/>
      </c>
      <c r="E11" s="146" t="str">
        <f>UPPER(IF($B11="","",VLOOKUP($B11,#REF!,2)))</f>
        <v/>
      </c>
      <c r="F11" s="147"/>
      <c r="G11" s="146" t="str">
        <f>IF($B11="","",VLOOKUP($B11,#REF!,3))</f>
        <v/>
      </c>
      <c r="H11" s="147"/>
      <c r="I11" s="146" t="str">
        <f>IF($B11="","",VLOOKUP($B11,#REF!,4))</f>
        <v/>
      </c>
      <c r="J11" s="142"/>
      <c r="K11" s="148">
        <v>3</v>
      </c>
      <c r="L11" s="149" t="str">
        <f>IF(K11="","",CONCATENATE(VLOOKUP($Y$3,$AB$1:$AK$1,K11)," pont"))</f>
        <v>30 pont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70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Y12" s="127"/>
      <c r="Z12" s="127"/>
      <c r="AA12" s="127" t="s">
        <v>71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Y13" s="127"/>
      <c r="Z13" s="127"/>
      <c r="AA13" s="127" t="s">
        <v>72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337"/>
      <c r="C18" s="327"/>
      <c r="D18" s="331" t="s">
        <v>89</v>
      </c>
      <c r="E18" s="327"/>
      <c r="F18" s="331" t="s">
        <v>127</v>
      </c>
      <c r="G18" s="327"/>
      <c r="H18" s="331" t="s">
        <v>90</v>
      </c>
      <c r="I18" s="327"/>
      <c r="J18" s="142"/>
      <c r="K18" s="142"/>
      <c r="L18" s="142"/>
      <c r="M18" s="142"/>
      <c r="Y18" s="127"/>
      <c r="Z18" s="127"/>
      <c r="AA18" s="127" t="s">
        <v>54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329" t="s">
        <v>89</v>
      </c>
      <c r="C19" s="327"/>
      <c r="D19" s="326"/>
      <c r="E19" s="327"/>
      <c r="F19" s="328" t="s">
        <v>130</v>
      </c>
      <c r="G19" s="327"/>
      <c r="H19" s="328" t="s">
        <v>131</v>
      </c>
      <c r="I19" s="327"/>
      <c r="J19" s="142"/>
      <c r="K19" s="142"/>
      <c r="L19" s="142"/>
      <c r="M19" s="142"/>
      <c r="Y19" s="127"/>
      <c r="Z19" s="127"/>
      <c r="AA19" s="127" t="s">
        <v>62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66</v>
      </c>
      <c r="B20" s="329" t="s">
        <v>127</v>
      </c>
      <c r="C20" s="327"/>
      <c r="D20" s="330" t="s">
        <v>132</v>
      </c>
      <c r="E20" s="327"/>
      <c r="F20" s="326"/>
      <c r="G20" s="327"/>
      <c r="H20" s="330" t="s">
        <v>131</v>
      </c>
      <c r="I20" s="327"/>
      <c r="J20" s="142"/>
      <c r="K20" s="142"/>
      <c r="L20" s="142"/>
      <c r="M20" s="142"/>
      <c r="Y20" s="127"/>
      <c r="Z20" s="127"/>
      <c r="AA20" s="127" t="s">
        <v>63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69</v>
      </c>
      <c r="B21" s="329" t="s">
        <v>128</v>
      </c>
      <c r="C21" s="327"/>
      <c r="D21" s="330" t="s">
        <v>133</v>
      </c>
      <c r="E21" s="327"/>
      <c r="F21" s="330" t="s">
        <v>134</v>
      </c>
      <c r="G21" s="327"/>
      <c r="H21" s="326"/>
      <c r="I21" s="327"/>
      <c r="J21" s="142"/>
      <c r="K21" s="142"/>
      <c r="L21" s="142"/>
      <c r="M21" s="142"/>
      <c r="Y21" s="127"/>
      <c r="Z21" s="127"/>
      <c r="AA21" s="127" t="s">
        <v>64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2.75" customHeight="1" x14ac:dyDescent="0.3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Y22" s="127"/>
      <c r="Z22" s="127"/>
      <c r="AA22" s="127" t="s">
        <v>65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2.75" customHeight="1" x14ac:dyDescent="0.3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Y23" s="127"/>
      <c r="Z23" s="127"/>
      <c r="AA23" s="127" t="s">
        <v>67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68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70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71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72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7"/>
      <c r="O32" s="90"/>
      <c r="P32" s="90"/>
      <c r="Q32" s="90"/>
      <c r="R32" s="90"/>
      <c r="S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</row>
    <row r="33" spans="1:37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73</v>
      </c>
      <c r="I33" s="158"/>
      <c r="J33" s="156" t="s">
        <v>74</v>
      </c>
      <c r="K33" s="159" t="s">
        <v>75</v>
      </c>
      <c r="L33" s="32"/>
      <c r="M33" s="160"/>
      <c r="N33" s="161"/>
      <c r="O33" s="90"/>
      <c r="P33" s="162"/>
      <c r="Q33" s="162"/>
      <c r="R33" s="129"/>
      <c r="S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</row>
    <row r="34" spans="1:37" ht="12.75" customHeight="1" x14ac:dyDescent="0.3">
      <c r="A34" s="163" t="s">
        <v>35</v>
      </c>
      <c r="B34" s="164"/>
      <c r="C34" s="165"/>
      <c r="D34" s="166"/>
      <c r="E34" s="323"/>
      <c r="F34" s="307"/>
      <c r="G34" s="167" t="s">
        <v>36</v>
      </c>
      <c r="H34" s="164"/>
      <c r="I34" s="168"/>
      <c r="J34" s="169"/>
      <c r="K34" s="170" t="s">
        <v>37</v>
      </c>
      <c r="L34" s="171"/>
      <c r="M34" s="172"/>
      <c r="O34" s="90"/>
      <c r="P34" s="130"/>
      <c r="Q34" s="130"/>
      <c r="R34" s="99"/>
      <c r="S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</row>
    <row r="35" spans="1:37" ht="12.75" customHeight="1" x14ac:dyDescent="0.3">
      <c r="A35" s="173" t="s">
        <v>76</v>
      </c>
      <c r="B35" s="174"/>
      <c r="C35" s="175"/>
      <c r="D35" s="176"/>
      <c r="E35" s="324"/>
      <c r="F35" s="325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</row>
    <row r="36" spans="1:37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</row>
    <row r="37" spans="1:37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</row>
    <row r="38" spans="1:37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spans="1:37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spans="1:37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spans="1:37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L4</f>
        <v>0</v>
      </c>
      <c r="L41" s="147"/>
      <c r="M41" s="181"/>
      <c r="O41" s="90"/>
      <c r="P41" s="99"/>
      <c r="Q41" s="98"/>
      <c r="R41" s="187"/>
      <c r="S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</row>
    <row r="42" spans="1:37" ht="12.75" customHeight="1" x14ac:dyDescent="0.3">
      <c r="O42" s="90"/>
      <c r="P42" s="90"/>
      <c r="Q42" s="90"/>
      <c r="R42" s="90"/>
      <c r="S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</row>
    <row r="43" spans="1:37" ht="12.75" customHeight="1" x14ac:dyDescent="0.3">
      <c r="O43" s="90"/>
      <c r="P43" s="90"/>
      <c r="Q43" s="90"/>
      <c r="R43" s="90"/>
      <c r="S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</row>
    <row r="44" spans="1:37" ht="12.75" customHeight="1" x14ac:dyDescent="0.3"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</row>
    <row r="45" spans="1:37" ht="12.75" customHeight="1" x14ac:dyDescent="0.3"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</row>
    <row r="46" spans="1:37" ht="12.75" customHeight="1" x14ac:dyDescent="0.3"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</row>
    <row r="47" spans="1:37" ht="12.75" customHeight="1" x14ac:dyDescent="0.3"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</row>
    <row r="48" spans="1:37" ht="12.75" customHeight="1" x14ac:dyDescent="0.3"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</row>
    <row r="49" spans="25:37" ht="12.75" customHeight="1" x14ac:dyDescent="0.3"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</row>
    <row r="50" spans="25:37" ht="12.75" customHeight="1" x14ac:dyDescent="0.3"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</row>
    <row r="51" spans="25:37" ht="12.75" customHeight="1" x14ac:dyDescent="0.3"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</row>
    <row r="52" spans="25:37" ht="12.75" customHeight="1" x14ac:dyDescent="0.3"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</row>
    <row r="53" spans="25:37" ht="12.75" customHeight="1" x14ac:dyDescent="0.3"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</row>
    <row r="54" spans="25:37" ht="12.75" customHeight="1" x14ac:dyDescent="0.3"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</row>
    <row r="55" spans="25:37" ht="12.75" customHeight="1" x14ac:dyDescent="0.3"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</row>
    <row r="56" spans="25:37" ht="12.75" customHeight="1" x14ac:dyDescent="0.3"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</row>
    <row r="57" spans="25:37" ht="12.75" customHeight="1" x14ac:dyDescent="0.3"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</row>
    <row r="58" spans="25:37" ht="12.75" customHeight="1" x14ac:dyDescent="0.3"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</row>
    <row r="59" spans="25:37" ht="12.75" customHeight="1" x14ac:dyDescent="0.3"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</row>
    <row r="60" spans="25:37" ht="12.75" customHeight="1" x14ac:dyDescent="0.3"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</row>
    <row r="61" spans="25:37" ht="12.75" customHeight="1" x14ac:dyDescent="0.3"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</row>
    <row r="62" spans="25:37" ht="12.75" customHeight="1" x14ac:dyDescent="0.3"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</row>
    <row r="63" spans="25:37" ht="12.75" customHeight="1" x14ac:dyDescent="0.3"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</row>
    <row r="64" spans="25:37" ht="12.75" customHeight="1" x14ac:dyDescent="0.3"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</row>
    <row r="65" spans="25:37" ht="12.75" customHeight="1" x14ac:dyDescent="0.3"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</row>
    <row r="66" spans="25:37" ht="12.75" customHeight="1" x14ac:dyDescent="0.3"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</row>
    <row r="67" spans="25:37" ht="12.75" customHeight="1" x14ac:dyDescent="0.3"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</row>
    <row r="68" spans="25:37" ht="12.75" customHeight="1" x14ac:dyDescent="0.3"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</row>
    <row r="69" spans="25:37" ht="12.75" customHeight="1" x14ac:dyDescent="0.3"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</row>
    <row r="70" spans="25:37" ht="12.75" customHeight="1" x14ac:dyDescent="0.3"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</row>
    <row r="71" spans="25:37" ht="12.75" customHeight="1" x14ac:dyDescent="0.3"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</row>
    <row r="72" spans="25:37" ht="12.75" customHeight="1" x14ac:dyDescent="0.3"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</row>
    <row r="73" spans="25:37" ht="12.75" customHeight="1" x14ac:dyDescent="0.3"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</row>
    <row r="74" spans="25:37" ht="12.75" customHeight="1" x14ac:dyDescent="0.3"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</row>
    <row r="75" spans="25:37" ht="12.75" customHeight="1" x14ac:dyDescent="0.3"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</row>
    <row r="76" spans="25:37" ht="12.75" customHeight="1" x14ac:dyDescent="0.3"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</row>
    <row r="77" spans="25:37" ht="12.75" customHeight="1" x14ac:dyDescent="0.3"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</row>
    <row r="78" spans="25:37" ht="12.75" customHeight="1" x14ac:dyDescent="0.3"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</row>
    <row r="79" spans="25:37" ht="12.75" customHeight="1" x14ac:dyDescent="0.3"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</row>
    <row r="80" spans="25:37" ht="12.75" customHeight="1" x14ac:dyDescent="0.3"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</row>
    <row r="81" spans="25:37" ht="12.75" customHeight="1" x14ac:dyDescent="0.3"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</row>
    <row r="82" spans="25:37" ht="12.75" customHeight="1" x14ac:dyDescent="0.3"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</row>
    <row r="83" spans="25:37" ht="12.75" customHeight="1" x14ac:dyDescent="0.3"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</row>
    <row r="84" spans="25:37" ht="12.75" customHeight="1" x14ac:dyDescent="0.3"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</row>
    <row r="85" spans="25:37" ht="12.75" customHeight="1" x14ac:dyDescent="0.3"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</row>
    <row r="86" spans="25:37" ht="12.75" customHeight="1" x14ac:dyDescent="0.3"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</row>
    <row r="87" spans="25:37" ht="12.75" customHeight="1" x14ac:dyDescent="0.3"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</row>
    <row r="88" spans="25:37" ht="12.75" customHeight="1" x14ac:dyDescent="0.3"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</row>
    <row r="89" spans="25:37" ht="12.75" customHeight="1" x14ac:dyDescent="0.3"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</row>
    <row r="90" spans="25:37" ht="12.75" customHeight="1" x14ac:dyDescent="0.3"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</row>
    <row r="91" spans="25:37" ht="12.75" customHeight="1" x14ac:dyDescent="0.3"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</row>
    <row r="92" spans="25:37" ht="12.75" customHeight="1" x14ac:dyDescent="0.3"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25:37" ht="12.75" customHeight="1" x14ac:dyDescent="0.3"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</row>
    <row r="94" spans="25:37" ht="12.75" customHeight="1" x14ac:dyDescent="0.3"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</row>
    <row r="95" spans="25:37" ht="12.75" customHeight="1" x14ac:dyDescent="0.3"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</row>
    <row r="96" spans="25:37" ht="12.75" customHeight="1" x14ac:dyDescent="0.3"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</row>
    <row r="97" spans="25:37" ht="12.75" customHeight="1" x14ac:dyDescent="0.3"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</row>
    <row r="98" spans="25:37" ht="12.75" customHeight="1" x14ac:dyDescent="0.3"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</row>
    <row r="99" spans="25:37" ht="12.75" customHeight="1" x14ac:dyDescent="0.3"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</row>
    <row r="100" spans="25:37" ht="12.75" customHeight="1" x14ac:dyDescent="0.3"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</row>
    <row r="101" spans="25:37" ht="12.75" customHeight="1" x14ac:dyDescent="0.3"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</row>
    <row r="102" spans="25:37" ht="12.75" customHeight="1" x14ac:dyDescent="0.3"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</row>
    <row r="103" spans="25:37" ht="12.75" customHeight="1" x14ac:dyDescent="0.3"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</row>
    <row r="104" spans="25:37" ht="12.75" customHeight="1" x14ac:dyDescent="0.3"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</row>
    <row r="105" spans="25:37" ht="12.75" customHeight="1" x14ac:dyDescent="0.3"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</row>
    <row r="106" spans="25:37" ht="12.75" customHeight="1" x14ac:dyDescent="0.3"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</row>
    <row r="107" spans="25:37" ht="12.75" customHeight="1" x14ac:dyDescent="0.3"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</row>
    <row r="108" spans="25:37" ht="12.75" customHeight="1" x14ac:dyDescent="0.3"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</row>
    <row r="109" spans="25:37" ht="12.75" customHeight="1" x14ac:dyDescent="0.3"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</row>
    <row r="110" spans="25:37" ht="12.75" customHeight="1" x14ac:dyDescent="0.3"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</row>
    <row r="111" spans="25:37" ht="12.75" customHeight="1" x14ac:dyDescent="0.3"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</row>
    <row r="112" spans="25:37" ht="12.75" customHeight="1" x14ac:dyDescent="0.3"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</row>
    <row r="113" spans="25:37" ht="12.75" customHeight="1" x14ac:dyDescent="0.3"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</row>
    <row r="114" spans="25:37" ht="12.75" customHeight="1" x14ac:dyDescent="0.3"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</row>
    <row r="115" spans="25:37" ht="12.75" customHeight="1" x14ac:dyDescent="0.3"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</row>
    <row r="116" spans="25:37" ht="12.75" customHeight="1" x14ac:dyDescent="0.3"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</row>
    <row r="117" spans="25:37" ht="12.75" customHeight="1" x14ac:dyDescent="0.3"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</row>
    <row r="118" spans="25:37" ht="12.75" customHeight="1" x14ac:dyDescent="0.3"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</row>
    <row r="119" spans="25:37" ht="12.75" customHeight="1" x14ac:dyDescent="0.3"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</row>
    <row r="120" spans="25:37" ht="12.75" customHeight="1" x14ac:dyDescent="0.3"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</row>
    <row r="121" spans="25:37" ht="12.75" customHeight="1" x14ac:dyDescent="0.3"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</row>
    <row r="122" spans="25:37" ht="12.75" customHeight="1" x14ac:dyDescent="0.3"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</row>
    <row r="123" spans="25:37" ht="12.75" customHeight="1" x14ac:dyDescent="0.3"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</row>
    <row r="124" spans="25:37" ht="12.75" customHeight="1" x14ac:dyDescent="0.3"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</row>
    <row r="125" spans="25:37" ht="12.75" customHeight="1" x14ac:dyDescent="0.3"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</row>
    <row r="126" spans="25:37" ht="12.75" customHeight="1" x14ac:dyDescent="0.3"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</row>
    <row r="127" spans="25:37" ht="12.75" customHeight="1" x14ac:dyDescent="0.3"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</row>
    <row r="128" spans="25:37" ht="12.75" customHeight="1" x14ac:dyDescent="0.3"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</row>
    <row r="129" spans="25:37" ht="12.75" customHeight="1" x14ac:dyDescent="0.3"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</row>
    <row r="130" spans="25:37" ht="12.75" customHeight="1" x14ac:dyDescent="0.3"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</row>
    <row r="131" spans="25:37" ht="12.75" customHeight="1" x14ac:dyDescent="0.3"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</row>
    <row r="132" spans="25:37" ht="12.75" customHeight="1" x14ac:dyDescent="0.3"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</row>
    <row r="133" spans="25:37" ht="12.75" customHeight="1" x14ac:dyDescent="0.3"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</row>
    <row r="134" spans="25:37" ht="12.75" customHeight="1" x14ac:dyDescent="0.3"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</row>
    <row r="135" spans="25:37" ht="12.75" customHeight="1" x14ac:dyDescent="0.3"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</row>
    <row r="136" spans="25:37" ht="12.75" customHeight="1" x14ac:dyDescent="0.3"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</row>
    <row r="137" spans="25:37" ht="12.75" customHeight="1" x14ac:dyDescent="0.3"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</row>
    <row r="138" spans="25:37" ht="12.75" customHeight="1" x14ac:dyDescent="0.3"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</row>
    <row r="139" spans="25:37" ht="12.75" customHeight="1" x14ac:dyDescent="0.3"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</row>
    <row r="140" spans="25:37" ht="12.75" customHeight="1" x14ac:dyDescent="0.3"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</row>
    <row r="141" spans="25:37" ht="12.75" customHeight="1" x14ac:dyDescent="0.3"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</row>
    <row r="142" spans="25:37" ht="12.75" customHeight="1" x14ac:dyDescent="0.3"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</row>
    <row r="143" spans="25:37" ht="12.75" customHeight="1" x14ac:dyDescent="0.3"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</row>
    <row r="144" spans="25:37" ht="12.75" customHeight="1" x14ac:dyDescent="0.3"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</row>
    <row r="145" spans="25:37" ht="12.75" customHeight="1" x14ac:dyDescent="0.3"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</row>
    <row r="146" spans="25:37" ht="12.75" customHeight="1" x14ac:dyDescent="0.3"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</row>
    <row r="147" spans="25:37" ht="12.75" customHeight="1" x14ac:dyDescent="0.3"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</row>
    <row r="148" spans="25:37" ht="12.75" customHeight="1" x14ac:dyDescent="0.3"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</row>
    <row r="149" spans="25:37" ht="12.75" customHeight="1" x14ac:dyDescent="0.3"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</row>
    <row r="150" spans="25:37" ht="12.75" customHeight="1" x14ac:dyDescent="0.3"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</row>
    <row r="151" spans="25:37" ht="12.75" customHeight="1" x14ac:dyDescent="0.3"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</row>
    <row r="152" spans="25:37" ht="12.75" customHeight="1" x14ac:dyDescent="0.3"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</row>
    <row r="153" spans="25:37" ht="12.75" customHeight="1" x14ac:dyDescent="0.3"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</row>
    <row r="154" spans="25:37" ht="12.75" customHeight="1" x14ac:dyDescent="0.3"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</row>
    <row r="155" spans="25:37" ht="12.75" customHeight="1" x14ac:dyDescent="0.3"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</row>
    <row r="156" spans="25:37" ht="12.75" customHeight="1" x14ac:dyDescent="0.3"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</row>
    <row r="157" spans="25:37" ht="12.75" customHeight="1" x14ac:dyDescent="0.3"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</row>
    <row r="158" spans="25:37" ht="12.75" customHeight="1" x14ac:dyDescent="0.3"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</row>
    <row r="159" spans="25:37" ht="12.75" customHeight="1" x14ac:dyDescent="0.3"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</row>
    <row r="160" spans="25:37" ht="12.75" customHeight="1" x14ac:dyDescent="0.3"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</row>
    <row r="161" spans="25:37" ht="12.75" customHeight="1" x14ac:dyDescent="0.3"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</row>
    <row r="162" spans="25:37" ht="12.75" customHeight="1" x14ac:dyDescent="0.3"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</row>
    <row r="163" spans="25:37" ht="12.75" customHeight="1" x14ac:dyDescent="0.3"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</row>
    <row r="164" spans="25:37" ht="12.75" customHeight="1" x14ac:dyDescent="0.3"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</row>
    <row r="165" spans="25:37" ht="12.75" customHeight="1" x14ac:dyDescent="0.3"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</row>
    <row r="166" spans="25:37" ht="12.75" customHeight="1" x14ac:dyDescent="0.3"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</row>
    <row r="167" spans="25:37" ht="12.75" customHeight="1" x14ac:dyDescent="0.3"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</row>
    <row r="168" spans="25:37" ht="12.75" customHeight="1" x14ac:dyDescent="0.3"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</row>
    <row r="169" spans="25:37" ht="12.75" customHeight="1" x14ac:dyDescent="0.3"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</row>
    <row r="170" spans="25:37" ht="12.75" customHeight="1" x14ac:dyDescent="0.3"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</row>
    <row r="171" spans="25:37" ht="12.75" customHeight="1" x14ac:dyDescent="0.3"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</row>
    <row r="172" spans="25:37" ht="12.75" customHeight="1" x14ac:dyDescent="0.3"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</row>
    <row r="173" spans="25:37" ht="12.75" customHeight="1" x14ac:dyDescent="0.3"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</row>
    <row r="174" spans="25:37" ht="12.75" customHeight="1" x14ac:dyDescent="0.3"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</row>
    <row r="175" spans="25:37" ht="12.75" customHeight="1" x14ac:dyDescent="0.3"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</row>
    <row r="176" spans="25:37" ht="12.75" customHeight="1" x14ac:dyDescent="0.3"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</row>
    <row r="177" spans="25:37" ht="12.75" customHeight="1" x14ac:dyDescent="0.3"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</row>
    <row r="178" spans="25:37" ht="12.75" customHeight="1" x14ac:dyDescent="0.3"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</row>
    <row r="179" spans="25:37" ht="12.75" customHeight="1" x14ac:dyDescent="0.3"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</row>
    <row r="180" spans="25:37" ht="12.75" customHeight="1" x14ac:dyDescent="0.3"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</row>
    <row r="181" spans="25:37" ht="12.75" customHeight="1" x14ac:dyDescent="0.3"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</row>
    <row r="182" spans="25:37" ht="12.75" customHeight="1" x14ac:dyDescent="0.3"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</row>
    <row r="183" spans="25:37" ht="12.75" customHeight="1" x14ac:dyDescent="0.3"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</row>
    <row r="184" spans="25:37" ht="12.75" customHeight="1" x14ac:dyDescent="0.3"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</row>
    <row r="185" spans="25:37" ht="12.75" customHeight="1" x14ac:dyDescent="0.3"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</row>
    <row r="186" spans="25:37" ht="12.75" customHeight="1" x14ac:dyDescent="0.3"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</row>
    <row r="187" spans="25:37" ht="12.75" customHeight="1" x14ac:dyDescent="0.3"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</row>
    <row r="188" spans="25:37" ht="12.75" customHeight="1" x14ac:dyDescent="0.3"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</row>
    <row r="189" spans="25:37" ht="12.75" customHeight="1" x14ac:dyDescent="0.3"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</row>
    <row r="190" spans="25:37" ht="12.75" customHeight="1" x14ac:dyDescent="0.3"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</row>
    <row r="191" spans="25:37" ht="12.75" customHeight="1" x14ac:dyDescent="0.3"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</row>
    <row r="192" spans="25:37" ht="12.75" customHeight="1" x14ac:dyDescent="0.3"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</row>
    <row r="193" spans="25:37" ht="12.75" customHeight="1" x14ac:dyDescent="0.3"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</row>
    <row r="194" spans="25:37" ht="12.75" customHeight="1" x14ac:dyDescent="0.3"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</row>
    <row r="195" spans="25:37" ht="12.75" customHeight="1" x14ac:dyDescent="0.3"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</row>
    <row r="196" spans="25:37" ht="12.75" customHeight="1" x14ac:dyDescent="0.3"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</row>
    <row r="197" spans="25:37" ht="12.75" customHeight="1" x14ac:dyDescent="0.3"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</row>
    <row r="198" spans="25:37" ht="12.75" customHeight="1" x14ac:dyDescent="0.3"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</row>
    <row r="199" spans="25:37" ht="12.75" customHeight="1" x14ac:dyDescent="0.3"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</row>
    <row r="200" spans="25:37" ht="12.75" customHeight="1" x14ac:dyDescent="0.3"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</row>
    <row r="201" spans="25:37" ht="12.75" customHeight="1" x14ac:dyDescent="0.3"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</row>
    <row r="202" spans="25:37" ht="12.75" customHeight="1" x14ac:dyDescent="0.3"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</row>
    <row r="203" spans="25:37" ht="12.75" customHeight="1" x14ac:dyDescent="0.3"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</row>
    <row r="204" spans="25:37" ht="12.75" customHeight="1" x14ac:dyDescent="0.3"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</row>
    <row r="205" spans="25:37" ht="12.75" customHeight="1" x14ac:dyDescent="0.3"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</row>
    <row r="206" spans="25:37" ht="12.75" customHeight="1" x14ac:dyDescent="0.3"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</row>
    <row r="207" spans="25:37" ht="12.75" customHeight="1" x14ac:dyDescent="0.3"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</row>
    <row r="208" spans="25:37" ht="12.75" customHeight="1" x14ac:dyDescent="0.3"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</row>
    <row r="209" spans="25:37" ht="12.75" customHeight="1" x14ac:dyDescent="0.3"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</row>
    <row r="210" spans="25:37" ht="12.75" customHeight="1" x14ac:dyDescent="0.3"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</row>
    <row r="211" spans="25:37" ht="12.75" customHeight="1" x14ac:dyDescent="0.3"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</row>
    <row r="212" spans="25:37" ht="12.75" customHeight="1" x14ac:dyDescent="0.3"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</row>
    <row r="213" spans="25:37" ht="12.75" customHeight="1" x14ac:dyDescent="0.3"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</row>
    <row r="214" spans="25:37" ht="12.75" customHeight="1" x14ac:dyDescent="0.3"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</row>
    <row r="215" spans="25:37" ht="12.75" customHeight="1" x14ac:dyDescent="0.3"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</row>
    <row r="216" spans="25:37" ht="12.75" customHeight="1" x14ac:dyDescent="0.3"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</row>
    <row r="217" spans="25:37" ht="12.75" customHeight="1" x14ac:dyDescent="0.3"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</row>
    <row r="218" spans="25:37" ht="12.75" customHeight="1" x14ac:dyDescent="0.3"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</row>
    <row r="219" spans="25:37" ht="12.75" customHeight="1" x14ac:dyDescent="0.3"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</row>
    <row r="220" spans="25:37" ht="12.75" customHeight="1" x14ac:dyDescent="0.3"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</row>
    <row r="221" spans="25:37" ht="12.75" customHeight="1" x14ac:dyDescent="0.3"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</row>
    <row r="222" spans="25:37" ht="12.75" customHeight="1" x14ac:dyDescent="0.3"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</row>
    <row r="223" spans="25:37" ht="12.75" customHeight="1" x14ac:dyDescent="0.3"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</row>
    <row r="224" spans="25:37" ht="12.75" customHeight="1" x14ac:dyDescent="0.3"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</row>
    <row r="225" spans="25:37" ht="12.75" customHeight="1" x14ac:dyDescent="0.3"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</row>
    <row r="226" spans="25:37" ht="12.75" customHeight="1" x14ac:dyDescent="0.3"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</row>
    <row r="227" spans="25:37" ht="12.75" customHeight="1" x14ac:dyDescent="0.3"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</row>
    <row r="228" spans="25:37" ht="12.75" customHeight="1" x14ac:dyDescent="0.3"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</row>
    <row r="229" spans="25:37" ht="12.75" customHeight="1" x14ac:dyDescent="0.3"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</row>
    <row r="230" spans="25:37" ht="12.75" customHeight="1" x14ac:dyDescent="0.3"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</row>
    <row r="231" spans="25:37" ht="12.75" customHeight="1" x14ac:dyDescent="0.3"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</row>
    <row r="232" spans="25:37" ht="12.75" customHeight="1" x14ac:dyDescent="0.3"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</row>
    <row r="233" spans="25:37" ht="12.75" customHeight="1" x14ac:dyDescent="0.3"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</row>
    <row r="234" spans="25:37" ht="12.75" customHeight="1" x14ac:dyDescent="0.3"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</row>
    <row r="235" spans="25:37" ht="12.75" customHeight="1" x14ac:dyDescent="0.3"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</row>
    <row r="236" spans="25:37" ht="12.75" customHeight="1" x14ac:dyDescent="0.3"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</row>
    <row r="237" spans="25:37" ht="12.75" customHeight="1" x14ac:dyDescent="0.3"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</row>
    <row r="238" spans="25:37" ht="12.75" customHeight="1" x14ac:dyDescent="0.3"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</row>
    <row r="239" spans="25:37" ht="12.75" customHeight="1" x14ac:dyDescent="0.3"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</row>
    <row r="240" spans="25:37" ht="12.75" customHeight="1" x14ac:dyDescent="0.3"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</row>
    <row r="241" spans="25:37" ht="12.75" customHeight="1" x14ac:dyDescent="0.3"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</row>
    <row r="242" spans="25:37" ht="12.75" customHeight="1" x14ac:dyDescent="0.3"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</row>
    <row r="243" spans="25:37" ht="12.75" customHeight="1" x14ac:dyDescent="0.3"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</row>
    <row r="244" spans="25:37" ht="12.75" customHeight="1" x14ac:dyDescent="0.3"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</row>
    <row r="245" spans="25:37" ht="12.75" customHeight="1" x14ac:dyDescent="0.3"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</row>
    <row r="246" spans="25:37" ht="12.75" customHeight="1" x14ac:dyDescent="0.3"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</row>
    <row r="247" spans="25:37" ht="12.75" customHeight="1" x14ac:dyDescent="0.3"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</row>
    <row r="248" spans="25:37" ht="12.75" customHeight="1" x14ac:dyDescent="0.3"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</row>
    <row r="249" spans="25:37" ht="12.75" customHeight="1" x14ac:dyDescent="0.3"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</row>
    <row r="250" spans="25:37" ht="12.75" customHeight="1" x14ac:dyDescent="0.3"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</row>
    <row r="251" spans="25:37" ht="12.75" customHeight="1" x14ac:dyDescent="0.3"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</row>
    <row r="252" spans="25:37" ht="12.75" customHeight="1" x14ac:dyDescent="0.3"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</row>
    <row r="253" spans="25:37" ht="12.75" customHeight="1" x14ac:dyDescent="0.3"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</row>
    <row r="254" spans="25:37" ht="12.75" customHeight="1" x14ac:dyDescent="0.3"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</row>
    <row r="255" spans="25:37" ht="12.75" customHeight="1" x14ac:dyDescent="0.3"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</row>
    <row r="256" spans="25:37" ht="12.75" customHeight="1" x14ac:dyDescent="0.3"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</row>
    <row r="257" spans="25:37" ht="12.75" customHeight="1" x14ac:dyDescent="0.3"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</row>
    <row r="258" spans="25:37" ht="12.75" customHeight="1" x14ac:dyDescent="0.3"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</row>
    <row r="259" spans="25:37" ht="12.75" customHeight="1" x14ac:dyDescent="0.3"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</row>
    <row r="260" spans="25:37" ht="12.75" customHeight="1" x14ac:dyDescent="0.3"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</row>
    <row r="261" spans="25:37" ht="12.75" customHeight="1" x14ac:dyDescent="0.3"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</row>
    <row r="262" spans="25:37" ht="12.75" customHeight="1" x14ac:dyDescent="0.3"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</row>
    <row r="263" spans="25:37" ht="12.75" customHeight="1" x14ac:dyDescent="0.3"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</row>
    <row r="264" spans="25:37" ht="12.75" customHeight="1" x14ac:dyDescent="0.3"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</row>
    <row r="265" spans="25:37" ht="12.75" customHeight="1" x14ac:dyDescent="0.3"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</row>
    <row r="266" spans="25:37" ht="12.75" customHeight="1" x14ac:dyDescent="0.3"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</row>
    <row r="267" spans="25:37" ht="12.75" customHeight="1" x14ac:dyDescent="0.3"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</row>
    <row r="268" spans="25:37" ht="12.75" customHeight="1" x14ac:dyDescent="0.3"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</row>
    <row r="269" spans="25:37" ht="12.75" customHeight="1" x14ac:dyDescent="0.3"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</row>
    <row r="270" spans="25:37" ht="12.75" customHeight="1" x14ac:dyDescent="0.3"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</row>
    <row r="271" spans="25:37" ht="12.75" customHeight="1" x14ac:dyDescent="0.3"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</row>
    <row r="272" spans="25:37" ht="12.75" customHeight="1" x14ac:dyDescent="0.3"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</row>
    <row r="273" spans="25:37" ht="12.75" customHeight="1" x14ac:dyDescent="0.3"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</row>
    <row r="274" spans="25:37" ht="12.75" customHeight="1" x14ac:dyDescent="0.3"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</row>
    <row r="275" spans="25:37" ht="12.75" customHeight="1" x14ac:dyDescent="0.3"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</row>
    <row r="276" spans="25:37" ht="12.75" customHeight="1" x14ac:dyDescent="0.3"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</row>
    <row r="277" spans="25:37" ht="12.75" customHeight="1" x14ac:dyDescent="0.3"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</row>
    <row r="278" spans="25:37" ht="12.75" customHeight="1" x14ac:dyDescent="0.3"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</row>
    <row r="279" spans="25:37" ht="12.75" customHeight="1" x14ac:dyDescent="0.3"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</row>
    <row r="280" spans="25:37" ht="12.75" customHeight="1" x14ac:dyDescent="0.3"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</row>
    <row r="281" spans="25:37" ht="12.75" customHeight="1" x14ac:dyDescent="0.3"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</row>
    <row r="282" spans="25:37" ht="12.75" customHeight="1" x14ac:dyDescent="0.3"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</row>
    <row r="283" spans="25:37" ht="12.75" customHeight="1" x14ac:dyDescent="0.3"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</row>
    <row r="284" spans="25:37" ht="12.75" customHeight="1" x14ac:dyDescent="0.3"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</row>
    <row r="285" spans="25:37" ht="12.75" customHeight="1" x14ac:dyDescent="0.3"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</row>
    <row r="286" spans="25:37" ht="12.75" customHeight="1" x14ac:dyDescent="0.3"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</row>
    <row r="287" spans="25:37" ht="12.75" customHeight="1" x14ac:dyDescent="0.3"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</row>
    <row r="288" spans="25:37" ht="12.75" customHeight="1" x14ac:dyDescent="0.3"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</row>
    <row r="289" spans="25:37" ht="12.75" customHeight="1" x14ac:dyDescent="0.3"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</row>
    <row r="290" spans="25:37" ht="12.75" customHeight="1" x14ac:dyDescent="0.3"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</row>
    <row r="291" spans="25:37" ht="12.75" customHeight="1" x14ac:dyDescent="0.3"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</row>
    <row r="292" spans="25:37" ht="12.75" customHeight="1" x14ac:dyDescent="0.3"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</row>
    <row r="293" spans="25:37" ht="12.75" customHeight="1" x14ac:dyDescent="0.3"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</row>
    <row r="294" spans="25:37" ht="12.75" customHeight="1" x14ac:dyDescent="0.3"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</row>
    <row r="295" spans="25:37" ht="12.75" customHeight="1" x14ac:dyDescent="0.3"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</row>
    <row r="296" spans="25:37" ht="12.75" customHeight="1" x14ac:dyDescent="0.3"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</row>
    <row r="297" spans="25:37" ht="12.75" customHeight="1" x14ac:dyDescent="0.3"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</row>
    <row r="298" spans="25:37" ht="12.75" customHeight="1" x14ac:dyDescent="0.3"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</row>
    <row r="299" spans="25:37" ht="12.75" customHeight="1" x14ac:dyDescent="0.3"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</row>
    <row r="300" spans="25:37" ht="12.75" customHeight="1" x14ac:dyDescent="0.3"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</row>
    <row r="301" spans="25:37" ht="12.75" customHeight="1" x14ac:dyDescent="0.3"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</row>
    <row r="302" spans="25:37" ht="12.75" customHeight="1" x14ac:dyDescent="0.3"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</row>
    <row r="303" spans="25:37" ht="12.75" customHeight="1" x14ac:dyDescent="0.3"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</row>
    <row r="304" spans="25:37" ht="12.75" customHeight="1" x14ac:dyDescent="0.3"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</row>
    <row r="305" spans="25:37" ht="12.75" customHeight="1" x14ac:dyDescent="0.3"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</row>
    <row r="306" spans="25:37" ht="12.75" customHeight="1" x14ac:dyDescent="0.3"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</row>
    <row r="307" spans="25:37" ht="12.75" customHeight="1" x14ac:dyDescent="0.3"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</row>
    <row r="308" spans="25:37" ht="12.75" customHeight="1" x14ac:dyDescent="0.3"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</row>
    <row r="309" spans="25:37" ht="12.75" customHeight="1" x14ac:dyDescent="0.3"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</row>
    <row r="310" spans="25:37" ht="12.75" customHeight="1" x14ac:dyDescent="0.3"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</row>
    <row r="311" spans="25:37" ht="12.75" customHeight="1" x14ac:dyDescent="0.3"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</row>
    <row r="312" spans="25:37" ht="12.75" customHeight="1" x14ac:dyDescent="0.3"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</row>
    <row r="313" spans="25:37" ht="12.75" customHeight="1" x14ac:dyDescent="0.3"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</row>
    <row r="314" spans="25:37" ht="12.75" customHeight="1" x14ac:dyDescent="0.3"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</row>
    <row r="315" spans="25:37" ht="12.75" customHeight="1" x14ac:dyDescent="0.3"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</row>
    <row r="316" spans="25:37" ht="12.75" customHeight="1" x14ac:dyDescent="0.3"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</row>
    <row r="317" spans="25:37" ht="12.75" customHeight="1" x14ac:dyDescent="0.3"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</row>
    <row r="318" spans="25:37" ht="12.75" customHeight="1" x14ac:dyDescent="0.3"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</row>
    <row r="319" spans="25:37" ht="12.75" customHeight="1" x14ac:dyDescent="0.3"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</row>
    <row r="320" spans="25:37" ht="12.75" customHeight="1" x14ac:dyDescent="0.3"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</row>
    <row r="321" spans="25:37" ht="12.75" customHeight="1" x14ac:dyDescent="0.3"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</row>
    <row r="322" spans="25:37" ht="12.75" customHeight="1" x14ac:dyDescent="0.3"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</row>
    <row r="323" spans="25:37" ht="12.75" customHeight="1" x14ac:dyDescent="0.3"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</row>
    <row r="324" spans="25:37" ht="12.75" customHeight="1" x14ac:dyDescent="0.3"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</row>
    <row r="325" spans="25:37" ht="12.75" customHeight="1" x14ac:dyDescent="0.3"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</row>
    <row r="326" spans="25:37" ht="12.75" customHeight="1" x14ac:dyDescent="0.3"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</row>
    <row r="327" spans="25:37" ht="12.75" customHeight="1" x14ac:dyDescent="0.3"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</row>
    <row r="328" spans="25:37" ht="12.75" customHeight="1" x14ac:dyDescent="0.3"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</row>
    <row r="329" spans="25:37" ht="12.75" customHeight="1" x14ac:dyDescent="0.3"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</row>
    <row r="330" spans="25:37" ht="12.75" customHeight="1" x14ac:dyDescent="0.3"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</row>
    <row r="331" spans="25:37" ht="12.75" customHeight="1" x14ac:dyDescent="0.3"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</row>
    <row r="332" spans="25:37" ht="12.75" customHeight="1" x14ac:dyDescent="0.3"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</row>
    <row r="333" spans="25:37" ht="12.75" customHeight="1" x14ac:dyDescent="0.3"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</row>
    <row r="334" spans="25:37" ht="12.75" customHeight="1" x14ac:dyDescent="0.3"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</row>
    <row r="335" spans="25:37" ht="12.75" customHeight="1" x14ac:dyDescent="0.3"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</row>
    <row r="336" spans="25:37" ht="12.75" customHeight="1" x14ac:dyDescent="0.3"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</row>
    <row r="337" spans="25:37" ht="12.75" customHeight="1" x14ac:dyDescent="0.3"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</row>
    <row r="338" spans="25:37" ht="12.75" customHeight="1" x14ac:dyDescent="0.3"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</row>
    <row r="339" spans="25:37" ht="12.75" customHeight="1" x14ac:dyDescent="0.3"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</row>
    <row r="340" spans="25:37" ht="12.75" customHeight="1" x14ac:dyDescent="0.3"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</row>
    <row r="341" spans="25:37" ht="12.75" customHeight="1" x14ac:dyDescent="0.3"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</row>
    <row r="342" spans="25:37" ht="12.75" customHeight="1" x14ac:dyDescent="0.3"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</row>
    <row r="343" spans="25:37" ht="12.75" customHeight="1" x14ac:dyDescent="0.3"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</row>
    <row r="344" spans="25:37" ht="12.75" customHeight="1" x14ac:dyDescent="0.3"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</row>
    <row r="345" spans="25:37" ht="12.75" customHeight="1" x14ac:dyDescent="0.3"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</row>
    <row r="346" spans="25:37" ht="12.75" customHeight="1" x14ac:dyDescent="0.3"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</row>
    <row r="347" spans="25:37" ht="12.75" customHeight="1" x14ac:dyDescent="0.3"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</row>
    <row r="348" spans="25:37" ht="12.75" customHeight="1" x14ac:dyDescent="0.3"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</row>
    <row r="349" spans="25:37" ht="12.75" customHeight="1" x14ac:dyDescent="0.3"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</row>
    <row r="350" spans="25:37" ht="12.75" customHeight="1" x14ac:dyDescent="0.3"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</row>
    <row r="351" spans="25:37" ht="12.75" customHeight="1" x14ac:dyDescent="0.3"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</row>
    <row r="352" spans="25:37" ht="12.75" customHeight="1" x14ac:dyDescent="0.3"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</row>
    <row r="353" spans="25:37" ht="12.75" customHeight="1" x14ac:dyDescent="0.3"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</row>
    <row r="354" spans="25:37" ht="12.75" customHeight="1" x14ac:dyDescent="0.3"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</row>
    <row r="355" spans="25:37" ht="12.75" customHeight="1" x14ac:dyDescent="0.3"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</row>
    <row r="356" spans="25:37" ht="12.75" customHeight="1" x14ac:dyDescent="0.3"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</row>
    <row r="357" spans="25:37" ht="12.75" customHeight="1" x14ac:dyDescent="0.3"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</row>
    <row r="358" spans="25:37" ht="12.75" customHeight="1" x14ac:dyDescent="0.3"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</row>
    <row r="359" spans="25:37" ht="12.75" customHeight="1" x14ac:dyDescent="0.3"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</row>
    <row r="360" spans="25:37" ht="12.75" customHeight="1" x14ac:dyDescent="0.3"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</row>
    <row r="361" spans="25:37" ht="12.75" customHeight="1" x14ac:dyDescent="0.3"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</row>
    <row r="362" spans="25:37" ht="12.75" customHeight="1" x14ac:dyDescent="0.3"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</row>
    <row r="363" spans="25:37" ht="12.75" customHeight="1" x14ac:dyDescent="0.3"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</row>
    <row r="364" spans="25:37" ht="12.75" customHeight="1" x14ac:dyDescent="0.3"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</row>
    <row r="365" spans="25:37" ht="12.75" customHeight="1" x14ac:dyDescent="0.3"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</row>
    <row r="366" spans="25:37" ht="12.75" customHeight="1" x14ac:dyDescent="0.3"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</row>
    <row r="367" spans="25:37" ht="12.75" customHeight="1" x14ac:dyDescent="0.3"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</row>
    <row r="368" spans="25:37" ht="12.75" customHeight="1" x14ac:dyDescent="0.3"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</row>
    <row r="369" spans="25:37" ht="12.75" customHeight="1" x14ac:dyDescent="0.3"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</row>
    <row r="370" spans="25:37" ht="12.75" customHeight="1" x14ac:dyDescent="0.3"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</row>
    <row r="371" spans="25:37" ht="12.75" customHeight="1" x14ac:dyDescent="0.3"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</row>
    <row r="372" spans="25:37" ht="12.75" customHeight="1" x14ac:dyDescent="0.3"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</row>
    <row r="373" spans="25:37" ht="12.75" customHeight="1" x14ac:dyDescent="0.3"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</row>
    <row r="374" spans="25:37" ht="12.75" customHeight="1" x14ac:dyDescent="0.3"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</row>
    <row r="375" spans="25:37" ht="12.75" customHeight="1" x14ac:dyDescent="0.3"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</row>
    <row r="376" spans="25:37" ht="12.75" customHeight="1" x14ac:dyDescent="0.3"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</row>
    <row r="377" spans="25:37" ht="12.75" customHeight="1" x14ac:dyDescent="0.3"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</row>
    <row r="378" spans="25:37" ht="12.75" customHeight="1" x14ac:dyDescent="0.3"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</row>
    <row r="379" spans="25:37" ht="12.75" customHeight="1" x14ac:dyDescent="0.3"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</row>
    <row r="380" spans="25:37" ht="12.75" customHeight="1" x14ac:dyDescent="0.3"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</row>
    <row r="381" spans="25:37" ht="12.75" customHeight="1" x14ac:dyDescent="0.3"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</row>
    <row r="382" spans="25:37" ht="12.75" customHeight="1" x14ac:dyDescent="0.3"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</row>
    <row r="383" spans="25:37" ht="12.75" customHeight="1" x14ac:dyDescent="0.3"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</row>
    <row r="384" spans="25:37" ht="12.75" customHeight="1" x14ac:dyDescent="0.3"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</row>
    <row r="385" spans="25:37" ht="12.75" customHeight="1" x14ac:dyDescent="0.3"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</row>
    <row r="386" spans="25:37" ht="12.75" customHeight="1" x14ac:dyDescent="0.3"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</row>
    <row r="387" spans="25:37" ht="12.75" customHeight="1" x14ac:dyDescent="0.3"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</row>
    <row r="388" spans="25:37" ht="12.75" customHeight="1" x14ac:dyDescent="0.3"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</row>
    <row r="389" spans="25:37" ht="12.75" customHeight="1" x14ac:dyDescent="0.3"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</row>
    <row r="390" spans="25:37" ht="12.75" customHeight="1" x14ac:dyDescent="0.3"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</row>
    <row r="391" spans="25:37" ht="12.75" customHeight="1" x14ac:dyDescent="0.3"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</row>
    <row r="392" spans="25:37" ht="12.75" customHeight="1" x14ac:dyDescent="0.3"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</row>
    <row r="393" spans="25:37" ht="12.75" customHeight="1" x14ac:dyDescent="0.3"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</row>
    <row r="394" spans="25:37" ht="12.75" customHeight="1" x14ac:dyDescent="0.3"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</row>
    <row r="395" spans="25:37" ht="12.75" customHeight="1" x14ac:dyDescent="0.3"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</row>
    <row r="396" spans="25:37" ht="12.75" customHeight="1" x14ac:dyDescent="0.3"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</row>
    <row r="397" spans="25:37" ht="12.75" customHeight="1" x14ac:dyDescent="0.3"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</row>
    <row r="398" spans="25:37" ht="12.75" customHeight="1" x14ac:dyDescent="0.3"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</row>
    <row r="399" spans="25:37" ht="12.75" customHeight="1" x14ac:dyDescent="0.3"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</row>
    <row r="400" spans="25:37" ht="12.75" customHeight="1" x14ac:dyDescent="0.3"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</row>
    <row r="401" spans="25:37" ht="12.75" customHeight="1" x14ac:dyDescent="0.3"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</row>
    <row r="402" spans="25:37" ht="12.75" customHeight="1" x14ac:dyDescent="0.3"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</row>
    <row r="403" spans="25:37" ht="12.75" customHeight="1" x14ac:dyDescent="0.3"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</row>
    <row r="404" spans="25:37" ht="12.75" customHeight="1" x14ac:dyDescent="0.3"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</row>
    <row r="405" spans="25:37" ht="12.75" customHeight="1" x14ac:dyDescent="0.3"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</row>
    <row r="406" spans="25:37" ht="12.75" customHeight="1" x14ac:dyDescent="0.3"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</row>
    <row r="407" spans="25:37" ht="12.75" customHeight="1" x14ac:dyDescent="0.3"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</row>
    <row r="408" spans="25:37" ht="12.75" customHeight="1" x14ac:dyDescent="0.3"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</row>
    <row r="409" spans="25:37" ht="12.75" customHeight="1" x14ac:dyDescent="0.3"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</row>
    <row r="410" spans="25:37" ht="12.75" customHeight="1" x14ac:dyDescent="0.3"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</row>
    <row r="411" spans="25:37" ht="12.75" customHeight="1" x14ac:dyDescent="0.3"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</row>
    <row r="412" spans="25:37" ht="12.75" customHeight="1" x14ac:dyDescent="0.3"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</row>
    <row r="413" spans="25:37" ht="12.75" customHeight="1" x14ac:dyDescent="0.3"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</row>
    <row r="414" spans="25:37" ht="12.75" customHeight="1" x14ac:dyDescent="0.3"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</row>
    <row r="415" spans="25:37" ht="12.75" customHeight="1" x14ac:dyDescent="0.3"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</row>
    <row r="416" spans="25:37" ht="12.75" customHeight="1" x14ac:dyDescent="0.3"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</row>
    <row r="417" spans="25:37" ht="12.75" customHeight="1" x14ac:dyDescent="0.3"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</row>
    <row r="418" spans="25:37" ht="12.75" customHeight="1" x14ac:dyDescent="0.3"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</row>
    <row r="419" spans="25:37" ht="12.75" customHeight="1" x14ac:dyDescent="0.3"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</row>
    <row r="420" spans="25:37" ht="12.75" customHeight="1" x14ac:dyDescent="0.3"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</row>
    <row r="421" spans="25:37" ht="12.75" customHeight="1" x14ac:dyDescent="0.3"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</row>
    <row r="422" spans="25:37" ht="12.75" customHeight="1" x14ac:dyDescent="0.3"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</row>
    <row r="423" spans="25:37" ht="12.75" customHeight="1" x14ac:dyDescent="0.3"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</row>
    <row r="424" spans="25:37" ht="12.75" customHeight="1" x14ac:dyDescent="0.3"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</row>
    <row r="425" spans="25:37" ht="12.75" customHeight="1" x14ac:dyDescent="0.3"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</row>
    <row r="426" spans="25:37" ht="12.75" customHeight="1" x14ac:dyDescent="0.3"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</row>
    <row r="427" spans="25:37" ht="12.75" customHeight="1" x14ac:dyDescent="0.3"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</row>
    <row r="428" spans="25:37" ht="12.75" customHeight="1" x14ac:dyDescent="0.3"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</row>
    <row r="429" spans="25:37" ht="12.75" customHeight="1" x14ac:dyDescent="0.3"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</row>
    <row r="430" spans="25:37" ht="12.75" customHeight="1" x14ac:dyDescent="0.3"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</row>
    <row r="431" spans="25:37" ht="12.75" customHeight="1" x14ac:dyDescent="0.3"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</row>
    <row r="432" spans="25:37" ht="12.75" customHeight="1" x14ac:dyDescent="0.3"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</row>
    <row r="433" spans="25:37" ht="12.75" customHeight="1" x14ac:dyDescent="0.3"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</row>
    <row r="434" spans="25:37" ht="12.75" customHeight="1" x14ac:dyDescent="0.3"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</row>
    <row r="435" spans="25:37" ht="12.75" customHeight="1" x14ac:dyDescent="0.3"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</row>
    <row r="436" spans="25:37" ht="12.75" customHeight="1" x14ac:dyDescent="0.3"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</row>
    <row r="437" spans="25:37" ht="12.75" customHeight="1" x14ac:dyDescent="0.3"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</row>
    <row r="438" spans="25:37" ht="12.75" customHeight="1" x14ac:dyDescent="0.3"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</row>
    <row r="439" spans="25:37" ht="12.75" customHeight="1" x14ac:dyDescent="0.3"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</row>
    <row r="440" spans="25:37" ht="12.75" customHeight="1" x14ac:dyDescent="0.3"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</row>
    <row r="441" spans="25:37" ht="12.75" customHeight="1" x14ac:dyDescent="0.3"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</row>
    <row r="442" spans="25:37" ht="12.75" customHeight="1" x14ac:dyDescent="0.3"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</row>
    <row r="443" spans="25:37" ht="12.75" customHeight="1" x14ac:dyDescent="0.3"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</row>
    <row r="444" spans="25:37" ht="12.75" customHeight="1" x14ac:dyDescent="0.3"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</row>
    <row r="445" spans="25:37" ht="12.75" customHeight="1" x14ac:dyDescent="0.3"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</row>
    <row r="446" spans="25:37" ht="12.75" customHeight="1" x14ac:dyDescent="0.3"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</row>
    <row r="447" spans="25:37" ht="12.75" customHeight="1" x14ac:dyDescent="0.3"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</row>
    <row r="448" spans="25:37" ht="12.75" customHeight="1" x14ac:dyDescent="0.3"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</row>
    <row r="449" spans="25:37" ht="12.75" customHeight="1" x14ac:dyDescent="0.3"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</row>
    <row r="450" spans="25:37" ht="12.75" customHeight="1" x14ac:dyDescent="0.3"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</row>
    <row r="451" spans="25:37" ht="12.75" customHeight="1" x14ac:dyDescent="0.3"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</row>
    <row r="452" spans="25:37" ht="12.75" customHeight="1" x14ac:dyDescent="0.3"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</row>
    <row r="453" spans="25:37" ht="12.75" customHeight="1" x14ac:dyDescent="0.3"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</row>
    <row r="454" spans="25:37" ht="12.75" customHeight="1" x14ac:dyDescent="0.3"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</row>
    <row r="455" spans="25:37" ht="12.75" customHeight="1" x14ac:dyDescent="0.3"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</row>
    <row r="456" spans="25:37" ht="12.75" customHeight="1" x14ac:dyDescent="0.3"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</row>
    <row r="457" spans="25:37" ht="12.75" customHeight="1" x14ac:dyDescent="0.3"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</row>
    <row r="458" spans="25:37" ht="12.75" customHeight="1" x14ac:dyDescent="0.3"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</row>
    <row r="459" spans="25:37" ht="12.75" customHeight="1" x14ac:dyDescent="0.3"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</row>
    <row r="460" spans="25:37" ht="12.75" customHeight="1" x14ac:dyDescent="0.3"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</row>
    <row r="461" spans="25:37" ht="12.75" customHeight="1" x14ac:dyDescent="0.3"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</row>
    <row r="462" spans="25:37" ht="12.75" customHeight="1" x14ac:dyDescent="0.3"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</row>
    <row r="463" spans="25:37" ht="12.75" customHeight="1" x14ac:dyDescent="0.3"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</row>
    <row r="464" spans="25:37" ht="12.75" customHeight="1" x14ac:dyDescent="0.3"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</row>
    <row r="465" spans="25:37" ht="12.75" customHeight="1" x14ac:dyDescent="0.3"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</row>
    <row r="466" spans="25:37" ht="12.75" customHeight="1" x14ac:dyDescent="0.3"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</row>
    <row r="467" spans="25:37" ht="12.75" customHeight="1" x14ac:dyDescent="0.3"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</row>
    <row r="468" spans="25:37" ht="12.75" customHeight="1" x14ac:dyDescent="0.3"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</row>
    <row r="469" spans="25:37" ht="12.75" customHeight="1" x14ac:dyDescent="0.3"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</row>
    <row r="470" spans="25:37" ht="12.75" customHeight="1" x14ac:dyDescent="0.3"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</row>
    <row r="471" spans="25:37" ht="12.75" customHeight="1" x14ac:dyDescent="0.3"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</row>
    <row r="472" spans="25:37" ht="12.75" customHeight="1" x14ac:dyDescent="0.3"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</row>
    <row r="473" spans="25:37" ht="12.75" customHeight="1" x14ac:dyDescent="0.3"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</row>
    <row r="474" spans="25:37" ht="12.75" customHeight="1" x14ac:dyDescent="0.3"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</row>
    <row r="475" spans="25:37" ht="12.75" customHeight="1" x14ac:dyDescent="0.3"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</row>
    <row r="476" spans="25:37" ht="12.75" customHeight="1" x14ac:dyDescent="0.3"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</row>
    <row r="477" spans="25:37" ht="12.75" customHeight="1" x14ac:dyDescent="0.3"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</row>
    <row r="478" spans="25:37" ht="12.75" customHeight="1" x14ac:dyDescent="0.3"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</row>
    <row r="479" spans="25:37" ht="12.75" customHeight="1" x14ac:dyDescent="0.3"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</row>
    <row r="480" spans="25:37" ht="12.75" customHeight="1" x14ac:dyDescent="0.3"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</row>
    <row r="481" spans="25:37" ht="12.75" customHeight="1" x14ac:dyDescent="0.3"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</row>
    <row r="482" spans="25:37" ht="12.75" customHeight="1" x14ac:dyDescent="0.3"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</row>
    <row r="483" spans="25:37" ht="12.75" customHeight="1" x14ac:dyDescent="0.3"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</row>
    <row r="484" spans="25:37" ht="12.75" customHeight="1" x14ac:dyDescent="0.3"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</row>
    <row r="485" spans="25:37" ht="12.75" customHeight="1" x14ac:dyDescent="0.3"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</row>
    <row r="486" spans="25:37" ht="12.75" customHeight="1" x14ac:dyDescent="0.3"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</row>
    <row r="487" spans="25:37" ht="12.75" customHeight="1" x14ac:dyDescent="0.3"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</row>
    <row r="488" spans="25:37" ht="12.75" customHeight="1" x14ac:dyDescent="0.3"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</row>
    <row r="489" spans="25:37" ht="12.75" customHeight="1" x14ac:dyDescent="0.3"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</row>
    <row r="490" spans="25:37" ht="12.75" customHeight="1" x14ac:dyDescent="0.3"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</row>
    <row r="491" spans="25:37" ht="12.75" customHeight="1" x14ac:dyDescent="0.3"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</row>
    <row r="492" spans="25:37" ht="12.75" customHeight="1" x14ac:dyDescent="0.3"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</row>
    <row r="493" spans="25:37" ht="12.75" customHeight="1" x14ac:dyDescent="0.3"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</row>
    <row r="494" spans="25:37" ht="12.75" customHeight="1" x14ac:dyDescent="0.3"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</row>
    <row r="495" spans="25:37" ht="12.75" customHeight="1" x14ac:dyDescent="0.3"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</row>
    <row r="496" spans="25:37" ht="12.75" customHeight="1" x14ac:dyDescent="0.3"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</row>
    <row r="497" spans="25:37" ht="12.75" customHeight="1" x14ac:dyDescent="0.3"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</row>
    <row r="498" spans="25:37" ht="12.75" customHeight="1" x14ac:dyDescent="0.3"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</row>
    <row r="499" spans="25:37" ht="12.75" customHeight="1" x14ac:dyDescent="0.3"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</row>
    <row r="500" spans="25:37" ht="12.75" customHeight="1" x14ac:dyDescent="0.3"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</row>
    <row r="501" spans="25:37" ht="12.75" customHeight="1" x14ac:dyDescent="0.3"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</row>
    <row r="502" spans="25:37" ht="12.75" customHeight="1" x14ac:dyDescent="0.3">
      <c r="Y502" s="90"/>
      <c r="Z502" s="90"/>
      <c r="AA502" s="90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</row>
    <row r="503" spans="25:37" ht="12.75" customHeight="1" x14ac:dyDescent="0.3"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</row>
    <row r="504" spans="25:37" ht="12.75" customHeight="1" x14ac:dyDescent="0.3">
      <c r="Y504" s="90"/>
      <c r="Z504" s="90"/>
      <c r="AA504" s="90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</row>
    <row r="505" spans="25:37" ht="12.75" customHeight="1" x14ac:dyDescent="0.3"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</row>
    <row r="506" spans="25:37" ht="12.75" customHeight="1" x14ac:dyDescent="0.3">
      <c r="Y506" s="90"/>
      <c r="Z506" s="90"/>
      <c r="AA506" s="90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</row>
    <row r="507" spans="25:37" ht="12.75" customHeight="1" x14ac:dyDescent="0.3"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</row>
    <row r="508" spans="25:37" ht="12.75" customHeight="1" x14ac:dyDescent="0.3">
      <c r="Y508" s="90"/>
      <c r="Z508" s="90"/>
      <c r="AA508" s="90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</row>
    <row r="509" spans="25:37" ht="12.75" customHeight="1" x14ac:dyDescent="0.3"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</row>
    <row r="510" spans="25:37" ht="12.75" customHeight="1" x14ac:dyDescent="0.3">
      <c r="Y510" s="90"/>
      <c r="Z510" s="90"/>
      <c r="AA510" s="90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</row>
    <row r="511" spans="25:37" ht="12.75" customHeight="1" x14ac:dyDescent="0.3"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</row>
    <row r="512" spans="25:37" ht="12.75" customHeight="1" x14ac:dyDescent="0.3">
      <c r="Y512" s="90"/>
      <c r="Z512" s="90"/>
      <c r="AA512" s="90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</row>
    <row r="513" spans="25:37" ht="12.75" customHeight="1" x14ac:dyDescent="0.3"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</row>
    <row r="514" spans="25:37" ht="12.75" customHeight="1" x14ac:dyDescent="0.3"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</row>
    <row r="515" spans="25:37" ht="12.75" customHeight="1" x14ac:dyDescent="0.3"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</row>
    <row r="516" spans="25:37" ht="12.75" customHeight="1" x14ac:dyDescent="0.3"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</row>
    <row r="517" spans="25:37" ht="12.75" customHeight="1" x14ac:dyDescent="0.3"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</row>
    <row r="518" spans="25:37" ht="12.75" customHeight="1" x14ac:dyDescent="0.3"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</row>
    <row r="519" spans="25:37" ht="12.75" customHeight="1" x14ac:dyDescent="0.3"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</row>
    <row r="520" spans="25:37" ht="12.75" customHeight="1" x14ac:dyDescent="0.3"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</row>
    <row r="521" spans="25:37" ht="12.75" customHeight="1" x14ac:dyDescent="0.3"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</row>
    <row r="522" spans="25:37" ht="12.75" customHeight="1" x14ac:dyDescent="0.3"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</row>
    <row r="523" spans="25:37" ht="12.75" customHeight="1" x14ac:dyDescent="0.3"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</row>
    <row r="524" spans="25:37" ht="12.75" customHeight="1" x14ac:dyDescent="0.3"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</row>
    <row r="525" spans="25:37" ht="12.75" customHeight="1" x14ac:dyDescent="0.3"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</row>
    <row r="526" spans="25:37" ht="12.75" customHeight="1" x14ac:dyDescent="0.3"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</row>
    <row r="527" spans="25:37" ht="12.75" customHeight="1" x14ac:dyDescent="0.3"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</row>
    <row r="528" spans="25:37" ht="12.75" customHeight="1" x14ac:dyDescent="0.3"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</row>
    <row r="529" spans="25:37" ht="12.75" customHeight="1" x14ac:dyDescent="0.3"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</row>
    <row r="530" spans="25:37" ht="12.75" customHeight="1" x14ac:dyDescent="0.3"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</row>
    <row r="531" spans="25:37" ht="12.75" customHeight="1" x14ac:dyDescent="0.3"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</row>
    <row r="532" spans="25:37" ht="12.75" customHeight="1" x14ac:dyDescent="0.3"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</row>
    <row r="533" spans="25:37" ht="12.75" customHeight="1" x14ac:dyDescent="0.3"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</row>
    <row r="534" spans="25:37" ht="12.75" customHeight="1" x14ac:dyDescent="0.3">
      <c r="Y534" s="90"/>
      <c r="Z534" s="90"/>
      <c r="AA534" s="90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</row>
    <row r="535" spans="25:37" ht="12.75" customHeight="1" x14ac:dyDescent="0.3"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</row>
    <row r="536" spans="25:37" ht="12.75" customHeight="1" x14ac:dyDescent="0.3">
      <c r="Y536" s="90"/>
      <c r="Z536" s="90"/>
      <c r="AA536" s="90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</row>
    <row r="537" spans="25:37" ht="12.75" customHeight="1" x14ac:dyDescent="0.3"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</row>
    <row r="538" spans="25:37" ht="12.75" customHeight="1" x14ac:dyDescent="0.3"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</row>
    <row r="539" spans="25:37" ht="12.75" customHeight="1" x14ac:dyDescent="0.3"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</row>
    <row r="540" spans="25:37" ht="12.75" customHeight="1" x14ac:dyDescent="0.3"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</row>
    <row r="541" spans="25:37" ht="12.75" customHeight="1" x14ac:dyDescent="0.3"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</row>
    <row r="542" spans="25:37" ht="12.75" customHeight="1" x14ac:dyDescent="0.3"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</row>
    <row r="543" spans="25:37" ht="12.75" customHeight="1" x14ac:dyDescent="0.3"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</row>
    <row r="544" spans="25:37" ht="12.75" customHeight="1" x14ac:dyDescent="0.3"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</row>
    <row r="545" spans="25:37" ht="12.75" customHeight="1" x14ac:dyDescent="0.3"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</row>
    <row r="546" spans="25:37" ht="12.75" customHeight="1" x14ac:dyDescent="0.3"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</row>
    <row r="547" spans="25:37" ht="12.75" customHeight="1" x14ac:dyDescent="0.3"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</row>
    <row r="548" spans="25:37" ht="12.75" customHeight="1" x14ac:dyDescent="0.3"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</row>
    <row r="549" spans="25:37" ht="12.75" customHeight="1" x14ac:dyDescent="0.3"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</row>
    <row r="550" spans="25:37" ht="12.75" customHeight="1" x14ac:dyDescent="0.3"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</row>
    <row r="551" spans="25:37" ht="12.75" customHeight="1" x14ac:dyDescent="0.3"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</row>
    <row r="552" spans="25:37" ht="12.75" customHeight="1" x14ac:dyDescent="0.3"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</row>
    <row r="553" spans="25:37" ht="12.75" customHeight="1" x14ac:dyDescent="0.3"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</row>
    <row r="554" spans="25:37" ht="12.75" customHeight="1" x14ac:dyDescent="0.3"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</row>
    <row r="555" spans="25:37" ht="12.75" customHeight="1" x14ac:dyDescent="0.3"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</row>
    <row r="556" spans="25:37" ht="12.75" customHeight="1" x14ac:dyDescent="0.3"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</row>
    <row r="557" spans="25:37" ht="12.75" customHeight="1" x14ac:dyDescent="0.3"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</row>
    <row r="558" spans="25:37" ht="12.75" customHeight="1" x14ac:dyDescent="0.3"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</row>
    <row r="559" spans="25:37" ht="12.75" customHeight="1" x14ac:dyDescent="0.3"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</row>
    <row r="560" spans="25:37" ht="12.75" customHeight="1" x14ac:dyDescent="0.3"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</row>
    <row r="561" spans="25:37" ht="12.75" customHeight="1" x14ac:dyDescent="0.3"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</row>
    <row r="562" spans="25:37" ht="12.75" customHeight="1" x14ac:dyDescent="0.3"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</row>
    <row r="563" spans="25:37" ht="12.75" customHeight="1" x14ac:dyDescent="0.3"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</row>
    <row r="564" spans="25:37" ht="12.75" customHeight="1" x14ac:dyDescent="0.3"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</row>
    <row r="565" spans="25:37" ht="12.75" customHeight="1" x14ac:dyDescent="0.3"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</row>
    <row r="566" spans="25:37" ht="12.75" customHeight="1" x14ac:dyDescent="0.3"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</row>
    <row r="567" spans="25:37" ht="12.75" customHeight="1" x14ac:dyDescent="0.3"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</row>
    <row r="568" spans="25:37" ht="12.75" customHeight="1" x14ac:dyDescent="0.3"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</row>
    <row r="569" spans="25:37" ht="12.75" customHeight="1" x14ac:dyDescent="0.3"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</row>
    <row r="570" spans="25:37" ht="12.75" customHeight="1" x14ac:dyDescent="0.3"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</row>
    <row r="571" spans="25:37" ht="12.75" customHeight="1" x14ac:dyDescent="0.3"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</row>
    <row r="572" spans="25:37" ht="12.75" customHeight="1" x14ac:dyDescent="0.3"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</row>
    <row r="573" spans="25:37" ht="12.75" customHeight="1" x14ac:dyDescent="0.3"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</row>
    <row r="574" spans="25:37" ht="12.75" customHeight="1" x14ac:dyDescent="0.3"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</row>
    <row r="575" spans="25:37" ht="12.75" customHeight="1" x14ac:dyDescent="0.3"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</row>
    <row r="576" spans="25:37" ht="12.75" customHeight="1" x14ac:dyDescent="0.3"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</row>
    <row r="577" spans="25:37" ht="12.75" customHeight="1" x14ac:dyDescent="0.3"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</row>
    <row r="578" spans="25:37" ht="12.75" customHeight="1" x14ac:dyDescent="0.3"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</row>
    <row r="579" spans="25:37" ht="12.75" customHeight="1" x14ac:dyDescent="0.3"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</row>
    <row r="580" spans="25:37" ht="12.75" customHeight="1" x14ac:dyDescent="0.3"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</row>
    <row r="581" spans="25:37" ht="12.75" customHeight="1" x14ac:dyDescent="0.3"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</row>
    <row r="582" spans="25:37" ht="12.75" customHeight="1" x14ac:dyDescent="0.3"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</row>
    <row r="583" spans="25:37" ht="12.75" customHeight="1" x14ac:dyDescent="0.3"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</row>
    <row r="584" spans="25:37" ht="12.75" customHeight="1" x14ac:dyDescent="0.3"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</row>
    <row r="585" spans="25:37" ht="12.75" customHeight="1" x14ac:dyDescent="0.3"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</row>
    <row r="586" spans="25:37" ht="12.75" customHeight="1" x14ac:dyDescent="0.3"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</row>
    <row r="587" spans="25:37" ht="12.75" customHeight="1" x14ac:dyDescent="0.3"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</row>
    <row r="588" spans="25:37" ht="12.75" customHeight="1" x14ac:dyDescent="0.3"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</row>
    <row r="589" spans="25:37" ht="12.75" customHeight="1" x14ac:dyDescent="0.3"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</row>
    <row r="590" spans="25:37" ht="12.75" customHeight="1" x14ac:dyDescent="0.3"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</row>
    <row r="591" spans="25:37" ht="12.75" customHeight="1" x14ac:dyDescent="0.3"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</row>
    <row r="592" spans="25:37" ht="12.75" customHeight="1" x14ac:dyDescent="0.3"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</row>
    <row r="593" spans="25:37" ht="12.75" customHeight="1" x14ac:dyDescent="0.3"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</row>
    <row r="594" spans="25:37" ht="12.75" customHeight="1" x14ac:dyDescent="0.3">
      <c r="Y594" s="90"/>
      <c r="Z594" s="90"/>
      <c r="AA594" s="90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</row>
    <row r="595" spans="25:37" ht="12.75" customHeight="1" x14ac:dyDescent="0.3"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</row>
    <row r="596" spans="25:37" ht="12.75" customHeight="1" x14ac:dyDescent="0.3"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</row>
    <row r="597" spans="25:37" ht="12.75" customHeight="1" x14ac:dyDescent="0.3"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</row>
    <row r="598" spans="25:37" ht="12.75" customHeight="1" x14ac:dyDescent="0.3"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</row>
    <row r="599" spans="25:37" ht="12.75" customHeight="1" x14ac:dyDescent="0.3"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</row>
    <row r="600" spans="25:37" ht="12.75" customHeight="1" x14ac:dyDescent="0.3"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</row>
    <row r="601" spans="25:37" ht="12.75" customHeight="1" x14ac:dyDescent="0.3"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</row>
    <row r="602" spans="25:37" ht="12.75" customHeight="1" x14ac:dyDescent="0.3"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</row>
    <row r="603" spans="25:37" ht="12.75" customHeight="1" x14ac:dyDescent="0.3"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</row>
    <row r="604" spans="25:37" ht="12.75" customHeight="1" x14ac:dyDescent="0.3"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</row>
    <row r="605" spans="25:37" ht="12.75" customHeight="1" x14ac:dyDescent="0.3"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</row>
    <row r="606" spans="25:37" ht="12.75" customHeight="1" x14ac:dyDescent="0.3"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</row>
    <row r="607" spans="25:37" ht="12.75" customHeight="1" x14ac:dyDescent="0.3"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</row>
    <row r="608" spans="25:37" ht="12.75" customHeight="1" x14ac:dyDescent="0.3"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</row>
    <row r="609" spans="25:37" ht="12.75" customHeight="1" x14ac:dyDescent="0.3"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</row>
    <row r="610" spans="25:37" ht="12.75" customHeight="1" x14ac:dyDescent="0.3"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</row>
    <row r="611" spans="25:37" ht="12.75" customHeight="1" x14ac:dyDescent="0.3"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</row>
    <row r="612" spans="25:37" ht="12.75" customHeight="1" x14ac:dyDescent="0.3"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</row>
    <row r="613" spans="25:37" ht="12.75" customHeight="1" x14ac:dyDescent="0.3"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</row>
    <row r="614" spans="25:37" ht="12.75" customHeight="1" x14ac:dyDescent="0.3"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</row>
    <row r="615" spans="25:37" ht="12.75" customHeight="1" x14ac:dyDescent="0.3"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</row>
    <row r="616" spans="25:37" ht="12.75" customHeight="1" x14ac:dyDescent="0.3">
      <c r="Y616" s="90"/>
      <c r="Z616" s="90"/>
      <c r="AA616" s="90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</row>
    <row r="617" spans="25:37" ht="12.75" customHeight="1" x14ac:dyDescent="0.3"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</row>
    <row r="618" spans="25:37" ht="12.75" customHeight="1" x14ac:dyDescent="0.3">
      <c r="Y618" s="90"/>
      <c r="Z618" s="90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</row>
    <row r="619" spans="25:37" ht="12.75" customHeight="1" x14ac:dyDescent="0.3"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</row>
    <row r="620" spans="25:37" ht="12.75" customHeight="1" x14ac:dyDescent="0.3">
      <c r="Y620" s="90"/>
      <c r="Z620" s="90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</row>
    <row r="621" spans="25:37" ht="12.75" customHeight="1" x14ac:dyDescent="0.3"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</row>
    <row r="622" spans="25:37" ht="12.75" customHeight="1" x14ac:dyDescent="0.3"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</row>
    <row r="623" spans="25:37" ht="12.75" customHeight="1" x14ac:dyDescent="0.3"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</row>
    <row r="624" spans="25:37" ht="12.75" customHeight="1" x14ac:dyDescent="0.3"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</row>
    <row r="625" spans="25:37" ht="12.75" customHeight="1" x14ac:dyDescent="0.3"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</row>
    <row r="626" spans="25:37" ht="12.75" customHeight="1" x14ac:dyDescent="0.3"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</row>
    <row r="627" spans="25:37" ht="12.75" customHeight="1" x14ac:dyDescent="0.3"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</row>
    <row r="628" spans="25:37" ht="12.75" customHeight="1" x14ac:dyDescent="0.3"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</row>
    <row r="629" spans="25:37" ht="12.75" customHeight="1" x14ac:dyDescent="0.3"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</row>
    <row r="630" spans="25:37" ht="12.75" customHeight="1" x14ac:dyDescent="0.3"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</row>
    <row r="631" spans="25:37" ht="12.75" customHeight="1" x14ac:dyDescent="0.3"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</row>
    <row r="632" spans="25:37" ht="12.75" customHeight="1" x14ac:dyDescent="0.3"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</row>
    <row r="633" spans="25:37" ht="12.75" customHeight="1" x14ac:dyDescent="0.3"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</row>
    <row r="634" spans="25:37" ht="12.75" customHeight="1" x14ac:dyDescent="0.3"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</row>
    <row r="635" spans="25:37" ht="12.75" customHeight="1" x14ac:dyDescent="0.3"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</row>
    <row r="636" spans="25:37" ht="12.75" customHeight="1" x14ac:dyDescent="0.3"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</row>
    <row r="637" spans="25:37" ht="12.75" customHeight="1" x14ac:dyDescent="0.3"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</row>
    <row r="638" spans="25:37" ht="12.75" customHeight="1" x14ac:dyDescent="0.3"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</row>
    <row r="639" spans="25:37" ht="12.75" customHeight="1" x14ac:dyDescent="0.3"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</row>
    <row r="640" spans="25:37" ht="12.75" customHeight="1" x14ac:dyDescent="0.3"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</row>
    <row r="641" spans="25:37" ht="12.75" customHeight="1" x14ac:dyDescent="0.3"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</row>
    <row r="642" spans="25:37" ht="12.75" customHeight="1" x14ac:dyDescent="0.3"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</row>
    <row r="643" spans="25:37" ht="12.75" customHeight="1" x14ac:dyDescent="0.3"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</row>
    <row r="644" spans="25:37" ht="12.75" customHeight="1" x14ac:dyDescent="0.3"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</row>
    <row r="645" spans="25:37" ht="12.75" customHeight="1" x14ac:dyDescent="0.3"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</row>
    <row r="646" spans="25:37" ht="12.75" customHeight="1" x14ac:dyDescent="0.3"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</row>
    <row r="647" spans="25:37" ht="12.75" customHeight="1" x14ac:dyDescent="0.3"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</row>
    <row r="648" spans="25:37" ht="12.75" customHeight="1" x14ac:dyDescent="0.3"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</row>
    <row r="649" spans="25:37" ht="12.75" customHeight="1" x14ac:dyDescent="0.3"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</row>
    <row r="650" spans="25:37" ht="12.75" customHeight="1" x14ac:dyDescent="0.3"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</row>
    <row r="651" spans="25:37" ht="12.75" customHeight="1" x14ac:dyDescent="0.3"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</row>
    <row r="652" spans="25:37" ht="12.75" customHeight="1" x14ac:dyDescent="0.3"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</row>
    <row r="653" spans="25:37" ht="12.75" customHeight="1" x14ac:dyDescent="0.3"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</row>
    <row r="654" spans="25:37" ht="12.75" customHeight="1" x14ac:dyDescent="0.3"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</row>
    <row r="655" spans="25:37" ht="12.75" customHeight="1" x14ac:dyDescent="0.3"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</row>
    <row r="656" spans="25:37" ht="12.75" customHeight="1" x14ac:dyDescent="0.3"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</row>
    <row r="657" spans="25:37" ht="12.75" customHeight="1" x14ac:dyDescent="0.3"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</row>
    <row r="658" spans="25:37" ht="12.75" customHeight="1" x14ac:dyDescent="0.3"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</row>
    <row r="659" spans="25:37" ht="12.75" customHeight="1" x14ac:dyDescent="0.3"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</row>
    <row r="660" spans="25:37" ht="12.75" customHeight="1" x14ac:dyDescent="0.3"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</row>
    <row r="661" spans="25:37" ht="12.75" customHeight="1" x14ac:dyDescent="0.3"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</row>
    <row r="662" spans="25:37" ht="12.75" customHeight="1" x14ac:dyDescent="0.3"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</row>
    <row r="663" spans="25:37" ht="12.75" customHeight="1" x14ac:dyDescent="0.3"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</row>
    <row r="664" spans="25:37" ht="12.75" customHeight="1" x14ac:dyDescent="0.3"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</row>
    <row r="665" spans="25:37" ht="12.75" customHeight="1" x14ac:dyDescent="0.3"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</row>
    <row r="666" spans="25:37" ht="12.75" customHeight="1" x14ac:dyDescent="0.3"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</row>
    <row r="667" spans="25:37" ht="12.75" customHeight="1" x14ac:dyDescent="0.3"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</row>
    <row r="668" spans="25:37" ht="12.75" customHeight="1" x14ac:dyDescent="0.3"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</row>
    <row r="669" spans="25:37" ht="12.75" customHeight="1" x14ac:dyDescent="0.3"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</row>
    <row r="670" spans="25:37" ht="12.75" customHeight="1" x14ac:dyDescent="0.3"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</row>
    <row r="671" spans="25:37" ht="12.75" customHeight="1" x14ac:dyDescent="0.3"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</row>
    <row r="672" spans="25:37" ht="12.75" customHeight="1" x14ac:dyDescent="0.3"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</row>
    <row r="673" spans="25:37" ht="12.75" customHeight="1" x14ac:dyDescent="0.3"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</row>
    <row r="674" spans="25:37" ht="12.75" customHeight="1" x14ac:dyDescent="0.3"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</row>
    <row r="675" spans="25:37" ht="12.75" customHeight="1" x14ac:dyDescent="0.3"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</row>
    <row r="676" spans="25:37" ht="12.75" customHeight="1" x14ac:dyDescent="0.3"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</row>
    <row r="677" spans="25:37" ht="12.75" customHeight="1" x14ac:dyDescent="0.3"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</row>
    <row r="678" spans="25:37" ht="12.75" customHeight="1" x14ac:dyDescent="0.3"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</row>
    <row r="679" spans="25:37" ht="12.75" customHeight="1" x14ac:dyDescent="0.3"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</row>
    <row r="680" spans="25:37" ht="12.75" customHeight="1" x14ac:dyDescent="0.3"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</row>
    <row r="681" spans="25:37" ht="12.75" customHeight="1" x14ac:dyDescent="0.3"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</row>
    <row r="682" spans="25:37" ht="12.75" customHeight="1" x14ac:dyDescent="0.3"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</row>
    <row r="683" spans="25:37" ht="12.75" customHeight="1" x14ac:dyDescent="0.3"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</row>
    <row r="684" spans="25:37" ht="12.75" customHeight="1" x14ac:dyDescent="0.3"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</row>
    <row r="685" spans="25:37" ht="12.75" customHeight="1" x14ac:dyDescent="0.3"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</row>
    <row r="686" spans="25:37" ht="12.75" customHeight="1" x14ac:dyDescent="0.3"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</row>
    <row r="687" spans="25:37" ht="12.75" customHeight="1" x14ac:dyDescent="0.3"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</row>
    <row r="688" spans="25:37" ht="12.75" customHeight="1" x14ac:dyDescent="0.3"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</row>
    <row r="689" spans="25:37" ht="12.75" customHeight="1" x14ac:dyDescent="0.3"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</row>
    <row r="690" spans="25:37" ht="12.75" customHeight="1" x14ac:dyDescent="0.3"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</row>
    <row r="691" spans="25:37" ht="12.75" customHeight="1" x14ac:dyDescent="0.3"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</row>
    <row r="692" spans="25:37" ht="12.75" customHeight="1" x14ac:dyDescent="0.3"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</row>
    <row r="693" spans="25:37" ht="12.75" customHeight="1" x14ac:dyDescent="0.3"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</row>
    <row r="694" spans="25:37" ht="12.75" customHeight="1" x14ac:dyDescent="0.3"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</row>
    <row r="695" spans="25:37" ht="12.75" customHeight="1" x14ac:dyDescent="0.3"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</row>
    <row r="696" spans="25:37" ht="12.75" customHeight="1" x14ac:dyDescent="0.3"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</row>
    <row r="697" spans="25:37" ht="12.75" customHeight="1" x14ac:dyDescent="0.3"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</row>
    <row r="698" spans="25:37" ht="12.75" customHeight="1" x14ac:dyDescent="0.3"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</row>
    <row r="699" spans="25:37" ht="12.75" customHeight="1" x14ac:dyDescent="0.3"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</row>
    <row r="700" spans="25:37" ht="12.75" customHeight="1" x14ac:dyDescent="0.3"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</row>
    <row r="701" spans="25:37" ht="12.75" customHeight="1" x14ac:dyDescent="0.3"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</row>
    <row r="702" spans="25:37" ht="12.75" customHeight="1" x14ac:dyDescent="0.3"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</row>
    <row r="703" spans="25:37" ht="12.75" customHeight="1" x14ac:dyDescent="0.3"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</row>
    <row r="704" spans="25:37" ht="12.75" customHeight="1" x14ac:dyDescent="0.3"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</row>
    <row r="705" spans="25:37" ht="12.75" customHeight="1" x14ac:dyDescent="0.3"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</row>
    <row r="706" spans="25:37" ht="12.75" customHeight="1" x14ac:dyDescent="0.3"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</row>
    <row r="707" spans="25:37" ht="12.75" customHeight="1" x14ac:dyDescent="0.3"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</row>
    <row r="708" spans="25:37" ht="12.75" customHeight="1" x14ac:dyDescent="0.3"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</row>
    <row r="709" spans="25:37" ht="12.75" customHeight="1" x14ac:dyDescent="0.3"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</row>
    <row r="710" spans="25:37" ht="12.75" customHeight="1" x14ac:dyDescent="0.3"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</row>
    <row r="711" spans="25:37" ht="12.75" customHeight="1" x14ac:dyDescent="0.3"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</row>
    <row r="712" spans="25:37" ht="12.75" customHeight="1" x14ac:dyDescent="0.3"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</row>
    <row r="713" spans="25:37" ht="12.75" customHeight="1" x14ac:dyDescent="0.3"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</row>
    <row r="714" spans="25:37" ht="12.75" customHeight="1" x14ac:dyDescent="0.3"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</row>
    <row r="715" spans="25:37" ht="12.75" customHeight="1" x14ac:dyDescent="0.3"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</row>
    <row r="716" spans="25:37" ht="12.75" customHeight="1" x14ac:dyDescent="0.3"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</row>
    <row r="717" spans="25:37" ht="12.75" customHeight="1" x14ac:dyDescent="0.3"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</row>
    <row r="718" spans="25:37" ht="12.75" customHeight="1" x14ac:dyDescent="0.3"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</row>
    <row r="719" spans="25:37" ht="12.75" customHeight="1" x14ac:dyDescent="0.3"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</row>
    <row r="720" spans="25:37" ht="12.75" customHeight="1" x14ac:dyDescent="0.3"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</row>
    <row r="721" spans="25:37" ht="12.75" customHeight="1" x14ac:dyDescent="0.3"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</row>
    <row r="722" spans="25:37" ht="12.75" customHeight="1" x14ac:dyDescent="0.3"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</row>
    <row r="723" spans="25:37" ht="12.75" customHeight="1" x14ac:dyDescent="0.3"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</row>
    <row r="724" spans="25:37" ht="12.75" customHeight="1" x14ac:dyDescent="0.3"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</row>
    <row r="725" spans="25:37" ht="12.75" customHeight="1" x14ac:dyDescent="0.3"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</row>
    <row r="726" spans="25:37" ht="12.75" customHeight="1" x14ac:dyDescent="0.3"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</row>
    <row r="727" spans="25:37" ht="12.75" customHeight="1" x14ac:dyDescent="0.3"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</row>
    <row r="728" spans="25:37" ht="12.75" customHeight="1" x14ac:dyDescent="0.3"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</row>
    <row r="729" spans="25:37" ht="12.75" customHeight="1" x14ac:dyDescent="0.3"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</row>
    <row r="730" spans="25:37" ht="12.75" customHeight="1" x14ac:dyDescent="0.3"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</row>
    <row r="731" spans="25:37" ht="12.75" customHeight="1" x14ac:dyDescent="0.3"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</row>
    <row r="732" spans="25:37" ht="12.75" customHeight="1" x14ac:dyDescent="0.3"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</row>
    <row r="733" spans="25:37" ht="12.75" customHeight="1" x14ac:dyDescent="0.3"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</row>
    <row r="734" spans="25:37" ht="12.75" customHeight="1" x14ac:dyDescent="0.3"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</row>
    <row r="735" spans="25:37" ht="12.75" customHeight="1" x14ac:dyDescent="0.3"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</row>
    <row r="736" spans="25:37" ht="12.75" customHeight="1" x14ac:dyDescent="0.3"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</row>
    <row r="737" spans="25:37" ht="12.75" customHeight="1" x14ac:dyDescent="0.3"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</row>
    <row r="738" spans="25:37" ht="12.75" customHeight="1" x14ac:dyDescent="0.3"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</row>
    <row r="739" spans="25:37" ht="12.75" customHeight="1" x14ac:dyDescent="0.3"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</row>
    <row r="740" spans="25:37" ht="12.75" customHeight="1" x14ac:dyDescent="0.3"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</row>
    <row r="741" spans="25:37" ht="12.75" customHeight="1" x14ac:dyDescent="0.3"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</row>
    <row r="742" spans="25:37" ht="12.75" customHeight="1" x14ac:dyDescent="0.3"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</row>
    <row r="743" spans="25:37" ht="12.75" customHeight="1" x14ac:dyDescent="0.3"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</row>
    <row r="744" spans="25:37" ht="12.75" customHeight="1" x14ac:dyDescent="0.3"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</row>
    <row r="745" spans="25:37" ht="12.75" customHeight="1" x14ac:dyDescent="0.3"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</row>
    <row r="746" spans="25:37" ht="12.75" customHeight="1" x14ac:dyDescent="0.3"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</row>
    <row r="747" spans="25:37" ht="12.75" customHeight="1" x14ac:dyDescent="0.3"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</row>
    <row r="748" spans="25:37" ht="12.75" customHeight="1" x14ac:dyDescent="0.3"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</row>
    <row r="749" spans="25:37" ht="12.75" customHeight="1" x14ac:dyDescent="0.3"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</row>
    <row r="750" spans="25:37" ht="12.75" customHeight="1" x14ac:dyDescent="0.3"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</row>
    <row r="751" spans="25:37" ht="12.75" customHeight="1" x14ac:dyDescent="0.3"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</row>
    <row r="752" spans="25:37" ht="12.75" customHeight="1" x14ac:dyDescent="0.3">
      <c r="Y752" s="90"/>
      <c r="Z752" s="90"/>
      <c r="AA752" s="90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</row>
    <row r="753" spans="25:37" ht="12.75" customHeight="1" x14ac:dyDescent="0.3"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</row>
    <row r="754" spans="25:37" ht="12.75" customHeight="1" x14ac:dyDescent="0.3">
      <c r="Y754" s="90"/>
      <c r="Z754" s="90"/>
      <c r="AA754" s="90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</row>
    <row r="755" spans="25:37" ht="12.75" customHeight="1" x14ac:dyDescent="0.3"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</row>
    <row r="756" spans="25:37" ht="12.75" customHeight="1" x14ac:dyDescent="0.3">
      <c r="Y756" s="90"/>
      <c r="Z756" s="90"/>
      <c r="AA756" s="90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</row>
    <row r="757" spans="25:37" ht="12.75" customHeight="1" x14ac:dyDescent="0.3"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</row>
    <row r="758" spans="25:37" ht="12.75" customHeight="1" x14ac:dyDescent="0.3"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</row>
    <row r="759" spans="25:37" ht="12.75" customHeight="1" x14ac:dyDescent="0.3"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</row>
    <row r="760" spans="25:37" ht="12.75" customHeight="1" x14ac:dyDescent="0.3"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</row>
    <row r="761" spans="25:37" ht="12.75" customHeight="1" x14ac:dyDescent="0.3"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</row>
    <row r="762" spans="25:37" ht="12.75" customHeight="1" x14ac:dyDescent="0.3"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</row>
    <row r="763" spans="25:37" ht="12.75" customHeight="1" x14ac:dyDescent="0.3"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</row>
    <row r="764" spans="25:37" ht="12.75" customHeight="1" x14ac:dyDescent="0.3"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</row>
    <row r="765" spans="25:37" ht="12.75" customHeight="1" x14ac:dyDescent="0.3"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</row>
    <row r="766" spans="25:37" ht="12.75" customHeight="1" x14ac:dyDescent="0.3"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</row>
    <row r="767" spans="25:37" ht="12.75" customHeight="1" x14ac:dyDescent="0.3"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</row>
    <row r="768" spans="25:37" ht="12.75" customHeight="1" x14ac:dyDescent="0.3"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</row>
    <row r="769" spans="25:37" ht="12.75" customHeight="1" x14ac:dyDescent="0.3"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</row>
    <row r="770" spans="25:37" ht="12.75" customHeight="1" x14ac:dyDescent="0.3"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</row>
    <row r="771" spans="25:37" ht="12.75" customHeight="1" x14ac:dyDescent="0.3"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</row>
    <row r="772" spans="25:37" ht="12.75" customHeight="1" x14ac:dyDescent="0.3">
      <c r="Y772" s="90"/>
      <c r="Z772" s="90"/>
      <c r="AA772" s="90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</row>
    <row r="773" spans="25:37" ht="12.75" customHeight="1" x14ac:dyDescent="0.3"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</row>
    <row r="774" spans="25:37" ht="12.75" customHeight="1" x14ac:dyDescent="0.3"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</row>
    <row r="775" spans="25:37" ht="12.75" customHeight="1" x14ac:dyDescent="0.3"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</row>
    <row r="776" spans="25:37" ht="12.75" customHeight="1" x14ac:dyDescent="0.3">
      <c r="Y776" s="90"/>
      <c r="Z776" s="90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</row>
    <row r="777" spans="25:37" ht="12.75" customHeight="1" x14ac:dyDescent="0.3"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</row>
    <row r="778" spans="25:37" ht="12.75" customHeight="1" x14ac:dyDescent="0.3">
      <c r="Y778" s="90"/>
      <c r="Z778" s="90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</row>
    <row r="779" spans="25:37" ht="12.75" customHeight="1" x14ac:dyDescent="0.3"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</row>
    <row r="780" spans="25:37" ht="12.75" customHeight="1" x14ac:dyDescent="0.3">
      <c r="Y780" s="90"/>
      <c r="Z780" s="90"/>
      <c r="AA780" s="90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</row>
    <row r="781" spans="25:37" ht="12.75" customHeight="1" x14ac:dyDescent="0.3"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</row>
    <row r="782" spans="25:37" ht="12.75" customHeight="1" x14ac:dyDescent="0.3">
      <c r="Y782" s="90"/>
      <c r="Z782" s="90"/>
      <c r="AA782" s="90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</row>
    <row r="783" spans="25:37" ht="12.75" customHeight="1" x14ac:dyDescent="0.3"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</row>
    <row r="784" spans="25:37" ht="12.75" customHeight="1" x14ac:dyDescent="0.3">
      <c r="Y784" s="90"/>
      <c r="Z784" s="90"/>
      <c r="AA784" s="90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</row>
    <row r="785" spans="25:37" ht="12.75" customHeight="1" x14ac:dyDescent="0.3"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</row>
    <row r="786" spans="25:37" ht="12.75" customHeight="1" x14ac:dyDescent="0.3">
      <c r="Y786" s="90"/>
      <c r="Z786" s="90"/>
      <c r="AA786" s="90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</row>
    <row r="787" spans="25:37" ht="12.75" customHeight="1" x14ac:dyDescent="0.3"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</row>
    <row r="788" spans="25:37" ht="12.75" customHeight="1" x14ac:dyDescent="0.3">
      <c r="Y788" s="90"/>
      <c r="Z788" s="90"/>
      <c r="AA788" s="90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</row>
    <row r="789" spans="25:37" ht="12.75" customHeight="1" x14ac:dyDescent="0.3"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</row>
    <row r="790" spans="25:37" ht="12.75" customHeight="1" x14ac:dyDescent="0.3">
      <c r="Y790" s="90"/>
      <c r="Z790" s="90"/>
      <c r="AA790" s="90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</row>
    <row r="791" spans="25:37" ht="12.75" customHeight="1" x14ac:dyDescent="0.3"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</row>
    <row r="792" spans="25:37" ht="12.75" customHeight="1" x14ac:dyDescent="0.3">
      <c r="Y792" s="90"/>
      <c r="Z792" s="90"/>
      <c r="AA792" s="90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</row>
    <row r="793" spans="25:37" ht="12.75" customHeight="1" x14ac:dyDescent="0.3"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</row>
    <row r="794" spans="25:37" ht="12.75" customHeight="1" x14ac:dyDescent="0.3"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</row>
    <row r="795" spans="25:37" ht="12.75" customHeight="1" x14ac:dyDescent="0.3"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</row>
    <row r="796" spans="25:37" ht="12.75" customHeight="1" x14ac:dyDescent="0.3">
      <c r="Y796" s="90"/>
      <c r="Z796" s="90"/>
      <c r="AA796" s="90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</row>
    <row r="797" spans="25:37" ht="12.75" customHeight="1" x14ac:dyDescent="0.3"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</row>
    <row r="798" spans="25:37" ht="12.75" customHeight="1" x14ac:dyDescent="0.3">
      <c r="Y798" s="90"/>
      <c r="Z798" s="90"/>
      <c r="AA798" s="90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</row>
    <row r="799" spans="25:37" ht="12.75" customHeight="1" x14ac:dyDescent="0.3"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</row>
    <row r="800" spans="25:37" ht="12.75" customHeight="1" x14ac:dyDescent="0.3">
      <c r="Y800" s="90"/>
      <c r="Z800" s="90"/>
      <c r="AA800" s="90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</row>
    <row r="801" spans="25:37" ht="12.75" customHeight="1" x14ac:dyDescent="0.3"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</row>
    <row r="802" spans="25:37" ht="12.75" customHeight="1" x14ac:dyDescent="0.3">
      <c r="Y802" s="90"/>
      <c r="Z802" s="90"/>
      <c r="AA802" s="90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</row>
    <row r="803" spans="25:37" ht="12.75" customHeight="1" x14ac:dyDescent="0.3"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</row>
    <row r="804" spans="25:37" ht="12.75" customHeight="1" x14ac:dyDescent="0.3">
      <c r="Y804" s="90"/>
      <c r="Z804" s="90"/>
      <c r="AA804" s="90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</row>
    <row r="805" spans="25:37" ht="12.75" customHeight="1" x14ac:dyDescent="0.3"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</row>
    <row r="806" spans="25:37" ht="12.75" customHeight="1" x14ac:dyDescent="0.3">
      <c r="Y806" s="90"/>
      <c r="Z806" s="90"/>
      <c r="AA806" s="90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</row>
    <row r="807" spans="25:37" ht="12.75" customHeight="1" x14ac:dyDescent="0.3"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</row>
    <row r="808" spans="25:37" ht="12.75" customHeight="1" x14ac:dyDescent="0.3">
      <c r="Y808" s="90"/>
      <c r="Z808" s="90"/>
      <c r="AA808" s="90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</row>
    <row r="809" spans="25:37" ht="12.75" customHeight="1" x14ac:dyDescent="0.3"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</row>
    <row r="810" spans="25:37" ht="12.75" customHeight="1" x14ac:dyDescent="0.3">
      <c r="Y810" s="90"/>
      <c r="Z810" s="90"/>
      <c r="AA810" s="90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</row>
    <row r="811" spans="25:37" ht="12.75" customHeight="1" x14ac:dyDescent="0.3"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</row>
    <row r="812" spans="25:37" ht="12.75" customHeight="1" x14ac:dyDescent="0.3">
      <c r="Y812" s="90"/>
      <c r="Z812" s="90"/>
      <c r="AA812" s="90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</row>
    <row r="813" spans="25:37" ht="12.75" customHeight="1" x14ac:dyDescent="0.3"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</row>
    <row r="814" spans="25:37" ht="12.75" customHeight="1" x14ac:dyDescent="0.3">
      <c r="Y814" s="90"/>
      <c r="Z814" s="90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</row>
    <row r="815" spans="25:37" ht="12.75" customHeight="1" x14ac:dyDescent="0.3"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</row>
    <row r="816" spans="25:37" ht="12.75" customHeight="1" x14ac:dyDescent="0.3">
      <c r="Y816" s="90"/>
      <c r="Z816" s="90"/>
      <c r="AA816" s="90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</row>
    <row r="817" spans="25:37" ht="12.75" customHeight="1" x14ac:dyDescent="0.3"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</row>
    <row r="818" spans="25:37" ht="12.75" customHeight="1" x14ac:dyDescent="0.3"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</row>
    <row r="819" spans="25:37" ht="12.75" customHeight="1" x14ac:dyDescent="0.3"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</row>
    <row r="820" spans="25:37" ht="12.75" customHeight="1" x14ac:dyDescent="0.3">
      <c r="Y820" s="90"/>
      <c r="Z820" s="90"/>
      <c r="AA820" s="90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</row>
    <row r="821" spans="25:37" ht="12.75" customHeight="1" x14ac:dyDescent="0.3"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</row>
    <row r="822" spans="25:37" ht="12.75" customHeight="1" x14ac:dyDescent="0.3">
      <c r="Y822" s="90"/>
      <c r="Z822" s="90"/>
      <c r="AA822" s="90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</row>
    <row r="823" spans="25:37" ht="12.75" customHeight="1" x14ac:dyDescent="0.3"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</row>
    <row r="824" spans="25:37" ht="12.75" customHeight="1" x14ac:dyDescent="0.3">
      <c r="Y824" s="90"/>
      <c r="Z824" s="90"/>
      <c r="AA824" s="90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</row>
    <row r="825" spans="25:37" ht="12.75" customHeight="1" x14ac:dyDescent="0.3"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</row>
    <row r="826" spans="25:37" ht="12.75" customHeight="1" x14ac:dyDescent="0.3">
      <c r="Y826" s="90"/>
      <c r="Z826" s="90"/>
      <c r="AA826" s="90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</row>
    <row r="827" spans="25:37" ht="12.75" customHeight="1" x14ac:dyDescent="0.3"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</row>
    <row r="828" spans="25:37" ht="12.75" customHeight="1" x14ac:dyDescent="0.3">
      <c r="Y828" s="90"/>
      <c r="Z828" s="90"/>
      <c r="AA828" s="90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</row>
    <row r="829" spans="25:37" ht="12.75" customHeight="1" x14ac:dyDescent="0.3"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</row>
    <row r="830" spans="25:37" ht="12.75" customHeight="1" x14ac:dyDescent="0.3">
      <c r="Y830" s="90"/>
      <c r="Z830" s="90"/>
      <c r="AA830" s="90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</row>
    <row r="831" spans="25:37" ht="12.75" customHeight="1" x14ac:dyDescent="0.3"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</row>
    <row r="832" spans="25:37" ht="12.75" customHeight="1" x14ac:dyDescent="0.3">
      <c r="Y832" s="90"/>
      <c r="Z832" s="90"/>
      <c r="AA832" s="90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</row>
    <row r="833" spans="25:37" ht="12.75" customHeight="1" x14ac:dyDescent="0.3"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</row>
    <row r="834" spans="25:37" ht="12.75" customHeight="1" x14ac:dyDescent="0.3"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</row>
    <row r="835" spans="25:37" ht="12.75" customHeight="1" x14ac:dyDescent="0.3"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</row>
    <row r="836" spans="25:37" ht="12.75" customHeight="1" x14ac:dyDescent="0.3">
      <c r="Y836" s="90"/>
      <c r="Z836" s="90"/>
      <c r="AA836" s="90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</row>
    <row r="837" spans="25:37" ht="12.75" customHeight="1" x14ac:dyDescent="0.3"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</row>
    <row r="838" spans="25:37" ht="12.75" customHeight="1" x14ac:dyDescent="0.3">
      <c r="Y838" s="90"/>
      <c r="Z838" s="90"/>
      <c r="AA838" s="90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</row>
    <row r="839" spans="25:37" ht="12.75" customHeight="1" x14ac:dyDescent="0.3"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</row>
    <row r="840" spans="25:37" ht="12.75" customHeight="1" x14ac:dyDescent="0.3">
      <c r="Y840" s="90"/>
      <c r="Z840" s="90"/>
      <c r="AA840" s="90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</row>
    <row r="841" spans="25:37" ht="12.75" customHeight="1" x14ac:dyDescent="0.3"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</row>
    <row r="842" spans="25:37" ht="12.75" customHeight="1" x14ac:dyDescent="0.3">
      <c r="Y842" s="90"/>
      <c r="Z842" s="90"/>
      <c r="AA842" s="90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</row>
    <row r="843" spans="25:37" ht="12.75" customHeight="1" x14ac:dyDescent="0.3"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</row>
    <row r="844" spans="25:37" ht="12.75" customHeight="1" x14ac:dyDescent="0.3"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</row>
    <row r="845" spans="25:37" ht="12.75" customHeight="1" x14ac:dyDescent="0.3"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</row>
    <row r="846" spans="25:37" ht="12.75" customHeight="1" x14ac:dyDescent="0.3"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</row>
    <row r="847" spans="25:37" ht="12.75" customHeight="1" x14ac:dyDescent="0.3"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</row>
    <row r="848" spans="25:37" ht="12.75" customHeight="1" x14ac:dyDescent="0.3">
      <c r="Y848" s="90"/>
      <c r="Z848" s="90"/>
      <c r="AA848" s="90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</row>
    <row r="849" spans="25:37" ht="12.75" customHeight="1" x14ac:dyDescent="0.3"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</row>
    <row r="850" spans="25:37" ht="12.75" customHeight="1" x14ac:dyDescent="0.3">
      <c r="Y850" s="90"/>
      <c r="Z850" s="90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</row>
    <row r="851" spans="25:37" ht="12.75" customHeight="1" x14ac:dyDescent="0.3"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</row>
    <row r="852" spans="25:37" ht="12.75" customHeight="1" x14ac:dyDescent="0.3">
      <c r="Y852" s="90"/>
      <c r="Z852" s="90"/>
      <c r="AA852" s="90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</row>
    <row r="853" spans="25:37" ht="12.75" customHeight="1" x14ac:dyDescent="0.3"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</row>
    <row r="854" spans="25:37" ht="12.75" customHeight="1" x14ac:dyDescent="0.3">
      <c r="Y854" s="90"/>
      <c r="Z854" s="90"/>
      <c r="AA854" s="90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</row>
    <row r="855" spans="25:37" ht="12.75" customHeight="1" x14ac:dyDescent="0.3"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</row>
    <row r="856" spans="25:37" ht="12.75" customHeight="1" x14ac:dyDescent="0.3"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</row>
    <row r="857" spans="25:37" ht="12.75" customHeight="1" x14ac:dyDescent="0.3"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</row>
    <row r="858" spans="25:37" ht="12.75" customHeight="1" x14ac:dyDescent="0.3">
      <c r="Y858" s="90"/>
      <c r="Z858" s="90"/>
      <c r="AA858" s="90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</row>
    <row r="859" spans="25:37" ht="12.75" customHeight="1" x14ac:dyDescent="0.3"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</row>
    <row r="860" spans="25:37" ht="12.75" customHeight="1" x14ac:dyDescent="0.3">
      <c r="Y860" s="90"/>
      <c r="Z860" s="90"/>
      <c r="AA860" s="90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</row>
    <row r="861" spans="25:37" ht="12.75" customHeight="1" x14ac:dyDescent="0.3"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</row>
    <row r="862" spans="25:37" ht="12.75" customHeight="1" x14ac:dyDescent="0.3">
      <c r="Y862" s="90"/>
      <c r="Z862" s="90"/>
      <c r="AA862" s="90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</row>
    <row r="863" spans="25:37" ht="12.75" customHeight="1" x14ac:dyDescent="0.3"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</row>
    <row r="864" spans="25:37" ht="12.75" customHeight="1" x14ac:dyDescent="0.3">
      <c r="Y864" s="90"/>
      <c r="Z864" s="90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</row>
    <row r="865" spans="25:37" ht="12.75" customHeight="1" x14ac:dyDescent="0.3"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</row>
    <row r="866" spans="25:37" ht="12.75" customHeight="1" x14ac:dyDescent="0.3">
      <c r="Y866" s="90"/>
      <c r="Z866" s="90"/>
      <c r="AA866" s="90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</row>
    <row r="867" spans="25:37" ht="12.75" customHeight="1" x14ac:dyDescent="0.3"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</row>
    <row r="868" spans="25:37" ht="12.75" customHeight="1" x14ac:dyDescent="0.3">
      <c r="Y868" s="90"/>
      <c r="Z868" s="90"/>
      <c r="AA868" s="90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</row>
    <row r="869" spans="25:37" ht="12.75" customHeight="1" x14ac:dyDescent="0.3"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</row>
    <row r="870" spans="25:37" ht="12.75" customHeight="1" x14ac:dyDescent="0.3"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</row>
    <row r="871" spans="25:37" ht="12.75" customHeight="1" x14ac:dyDescent="0.3"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</row>
    <row r="872" spans="25:37" ht="12.75" customHeight="1" x14ac:dyDescent="0.3"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</row>
    <row r="873" spans="25:37" ht="12.75" customHeight="1" x14ac:dyDescent="0.3"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</row>
    <row r="874" spans="25:37" ht="12.75" customHeight="1" x14ac:dyDescent="0.3"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</row>
    <row r="875" spans="25:37" ht="12.75" customHeight="1" x14ac:dyDescent="0.3">
      <c r="Y875" s="90"/>
      <c r="Z875" s="90"/>
      <c r="AA875" s="90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</row>
    <row r="876" spans="25:37" ht="12.75" customHeight="1" x14ac:dyDescent="0.3">
      <c r="Y876" s="90"/>
      <c r="Z876" s="90"/>
      <c r="AA876" s="90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</row>
    <row r="877" spans="25:37" ht="12.75" customHeight="1" x14ac:dyDescent="0.3">
      <c r="Y877" s="90"/>
      <c r="Z877" s="90"/>
      <c r="AA877" s="90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</row>
    <row r="878" spans="25:37" ht="12.75" customHeight="1" x14ac:dyDescent="0.3"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</row>
    <row r="879" spans="25:37" ht="12.75" customHeight="1" x14ac:dyDescent="0.3"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</row>
    <row r="880" spans="25:37" ht="12.75" customHeight="1" x14ac:dyDescent="0.3">
      <c r="Y880" s="90"/>
      <c r="Z880" s="90"/>
      <c r="AA880" s="90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</row>
    <row r="881" spans="25:37" ht="12.75" customHeight="1" x14ac:dyDescent="0.3"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</row>
    <row r="882" spans="25:37" ht="12.75" customHeight="1" x14ac:dyDescent="0.3"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</row>
    <row r="883" spans="25:37" ht="12.75" customHeight="1" x14ac:dyDescent="0.3">
      <c r="Y883" s="90"/>
      <c r="Z883" s="90"/>
      <c r="AA883" s="90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</row>
    <row r="884" spans="25:37" ht="12.75" customHeight="1" x14ac:dyDescent="0.3"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</row>
    <row r="885" spans="25:37" ht="12.75" customHeight="1" x14ac:dyDescent="0.3"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</row>
    <row r="886" spans="25:37" ht="12.75" customHeight="1" x14ac:dyDescent="0.3"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</row>
    <row r="887" spans="25:37" ht="12.75" customHeight="1" x14ac:dyDescent="0.3"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</row>
    <row r="888" spans="25:37" ht="12.75" customHeight="1" x14ac:dyDescent="0.3">
      <c r="Y888" s="90"/>
      <c r="Z888" s="90"/>
      <c r="AA888" s="90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</row>
    <row r="889" spans="25:37" ht="12.75" customHeight="1" x14ac:dyDescent="0.3">
      <c r="Y889" s="90"/>
      <c r="Z889" s="90"/>
      <c r="AA889" s="90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</row>
    <row r="890" spans="25:37" ht="12.75" customHeight="1" x14ac:dyDescent="0.3">
      <c r="Y890" s="90"/>
      <c r="Z890" s="90"/>
      <c r="AA890" s="90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</row>
    <row r="891" spans="25:37" ht="12.75" customHeight="1" x14ac:dyDescent="0.3"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</row>
    <row r="892" spans="25:37" ht="12.75" customHeight="1" x14ac:dyDescent="0.3">
      <c r="Y892" s="90"/>
      <c r="Z892" s="90"/>
      <c r="AA892" s="90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</row>
    <row r="893" spans="25:37" ht="12.75" customHeight="1" x14ac:dyDescent="0.3">
      <c r="Y893" s="90"/>
      <c r="Z893" s="90"/>
      <c r="AA893" s="90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</row>
    <row r="894" spans="25:37" ht="12.75" customHeight="1" x14ac:dyDescent="0.3">
      <c r="Y894" s="90"/>
      <c r="Z894" s="90"/>
      <c r="AA894" s="90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</row>
    <row r="895" spans="25:37" ht="12.75" customHeight="1" x14ac:dyDescent="0.3"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</row>
    <row r="896" spans="25:37" ht="12.75" customHeight="1" x14ac:dyDescent="0.3"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</row>
    <row r="897" spans="25:37" ht="12.75" customHeight="1" x14ac:dyDescent="0.3"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</row>
    <row r="898" spans="25:37" ht="12.75" customHeight="1" x14ac:dyDescent="0.3"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</row>
    <row r="899" spans="25:37" ht="12.75" customHeight="1" x14ac:dyDescent="0.3"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</row>
    <row r="900" spans="25:37" ht="12.75" customHeight="1" x14ac:dyDescent="0.3">
      <c r="Y900" s="90"/>
      <c r="Z900" s="90"/>
      <c r="AA900" s="90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</row>
    <row r="901" spans="25:37" ht="12.75" customHeight="1" x14ac:dyDescent="0.3"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</row>
    <row r="902" spans="25:37" ht="12.75" customHeight="1" x14ac:dyDescent="0.3"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</row>
    <row r="903" spans="25:37" ht="12.75" customHeight="1" x14ac:dyDescent="0.3">
      <c r="Y903" s="90"/>
      <c r="Z903" s="90"/>
      <c r="AA903" s="90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</row>
    <row r="904" spans="25:37" ht="12.75" customHeight="1" x14ac:dyDescent="0.3">
      <c r="Y904" s="90"/>
      <c r="Z904" s="90"/>
      <c r="AA904" s="90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</row>
    <row r="905" spans="25:37" ht="12.75" customHeight="1" x14ac:dyDescent="0.3"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</row>
    <row r="906" spans="25:37" ht="12.75" customHeight="1" x14ac:dyDescent="0.3"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</row>
    <row r="907" spans="25:37" ht="12.75" customHeight="1" x14ac:dyDescent="0.3">
      <c r="Y907" s="90"/>
      <c r="Z907" s="90"/>
      <c r="AA907" s="90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</row>
    <row r="908" spans="25:37" ht="12.75" customHeight="1" x14ac:dyDescent="0.3">
      <c r="Y908" s="90"/>
      <c r="Z908" s="90"/>
      <c r="AA908" s="90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</row>
    <row r="909" spans="25:37" ht="12.75" customHeight="1" x14ac:dyDescent="0.3">
      <c r="Y909" s="90"/>
      <c r="Z909" s="90"/>
      <c r="AA909" s="90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</row>
    <row r="910" spans="25:37" ht="12.75" customHeight="1" x14ac:dyDescent="0.3">
      <c r="Y910" s="90"/>
      <c r="Z910" s="90"/>
      <c r="AA910" s="90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</row>
    <row r="911" spans="25:37" ht="12.75" customHeight="1" x14ac:dyDescent="0.3">
      <c r="Y911" s="90"/>
      <c r="Z911" s="90"/>
      <c r="AA911" s="90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</row>
    <row r="912" spans="25:37" ht="12.75" customHeight="1" x14ac:dyDescent="0.3">
      <c r="Y912" s="90"/>
      <c r="Z912" s="90"/>
      <c r="AA912" s="90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</row>
    <row r="913" spans="25:37" ht="12.75" customHeight="1" x14ac:dyDescent="0.3">
      <c r="Y913" s="90"/>
      <c r="Z913" s="90"/>
      <c r="AA913" s="90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</row>
    <row r="914" spans="25:37" ht="12.75" customHeight="1" x14ac:dyDescent="0.3">
      <c r="Y914" s="90"/>
      <c r="Z914" s="90"/>
      <c r="AA914" s="90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</row>
    <row r="915" spans="25:37" ht="12.75" customHeight="1" x14ac:dyDescent="0.3"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</row>
    <row r="916" spans="25:37" ht="12.75" customHeight="1" x14ac:dyDescent="0.3">
      <c r="Y916" s="90"/>
      <c r="Z916" s="90"/>
      <c r="AA916" s="90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</row>
    <row r="917" spans="25:37" ht="12.75" customHeight="1" x14ac:dyDescent="0.3">
      <c r="Y917" s="90"/>
      <c r="Z917" s="90"/>
      <c r="AA917" s="90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</row>
    <row r="918" spans="25:37" ht="12.75" customHeight="1" x14ac:dyDescent="0.3">
      <c r="Y918" s="90"/>
      <c r="Z918" s="90"/>
      <c r="AA918" s="90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</row>
    <row r="919" spans="25:37" ht="12.75" customHeight="1" x14ac:dyDescent="0.3"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</row>
    <row r="920" spans="25:37" ht="12.75" customHeight="1" x14ac:dyDescent="0.3"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</row>
    <row r="921" spans="25:37" ht="12.75" customHeight="1" x14ac:dyDescent="0.3">
      <c r="Y921" s="90"/>
      <c r="Z921" s="90"/>
      <c r="AA921" s="90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</row>
    <row r="922" spans="25:37" ht="12.75" customHeight="1" x14ac:dyDescent="0.3">
      <c r="Y922" s="90"/>
      <c r="Z922" s="90"/>
      <c r="AA922" s="90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</row>
    <row r="923" spans="25:37" ht="12.75" customHeight="1" x14ac:dyDescent="0.3">
      <c r="Y923" s="90"/>
      <c r="Z923" s="90"/>
      <c r="AA923" s="90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</row>
    <row r="924" spans="25:37" ht="12.75" customHeight="1" x14ac:dyDescent="0.3">
      <c r="Y924" s="90"/>
      <c r="Z924" s="90"/>
      <c r="AA924" s="90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</row>
    <row r="925" spans="25:37" ht="12.75" customHeight="1" x14ac:dyDescent="0.3"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</row>
    <row r="926" spans="25:37" ht="12.75" customHeight="1" x14ac:dyDescent="0.3"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</row>
    <row r="927" spans="25:37" ht="12.75" customHeight="1" x14ac:dyDescent="0.3"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</row>
    <row r="928" spans="25:37" ht="12.75" customHeight="1" x14ac:dyDescent="0.3"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</row>
    <row r="929" spans="25:37" ht="12.75" customHeight="1" x14ac:dyDescent="0.3"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</row>
    <row r="930" spans="25:37" ht="12.75" customHeight="1" x14ac:dyDescent="0.3">
      <c r="Y930" s="90"/>
      <c r="Z930" s="90"/>
      <c r="AA930" s="90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</row>
    <row r="931" spans="25:37" ht="12.75" customHeight="1" x14ac:dyDescent="0.3"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</row>
    <row r="932" spans="25:37" ht="12.75" customHeight="1" x14ac:dyDescent="0.3">
      <c r="Y932" s="90"/>
      <c r="Z932" s="90"/>
      <c r="AA932" s="90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</row>
    <row r="933" spans="25:37" ht="12.75" customHeight="1" x14ac:dyDescent="0.3">
      <c r="Y933" s="90"/>
      <c r="Z933" s="90"/>
      <c r="AA933" s="90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</row>
    <row r="934" spans="25:37" ht="12.75" customHeight="1" x14ac:dyDescent="0.3">
      <c r="Y934" s="90"/>
      <c r="Z934" s="90"/>
      <c r="AA934" s="90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</row>
    <row r="935" spans="25:37" ht="12.75" customHeight="1" x14ac:dyDescent="0.3">
      <c r="Y935" s="90"/>
      <c r="Z935" s="90"/>
      <c r="AA935" s="90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</row>
    <row r="936" spans="25:37" ht="12.75" customHeight="1" x14ac:dyDescent="0.3">
      <c r="Y936" s="90"/>
      <c r="Z936" s="90"/>
      <c r="AA936" s="90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</row>
    <row r="937" spans="25:37" ht="12.75" customHeight="1" x14ac:dyDescent="0.3"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</row>
    <row r="938" spans="25:37" ht="12.75" customHeight="1" x14ac:dyDescent="0.3">
      <c r="Y938" s="90"/>
      <c r="Z938" s="90"/>
      <c r="AA938" s="90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</row>
    <row r="939" spans="25:37" ht="12.75" customHeight="1" x14ac:dyDescent="0.3">
      <c r="Y939" s="90"/>
      <c r="Z939" s="90"/>
      <c r="AA939" s="90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</row>
    <row r="940" spans="25:37" ht="12.75" customHeight="1" x14ac:dyDescent="0.3"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</row>
    <row r="941" spans="25:37" ht="12.75" customHeight="1" x14ac:dyDescent="0.3"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</row>
    <row r="942" spans="25:37" ht="12.75" customHeight="1" x14ac:dyDescent="0.3">
      <c r="Y942" s="90"/>
      <c r="Z942" s="90"/>
      <c r="AA942" s="90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</row>
    <row r="943" spans="25:37" ht="12.75" customHeight="1" x14ac:dyDescent="0.3">
      <c r="Y943" s="90"/>
      <c r="Z943" s="90"/>
      <c r="AA943" s="90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</row>
    <row r="944" spans="25:37" ht="12.75" customHeight="1" x14ac:dyDescent="0.3"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</row>
    <row r="945" spans="25:37" ht="12.75" customHeight="1" x14ac:dyDescent="0.3"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</row>
    <row r="946" spans="25:37" ht="12.75" customHeight="1" x14ac:dyDescent="0.3"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</row>
    <row r="947" spans="25:37" ht="12.75" customHeight="1" x14ac:dyDescent="0.3"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</row>
    <row r="948" spans="25:37" ht="12.75" customHeight="1" x14ac:dyDescent="0.3"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</row>
    <row r="949" spans="25:37" ht="12.75" customHeight="1" x14ac:dyDescent="0.3"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</row>
    <row r="950" spans="25:37" ht="12.75" customHeight="1" x14ac:dyDescent="0.3">
      <c r="Y950" s="90"/>
      <c r="Z950" s="90"/>
      <c r="AA950" s="90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</row>
    <row r="951" spans="25:37" ht="12.75" customHeight="1" x14ac:dyDescent="0.3">
      <c r="Y951" s="90"/>
      <c r="Z951" s="90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</row>
    <row r="952" spans="25:37" ht="12.75" customHeight="1" x14ac:dyDescent="0.3"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</row>
    <row r="953" spans="25:37" ht="12.75" customHeight="1" x14ac:dyDescent="0.3"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</row>
    <row r="954" spans="25:37" ht="12.75" customHeight="1" x14ac:dyDescent="0.3"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</row>
    <row r="955" spans="25:37" ht="12.75" customHeight="1" x14ac:dyDescent="0.3">
      <c r="Y955" s="90"/>
      <c r="Z955" s="90"/>
      <c r="AA955" s="90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</row>
    <row r="956" spans="25:37" ht="12.75" customHeight="1" x14ac:dyDescent="0.3">
      <c r="Y956" s="90"/>
      <c r="Z956" s="90"/>
      <c r="AA956" s="90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</row>
    <row r="957" spans="25:37" ht="12.75" customHeight="1" x14ac:dyDescent="0.3">
      <c r="Y957" s="90"/>
      <c r="Z957" s="90"/>
      <c r="AA957" s="90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</row>
    <row r="958" spans="25:37" ht="12.75" customHeight="1" x14ac:dyDescent="0.3">
      <c r="Y958" s="90"/>
      <c r="Z958" s="90"/>
      <c r="AA958" s="90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</row>
    <row r="959" spans="25:37" ht="12.75" customHeight="1" x14ac:dyDescent="0.3"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</row>
    <row r="960" spans="25:37" ht="12.75" customHeight="1" x14ac:dyDescent="0.3">
      <c r="Y960" s="90"/>
      <c r="Z960" s="90"/>
      <c r="AA960" s="90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</row>
    <row r="961" spans="25:37" ht="12.75" customHeight="1" x14ac:dyDescent="0.3">
      <c r="Y961" s="90"/>
      <c r="Z961" s="90"/>
      <c r="AA961" s="90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</row>
    <row r="962" spans="25:37" ht="12.75" customHeight="1" x14ac:dyDescent="0.3">
      <c r="Y962" s="90"/>
      <c r="Z962" s="90"/>
      <c r="AA962" s="90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</row>
    <row r="963" spans="25:37" ht="12.75" customHeight="1" x14ac:dyDescent="0.3"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</row>
    <row r="964" spans="25:37" ht="12.75" customHeight="1" x14ac:dyDescent="0.3"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</row>
    <row r="965" spans="25:37" ht="12.75" customHeight="1" x14ac:dyDescent="0.3"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</row>
    <row r="966" spans="25:37" ht="12.75" customHeight="1" x14ac:dyDescent="0.3"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</row>
    <row r="967" spans="25:37" ht="12.75" customHeight="1" x14ac:dyDescent="0.3">
      <c r="Y967" s="90"/>
      <c r="Z967" s="90"/>
      <c r="AA967" s="90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</row>
    <row r="968" spans="25:37" ht="12.75" customHeight="1" x14ac:dyDescent="0.3">
      <c r="Y968" s="90"/>
      <c r="Z968" s="90"/>
      <c r="AA968" s="90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</row>
    <row r="969" spans="25:37" ht="12.75" customHeight="1" x14ac:dyDescent="0.3"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</row>
    <row r="970" spans="25:37" ht="12.75" customHeight="1" x14ac:dyDescent="0.3">
      <c r="Y970" s="90"/>
      <c r="Z970" s="90"/>
      <c r="AA970" s="90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</row>
    <row r="971" spans="25:37" ht="12.75" customHeight="1" x14ac:dyDescent="0.3"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</row>
    <row r="972" spans="25:37" ht="12.75" customHeight="1" x14ac:dyDescent="0.3"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</row>
    <row r="973" spans="25:37" ht="12.75" customHeight="1" x14ac:dyDescent="0.3">
      <c r="Y973" s="90"/>
      <c r="Z973" s="90"/>
      <c r="AA973" s="90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</row>
    <row r="974" spans="25:37" ht="12.75" customHeight="1" x14ac:dyDescent="0.3"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</row>
    <row r="975" spans="25:37" ht="12.75" customHeight="1" x14ac:dyDescent="0.3"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</row>
    <row r="976" spans="25:37" ht="12.75" customHeight="1" x14ac:dyDescent="0.3">
      <c r="Y976" s="90"/>
      <c r="Z976" s="90"/>
      <c r="AA976" s="90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</row>
    <row r="977" spans="25:37" ht="12.75" customHeight="1" x14ac:dyDescent="0.3"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</row>
    <row r="978" spans="25:37" ht="12.75" customHeight="1" x14ac:dyDescent="0.3"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</row>
    <row r="979" spans="25:37" ht="12.75" customHeight="1" x14ac:dyDescent="0.3">
      <c r="Y979" s="90"/>
      <c r="Z979" s="90"/>
      <c r="AA979" s="90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</row>
    <row r="980" spans="25:37" ht="12.75" customHeight="1" x14ac:dyDescent="0.3"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</row>
    <row r="981" spans="25:37" ht="12.75" customHeight="1" x14ac:dyDescent="0.3"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</row>
    <row r="982" spans="25:37" ht="12.75" customHeight="1" x14ac:dyDescent="0.3">
      <c r="Y982" s="90"/>
      <c r="Z982" s="90"/>
      <c r="AA982" s="90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</row>
    <row r="983" spans="25:37" ht="12.75" customHeight="1" x14ac:dyDescent="0.3"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</row>
    <row r="984" spans="25:37" ht="12.75" customHeight="1" x14ac:dyDescent="0.3">
      <c r="Y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</row>
    <row r="985" spans="25:37" ht="12.75" customHeight="1" x14ac:dyDescent="0.3"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</row>
    <row r="986" spans="25:37" ht="12.75" customHeight="1" x14ac:dyDescent="0.3">
      <c r="Y986" s="90"/>
      <c r="Z986" s="90"/>
      <c r="AA986" s="90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</row>
    <row r="987" spans="25:37" ht="12.75" customHeight="1" x14ac:dyDescent="0.3"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</row>
    <row r="988" spans="25:37" ht="12.75" customHeight="1" x14ac:dyDescent="0.3">
      <c r="Y988" s="90"/>
      <c r="Z988" s="90"/>
      <c r="AA988" s="90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</row>
    <row r="989" spans="25:37" ht="12.75" customHeight="1" x14ac:dyDescent="0.3"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</row>
    <row r="990" spans="25:37" ht="12.75" customHeight="1" x14ac:dyDescent="0.3">
      <c r="Y990" s="90"/>
      <c r="Z990" s="90"/>
      <c r="AA990" s="90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</row>
    <row r="991" spans="25:37" ht="12.75" customHeight="1" x14ac:dyDescent="0.3">
      <c r="Y991" s="90"/>
      <c r="Z991" s="90"/>
      <c r="AA991" s="90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</row>
    <row r="992" spans="25:37" ht="12.75" customHeight="1" x14ac:dyDescent="0.3">
      <c r="Y992" s="90"/>
      <c r="Z992" s="90"/>
      <c r="AA992" s="90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</row>
    <row r="993" spans="25:37" ht="12.75" customHeight="1" x14ac:dyDescent="0.3"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</row>
    <row r="994" spans="25:37" ht="12.75" customHeight="1" x14ac:dyDescent="0.3"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</row>
    <row r="995" spans="25:37" ht="12.75" customHeight="1" x14ac:dyDescent="0.3">
      <c r="Y995" s="90"/>
      <c r="Z995" s="90"/>
      <c r="AA995" s="90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</row>
    <row r="996" spans="25:37" ht="12.75" customHeight="1" x14ac:dyDescent="0.3"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</row>
    <row r="997" spans="25:37" ht="12.75" customHeight="1" x14ac:dyDescent="0.3"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</row>
    <row r="998" spans="25:37" ht="12.75" customHeight="1" x14ac:dyDescent="0.3"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</row>
    <row r="999" spans="25:37" ht="12.75" customHeight="1" x14ac:dyDescent="0.3"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</row>
    <row r="1000" spans="25:37" ht="12.75" customHeight="1" x14ac:dyDescent="0.3"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H19:I19"/>
    <mergeCell ref="D21:E21"/>
    <mergeCell ref="F21:G21"/>
    <mergeCell ref="H20:I20"/>
    <mergeCell ref="H21:I21"/>
    <mergeCell ref="E34:F34"/>
    <mergeCell ref="E35:F35"/>
    <mergeCell ref="D19:E19"/>
    <mergeCell ref="F19:G19"/>
    <mergeCell ref="B20:C20"/>
    <mergeCell ref="D20:E20"/>
    <mergeCell ref="F20:G20"/>
    <mergeCell ref="B21:C21"/>
  </mergeCells>
  <conditionalFormatting sqref="E7 E9 E11">
    <cfRule type="cellIs" dxfId="7" priority="1" stopIfTrue="1" operator="equal">
      <formula>"Bye"</formula>
    </cfRule>
  </conditionalFormatting>
  <conditionalFormatting sqref="R41">
    <cfRule type="expression" dxfId="6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AK1000"/>
  <sheetViews>
    <sheetView workbookViewId="0">
      <selection activeCell="L17" sqref="L17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4" max="14" width="8.664062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0" max="24" width="8.6640625" customWidth="1"/>
    <col min="25" max="37" width="8.6640625" hidden="1" customWidth="1"/>
  </cols>
  <sheetData>
    <row r="1" spans="1:37" ht="12.75" customHeight="1" x14ac:dyDescent="0.3">
      <c r="A1" s="332">
        <f>Altalanos!$A$6</f>
        <v>0</v>
      </c>
      <c r="B1" s="333"/>
      <c r="C1" s="333"/>
      <c r="D1" s="333"/>
      <c r="E1" s="333"/>
      <c r="F1" s="325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str">
        <f>IF(Y5=1,CONCATENATE(VLOOKUP(Y3,AA16:AH27,2)),CONCATENATE(VLOOKUP(Y3,AA2:AK13,2)))</f>
        <v>40</v>
      </c>
      <c r="AC1" s="120" t="str">
        <f>IF(Y5=1,CONCATENATE(VLOOKUP(Y3,AA16:AK27,3)),CONCATENATE(VLOOKUP(Y3,AA2:AK13,3)))</f>
        <v>25</v>
      </c>
      <c r="AD1" s="120" t="str">
        <f>IF(Y5=1,CONCATENATE(VLOOKUP(Y3,AA16:AK27,4)),CONCATENATE(VLOOKUP(Y3,AA2:AK13,4)))</f>
        <v>18</v>
      </c>
      <c r="AE1" s="120" t="str">
        <f>IF(Y5=1,CONCATENATE(VLOOKUP(Y3,AA16:AK27,5)),CONCATENATE(VLOOKUP(Y3,AA2:AK13,5)))</f>
        <v>13</v>
      </c>
      <c r="AF1" s="120" t="str">
        <f>IF(Y5=1,CONCATENATE(VLOOKUP(Y3,AA16:AK27,6)),CONCATENATE(VLOOKUP(Y3,AA2:AK13,6)))</f>
        <v>10</v>
      </c>
      <c r="AG1" s="120" t="str">
        <f>IF(Y5=1,CONCATENATE(VLOOKUP(Y3,AA16:AK27,7)),CONCATENATE(VLOOKUP(Y3,AA2:AK13,7)))</f>
        <v>8</v>
      </c>
      <c r="AH1" s="120" t="str">
        <f>IF(Y5=1,CONCATENATE(VLOOKUP(Y3,AA16:AK27,8)),CONCATENATE(VLOOKUP(Y3,AA2:AK13,8)))</f>
        <v>6</v>
      </c>
      <c r="AI1" s="120" t="str">
        <f>IF(Y5=1,CONCATENATE(VLOOKUP(Y3,AA16:AK27,9)),CONCATENATE(VLOOKUP(Y3,AA2:AK13,9)))</f>
        <v>5</v>
      </c>
      <c r="AJ1" s="120" t="str">
        <f>IF(Y5=1,CONCATENATE(VLOOKUP(Y3,AA16:AK27,10)),CONCATENATE(VLOOKUP(Y3,AA2:AK13,10)))</f>
        <v>4</v>
      </c>
      <c r="AK1" s="120" t="str">
        <f>IF(Y5=1,CONCATENATE(VLOOKUP(Y3,AA16:AK27,11)),CONCATENATE(VLOOKUP(Y3,AA2:AK13,11)))</f>
        <v>3</v>
      </c>
    </row>
    <row r="2" spans="1:37" ht="12.75" customHeight="1" x14ac:dyDescent="0.3">
      <c r="A2" s="121" t="s">
        <v>26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/>
      <c r="M3" s="53" t="s">
        <v>29</v>
      </c>
      <c r="N3" s="129"/>
      <c r="O3" s="130"/>
      <c r="P3" s="129"/>
      <c r="Q3" s="126" t="s">
        <v>49</v>
      </c>
      <c r="R3" s="128" t="s">
        <v>50</v>
      </c>
      <c r="S3" s="128" t="s">
        <v>77</v>
      </c>
      <c r="Y3" s="126" t="str">
        <f>IF(H4="OB","A",IF(H4="IX","W",H4))</f>
        <v>IV. KCS F/A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334">
        <v>45783</v>
      </c>
      <c r="B4" s="335"/>
      <c r="C4" s="336"/>
      <c r="D4" s="131"/>
      <c r="E4" s="132" t="str">
        <f>Altalanos!$C$10</f>
        <v>Győr</v>
      </c>
      <c r="F4" s="132"/>
      <c r="G4" s="132"/>
      <c r="H4" s="132" t="s">
        <v>97</v>
      </c>
      <c r="I4" s="132"/>
      <c r="J4" s="133"/>
      <c r="K4" s="132"/>
      <c r="L4" s="188"/>
      <c r="M4" s="134">
        <f>Altalanos!$E$10</f>
        <v>0</v>
      </c>
      <c r="N4" s="135"/>
      <c r="O4" s="136"/>
      <c r="P4" s="135"/>
      <c r="Q4" s="137" t="s">
        <v>52</v>
      </c>
      <c r="R4" s="138" t="s">
        <v>53</v>
      </c>
      <c r="S4" s="138" t="s">
        <v>78</v>
      </c>
      <c r="Y4" s="127"/>
      <c r="Z4" s="127"/>
      <c r="AA4" s="127" t="s">
        <v>54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55</v>
      </c>
      <c r="D5" s="32" t="s">
        <v>31</v>
      </c>
      <c r="E5" s="32" t="s">
        <v>56</v>
      </c>
      <c r="F5" s="32"/>
      <c r="G5" s="32" t="s">
        <v>23</v>
      </c>
      <c r="H5" s="32"/>
      <c r="I5" s="32" t="s">
        <v>30</v>
      </c>
      <c r="J5" s="32"/>
      <c r="K5" s="139" t="s">
        <v>57</v>
      </c>
      <c r="L5" s="139" t="s">
        <v>58</v>
      </c>
      <c r="M5" s="139" t="s">
        <v>59</v>
      </c>
      <c r="N5" s="90"/>
      <c r="O5" s="90"/>
      <c r="P5" s="90"/>
      <c r="Q5" s="140" t="s">
        <v>60</v>
      </c>
      <c r="R5" s="141" t="s">
        <v>61</v>
      </c>
      <c r="S5" s="141" t="s">
        <v>79</v>
      </c>
      <c r="Y5" s="127">
        <f>IF(OR(Altalanos!$A$8="F1",Altalanos!$A$8="F2",Altalanos!$A$8="N1",Altalanos!$A$8="N2"),1,2)</f>
        <v>2</v>
      </c>
      <c r="Z5" s="127"/>
      <c r="AA5" s="127" t="s">
        <v>62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90"/>
      <c r="Q6" s="90"/>
      <c r="R6" s="90"/>
      <c r="S6" s="90"/>
      <c r="Y6" s="127"/>
      <c r="Z6" s="127"/>
      <c r="AA6" s="127" t="s">
        <v>63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89" t="s">
        <v>93</v>
      </c>
      <c r="D7" s="189" t="str">
        <f>IF($B7="","",VLOOKUP($B7,#REF!,15))</f>
        <v/>
      </c>
      <c r="E7" s="338" t="str">
        <f>UPPER(IF($B7="","",VLOOKUP($B7,#REF!,2)))</f>
        <v/>
      </c>
      <c r="F7" s="339"/>
      <c r="G7" s="338" t="str">
        <f>IF($B7="","",VLOOKUP($B7,#REF!,3))</f>
        <v/>
      </c>
      <c r="H7" s="339"/>
      <c r="I7" s="190" t="str">
        <f>IF($B7="","",VLOOKUP($B7,#REF!,4))</f>
        <v/>
      </c>
      <c r="J7" s="142"/>
      <c r="K7" s="148">
        <v>2</v>
      </c>
      <c r="L7" s="149" t="str">
        <f>IF(K7="","",CONCATENATE(VLOOKUP($Y$3,$AB$1:$AK$1,K7)," pont"))</f>
        <v>25 pont</v>
      </c>
      <c r="M7" s="150"/>
      <c r="N7" s="90"/>
      <c r="O7" s="90"/>
      <c r="P7" s="90"/>
      <c r="Q7" s="90"/>
      <c r="R7" s="90"/>
      <c r="S7" s="90"/>
      <c r="Y7" s="127"/>
      <c r="Z7" s="127"/>
      <c r="AA7" s="127" t="s">
        <v>64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91"/>
      <c r="D8" s="191"/>
      <c r="E8" s="191"/>
      <c r="F8" s="191"/>
      <c r="G8" s="191"/>
      <c r="H8" s="191"/>
      <c r="I8" s="191"/>
      <c r="J8" s="142"/>
      <c r="K8" s="143"/>
      <c r="L8" s="143"/>
      <c r="M8" s="152"/>
      <c r="N8" s="90"/>
      <c r="O8" s="90"/>
      <c r="P8" s="90"/>
      <c r="Q8" s="90"/>
      <c r="R8" s="90"/>
      <c r="S8" s="90"/>
      <c r="Y8" s="127"/>
      <c r="Z8" s="127"/>
      <c r="AA8" s="127" t="s">
        <v>65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66</v>
      </c>
      <c r="B9" s="144"/>
      <c r="C9" s="189" t="s">
        <v>94</v>
      </c>
      <c r="D9" s="189" t="str">
        <f>IF($B9="","",VLOOKUP($B9,#REF!,15))</f>
        <v/>
      </c>
      <c r="E9" s="338" t="str">
        <f>UPPER(IF($B9="","",VLOOKUP($B9,#REF!,2)))</f>
        <v/>
      </c>
      <c r="F9" s="339"/>
      <c r="G9" s="338" t="str">
        <f>IF($B9="","",VLOOKUP($B9,#REF!,3))</f>
        <v/>
      </c>
      <c r="H9" s="339"/>
      <c r="I9" s="190" t="str">
        <f>IF($B9="","",VLOOKUP($B9,#REF!,4))</f>
        <v/>
      </c>
      <c r="J9" s="142"/>
      <c r="K9" s="148">
        <v>1</v>
      </c>
      <c r="L9" s="149" t="str">
        <f>IF(K9="","",CONCATENATE(VLOOKUP($Y$3,$AB$1:$AK$1,K9)," pont"))</f>
        <v>40 pont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67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91"/>
      <c r="D10" s="191"/>
      <c r="E10" s="191"/>
      <c r="F10" s="191"/>
      <c r="G10" s="191"/>
      <c r="H10" s="191"/>
      <c r="I10" s="191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68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69</v>
      </c>
      <c r="B11" s="144"/>
      <c r="C11" s="189" t="s">
        <v>95</v>
      </c>
      <c r="D11" s="189" t="str">
        <f>IF($B11="","",VLOOKUP($B11,#REF!,15))</f>
        <v/>
      </c>
      <c r="E11" s="338" t="str">
        <f>UPPER(IF($B11="","",VLOOKUP($B11,#REF!,2)))</f>
        <v/>
      </c>
      <c r="F11" s="339"/>
      <c r="G11" s="338" t="str">
        <f>IF($B11="","",VLOOKUP($B11,#REF!,3))</f>
        <v/>
      </c>
      <c r="H11" s="339"/>
      <c r="I11" s="190" t="str">
        <f>IF($B11="","",VLOOKUP($B11,#REF!,4))</f>
        <v/>
      </c>
      <c r="J11" s="142"/>
      <c r="K11" s="148">
        <v>4</v>
      </c>
      <c r="L11" s="149" t="str">
        <f>IF(K11="","",CONCATENATE(VLOOKUP($Y$3,$AB$1:$AK$1,K11)," pont"))</f>
        <v>13 pont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70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3"/>
      <c r="B12" s="151"/>
      <c r="C12" s="191"/>
      <c r="D12" s="191"/>
      <c r="E12" s="191"/>
      <c r="F12" s="191"/>
      <c r="G12" s="191"/>
      <c r="H12" s="191"/>
      <c r="I12" s="191"/>
      <c r="J12" s="142"/>
      <c r="K12" s="142"/>
      <c r="L12" s="142"/>
      <c r="M12" s="152"/>
      <c r="Y12" s="127"/>
      <c r="Z12" s="127"/>
      <c r="AA12" s="127" t="s">
        <v>71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3" t="s">
        <v>80</v>
      </c>
      <c r="B13" s="144"/>
      <c r="C13" s="189" t="s">
        <v>96</v>
      </c>
      <c r="D13" s="189" t="str">
        <f>IF($B13="","",VLOOKUP($B13,#REF!,15))</f>
        <v/>
      </c>
      <c r="E13" s="338" t="str">
        <f>UPPER(IF($B13="","",VLOOKUP($B13,#REF!,2)))</f>
        <v/>
      </c>
      <c r="F13" s="339"/>
      <c r="G13" s="338" t="str">
        <f>IF($B13="","",VLOOKUP($B13,#REF!,3))</f>
        <v/>
      </c>
      <c r="H13" s="339"/>
      <c r="I13" s="190" t="str">
        <f>IF($B13="","",VLOOKUP($B13,#REF!,4))</f>
        <v/>
      </c>
      <c r="J13" s="142"/>
      <c r="K13" s="148">
        <v>3</v>
      </c>
      <c r="L13" s="149" t="str">
        <f>IF(K13="","",CONCATENATE(VLOOKUP($Y$3,$AB$1:$AK$1,K13)," pont"))</f>
        <v>18 pont</v>
      </c>
      <c r="M13" s="150"/>
      <c r="Y13" s="127"/>
      <c r="Z13" s="127"/>
      <c r="AA13" s="127" t="s">
        <v>72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337"/>
      <c r="C18" s="327"/>
      <c r="D18" s="331" t="s">
        <v>93</v>
      </c>
      <c r="E18" s="327"/>
      <c r="F18" s="331" t="s">
        <v>94</v>
      </c>
      <c r="G18" s="327"/>
      <c r="H18" s="331" t="s">
        <v>95</v>
      </c>
      <c r="I18" s="327"/>
      <c r="J18" s="331" t="s">
        <v>96</v>
      </c>
      <c r="K18" s="327"/>
      <c r="L18" s="142"/>
      <c r="M18" s="142"/>
      <c r="Y18" s="127"/>
      <c r="Z18" s="127"/>
      <c r="AA18" s="127" t="s">
        <v>54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329" t="s">
        <v>93</v>
      </c>
      <c r="C19" s="327"/>
      <c r="D19" s="326"/>
      <c r="E19" s="327"/>
      <c r="F19" s="330" t="s">
        <v>117</v>
      </c>
      <c r="G19" s="327"/>
      <c r="H19" s="330" t="s">
        <v>118</v>
      </c>
      <c r="I19" s="327"/>
      <c r="J19" s="331" t="s">
        <v>119</v>
      </c>
      <c r="K19" s="327"/>
      <c r="L19" s="142"/>
      <c r="M19" s="142"/>
      <c r="Y19" s="127"/>
      <c r="Z19" s="127"/>
      <c r="AA19" s="127" t="s">
        <v>62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66</v>
      </c>
      <c r="B20" s="329" t="s">
        <v>94</v>
      </c>
      <c r="C20" s="327"/>
      <c r="D20" s="330" t="s">
        <v>120</v>
      </c>
      <c r="E20" s="327"/>
      <c r="F20" s="326"/>
      <c r="G20" s="327"/>
      <c r="H20" s="330" t="s">
        <v>118</v>
      </c>
      <c r="I20" s="327"/>
      <c r="J20" s="330" t="s">
        <v>121</v>
      </c>
      <c r="K20" s="327"/>
      <c r="L20" s="142"/>
      <c r="M20" s="142"/>
      <c r="Y20" s="127"/>
      <c r="Z20" s="127"/>
      <c r="AA20" s="127" t="s">
        <v>63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69</v>
      </c>
      <c r="B21" s="329" t="s">
        <v>95</v>
      </c>
      <c r="C21" s="327"/>
      <c r="D21" s="330" t="s">
        <v>122</v>
      </c>
      <c r="E21" s="327"/>
      <c r="F21" s="330" t="s">
        <v>122</v>
      </c>
      <c r="G21" s="327"/>
      <c r="H21" s="326"/>
      <c r="I21" s="327"/>
      <c r="J21" s="330" t="s">
        <v>123</v>
      </c>
      <c r="K21" s="327"/>
      <c r="L21" s="142"/>
      <c r="M21" s="142"/>
      <c r="Y21" s="127"/>
      <c r="Z21" s="127"/>
      <c r="AA21" s="127" t="s">
        <v>64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8.75" customHeight="1" x14ac:dyDescent="0.3">
      <c r="A22" s="154" t="s">
        <v>80</v>
      </c>
      <c r="B22" s="329" t="s">
        <v>96</v>
      </c>
      <c r="C22" s="327"/>
      <c r="D22" s="330" t="s">
        <v>124</v>
      </c>
      <c r="E22" s="327"/>
      <c r="F22" s="330" t="s">
        <v>125</v>
      </c>
      <c r="G22" s="327"/>
      <c r="H22" s="331" t="s">
        <v>126</v>
      </c>
      <c r="I22" s="327"/>
      <c r="J22" s="326"/>
      <c r="K22" s="327"/>
      <c r="L22" s="142"/>
      <c r="M22" s="142"/>
      <c r="Y22" s="127"/>
      <c r="Z22" s="127"/>
      <c r="AA22" s="127" t="s">
        <v>65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2.75" customHeight="1" x14ac:dyDescent="0.3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Y23" s="127"/>
      <c r="Z23" s="127"/>
      <c r="AA23" s="127" t="s">
        <v>67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68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70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71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72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2"/>
      <c r="O32" s="90"/>
      <c r="P32" s="90"/>
      <c r="Q32" s="90"/>
      <c r="R32" s="90"/>
      <c r="S32" s="90"/>
    </row>
    <row r="33" spans="1:19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73</v>
      </c>
      <c r="I33" s="158"/>
      <c r="J33" s="156" t="s">
        <v>74</v>
      </c>
      <c r="K33" s="159" t="s">
        <v>75</v>
      </c>
      <c r="L33" s="32"/>
      <c r="M33" s="157"/>
      <c r="O33" s="90"/>
      <c r="P33" s="162"/>
      <c r="Q33" s="162"/>
      <c r="R33" s="129"/>
      <c r="S33" s="90"/>
    </row>
    <row r="34" spans="1:19" ht="12.75" customHeight="1" x14ac:dyDescent="0.3">
      <c r="A34" s="163" t="s">
        <v>35</v>
      </c>
      <c r="B34" s="164"/>
      <c r="C34" s="165"/>
      <c r="D34" s="166"/>
      <c r="E34" s="323"/>
      <c r="F34" s="307"/>
      <c r="G34" s="167" t="s">
        <v>36</v>
      </c>
      <c r="H34" s="164"/>
      <c r="I34" s="168"/>
      <c r="J34" s="169"/>
      <c r="K34" s="170" t="s">
        <v>37</v>
      </c>
      <c r="L34" s="171"/>
      <c r="M34" s="182"/>
      <c r="O34" s="90"/>
      <c r="P34" s="130"/>
      <c r="Q34" s="130"/>
      <c r="R34" s="99"/>
      <c r="S34" s="90"/>
    </row>
    <row r="35" spans="1:19" ht="12.75" customHeight="1" x14ac:dyDescent="0.3">
      <c r="A35" s="173" t="s">
        <v>76</v>
      </c>
      <c r="B35" s="174"/>
      <c r="C35" s="175"/>
      <c r="D35" s="176"/>
      <c r="E35" s="324"/>
      <c r="F35" s="325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</row>
    <row r="36" spans="1:19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</row>
    <row r="37" spans="1:19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</row>
    <row r="38" spans="1:19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</row>
    <row r="39" spans="1:19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</row>
    <row r="40" spans="1:19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</row>
    <row r="41" spans="1:19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M4</f>
        <v>0</v>
      </c>
      <c r="L41" s="147"/>
      <c r="M41" s="181"/>
      <c r="O41" s="90"/>
      <c r="P41" s="99"/>
      <c r="Q41" s="98"/>
      <c r="R41" s="187"/>
      <c r="S41" s="90"/>
    </row>
    <row r="42" spans="1:19" ht="12.75" customHeight="1" x14ac:dyDescent="0.3">
      <c r="O42" s="90"/>
      <c r="P42" s="90"/>
      <c r="Q42" s="90"/>
      <c r="R42" s="90"/>
      <c r="S42" s="90"/>
    </row>
    <row r="43" spans="1:19" ht="12.75" customHeight="1" x14ac:dyDescent="0.3">
      <c r="O43" s="90"/>
      <c r="P43" s="90"/>
      <c r="Q43" s="90"/>
      <c r="R43" s="90"/>
      <c r="S43" s="90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37">
    <mergeCell ref="A1:F1"/>
    <mergeCell ref="A4:C4"/>
    <mergeCell ref="E7:F7"/>
    <mergeCell ref="G7:H7"/>
    <mergeCell ref="E9:F9"/>
    <mergeCell ref="G9:H9"/>
    <mergeCell ref="G11:H11"/>
    <mergeCell ref="E11:F11"/>
    <mergeCell ref="E13:F13"/>
    <mergeCell ref="G13:H13"/>
    <mergeCell ref="D18:E18"/>
    <mergeCell ref="F18:G18"/>
    <mergeCell ref="H18:I18"/>
    <mergeCell ref="H22:I22"/>
    <mergeCell ref="J22:K22"/>
    <mergeCell ref="B18:C18"/>
    <mergeCell ref="B19:C19"/>
    <mergeCell ref="D19:E19"/>
    <mergeCell ref="F19:G19"/>
    <mergeCell ref="H19:I19"/>
    <mergeCell ref="J19:K19"/>
    <mergeCell ref="B20:C20"/>
    <mergeCell ref="F22:G22"/>
    <mergeCell ref="J18:K18"/>
    <mergeCell ref="H20:I20"/>
    <mergeCell ref="J20:K20"/>
    <mergeCell ref="H21:I21"/>
    <mergeCell ref="J21:K21"/>
    <mergeCell ref="E34:F34"/>
    <mergeCell ref="E35:F35"/>
    <mergeCell ref="D20:E20"/>
    <mergeCell ref="F20:G20"/>
    <mergeCell ref="B21:C21"/>
    <mergeCell ref="D21:E21"/>
    <mergeCell ref="F21:G21"/>
    <mergeCell ref="B22:C22"/>
    <mergeCell ref="D22:E22"/>
  </mergeCells>
  <conditionalFormatting sqref="E7 E9 E11 E13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AK1000"/>
  <sheetViews>
    <sheetView workbookViewId="0">
      <selection activeCell="N15" sqref="N15"/>
    </sheetView>
  </sheetViews>
  <sheetFormatPr defaultColWidth="14.44140625" defaultRowHeight="15" customHeight="1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4" max="14" width="8.6640625" customWidth="1"/>
    <col min="15" max="15" width="5.109375" customWidth="1"/>
    <col min="16" max="16" width="11.5546875" customWidth="1"/>
    <col min="17" max="17" width="9.33203125" customWidth="1"/>
    <col min="18" max="24" width="8.6640625" customWidth="1"/>
    <col min="25" max="37" width="8.6640625" hidden="1" customWidth="1"/>
  </cols>
  <sheetData>
    <row r="1" spans="1:37" ht="12.75" customHeight="1" x14ac:dyDescent="0.3">
      <c r="A1" s="332">
        <f>Altalanos!$A$6</f>
        <v>0</v>
      </c>
      <c r="B1" s="333"/>
      <c r="C1" s="333"/>
      <c r="D1" s="333"/>
      <c r="E1" s="333"/>
      <c r="F1" s="325"/>
      <c r="G1" s="114"/>
      <c r="H1" s="115" t="s">
        <v>47</v>
      </c>
      <c r="I1" s="116"/>
      <c r="J1" s="117"/>
      <c r="L1" s="118"/>
      <c r="M1" s="119"/>
      <c r="N1" s="87"/>
      <c r="O1" s="87" t="s">
        <v>46</v>
      </c>
      <c r="P1" s="87"/>
      <c r="Q1" s="86"/>
      <c r="R1" s="87"/>
      <c r="S1" s="90"/>
      <c r="AB1" s="120" t="str">
        <f>IF(Y5=1,CONCATENATE(VLOOKUP(Y3,AA16:AH27,2)),CONCATENATE(VLOOKUP(Y3,AA2:AK13,2)))</f>
        <v>25</v>
      </c>
      <c r="AC1" s="120" t="str">
        <f>IF(Y5=1,CONCATENATE(VLOOKUP(Y3,AA16:AK27,3)),CONCATENATE(VLOOKUP(Y3,AA2:AK13,3)))</f>
        <v>15</v>
      </c>
      <c r="AD1" s="120" t="str">
        <f>IF(Y5=1,CONCATENATE(VLOOKUP(Y3,AA16:AK27,4)),CONCATENATE(VLOOKUP(Y3,AA2:AK13,4)))</f>
        <v>13</v>
      </c>
      <c r="AE1" s="120" t="str">
        <f>IF(Y5=1,CONCATENATE(VLOOKUP(Y3,AA16:AK27,5)),CONCATENATE(VLOOKUP(Y3,AA2:AK13,5)))</f>
        <v>8</v>
      </c>
      <c r="AF1" s="120" t="str">
        <f>IF(Y5=1,CONCATENATE(VLOOKUP(Y3,AA16:AK27,6)),CONCATENATE(VLOOKUP(Y3,AA2:AK13,6)))</f>
        <v>6</v>
      </c>
      <c r="AG1" s="120" t="str">
        <f>IF(Y5=1,CONCATENATE(VLOOKUP(Y3,AA16:AK27,7)),CONCATENATE(VLOOKUP(Y3,AA2:AK13,7)))</f>
        <v>4</v>
      </c>
      <c r="AH1" s="120" t="str">
        <f>IF(Y5=1,CONCATENATE(VLOOKUP(Y3,AA16:AK27,8)),CONCATENATE(VLOOKUP(Y3,AA2:AK13,8)))</f>
        <v>3</v>
      </c>
      <c r="AI1" s="120" t="str">
        <f>IF(Y5=1,CONCATENATE(VLOOKUP(Y3,AA16:AK27,9)),CONCATENATE(VLOOKUP(Y3,AA2:AK13,9)))</f>
        <v>2</v>
      </c>
      <c r="AJ1" s="120" t="str">
        <f>IF(Y5=1,CONCATENATE(VLOOKUP(Y3,AA16:AK27,10)),CONCATENATE(VLOOKUP(Y3,AA2:AK13,10)))</f>
        <v>1</v>
      </c>
      <c r="AK1" s="120" t="str">
        <f>IF(Y5=1,CONCATENATE(VLOOKUP(Y3,AA16:AK27,11)),CONCATENATE(VLOOKUP(Y3,AA2:AK13,11)))</f>
        <v>0</v>
      </c>
    </row>
    <row r="2" spans="1:37" ht="12.75" customHeight="1" x14ac:dyDescent="0.3">
      <c r="A2" s="121" t="s">
        <v>26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48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3">
      <c r="A3" s="52" t="s">
        <v>19</v>
      </c>
      <c r="B3" s="52"/>
      <c r="C3" s="52"/>
      <c r="D3" s="52"/>
      <c r="E3" s="52" t="s">
        <v>10</v>
      </c>
      <c r="F3" s="52"/>
      <c r="G3" s="52"/>
      <c r="H3" s="52" t="s">
        <v>28</v>
      </c>
      <c r="I3" s="52"/>
      <c r="J3" s="91"/>
      <c r="K3" s="52"/>
      <c r="L3" s="53" t="s">
        <v>29</v>
      </c>
      <c r="M3" s="52"/>
      <c r="N3" s="129"/>
      <c r="O3" s="130"/>
      <c r="P3" s="129"/>
      <c r="Q3" s="130"/>
      <c r="R3" s="192"/>
      <c r="S3" s="90"/>
      <c r="Y3" s="126" t="str">
        <f>IF(H4="OB","A",IF(H4="IX","W",H4))</f>
        <v>V. KCS F/A</v>
      </c>
      <c r="Z3" s="127"/>
      <c r="AA3" s="127" t="s">
        <v>51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2.75" customHeight="1" x14ac:dyDescent="0.3">
      <c r="A4" s="334">
        <v>45783</v>
      </c>
      <c r="B4" s="335"/>
      <c r="C4" s="336"/>
      <c r="D4" s="131"/>
      <c r="E4" s="132" t="str">
        <f>Altalanos!$C$10</f>
        <v>Győr</v>
      </c>
      <c r="F4" s="132"/>
      <c r="G4" s="132"/>
      <c r="H4" s="132" t="s">
        <v>98</v>
      </c>
      <c r="I4" s="132"/>
      <c r="J4" s="133"/>
      <c r="K4" s="132"/>
      <c r="L4" s="134">
        <f>Altalanos!$E$10</f>
        <v>0</v>
      </c>
      <c r="M4" s="132"/>
      <c r="N4" s="135"/>
      <c r="O4" s="136"/>
      <c r="P4" s="126" t="s">
        <v>49</v>
      </c>
      <c r="Q4" s="128" t="s">
        <v>81</v>
      </c>
      <c r="R4" s="128" t="s">
        <v>79</v>
      </c>
      <c r="S4" s="85"/>
      <c r="Y4" s="127"/>
      <c r="Z4" s="127"/>
      <c r="AA4" s="127" t="s">
        <v>54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3">
      <c r="A5" s="32"/>
      <c r="B5" s="32" t="s">
        <v>32</v>
      </c>
      <c r="C5" s="32" t="s">
        <v>55</v>
      </c>
      <c r="D5" s="32" t="s">
        <v>31</v>
      </c>
      <c r="E5" s="32" t="s">
        <v>56</v>
      </c>
      <c r="F5" s="32"/>
      <c r="G5" s="32" t="s">
        <v>23</v>
      </c>
      <c r="H5" s="32"/>
      <c r="I5" s="32" t="s">
        <v>30</v>
      </c>
      <c r="J5" s="32"/>
      <c r="K5" s="139" t="s">
        <v>57</v>
      </c>
      <c r="L5" s="139" t="s">
        <v>58</v>
      </c>
      <c r="M5" s="139" t="s">
        <v>59</v>
      </c>
      <c r="N5" s="90"/>
      <c r="O5" s="90"/>
      <c r="P5" s="137" t="s">
        <v>52</v>
      </c>
      <c r="Q5" s="138" t="s">
        <v>78</v>
      </c>
      <c r="R5" s="138" t="s">
        <v>82</v>
      </c>
      <c r="S5" s="85"/>
      <c r="Y5" s="127">
        <f>IF(OR(Altalanos!$A$8="F1",Altalanos!$A$8="F2",Altalanos!$A$8="N1",Altalanos!$A$8="N2"),1,2)</f>
        <v>2</v>
      </c>
      <c r="Z5" s="127"/>
      <c r="AA5" s="127" t="s">
        <v>62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140" t="s">
        <v>60</v>
      </c>
      <c r="Q6" s="141" t="s">
        <v>83</v>
      </c>
      <c r="R6" s="141" t="s">
        <v>50</v>
      </c>
      <c r="S6" s="85"/>
      <c r="Y6" s="127"/>
      <c r="Z6" s="127"/>
      <c r="AA6" s="127" t="s">
        <v>63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3">
      <c r="A7" s="143" t="s">
        <v>48</v>
      </c>
      <c r="B7" s="144"/>
      <c r="C7" s="189" t="s">
        <v>102</v>
      </c>
      <c r="D7" s="189" t="str">
        <f>IF($B7="","",VLOOKUP($B7,#REF!,15))</f>
        <v/>
      </c>
      <c r="E7" s="338" t="str">
        <f>UPPER(IF($B7="","",VLOOKUP($B7,#REF!,2)))</f>
        <v/>
      </c>
      <c r="F7" s="339"/>
      <c r="G7" s="338" t="str">
        <f>IF($B7="","",VLOOKUP($B7,#REF!,3))</f>
        <v/>
      </c>
      <c r="H7" s="339"/>
      <c r="I7" s="190" t="str">
        <f>IF($B7="","",VLOOKUP($B7,#REF!,4))</f>
        <v/>
      </c>
      <c r="J7" s="142"/>
      <c r="K7" s="148">
        <v>3</v>
      </c>
      <c r="L7" s="149" t="str">
        <f>IF(K7="","",CONCATENATE(VLOOKUP($Y$3,$AB$1:$AK$1,K7)," pont"))</f>
        <v>13 pont</v>
      </c>
      <c r="M7" s="150"/>
      <c r="N7" s="90"/>
      <c r="O7" s="90"/>
      <c r="P7" s="126" t="s">
        <v>84</v>
      </c>
      <c r="Q7" s="128" t="s">
        <v>53</v>
      </c>
      <c r="R7" s="128" t="s">
        <v>85</v>
      </c>
      <c r="S7" s="90"/>
      <c r="Y7" s="127"/>
      <c r="Z7" s="127"/>
      <c r="AA7" s="127" t="s">
        <v>64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3">
      <c r="A8" s="143"/>
      <c r="B8" s="151"/>
      <c r="C8" s="191"/>
      <c r="D8" s="191"/>
      <c r="E8" s="191"/>
      <c r="F8" s="191"/>
      <c r="G8" s="191"/>
      <c r="H8" s="191"/>
      <c r="I8" s="191"/>
      <c r="J8" s="142"/>
      <c r="K8" s="143"/>
      <c r="L8" s="143"/>
      <c r="M8" s="152"/>
      <c r="N8" s="90"/>
      <c r="O8" s="90"/>
      <c r="P8" s="137" t="s">
        <v>86</v>
      </c>
      <c r="Q8" s="138" t="s">
        <v>61</v>
      </c>
      <c r="R8" s="138" t="s">
        <v>87</v>
      </c>
      <c r="S8" s="90"/>
      <c r="Y8" s="127"/>
      <c r="Z8" s="127"/>
      <c r="AA8" s="127" t="s">
        <v>65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3">
      <c r="A9" s="143" t="s">
        <v>66</v>
      </c>
      <c r="B9" s="144"/>
      <c r="C9" s="189" t="s">
        <v>99</v>
      </c>
      <c r="D9" s="189" t="str">
        <f>IF($B9="","",VLOOKUP($B9,#REF!,15))</f>
        <v/>
      </c>
      <c r="E9" s="338" t="str">
        <f>UPPER(IF($B9="","",VLOOKUP($B9,#REF!,2)))</f>
        <v/>
      </c>
      <c r="F9" s="339"/>
      <c r="G9" s="338" t="str">
        <f>IF($B9="","",VLOOKUP($B9,#REF!,3))</f>
        <v/>
      </c>
      <c r="H9" s="339"/>
      <c r="I9" s="190" t="str">
        <f>IF($B9="","",VLOOKUP($B9,#REF!,4))</f>
        <v/>
      </c>
      <c r="J9" s="142"/>
      <c r="K9" s="148">
        <v>5</v>
      </c>
      <c r="L9" s="149" t="str">
        <f>IF(K9="","",CONCATENATE(VLOOKUP($Y$3,$AB$1:$AK$1,K9)," pont"))</f>
        <v>6 pont</v>
      </c>
      <c r="M9" s="150"/>
      <c r="N9" s="90"/>
      <c r="O9" s="90"/>
      <c r="P9" s="90"/>
      <c r="Q9" s="90"/>
      <c r="R9" s="90"/>
      <c r="S9" s="90"/>
      <c r="Y9" s="127"/>
      <c r="Z9" s="127"/>
      <c r="AA9" s="127" t="s">
        <v>67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3">
      <c r="A10" s="143"/>
      <c r="B10" s="151"/>
      <c r="C10" s="191"/>
      <c r="D10" s="191"/>
      <c r="E10" s="191"/>
      <c r="F10" s="191"/>
      <c r="G10" s="191"/>
      <c r="H10" s="191"/>
      <c r="I10" s="191"/>
      <c r="J10" s="142"/>
      <c r="K10" s="143"/>
      <c r="L10" s="143"/>
      <c r="M10" s="152"/>
      <c r="N10" s="90"/>
      <c r="O10" s="90"/>
      <c r="P10" s="90"/>
      <c r="Q10" s="90"/>
      <c r="R10" s="90"/>
      <c r="S10" s="90"/>
      <c r="Y10" s="127"/>
      <c r="Z10" s="127"/>
      <c r="AA10" s="127" t="s">
        <v>68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3">
      <c r="A11" s="143" t="s">
        <v>69</v>
      </c>
      <c r="B11" s="144"/>
      <c r="C11" s="189" t="s">
        <v>100</v>
      </c>
      <c r="D11" s="189" t="str">
        <f>IF($B11="","",VLOOKUP($B11,#REF!,15))</f>
        <v/>
      </c>
      <c r="E11" s="338" t="str">
        <f>UPPER(IF($B11="","",VLOOKUP($B11,#REF!,2)))</f>
        <v/>
      </c>
      <c r="F11" s="339"/>
      <c r="G11" s="338" t="str">
        <f>IF($B11="","",VLOOKUP($B11,#REF!,3))</f>
        <v/>
      </c>
      <c r="H11" s="339"/>
      <c r="I11" s="190" t="str">
        <f>IF($B11="","",VLOOKUP($B11,#REF!,4))</f>
        <v/>
      </c>
      <c r="J11" s="142"/>
      <c r="K11" s="148">
        <v>1</v>
      </c>
      <c r="L11" s="149" t="str">
        <f>IF(K11="","",CONCATENATE(VLOOKUP($Y$3,$AB$1:$AK$1,K11)," pont"))</f>
        <v>25 pont</v>
      </c>
      <c r="M11" s="150"/>
      <c r="N11" s="90"/>
      <c r="O11" s="90"/>
      <c r="P11" s="90"/>
      <c r="Q11" s="90"/>
      <c r="R11" s="90"/>
      <c r="S11" s="90"/>
      <c r="Y11" s="127"/>
      <c r="Z11" s="127"/>
      <c r="AA11" s="127" t="s">
        <v>70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3">
      <c r="A12" s="143"/>
      <c r="B12" s="151"/>
      <c r="C12" s="191"/>
      <c r="D12" s="191"/>
      <c r="E12" s="191"/>
      <c r="F12" s="191"/>
      <c r="G12" s="191"/>
      <c r="H12" s="191"/>
      <c r="I12" s="191"/>
      <c r="J12" s="142"/>
      <c r="K12" s="142"/>
      <c r="L12" s="142"/>
      <c r="M12" s="152"/>
      <c r="Y12" s="127"/>
      <c r="Z12" s="127"/>
      <c r="AA12" s="127" t="s">
        <v>71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</row>
    <row r="13" spans="1:37" ht="12.75" customHeight="1" x14ac:dyDescent="0.3">
      <c r="A13" s="143" t="s">
        <v>80</v>
      </c>
      <c r="B13" s="144"/>
      <c r="C13" s="189" t="s">
        <v>101</v>
      </c>
      <c r="D13" s="189" t="str">
        <f>IF($B13="","",VLOOKUP($B13,#REF!,15))</f>
        <v/>
      </c>
      <c r="E13" s="338" t="str">
        <f>UPPER(IF($B13="","",VLOOKUP($B13,#REF!,2)))</f>
        <v/>
      </c>
      <c r="F13" s="339"/>
      <c r="G13" s="338" t="str">
        <f>IF($B13="","",VLOOKUP($B13,#REF!,3))</f>
        <v/>
      </c>
      <c r="H13" s="339"/>
      <c r="I13" s="190" t="str">
        <f>IF($B13="","",VLOOKUP($B13,#REF!,4))</f>
        <v/>
      </c>
      <c r="J13" s="142"/>
      <c r="K13" s="148">
        <v>4</v>
      </c>
      <c r="L13" s="149" t="str">
        <f>IF(K13="","",CONCATENATE(VLOOKUP($Y$3,$AB$1:$AK$1,K13)," pont"))</f>
        <v>8 pont</v>
      </c>
      <c r="M13" s="150"/>
      <c r="Y13" s="127"/>
      <c r="Z13" s="127"/>
      <c r="AA13" s="127" t="s">
        <v>72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53">
        <v>0</v>
      </c>
      <c r="AI13" s="153">
        <v>0</v>
      </c>
      <c r="AJ13" s="153">
        <v>0</v>
      </c>
      <c r="AK13" s="153">
        <v>0</v>
      </c>
    </row>
    <row r="14" spans="1:37" ht="12.75" customHeight="1" x14ac:dyDescent="0.3">
      <c r="A14" s="143"/>
      <c r="B14" s="151"/>
      <c r="C14" s="191"/>
      <c r="D14" s="191"/>
      <c r="E14" s="191"/>
      <c r="F14" s="191"/>
      <c r="G14" s="191"/>
      <c r="H14" s="191"/>
      <c r="I14" s="191"/>
      <c r="J14" s="142"/>
      <c r="K14" s="143"/>
      <c r="L14" s="143"/>
      <c r="M14" s="15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3">
      <c r="A15" s="143" t="s">
        <v>88</v>
      </c>
      <c r="B15" s="144"/>
      <c r="C15" s="189" t="s">
        <v>103</v>
      </c>
      <c r="D15" s="189" t="str">
        <f>IF($B15="","",VLOOKUP($B15,#REF!,15))</f>
        <v/>
      </c>
      <c r="E15" s="338" t="str">
        <f>UPPER(IF($B15="","",VLOOKUP($B15,#REF!,2)))</f>
        <v/>
      </c>
      <c r="F15" s="339"/>
      <c r="G15" s="338" t="str">
        <f>IF($B15="","",VLOOKUP($B15,#REF!,3))</f>
        <v/>
      </c>
      <c r="H15" s="339"/>
      <c r="I15" s="190" t="str">
        <f>IF($B15="","",VLOOKUP($B15,#REF!,4))</f>
        <v/>
      </c>
      <c r="J15" s="142"/>
      <c r="K15" s="148">
        <v>2</v>
      </c>
      <c r="L15" s="149" t="str">
        <f>IF(K15="","",CONCATENATE(VLOOKUP($Y$3,$AB$1:$AK$1,K15)," pont"))</f>
        <v>15 pont</v>
      </c>
      <c r="M15" s="150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48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51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3">
      <c r="A18" s="142"/>
      <c r="B18" s="337"/>
      <c r="C18" s="327"/>
      <c r="D18" s="331" t="s">
        <v>102</v>
      </c>
      <c r="E18" s="327"/>
      <c r="F18" s="331" t="s">
        <v>99</v>
      </c>
      <c r="G18" s="327"/>
      <c r="H18" s="331" t="s">
        <v>100</v>
      </c>
      <c r="I18" s="327"/>
      <c r="J18" s="331" t="s">
        <v>101</v>
      </c>
      <c r="K18" s="327"/>
      <c r="L18" s="331" t="s">
        <v>103</v>
      </c>
      <c r="M18" s="327"/>
      <c r="Y18" s="127"/>
      <c r="Z18" s="127"/>
      <c r="AA18" s="127" t="s">
        <v>54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3">
      <c r="A19" s="154" t="s">
        <v>48</v>
      </c>
      <c r="B19" s="329" t="s">
        <v>102</v>
      </c>
      <c r="C19" s="327"/>
      <c r="D19" s="326"/>
      <c r="E19" s="327"/>
      <c r="F19" s="330" t="s">
        <v>104</v>
      </c>
      <c r="G19" s="327"/>
      <c r="H19" s="330" t="s">
        <v>105</v>
      </c>
      <c r="I19" s="327"/>
      <c r="J19" s="331" t="s">
        <v>106</v>
      </c>
      <c r="K19" s="327"/>
      <c r="L19" s="331" t="s">
        <v>107</v>
      </c>
      <c r="M19" s="327"/>
      <c r="Y19" s="127"/>
      <c r="Z19" s="127"/>
      <c r="AA19" s="127" t="s">
        <v>62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3">
      <c r="A20" s="154" t="s">
        <v>66</v>
      </c>
      <c r="B20" s="329" t="s">
        <v>99</v>
      </c>
      <c r="C20" s="327"/>
      <c r="D20" s="330" t="s">
        <v>108</v>
      </c>
      <c r="E20" s="327"/>
      <c r="F20" s="326"/>
      <c r="G20" s="327"/>
      <c r="H20" s="330" t="s">
        <v>109</v>
      </c>
      <c r="I20" s="327"/>
      <c r="J20" s="330" t="s">
        <v>110</v>
      </c>
      <c r="K20" s="327"/>
      <c r="L20" s="331" t="s">
        <v>111</v>
      </c>
      <c r="M20" s="327"/>
      <c r="Y20" s="127"/>
      <c r="Z20" s="127"/>
      <c r="AA20" s="127" t="s">
        <v>63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3">
      <c r="A21" s="154" t="s">
        <v>69</v>
      </c>
      <c r="B21" s="329" t="s">
        <v>100</v>
      </c>
      <c r="C21" s="327"/>
      <c r="D21" s="330" t="s">
        <v>112</v>
      </c>
      <c r="E21" s="327"/>
      <c r="F21" s="330" t="s">
        <v>113</v>
      </c>
      <c r="G21" s="327"/>
      <c r="H21" s="326"/>
      <c r="I21" s="327"/>
      <c r="J21" s="330" t="s">
        <v>112</v>
      </c>
      <c r="K21" s="327"/>
      <c r="L21" s="330" t="s">
        <v>114</v>
      </c>
      <c r="M21" s="327"/>
      <c r="Y21" s="127"/>
      <c r="Z21" s="127"/>
      <c r="AA21" s="127" t="s">
        <v>64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8.75" customHeight="1" x14ac:dyDescent="0.3">
      <c r="A22" s="154" t="s">
        <v>80</v>
      </c>
      <c r="B22" s="329" t="s">
        <v>101</v>
      </c>
      <c r="C22" s="327"/>
      <c r="D22" s="330" t="s">
        <v>115</v>
      </c>
      <c r="E22" s="327"/>
      <c r="F22" s="330" t="s">
        <v>116</v>
      </c>
      <c r="G22" s="327"/>
      <c r="H22" s="331" t="s">
        <v>111</v>
      </c>
      <c r="I22" s="327"/>
      <c r="J22" s="326"/>
      <c r="K22" s="327"/>
      <c r="L22" s="330" t="s">
        <v>107</v>
      </c>
      <c r="M22" s="327"/>
      <c r="Y22" s="127"/>
      <c r="Z22" s="127"/>
      <c r="AA22" s="127" t="s">
        <v>65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8.75" customHeight="1" x14ac:dyDescent="0.3">
      <c r="A23" s="154" t="s">
        <v>88</v>
      </c>
      <c r="B23" s="329" t="s">
        <v>103</v>
      </c>
      <c r="C23" s="327"/>
      <c r="D23" s="330" t="s">
        <v>114</v>
      </c>
      <c r="E23" s="327"/>
      <c r="F23" s="330" t="s">
        <v>112</v>
      </c>
      <c r="G23" s="327"/>
      <c r="H23" s="331" t="s">
        <v>107</v>
      </c>
      <c r="I23" s="327"/>
      <c r="J23" s="331" t="s">
        <v>114</v>
      </c>
      <c r="K23" s="327"/>
      <c r="L23" s="326"/>
      <c r="M23" s="327"/>
      <c r="Y23" s="127"/>
      <c r="Z23" s="127"/>
      <c r="AA23" s="127" t="s">
        <v>67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68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70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71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72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37" ht="12.7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37" ht="12.75" customHeight="1" x14ac:dyDescent="0.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37" ht="12.75" customHeigh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37" ht="12.75" customHeight="1" x14ac:dyDescent="0.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7"/>
      <c r="M32" s="142"/>
      <c r="O32" s="90"/>
      <c r="P32" s="90"/>
      <c r="Q32" s="90"/>
      <c r="R32" s="90"/>
      <c r="S32" s="90"/>
    </row>
    <row r="33" spans="1:19" ht="12.75" customHeight="1" x14ac:dyDescent="0.3">
      <c r="A33" s="93" t="s">
        <v>31</v>
      </c>
      <c r="B33" s="94"/>
      <c r="C33" s="95"/>
      <c r="D33" s="155" t="s">
        <v>33</v>
      </c>
      <c r="E33" s="156" t="s">
        <v>34</v>
      </c>
      <c r="F33" s="157"/>
      <c r="G33" s="155" t="s">
        <v>33</v>
      </c>
      <c r="H33" s="156" t="s">
        <v>73</v>
      </c>
      <c r="I33" s="158"/>
      <c r="J33" s="156" t="s">
        <v>74</v>
      </c>
      <c r="K33" s="159" t="s">
        <v>75</v>
      </c>
      <c r="L33" s="32"/>
      <c r="M33" s="157"/>
      <c r="O33" s="90"/>
      <c r="P33" s="162"/>
      <c r="Q33" s="162"/>
      <c r="R33" s="129"/>
      <c r="S33" s="90"/>
    </row>
    <row r="34" spans="1:19" ht="12.75" customHeight="1" x14ac:dyDescent="0.3">
      <c r="A34" s="163" t="s">
        <v>35</v>
      </c>
      <c r="B34" s="164"/>
      <c r="C34" s="165"/>
      <c r="D34" s="166"/>
      <c r="E34" s="323"/>
      <c r="F34" s="307"/>
      <c r="G34" s="167" t="s">
        <v>36</v>
      </c>
      <c r="H34" s="164"/>
      <c r="I34" s="168"/>
      <c r="J34" s="169"/>
      <c r="K34" s="170" t="s">
        <v>37</v>
      </c>
      <c r="L34" s="171"/>
      <c r="M34" s="182"/>
      <c r="O34" s="90"/>
      <c r="P34" s="130"/>
      <c r="Q34" s="130"/>
      <c r="R34" s="99"/>
      <c r="S34" s="90"/>
    </row>
    <row r="35" spans="1:19" ht="12.75" customHeight="1" x14ac:dyDescent="0.3">
      <c r="A35" s="173" t="s">
        <v>76</v>
      </c>
      <c r="B35" s="174"/>
      <c r="C35" s="175"/>
      <c r="D35" s="176"/>
      <c r="E35" s="324"/>
      <c r="F35" s="325"/>
      <c r="G35" s="177" t="s">
        <v>38</v>
      </c>
      <c r="H35" s="178"/>
      <c r="I35" s="179"/>
      <c r="J35" s="97"/>
      <c r="K35" s="180"/>
      <c r="L35" s="147"/>
      <c r="M35" s="181"/>
      <c r="O35" s="90"/>
      <c r="P35" s="99"/>
      <c r="Q35" s="98"/>
      <c r="R35" s="99"/>
      <c r="S35" s="90"/>
    </row>
    <row r="36" spans="1:19" ht="12.75" customHeight="1" x14ac:dyDescent="0.3">
      <c r="A36" s="100"/>
      <c r="B36" s="101"/>
      <c r="C36" s="102"/>
      <c r="D36" s="176"/>
      <c r="E36" s="96"/>
      <c r="F36" s="142"/>
      <c r="G36" s="177" t="s">
        <v>39</v>
      </c>
      <c r="H36" s="178"/>
      <c r="I36" s="179"/>
      <c r="J36" s="97"/>
      <c r="K36" s="170" t="s">
        <v>40</v>
      </c>
      <c r="L36" s="171"/>
      <c r="M36" s="182"/>
      <c r="O36" s="90"/>
      <c r="P36" s="130"/>
      <c r="Q36" s="130"/>
      <c r="R36" s="99"/>
      <c r="S36" s="90"/>
    </row>
    <row r="37" spans="1:19" ht="12.75" customHeight="1" x14ac:dyDescent="0.3">
      <c r="A37" s="103"/>
      <c r="B37" s="92"/>
      <c r="C37" s="104"/>
      <c r="D37" s="176"/>
      <c r="E37" s="96"/>
      <c r="F37" s="142"/>
      <c r="G37" s="177" t="s">
        <v>41</v>
      </c>
      <c r="H37" s="178"/>
      <c r="I37" s="179"/>
      <c r="J37" s="97"/>
      <c r="K37" s="183"/>
      <c r="L37" s="142"/>
      <c r="M37" s="172"/>
      <c r="O37" s="90"/>
      <c r="P37" s="99"/>
      <c r="Q37" s="98"/>
      <c r="R37" s="99"/>
      <c r="S37" s="90"/>
    </row>
    <row r="38" spans="1:19" ht="12.75" customHeight="1" x14ac:dyDescent="0.3">
      <c r="A38" s="105"/>
      <c r="B38" s="51"/>
      <c r="C38" s="106"/>
      <c r="D38" s="176"/>
      <c r="E38" s="96"/>
      <c r="F38" s="142"/>
      <c r="G38" s="177" t="s">
        <v>42</v>
      </c>
      <c r="H38" s="178"/>
      <c r="I38" s="179"/>
      <c r="J38" s="97"/>
      <c r="K38" s="173"/>
      <c r="L38" s="147"/>
      <c r="M38" s="181"/>
      <c r="O38" s="90"/>
      <c r="P38" s="99"/>
      <c r="Q38" s="98"/>
      <c r="R38" s="99"/>
      <c r="S38" s="90"/>
    </row>
    <row r="39" spans="1:19" ht="12.75" customHeight="1" x14ac:dyDescent="0.3">
      <c r="A39" s="107"/>
      <c r="B39" s="15"/>
      <c r="C39" s="104"/>
      <c r="D39" s="176"/>
      <c r="E39" s="96"/>
      <c r="F39" s="142"/>
      <c r="G39" s="177" t="s">
        <v>43</v>
      </c>
      <c r="H39" s="178"/>
      <c r="I39" s="179"/>
      <c r="J39" s="97"/>
      <c r="K39" s="170" t="s">
        <v>27</v>
      </c>
      <c r="L39" s="171"/>
      <c r="M39" s="182"/>
      <c r="O39" s="90"/>
      <c r="P39" s="130"/>
      <c r="Q39" s="130"/>
      <c r="R39" s="99"/>
      <c r="S39" s="90"/>
    </row>
    <row r="40" spans="1:19" ht="12.75" customHeight="1" x14ac:dyDescent="0.3">
      <c r="A40" s="107"/>
      <c r="B40" s="15"/>
      <c r="C40" s="108"/>
      <c r="D40" s="176"/>
      <c r="E40" s="96"/>
      <c r="F40" s="142"/>
      <c r="G40" s="177" t="s">
        <v>44</v>
      </c>
      <c r="H40" s="178"/>
      <c r="I40" s="179"/>
      <c r="J40" s="97"/>
      <c r="K40" s="183"/>
      <c r="L40" s="142"/>
      <c r="M40" s="172"/>
      <c r="O40" s="90"/>
      <c r="P40" s="99"/>
      <c r="Q40" s="98"/>
      <c r="R40" s="99"/>
      <c r="S40" s="90"/>
    </row>
    <row r="41" spans="1:19" ht="12.75" customHeight="1" x14ac:dyDescent="0.3">
      <c r="A41" s="109"/>
      <c r="B41" s="110"/>
      <c r="C41" s="111"/>
      <c r="D41" s="184"/>
      <c r="E41" s="112"/>
      <c r="F41" s="147"/>
      <c r="G41" s="185" t="s">
        <v>45</v>
      </c>
      <c r="H41" s="174"/>
      <c r="I41" s="186"/>
      <c r="J41" s="113"/>
      <c r="K41" s="173">
        <f>L4</f>
        <v>0</v>
      </c>
      <c r="L41" s="147"/>
      <c r="M41" s="181"/>
      <c r="O41" s="90"/>
      <c r="P41" s="99"/>
      <c r="Q41" s="98"/>
      <c r="R41" s="187"/>
      <c r="S41" s="90"/>
    </row>
    <row r="42" spans="1:19" ht="12.75" customHeight="1" x14ac:dyDescent="0.3">
      <c r="O42" s="90"/>
      <c r="P42" s="90"/>
      <c r="Q42" s="90"/>
      <c r="R42" s="90"/>
      <c r="S42" s="90"/>
    </row>
    <row r="43" spans="1:19" ht="12.75" customHeight="1" x14ac:dyDescent="0.3">
      <c r="O43" s="90"/>
      <c r="P43" s="90"/>
      <c r="Q43" s="90"/>
      <c r="R43" s="90"/>
      <c r="S43" s="90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0">
    <mergeCell ref="A1:F1"/>
    <mergeCell ref="A4:C4"/>
    <mergeCell ref="E7:F7"/>
    <mergeCell ref="G7:H7"/>
    <mergeCell ref="E9:F9"/>
    <mergeCell ref="G9:H9"/>
    <mergeCell ref="G11:H11"/>
    <mergeCell ref="F18:G18"/>
    <mergeCell ref="H18:I18"/>
    <mergeCell ref="J18:K18"/>
    <mergeCell ref="L18:M18"/>
    <mergeCell ref="E11:F11"/>
    <mergeCell ref="E13:F13"/>
    <mergeCell ref="G13:H13"/>
    <mergeCell ref="E15:F15"/>
    <mergeCell ref="G15:H15"/>
    <mergeCell ref="B18:C18"/>
    <mergeCell ref="D18:E18"/>
    <mergeCell ref="H20:I20"/>
    <mergeCell ref="J20:K20"/>
    <mergeCell ref="H21:I21"/>
    <mergeCell ref="J21:K21"/>
    <mergeCell ref="L19:M19"/>
    <mergeCell ref="B20:C20"/>
    <mergeCell ref="L20:M20"/>
    <mergeCell ref="B22:C22"/>
    <mergeCell ref="B21:C21"/>
    <mergeCell ref="B19:C19"/>
    <mergeCell ref="D19:E19"/>
    <mergeCell ref="F19:G19"/>
    <mergeCell ref="H19:I19"/>
    <mergeCell ref="J19:K19"/>
    <mergeCell ref="B23:C23"/>
    <mergeCell ref="D23:E23"/>
    <mergeCell ref="F23:G23"/>
    <mergeCell ref="H23:I23"/>
    <mergeCell ref="J23:K23"/>
    <mergeCell ref="L23:M23"/>
    <mergeCell ref="E34:F34"/>
    <mergeCell ref="E35:F35"/>
    <mergeCell ref="D20:E20"/>
    <mergeCell ref="F20:G20"/>
    <mergeCell ref="D21:E21"/>
    <mergeCell ref="F21:G21"/>
    <mergeCell ref="D22:E22"/>
    <mergeCell ref="F22:G22"/>
    <mergeCell ref="L21:M21"/>
    <mergeCell ref="H22:I22"/>
    <mergeCell ref="J22:K22"/>
    <mergeCell ref="L22:M22"/>
  </mergeCells>
  <conditionalFormatting sqref="E7 E9 E11 E13 E15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C1A1-A480-48BA-9516-E5AAD1798D0B}">
  <sheetPr>
    <tabColor rgb="FF00FF00"/>
  </sheetPr>
  <dimension ref="A1:AK1000"/>
  <sheetViews>
    <sheetView workbookViewId="0">
      <selection activeCell="L18" sqref="L18"/>
    </sheetView>
  </sheetViews>
  <sheetFormatPr defaultColWidth="14.44140625" defaultRowHeight="15" customHeight="1" x14ac:dyDescent="0.3"/>
  <cols>
    <col min="1" max="1" width="5.44140625" style="197" customWidth="1"/>
    <col min="2" max="2" width="4.44140625" style="197" customWidth="1"/>
    <col min="3" max="3" width="8.33203125" style="197" customWidth="1"/>
    <col min="4" max="4" width="7.109375" style="197" customWidth="1"/>
    <col min="5" max="5" width="9.33203125" style="197" customWidth="1"/>
    <col min="6" max="6" width="7.109375" style="197" customWidth="1"/>
    <col min="7" max="7" width="9.33203125" style="197" customWidth="1"/>
    <col min="8" max="8" width="7.109375" style="197" customWidth="1"/>
    <col min="9" max="9" width="9.33203125" style="197" customWidth="1"/>
    <col min="10" max="10" width="7.88671875" style="197" customWidth="1"/>
    <col min="11" max="12" width="8.5546875" style="197" customWidth="1"/>
    <col min="13" max="13" width="7.88671875" style="197" customWidth="1"/>
    <col min="14" max="14" width="8.6640625" style="197" customWidth="1"/>
    <col min="15" max="16" width="4.44140625" style="197" customWidth="1"/>
    <col min="17" max="17" width="12.109375" style="197" customWidth="1"/>
    <col min="18" max="18" width="7.88671875" style="197" customWidth="1"/>
    <col min="19" max="19" width="7.44140625" style="197" customWidth="1"/>
    <col min="20" max="24" width="8.6640625" style="197" customWidth="1"/>
    <col min="25" max="37" width="8.6640625" style="197" hidden="1" customWidth="1"/>
    <col min="38" max="16384" width="14.44140625" style="197"/>
  </cols>
  <sheetData>
    <row r="1" spans="1:37" ht="12.75" customHeight="1" x14ac:dyDescent="0.3">
      <c r="A1" s="320">
        <f>[1]Altalanos!$A$6</f>
        <v>0</v>
      </c>
      <c r="B1" s="311"/>
      <c r="C1" s="311"/>
      <c r="D1" s="311"/>
      <c r="E1" s="311"/>
      <c r="F1" s="311"/>
      <c r="G1" s="193"/>
      <c r="H1" s="194" t="s">
        <v>47</v>
      </c>
      <c r="I1" s="195"/>
      <c r="J1" s="196"/>
      <c r="L1" s="198"/>
      <c r="M1" s="199"/>
      <c r="N1" s="200"/>
      <c r="O1" s="200" t="s">
        <v>46</v>
      </c>
      <c r="P1" s="200"/>
      <c r="Q1" s="201"/>
      <c r="R1" s="200"/>
      <c r="S1" s="202"/>
      <c r="AB1" s="203" t="str">
        <f>IF(Y5=1,CONCATENATE(VLOOKUP(Y3,AA16:AH27,2)),CONCATENATE(VLOOKUP(Y3,AA2:AK13,2)))</f>
        <v>25</v>
      </c>
      <c r="AC1" s="203" t="str">
        <f>IF(Y5=1,CONCATENATE(VLOOKUP(Y3,AA16:AK27,3)),CONCATENATE(VLOOKUP(Y3,AA2:AK13,3)))</f>
        <v>15</v>
      </c>
      <c r="AD1" s="203" t="str">
        <f>IF(Y5=1,CONCATENATE(VLOOKUP(Y3,AA16:AK27,4)),CONCATENATE(VLOOKUP(Y3,AA2:AK13,4)))</f>
        <v>13</v>
      </c>
      <c r="AE1" s="203" t="str">
        <f>IF(Y5=1,CONCATENATE(VLOOKUP(Y3,AA16:AK27,5)),CONCATENATE(VLOOKUP(Y3,AA2:AK13,5)))</f>
        <v>8</v>
      </c>
      <c r="AF1" s="203" t="str">
        <f>IF(Y5=1,CONCATENATE(VLOOKUP(Y3,AA16:AK27,6)),CONCATENATE(VLOOKUP(Y3,AA2:AK13,6)))</f>
        <v>6</v>
      </c>
      <c r="AG1" s="203" t="str">
        <f>IF(Y5=1,CONCATENATE(VLOOKUP(Y3,AA16:AK27,7)),CONCATENATE(VLOOKUP(Y3,AA2:AK13,7)))</f>
        <v>4</v>
      </c>
      <c r="AH1" s="203" t="str">
        <f>IF(Y5=1,CONCATENATE(VLOOKUP(Y3,AA16:AK27,8)),CONCATENATE(VLOOKUP(Y3,AA2:AK13,8)))</f>
        <v>3</v>
      </c>
      <c r="AI1" s="203" t="str">
        <f>IF(Y5=1,CONCATENATE(VLOOKUP(Y3,AA16:AK27,9)),CONCATENATE(VLOOKUP(Y3,AA2:AK13,9)))</f>
        <v>2</v>
      </c>
      <c r="AJ1" s="203" t="str">
        <f>IF(Y5=1,CONCATENATE(VLOOKUP(Y3,AA16:AK27,10)),CONCATENATE(VLOOKUP(Y3,AA2:AK13,10)))</f>
        <v>1</v>
      </c>
      <c r="AK1" s="203" t="str">
        <f>IF(Y5=1,CONCATENATE(VLOOKUP(Y3,AA16:AK27,11)),CONCATENATE(VLOOKUP(Y3,AA2:AK13,11)))</f>
        <v>0</v>
      </c>
    </row>
    <row r="2" spans="1:37" ht="12.75" customHeight="1" x14ac:dyDescent="0.3">
      <c r="A2" s="204" t="s">
        <v>26</v>
      </c>
      <c r="B2" s="205"/>
      <c r="C2" s="205"/>
      <c r="D2" s="205"/>
      <c r="E2" s="205">
        <f>[1]Altalanos!$A$8</f>
        <v>0</v>
      </c>
      <c r="F2" s="205"/>
      <c r="G2" s="206"/>
      <c r="H2" s="207"/>
      <c r="I2" s="207"/>
      <c r="J2" s="208"/>
      <c r="K2" s="198"/>
      <c r="L2" s="198"/>
      <c r="M2" s="198"/>
      <c r="N2" s="209"/>
      <c r="O2" s="210"/>
      <c r="P2" s="209"/>
      <c r="Q2" s="210"/>
      <c r="R2" s="209"/>
      <c r="S2" s="202"/>
      <c r="Y2" s="211"/>
      <c r="Z2" s="212"/>
      <c r="AA2" s="212" t="s">
        <v>48</v>
      </c>
      <c r="AB2" s="213">
        <v>150</v>
      </c>
      <c r="AC2" s="213">
        <v>120</v>
      </c>
      <c r="AD2" s="213">
        <v>100</v>
      </c>
      <c r="AE2" s="213">
        <v>80</v>
      </c>
      <c r="AF2" s="213">
        <v>70</v>
      </c>
      <c r="AG2" s="213">
        <v>60</v>
      </c>
      <c r="AH2" s="213">
        <v>55</v>
      </c>
      <c r="AI2" s="213">
        <v>50</v>
      </c>
      <c r="AJ2" s="213">
        <v>45</v>
      </c>
      <c r="AK2" s="213">
        <v>40</v>
      </c>
    </row>
    <row r="3" spans="1:37" ht="12.75" customHeight="1" x14ac:dyDescent="0.3">
      <c r="A3" s="214" t="s">
        <v>19</v>
      </c>
      <c r="B3" s="214"/>
      <c r="C3" s="214"/>
      <c r="D3" s="214"/>
      <c r="E3" s="214" t="s">
        <v>10</v>
      </c>
      <c r="F3" s="214"/>
      <c r="G3" s="214"/>
      <c r="H3" s="214" t="s">
        <v>28</v>
      </c>
      <c r="I3" s="214"/>
      <c r="J3" s="215"/>
      <c r="K3" s="214"/>
      <c r="L3" s="216"/>
      <c r="M3" s="216" t="s">
        <v>29</v>
      </c>
      <c r="N3" s="217"/>
      <c r="O3" s="218"/>
      <c r="P3" s="217"/>
      <c r="Q3" s="211" t="s">
        <v>49</v>
      </c>
      <c r="R3" s="213" t="s">
        <v>50</v>
      </c>
      <c r="S3" s="213" t="s">
        <v>77</v>
      </c>
      <c r="Y3" s="211" t="str">
        <f>IF(H4="OB","A",IF(H4="IX","W",H4))</f>
        <v>V KCS L/A</v>
      </c>
      <c r="Z3" s="212"/>
      <c r="AA3" s="212" t="s">
        <v>51</v>
      </c>
      <c r="AB3" s="213">
        <v>120</v>
      </c>
      <c r="AC3" s="213">
        <v>90</v>
      </c>
      <c r="AD3" s="213">
        <v>65</v>
      </c>
      <c r="AE3" s="213">
        <v>55</v>
      </c>
      <c r="AF3" s="213">
        <v>50</v>
      </c>
      <c r="AG3" s="213">
        <v>45</v>
      </c>
      <c r="AH3" s="213">
        <v>40</v>
      </c>
      <c r="AI3" s="213">
        <v>35</v>
      </c>
      <c r="AJ3" s="213">
        <v>25</v>
      </c>
      <c r="AK3" s="213">
        <v>20</v>
      </c>
    </row>
    <row r="4" spans="1:37" ht="12.75" customHeight="1" thickBot="1" x14ac:dyDescent="0.35">
      <c r="A4" s="321">
        <v>45783</v>
      </c>
      <c r="B4" s="322"/>
      <c r="C4" s="322"/>
      <c r="D4" s="220"/>
      <c r="E4" s="221" t="str">
        <f>[1]Altalanos!$C$10</f>
        <v>Győr</v>
      </c>
      <c r="F4" s="221"/>
      <c r="G4" s="221"/>
      <c r="H4" s="221" t="s">
        <v>146</v>
      </c>
      <c r="I4" s="221"/>
      <c r="J4" s="222"/>
      <c r="K4" s="221"/>
      <c r="L4" s="340"/>
      <c r="M4" s="223">
        <f>[1]Altalanos!$E$10</f>
        <v>0</v>
      </c>
      <c r="N4" s="224"/>
      <c r="O4" s="225"/>
      <c r="P4" s="224"/>
      <c r="Q4" s="229" t="s">
        <v>52</v>
      </c>
      <c r="R4" s="230" t="s">
        <v>53</v>
      </c>
      <c r="S4" s="230" t="s">
        <v>78</v>
      </c>
      <c r="Y4" s="212"/>
      <c r="Z4" s="212"/>
      <c r="AA4" s="212" t="s">
        <v>54</v>
      </c>
      <c r="AB4" s="213">
        <v>90</v>
      </c>
      <c r="AC4" s="213">
        <v>60</v>
      </c>
      <c r="AD4" s="213">
        <v>45</v>
      </c>
      <c r="AE4" s="213">
        <v>34</v>
      </c>
      <c r="AF4" s="213">
        <v>27</v>
      </c>
      <c r="AG4" s="213">
        <v>22</v>
      </c>
      <c r="AH4" s="213">
        <v>18</v>
      </c>
      <c r="AI4" s="213">
        <v>15</v>
      </c>
      <c r="AJ4" s="213">
        <v>12</v>
      </c>
      <c r="AK4" s="213">
        <v>9</v>
      </c>
    </row>
    <row r="5" spans="1:37" ht="12.75" customHeight="1" x14ac:dyDescent="0.3">
      <c r="A5" s="227"/>
      <c r="B5" s="227" t="s">
        <v>32</v>
      </c>
      <c r="C5" s="227" t="s">
        <v>55</v>
      </c>
      <c r="D5" s="227" t="s">
        <v>31</v>
      </c>
      <c r="E5" s="227" t="s">
        <v>56</v>
      </c>
      <c r="F5" s="227"/>
      <c r="G5" s="227" t="s">
        <v>23</v>
      </c>
      <c r="H5" s="227"/>
      <c r="I5" s="227" t="s">
        <v>30</v>
      </c>
      <c r="J5" s="227"/>
      <c r="K5" s="228" t="s">
        <v>57</v>
      </c>
      <c r="L5" s="228" t="s">
        <v>58</v>
      </c>
      <c r="M5" s="228" t="s">
        <v>59</v>
      </c>
      <c r="N5" s="202"/>
      <c r="O5" s="202"/>
      <c r="P5" s="202"/>
      <c r="Q5" s="232" t="s">
        <v>60</v>
      </c>
      <c r="R5" s="233" t="s">
        <v>61</v>
      </c>
      <c r="S5" s="233" t="s">
        <v>79</v>
      </c>
      <c r="Y5" s="212">
        <f>IF(OR([1]Altalanos!$A$8="F1",[1]Altalanos!$A$8="F2",[1]Altalanos!$A$8="N1",[1]Altalanos!$A$8="N2"),1,2)</f>
        <v>2</v>
      </c>
      <c r="Z5" s="212"/>
      <c r="AA5" s="212" t="s">
        <v>62</v>
      </c>
      <c r="AB5" s="213">
        <v>60</v>
      </c>
      <c r="AC5" s="213">
        <v>40</v>
      </c>
      <c r="AD5" s="213">
        <v>30</v>
      </c>
      <c r="AE5" s="213">
        <v>20</v>
      </c>
      <c r="AF5" s="213">
        <v>18</v>
      </c>
      <c r="AG5" s="213">
        <v>15</v>
      </c>
      <c r="AH5" s="213">
        <v>12</v>
      </c>
      <c r="AI5" s="213">
        <v>10</v>
      </c>
      <c r="AJ5" s="213">
        <v>8</v>
      </c>
      <c r="AK5" s="213">
        <v>6</v>
      </c>
    </row>
    <row r="6" spans="1:37" ht="12.75" customHeight="1" x14ac:dyDescent="0.3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02"/>
      <c r="O6" s="202"/>
      <c r="P6" s="202"/>
      <c r="Q6" s="202"/>
      <c r="R6" s="202"/>
      <c r="S6" s="202"/>
      <c r="Y6" s="212"/>
      <c r="Z6" s="212"/>
      <c r="AA6" s="212" t="s">
        <v>63</v>
      </c>
      <c r="AB6" s="213">
        <v>40</v>
      </c>
      <c r="AC6" s="213">
        <v>25</v>
      </c>
      <c r="AD6" s="213">
        <v>18</v>
      </c>
      <c r="AE6" s="213">
        <v>13</v>
      </c>
      <c r="AF6" s="213">
        <v>10</v>
      </c>
      <c r="AG6" s="213">
        <v>8</v>
      </c>
      <c r="AH6" s="213">
        <v>6</v>
      </c>
      <c r="AI6" s="213">
        <v>5</v>
      </c>
      <c r="AJ6" s="213">
        <v>4</v>
      </c>
      <c r="AK6" s="213">
        <v>3</v>
      </c>
    </row>
    <row r="7" spans="1:37" ht="12.75" customHeight="1" x14ac:dyDescent="0.3">
      <c r="A7" s="234" t="s">
        <v>48</v>
      </c>
      <c r="B7" s="235"/>
      <c r="C7" s="236" t="s">
        <v>147</v>
      </c>
      <c r="D7" s="236" t="str">
        <f>IF($B7="","",VLOOKUP($B7,'[1]1MD ELO'!$A$7:$O$22,15))</f>
        <v/>
      </c>
      <c r="E7" s="318" t="str">
        <f>UPPER(IF($B7="","",VLOOKUP($B7,'[1]1MD ELO'!$A$7:$O$22,2)))</f>
        <v/>
      </c>
      <c r="F7" s="319"/>
      <c r="G7" s="318" t="str">
        <f>IF($B7="","",VLOOKUP($B7,'[1]1MD ELO'!$A$7:$O$22,3))</f>
        <v/>
      </c>
      <c r="H7" s="319"/>
      <c r="I7" s="237" t="str">
        <f>IF($B7="","",VLOOKUP($B7,'[1]1MD ELO'!$A$7:$O$22,4))</f>
        <v/>
      </c>
      <c r="J7" s="231"/>
      <c r="K7" s="238">
        <v>4</v>
      </c>
      <c r="L7" s="239" t="str">
        <f>IF(K7="","",CONCATENATE(VLOOKUP($Y$3,$AB$1:$AK$1,K7)," pont"))</f>
        <v>8 pont</v>
      </c>
      <c r="M7" s="240"/>
      <c r="N7" s="202"/>
      <c r="O7" s="202"/>
      <c r="P7" s="202"/>
      <c r="Q7" s="202"/>
      <c r="R7" s="202"/>
      <c r="S7" s="202"/>
      <c r="Y7" s="212"/>
      <c r="Z7" s="212"/>
      <c r="AA7" s="212" t="s">
        <v>64</v>
      </c>
      <c r="AB7" s="213">
        <v>25</v>
      </c>
      <c r="AC7" s="213">
        <v>15</v>
      </c>
      <c r="AD7" s="213">
        <v>13</v>
      </c>
      <c r="AE7" s="213">
        <v>8</v>
      </c>
      <c r="AF7" s="213">
        <v>6</v>
      </c>
      <c r="AG7" s="213">
        <v>4</v>
      </c>
      <c r="AH7" s="213">
        <v>3</v>
      </c>
      <c r="AI7" s="213">
        <v>2</v>
      </c>
      <c r="AJ7" s="213">
        <v>1</v>
      </c>
      <c r="AK7" s="213">
        <v>0</v>
      </c>
    </row>
    <row r="8" spans="1:37" ht="12.75" customHeight="1" x14ac:dyDescent="0.3">
      <c r="A8" s="234"/>
      <c r="B8" s="241"/>
      <c r="C8" s="242"/>
      <c r="D8" s="242"/>
      <c r="E8" s="242"/>
      <c r="F8" s="242"/>
      <c r="G8" s="242"/>
      <c r="H8" s="242"/>
      <c r="I8" s="242"/>
      <c r="J8" s="231"/>
      <c r="K8" s="234"/>
      <c r="L8" s="234"/>
      <c r="M8" s="243"/>
      <c r="N8" s="202"/>
      <c r="O8" s="202"/>
      <c r="P8" s="202"/>
      <c r="Q8" s="202"/>
      <c r="R8" s="202"/>
      <c r="S8" s="202"/>
      <c r="Y8" s="212"/>
      <c r="Z8" s="212"/>
      <c r="AA8" s="212" t="s">
        <v>65</v>
      </c>
      <c r="AB8" s="213">
        <v>15</v>
      </c>
      <c r="AC8" s="213">
        <v>10</v>
      </c>
      <c r="AD8" s="213">
        <v>7</v>
      </c>
      <c r="AE8" s="213">
        <v>5</v>
      </c>
      <c r="AF8" s="213">
        <v>4</v>
      </c>
      <c r="AG8" s="213">
        <v>3</v>
      </c>
      <c r="AH8" s="213">
        <v>2</v>
      </c>
      <c r="AI8" s="213">
        <v>1</v>
      </c>
      <c r="AJ8" s="213">
        <v>0</v>
      </c>
      <c r="AK8" s="213">
        <v>0</v>
      </c>
    </row>
    <row r="9" spans="1:37" ht="12.75" customHeight="1" x14ac:dyDescent="0.3">
      <c r="A9" s="234" t="s">
        <v>66</v>
      </c>
      <c r="B9" s="235"/>
      <c r="C9" s="236" t="s">
        <v>148</v>
      </c>
      <c r="D9" s="236" t="str">
        <f>IF($B9="","",VLOOKUP($B9,'[1]1MD ELO'!$A$7:$O$22,15))</f>
        <v/>
      </c>
      <c r="E9" s="318" t="str">
        <f>UPPER(IF($B9="","",VLOOKUP($B9,'[1]1MD ELO'!$A$7:$O$22,2)))</f>
        <v/>
      </c>
      <c r="F9" s="319"/>
      <c r="G9" s="318" t="str">
        <f>IF($B9="","",VLOOKUP($B9,'[1]1MD ELO'!$A$7:$O$22,3))</f>
        <v/>
      </c>
      <c r="H9" s="319"/>
      <c r="I9" s="237" t="str">
        <f>IF($B9="","",VLOOKUP($B9,'[1]1MD ELO'!$A$7:$O$22,4))</f>
        <v/>
      </c>
      <c r="J9" s="231"/>
      <c r="K9" s="238">
        <v>2</v>
      </c>
      <c r="L9" s="239" t="str">
        <f>IF(K9="","",CONCATENATE(VLOOKUP($Y$3,$AB$1:$AK$1,K9)," pont"))</f>
        <v>15 pont</v>
      </c>
      <c r="M9" s="240"/>
      <c r="N9" s="202"/>
      <c r="O9" s="202"/>
      <c r="P9" s="202"/>
      <c r="Q9" s="202"/>
      <c r="R9" s="202"/>
      <c r="S9" s="202"/>
      <c r="Y9" s="212"/>
      <c r="Z9" s="212"/>
      <c r="AA9" s="212" t="s">
        <v>67</v>
      </c>
      <c r="AB9" s="213">
        <v>10</v>
      </c>
      <c r="AC9" s="213">
        <v>6</v>
      </c>
      <c r="AD9" s="213">
        <v>4</v>
      </c>
      <c r="AE9" s="213">
        <v>2</v>
      </c>
      <c r="AF9" s="213">
        <v>1</v>
      </c>
      <c r="AG9" s="213">
        <v>0</v>
      </c>
      <c r="AH9" s="213">
        <v>0</v>
      </c>
      <c r="AI9" s="213">
        <v>0</v>
      </c>
      <c r="AJ9" s="213">
        <v>0</v>
      </c>
      <c r="AK9" s="213">
        <v>0</v>
      </c>
    </row>
    <row r="10" spans="1:37" ht="12.75" customHeight="1" x14ac:dyDescent="0.3">
      <c r="A10" s="234"/>
      <c r="B10" s="241"/>
      <c r="C10" s="242"/>
      <c r="D10" s="242"/>
      <c r="E10" s="242"/>
      <c r="F10" s="242"/>
      <c r="G10" s="242"/>
      <c r="H10" s="242"/>
      <c r="I10" s="242"/>
      <c r="J10" s="231"/>
      <c r="K10" s="234"/>
      <c r="L10" s="234"/>
      <c r="M10" s="243"/>
      <c r="N10" s="202"/>
      <c r="O10" s="202"/>
      <c r="P10" s="202"/>
      <c r="Q10" s="202"/>
      <c r="R10" s="202"/>
      <c r="S10" s="202"/>
      <c r="Y10" s="212"/>
      <c r="Z10" s="212"/>
      <c r="AA10" s="212" t="s">
        <v>68</v>
      </c>
      <c r="AB10" s="213">
        <v>6</v>
      </c>
      <c r="AC10" s="213">
        <v>3</v>
      </c>
      <c r="AD10" s="213">
        <v>2</v>
      </c>
      <c r="AE10" s="213">
        <v>1</v>
      </c>
      <c r="AF10" s="213">
        <v>0</v>
      </c>
      <c r="AG10" s="213">
        <v>0</v>
      </c>
      <c r="AH10" s="213">
        <v>0</v>
      </c>
      <c r="AI10" s="213">
        <v>0</v>
      </c>
      <c r="AJ10" s="213">
        <v>0</v>
      </c>
      <c r="AK10" s="213">
        <v>0</v>
      </c>
    </row>
    <row r="11" spans="1:37" ht="12.75" customHeight="1" x14ac:dyDescent="0.3">
      <c r="A11" s="234" t="s">
        <v>69</v>
      </c>
      <c r="B11" s="235"/>
      <c r="C11" s="236" t="s">
        <v>149</v>
      </c>
      <c r="D11" s="236" t="str">
        <f>IF($B11="","",VLOOKUP($B11,'[1]1MD ELO'!$A$7:$O$22,15))</f>
        <v/>
      </c>
      <c r="E11" s="318" t="str">
        <f>UPPER(IF($B11="","",VLOOKUP($B11,'[1]1MD ELO'!$A$7:$O$22,2)))</f>
        <v/>
      </c>
      <c r="F11" s="319"/>
      <c r="G11" s="318" t="str">
        <f>IF($B11="","",VLOOKUP($B11,'[1]1MD ELO'!$A$7:$O$22,3))</f>
        <v/>
      </c>
      <c r="H11" s="319"/>
      <c r="I11" s="237" t="str">
        <f>IF($B11="","",VLOOKUP($B11,'[1]1MD ELO'!$A$7:$O$22,4))</f>
        <v/>
      </c>
      <c r="J11" s="231"/>
      <c r="K11" s="238">
        <v>1</v>
      </c>
      <c r="L11" s="239" t="str">
        <f>IF(K11="","",CONCATENATE(VLOOKUP($Y$3,$AB$1:$AK$1,K11)," pont"))</f>
        <v>25 pont</v>
      </c>
      <c r="M11" s="240"/>
      <c r="N11" s="202"/>
      <c r="O11" s="202"/>
      <c r="P11" s="202"/>
      <c r="Q11" s="202"/>
      <c r="R11" s="202"/>
      <c r="S11" s="202"/>
      <c r="Y11" s="212"/>
      <c r="Z11" s="212"/>
      <c r="AA11" s="212" t="s">
        <v>70</v>
      </c>
      <c r="AB11" s="213">
        <v>3</v>
      </c>
      <c r="AC11" s="213">
        <v>2</v>
      </c>
      <c r="AD11" s="213">
        <v>1</v>
      </c>
      <c r="AE11" s="213">
        <v>0</v>
      </c>
      <c r="AF11" s="213">
        <v>0</v>
      </c>
      <c r="AG11" s="213">
        <v>0</v>
      </c>
      <c r="AH11" s="213">
        <v>0</v>
      </c>
      <c r="AI11" s="213">
        <v>0</v>
      </c>
      <c r="AJ11" s="213">
        <v>0</v>
      </c>
      <c r="AK11" s="213">
        <v>0</v>
      </c>
    </row>
    <row r="12" spans="1:37" ht="12.75" customHeight="1" x14ac:dyDescent="0.3">
      <c r="A12" s="234"/>
      <c r="B12" s="241"/>
      <c r="C12" s="242"/>
      <c r="D12" s="242"/>
      <c r="E12" s="242"/>
      <c r="F12" s="242"/>
      <c r="G12" s="242"/>
      <c r="H12" s="242"/>
      <c r="I12" s="242"/>
      <c r="J12" s="231"/>
      <c r="K12" s="231"/>
      <c r="L12" s="231"/>
      <c r="M12" s="243"/>
      <c r="Y12" s="212"/>
      <c r="Z12" s="212"/>
      <c r="AA12" s="212" t="s">
        <v>71</v>
      </c>
      <c r="AB12" s="244">
        <v>0</v>
      </c>
      <c r="AC12" s="244">
        <v>0</v>
      </c>
      <c r="AD12" s="244">
        <v>0</v>
      </c>
      <c r="AE12" s="244">
        <v>0</v>
      </c>
      <c r="AF12" s="244">
        <v>0</v>
      </c>
      <c r="AG12" s="244">
        <v>0</v>
      </c>
      <c r="AH12" s="244">
        <v>0</v>
      </c>
      <c r="AI12" s="244">
        <v>0</v>
      </c>
      <c r="AJ12" s="244">
        <v>0</v>
      </c>
      <c r="AK12" s="244">
        <v>0</v>
      </c>
    </row>
    <row r="13" spans="1:37" ht="12.75" customHeight="1" x14ac:dyDescent="0.3">
      <c r="A13" s="234" t="s">
        <v>80</v>
      </c>
      <c r="B13" s="235"/>
      <c r="C13" s="236" t="s">
        <v>150</v>
      </c>
      <c r="D13" s="236" t="str">
        <f>IF($B13="","",VLOOKUP($B13,'[1]1MD ELO'!$A$7:$O$22,15))</f>
        <v/>
      </c>
      <c r="E13" s="318" t="str">
        <f>UPPER(IF($B13="","",VLOOKUP($B13,'[1]1MD ELO'!$A$7:$O$22,2)))</f>
        <v/>
      </c>
      <c r="F13" s="319"/>
      <c r="G13" s="318" t="str">
        <f>IF($B13="","",VLOOKUP($B13,'[1]1MD ELO'!$A$7:$O$22,3))</f>
        <v/>
      </c>
      <c r="H13" s="319"/>
      <c r="I13" s="237" t="str">
        <f>IF($B13="","",VLOOKUP($B13,'[1]1MD ELO'!$A$7:$O$22,4))</f>
        <v/>
      </c>
      <c r="J13" s="231"/>
      <c r="K13" s="238">
        <v>3</v>
      </c>
      <c r="L13" s="239" t="str">
        <f>IF(K13="","",CONCATENATE(VLOOKUP($Y$3,$AB$1:$AK$1,K13)," pont"))</f>
        <v>13 pont</v>
      </c>
      <c r="M13" s="240"/>
      <c r="Y13" s="212"/>
      <c r="Z13" s="212"/>
      <c r="AA13" s="212" t="s">
        <v>72</v>
      </c>
      <c r="AB13" s="244">
        <v>0</v>
      </c>
      <c r="AC13" s="244">
        <v>0</v>
      </c>
      <c r="AD13" s="244">
        <v>0</v>
      </c>
      <c r="AE13" s="244">
        <v>0</v>
      </c>
      <c r="AF13" s="244">
        <v>0</v>
      </c>
      <c r="AG13" s="244">
        <v>0</v>
      </c>
      <c r="AH13" s="244">
        <v>0</v>
      </c>
      <c r="AI13" s="244">
        <v>0</v>
      </c>
      <c r="AJ13" s="244">
        <v>0</v>
      </c>
      <c r="AK13" s="244">
        <v>0</v>
      </c>
    </row>
    <row r="14" spans="1:37" ht="12.75" customHeight="1" x14ac:dyDescent="0.3">
      <c r="A14" s="231"/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</row>
    <row r="15" spans="1:37" ht="12.75" customHeight="1" x14ac:dyDescent="0.3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</row>
    <row r="16" spans="1:37" ht="12.75" customHeight="1" x14ac:dyDescent="0.3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Y16" s="212"/>
      <c r="Z16" s="212"/>
      <c r="AA16" s="212" t="s">
        <v>48</v>
      </c>
      <c r="AB16" s="212">
        <v>300</v>
      </c>
      <c r="AC16" s="212">
        <v>250</v>
      </c>
      <c r="AD16" s="212">
        <v>220</v>
      </c>
      <c r="AE16" s="212">
        <v>180</v>
      </c>
      <c r="AF16" s="212">
        <v>160</v>
      </c>
      <c r="AG16" s="212">
        <v>150</v>
      </c>
      <c r="AH16" s="212">
        <v>140</v>
      </c>
      <c r="AI16" s="212">
        <v>130</v>
      </c>
      <c r="AJ16" s="212">
        <v>120</v>
      </c>
      <c r="AK16" s="212">
        <v>110</v>
      </c>
    </row>
    <row r="17" spans="1:37" ht="12.75" customHeight="1" x14ac:dyDescent="0.3">
      <c r="A17" s="231"/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Y17" s="212"/>
      <c r="Z17" s="212"/>
      <c r="AA17" s="212" t="s">
        <v>51</v>
      </c>
      <c r="AB17" s="212">
        <v>250</v>
      </c>
      <c r="AC17" s="212">
        <v>200</v>
      </c>
      <c r="AD17" s="212">
        <v>160</v>
      </c>
      <c r="AE17" s="212">
        <v>140</v>
      </c>
      <c r="AF17" s="212">
        <v>120</v>
      </c>
      <c r="AG17" s="212">
        <v>110</v>
      </c>
      <c r="AH17" s="212">
        <v>100</v>
      </c>
      <c r="AI17" s="212">
        <v>90</v>
      </c>
      <c r="AJ17" s="212">
        <v>80</v>
      </c>
      <c r="AK17" s="212">
        <v>70</v>
      </c>
    </row>
    <row r="18" spans="1:37" ht="18.75" customHeight="1" x14ac:dyDescent="0.3">
      <c r="A18" s="231"/>
      <c r="B18" s="317"/>
      <c r="C18" s="313"/>
      <c r="D18" s="315" t="s">
        <v>151</v>
      </c>
      <c r="E18" s="313"/>
      <c r="F18" s="315" t="s">
        <v>148</v>
      </c>
      <c r="G18" s="313"/>
      <c r="H18" s="315" t="s">
        <v>149</v>
      </c>
      <c r="I18" s="313"/>
      <c r="J18" s="315" t="s">
        <v>150</v>
      </c>
      <c r="K18" s="313"/>
      <c r="L18" s="231"/>
      <c r="M18" s="231"/>
      <c r="Y18" s="212"/>
      <c r="Z18" s="212"/>
      <c r="AA18" s="212" t="s">
        <v>54</v>
      </c>
      <c r="AB18" s="212">
        <v>200</v>
      </c>
      <c r="AC18" s="212">
        <v>150</v>
      </c>
      <c r="AD18" s="212">
        <v>130</v>
      </c>
      <c r="AE18" s="212">
        <v>110</v>
      </c>
      <c r="AF18" s="212">
        <v>95</v>
      </c>
      <c r="AG18" s="212">
        <v>80</v>
      </c>
      <c r="AH18" s="212">
        <v>70</v>
      </c>
      <c r="AI18" s="212">
        <v>60</v>
      </c>
      <c r="AJ18" s="212">
        <v>55</v>
      </c>
      <c r="AK18" s="212">
        <v>50</v>
      </c>
    </row>
    <row r="19" spans="1:37" ht="18.75" customHeight="1" x14ac:dyDescent="0.3">
      <c r="A19" s="245" t="s">
        <v>48</v>
      </c>
      <c r="B19" s="312" t="s">
        <v>151</v>
      </c>
      <c r="C19" s="313"/>
      <c r="D19" s="316"/>
      <c r="E19" s="313"/>
      <c r="F19" s="314" t="s">
        <v>111</v>
      </c>
      <c r="G19" s="313"/>
      <c r="H19" s="314" t="s">
        <v>111</v>
      </c>
      <c r="I19" s="313"/>
      <c r="J19" s="315" t="s">
        <v>111</v>
      </c>
      <c r="K19" s="313"/>
      <c r="L19" s="231"/>
      <c r="M19" s="231"/>
      <c r="Y19" s="212"/>
      <c r="Z19" s="212"/>
      <c r="AA19" s="212" t="s">
        <v>62</v>
      </c>
      <c r="AB19" s="212">
        <v>150</v>
      </c>
      <c r="AC19" s="212">
        <v>120</v>
      </c>
      <c r="AD19" s="212">
        <v>100</v>
      </c>
      <c r="AE19" s="212">
        <v>80</v>
      </c>
      <c r="AF19" s="212">
        <v>70</v>
      </c>
      <c r="AG19" s="212">
        <v>60</v>
      </c>
      <c r="AH19" s="212">
        <v>55</v>
      </c>
      <c r="AI19" s="212">
        <v>50</v>
      </c>
      <c r="AJ19" s="212">
        <v>45</v>
      </c>
      <c r="AK19" s="212">
        <v>40</v>
      </c>
    </row>
    <row r="20" spans="1:37" ht="18.75" customHeight="1" x14ac:dyDescent="0.3">
      <c r="A20" s="245" t="s">
        <v>66</v>
      </c>
      <c r="B20" s="312" t="s">
        <v>148</v>
      </c>
      <c r="C20" s="313"/>
      <c r="D20" s="314" t="s">
        <v>112</v>
      </c>
      <c r="E20" s="313"/>
      <c r="F20" s="316"/>
      <c r="G20" s="313"/>
      <c r="H20" s="314" t="s">
        <v>152</v>
      </c>
      <c r="I20" s="313"/>
      <c r="J20" s="314" t="s">
        <v>106</v>
      </c>
      <c r="K20" s="313"/>
      <c r="L20" s="231"/>
      <c r="M20" s="231"/>
      <c r="Y20" s="212"/>
      <c r="Z20" s="212"/>
      <c r="AA20" s="212" t="s">
        <v>63</v>
      </c>
      <c r="AB20" s="212">
        <v>120</v>
      </c>
      <c r="AC20" s="212">
        <v>90</v>
      </c>
      <c r="AD20" s="212">
        <v>65</v>
      </c>
      <c r="AE20" s="212">
        <v>55</v>
      </c>
      <c r="AF20" s="212">
        <v>50</v>
      </c>
      <c r="AG20" s="212">
        <v>45</v>
      </c>
      <c r="AH20" s="212">
        <v>40</v>
      </c>
      <c r="AI20" s="212">
        <v>35</v>
      </c>
      <c r="AJ20" s="212">
        <v>25</v>
      </c>
      <c r="AK20" s="212">
        <v>20</v>
      </c>
    </row>
    <row r="21" spans="1:37" ht="18.75" customHeight="1" x14ac:dyDescent="0.3">
      <c r="A21" s="245" t="s">
        <v>69</v>
      </c>
      <c r="B21" s="312" t="s">
        <v>149</v>
      </c>
      <c r="C21" s="313"/>
      <c r="D21" s="314" t="s">
        <v>112</v>
      </c>
      <c r="E21" s="313"/>
      <c r="F21" s="314" t="s">
        <v>153</v>
      </c>
      <c r="G21" s="313"/>
      <c r="H21" s="316"/>
      <c r="I21" s="313"/>
      <c r="J21" s="314" t="s">
        <v>154</v>
      </c>
      <c r="K21" s="313"/>
      <c r="L21" s="231"/>
      <c r="M21" s="231"/>
      <c r="Y21" s="212"/>
      <c r="Z21" s="212"/>
      <c r="AA21" s="212" t="s">
        <v>64</v>
      </c>
      <c r="AB21" s="212">
        <v>90</v>
      </c>
      <c r="AC21" s="212">
        <v>60</v>
      </c>
      <c r="AD21" s="212">
        <v>45</v>
      </c>
      <c r="AE21" s="212">
        <v>34</v>
      </c>
      <c r="AF21" s="212">
        <v>27</v>
      </c>
      <c r="AG21" s="212">
        <v>22</v>
      </c>
      <c r="AH21" s="212">
        <v>18</v>
      </c>
      <c r="AI21" s="212">
        <v>15</v>
      </c>
      <c r="AJ21" s="212">
        <v>12</v>
      </c>
      <c r="AK21" s="212">
        <v>9</v>
      </c>
    </row>
    <row r="22" spans="1:37" ht="18.75" customHeight="1" x14ac:dyDescent="0.3">
      <c r="A22" s="245" t="s">
        <v>80</v>
      </c>
      <c r="B22" s="312" t="s">
        <v>150</v>
      </c>
      <c r="C22" s="313"/>
      <c r="D22" s="314" t="s">
        <v>112</v>
      </c>
      <c r="E22" s="313"/>
      <c r="F22" s="314" t="s">
        <v>106</v>
      </c>
      <c r="G22" s="313"/>
      <c r="H22" s="315" t="s">
        <v>115</v>
      </c>
      <c r="I22" s="313"/>
      <c r="J22" s="316"/>
      <c r="K22" s="313"/>
      <c r="L22" s="231"/>
      <c r="M22" s="231"/>
      <c r="Y22" s="212"/>
      <c r="Z22" s="212"/>
      <c r="AA22" s="212" t="s">
        <v>65</v>
      </c>
      <c r="AB22" s="212">
        <v>60</v>
      </c>
      <c r="AC22" s="212">
        <v>40</v>
      </c>
      <c r="AD22" s="212">
        <v>30</v>
      </c>
      <c r="AE22" s="212">
        <v>20</v>
      </c>
      <c r="AF22" s="212">
        <v>18</v>
      </c>
      <c r="AG22" s="212">
        <v>15</v>
      </c>
      <c r="AH22" s="212">
        <v>12</v>
      </c>
      <c r="AI22" s="212">
        <v>10</v>
      </c>
      <c r="AJ22" s="212">
        <v>8</v>
      </c>
      <c r="AK22" s="212">
        <v>6</v>
      </c>
    </row>
    <row r="23" spans="1:37" ht="12.75" customHeight="1" x14ac:dyDescent="0.3">
      <c r="A23" s="231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Y23" s="212"/>
      <c r="Z23" s="212"/>
      <c r="AA23" s="212" t="s">
        <v>67</v>
      </c>
      <c r="AB23" s="212">
        <v>40</v>
      </c>
      <c r="AC23" s="212">
        <v>25</v>
      </c>
      <c r="AD23" s="212">
        <v>18</v>
      </c>
      <c r="AE23" s="212">
        <v>13</v>
      </c>
      <c r="AF23" s="212">
        <v>8</v>
      </c>
      <c r="AG23" s="212">
        <v>7</v>
      </c>
      <c r="AH23" s="212">
        <v>6</v>
      </c>
      <c r="AI23" s="212">
        <v>5</v>
      </c>
      <c r="AJ23" s="212">
        <v>4</v>
      </c>
      <c r="AK23" s="212">
        <v>3</v>
      </c>
    </row>
    <row r="24" spans="1:37" ht="12.75" customHeight="1" x14ac:dyDescent="0.3">
      <c r="A24" s="231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Y24" s="212"/>
      <c r="Z24" s="212"/>
      <c r="AA24" s="212" t="s">
        <v>68</v>
      </c>
      <c r="AB24" s="212">
        <v>25</v>
      </c>
      <c r="AC24" s="212">
        <v>15</v>
      </c>
      <c r="AD24" s="212">
        <v>13</v>
      </c>
      <c r="AE24" s="212">
        <v>7</v>
      </c>
      <c r="AF24" s="212">
        <v>6</v>
      </c>
      <c r="AG24" s="212">
        <v>5</v>
      </c>
      <c r="AH24" s="212">
        <v>4</v>
      </c>
      <c r="AI24" s="212">
        <v>3</v>
      </c>
      <c r="AJ24" s="212">
        <v>2</v>
      </c>
      <c r="AK24" s="212">
        <v>1</v>
      </c>
    </row>
    <row r="25" spans="1:37" ht="12.75" customHeight="1" x14ac:dyDescent="0.3">
      <c r="A25" s="231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Y25" s="212"/>
      <c r="Z25" s="212"/>
      <c r="AA25" s="212" t="s">
        <v>70</v>
      </c>
      <c r="AB25" s="212">
        <v>15</v>
      </c>
      <c r="AC25" s="212">
        <v>10</v>
      </c>
      <c r="AD25" s="212">
        <v>8</v>
      </c>
      <c r="AE25" s="212">
        <v>4</v>
      </c>
      <c r="AF25" s="212">
        <v>3</v>
      </c>
      <c r="AG25" s="212">
        <v>2</v>
      </c>
      <c r="AH25" s="212">
        <v>1</v>
      </c>
      <c r="AI25" s="212">
        <v>0</v>
      </c>
      <c r="AJ25" s="212">
        <v>0</v>
      </c>
      <c r="AK25" s="212">
        <v>0</v>
      </c>
    </row>
    <row r="26" spans="1:37" ht="12.75" customHeight="1" x14ac:dyDescent="0.3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Y26" s="212"/>
      <c r="Z26" s="212"/>
      <c r="AA26" s="212" t="s">
        <v>71</v>
      </c>
      <c r="AB26" s="212">
        <v>10</v>
      </c>
      <c r="AC26" s="212">
        <v>6</v>
      </c>
      <c r="AD26" s="212">
        <v>4</v>
      </c>
      <c r="AE26" s="212">
        <v>2</v>
      </c>
      <c r="AF26" s="212">
        <v>1</v>
      </c>
      <c r="AG26" s="212">
        <v>0</v>
      </c>
      <c r="AH26" s="212">
        <v>0</v>
      </c>
      <c r="AI26" s="212">
        <v>0</v>
      </c>
      <c r="AJ26" s="212">
        <v>0</v>
      </c>
      <c r="AK26" s="212">
        <v>0</v>
      </c>
    </row>
    <row r="27" spans="1:37" ht="12.75" customHeight="1" x14ac:dyDescent="0.3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Y27" s="212"/>
      <c r="Z27" s="212"/>
      <c r="AA27" s="212" t="s">
        <v>72</v>
      </c>
      <c r="AB27" s="212">
        <v>3</v>
      </c>
      <c r="AC27" s="212">
        <v>2</v>
      </c>
      <c r="AD27" s="212">
        <v>1</v>
      </c>
      <c r="AE27" s="212">
        <v>0</v>
      </c>
      <c r="AF27" s="212">
        <v>0</v>
      </c>
      <c r="AG27" s="212">
        <v>0</v>
      </c>
      <c r="AH27" s="212">
        <v>0</v>
      </c>
      <c r="AI27" s="212">
        <v>0</v>
      </c>
      <c r="AJ27" s="212">
        <v>0</v>
      </c>
      <c r="AK27" s="212">
        <v>0</v>
      </c>
    </row>
    <row r="28" spans="1:37" ht="12.75" customHeight="1" x14ac:dyDescent="0.3">
      <c r="A28" s="231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</row>
    <row r="29" spans="1:37" ht="12.75" customHeight="1" x14ac:dyDescent="0.3">
      <c r="A29" s="231"/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</row>
    <row r="30" spans="1:37" ht="12.75" customHeight="1" x14ac:dyDescent="0.3">
      <c r="A30" s="231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</row>
    <row r="31" spans="1:37" ht="12.75" customHeight="1" x14ac:dyDescent="0.3">
      <c r="A31" s="231"/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</row>
    <row r="32" spans="1:37" ht="12.75" customHeight="1" x14ac:dyDescent="0.3">
      <c r="A32" s="231"/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46"/>
      <c r="M32" s="231"/>
      <c r="O32" s="202"/>
      <c r="P32" s="202"/>
      <c r="Q32" s="202"/>
      <c r="R32" s="202"/>
      <c r="S32" s="202"/>
    </row>
    <row r="33" spans="1:19" ht="12.75" customHeight="1" x14ac:dyDescent="0.3">
      <c r="A33" s="247" t="s">
        <v>31</v>
      </c>
      <c r="B33" s="248"/>
      <c r="C33" s="249"/>
      <c r="D33" s="250" t="s">
        <v>33</v>
      </c>
      <c r="E33" s="251" t="s">
        <v>34</v>
      </c>
      <c r="F33" s="252"/>
      <c r="G33" s="250" t="s">
        <v>33</v>
      </c>
      <c r="H33" s="251" t="s">
        <v>73</v>
      </c>
      <c r="I33" s="253"/>
      <c r="J33" s="251" t="s">
        <v>74</v>
      </c>
      <c r="K33" s="254" t="s">
        <v>75</v>
      </c>
      <c r="L33" s="227"/>
      <c r="M33" s="252"/>
      <c r="O33" s="202"/>
      <c r="P33" s="255"/>
      <c r="Q33" s="255"/>
      <c r="R33" s="217"/>
      <c r="S33" s="202"/>
    </row>
    <row r="34" spans="1:19" ht="12.75" customHeight="1" x14ac:dyDescent="0.3">
      <c r="A34" s="256" t="s">
        <v>35</v>
      </c>
      <c r="B34" s="257"/>
      <c r="C34" s="258"/>
      <c r="D34" s="259"/>
      <c r="E34" s="308"/>
      <c r="F34" s="309"/>
      <c r="G34" s="260" t="s">
        <v>36</v>
      </c>
      <c r="H34" s="257"/>
      <c r="I34" s="261"/>
      <c r="J34" s="262"/>
      <c r="K34" s="263" t="s">
        <v>37</v>
      </c>
      <c r="L34" s="264"/>
      <c r="M34" s="265"/>
      <c r="O34" s="202"/>
      <c r="P34" s="218"/>
      <c r="Q34" s="218"/>
      <c r="R34" s="266"/>
      <c r="S34" s="202"/>
    </row>
    <row r="35" spans="1:19" ht="12.75" customHeight="1" x14ac:dyDescent="0.3">
      <c r="A35" s="267" t="s">
        <v>76</v>
      </c>
      <c r="B35" s="268"/>
      <c r="C35" s="269"/>
      <c r="D35" s="270"/>
      <c r="E35" s="310"/>
      <c r="F35" s="311"/>
      <c r="G35" s="271" t="s">
        <v>38</v>
      </c>
      <c r="H35" s="272"/>
      <c r="I35" s="273"/>
      <c r="J35" s="274"/>
      <c r="K35" s="275"/>
      <c r="L35" s="246"/>
      <c r="M35" s="276"/>
      <c r="O35" s="202"/>
      <c r="P35" s="266"/>
      <c r="Q35" s="277"/>
      <c r="R35" s="266"/>
      <c r="S35" s="202"/>
    </row>
    <row r="36" spans="1:19" ht="12.75" customHeight="1" x14ac:dyDescent="0.3">
      <c r="A36" s="278"/>
      <c r="B36" s="279"/>
      <c r="C36" s="280"/>
      <c r="D36" s="270"/>
      <c r="E36" s="281"/>
      <c r="F36" s="231"/>
      <c r="G36" s="271" t="s">
        <v>39</v>
      </c>
      <c r="H36" s="272"/>
      <c r="I36" s="273"/>
      <c r="J36" s="274"/>
      <c r="K36" s="263" t="s">
        <v>40</v>
      </c>
      <c r="L36" s="264"/>
      <c r="M36" s="265"/>
      <c r="O36" s="202"/>
      <c r="P36" s="218"/>
      <c r="Q36" s="218"/>
      <c r="R36" s="266"/>
      <c r="S36" s="202"/>
    </row>
    <row r="37" spans="1:19" ht="12.75" customHeight="1" x14ac:dyDescent="0.3">
      <c r="A37" s="282"/>
      <c r="B37" s="283"/>
      <c r="C37" s="284"/>
      <c r="D37" s="270"/>
      <c r="E37" s="281"/>
      <c r="F37" s="231"/>
      <c r="G37" s="271" t="s">
        <v>41</v>
      </c>
      <c r="H37" s="272"/>
      <c r="I37" s="273"/>
      <c r="J37" s="274"/>
      <c r="K37" s="285"/>
      <c r="L37" s="231"/>
      <c r="M37" s="286"/>
      <c r="O37" s="202"/>
      <c r="P37" s="266"/>
      <c r="Q37" s="277"/>
      <c r="R37" s="266"/>
      <c r="S37" s="202"/>
    </row>
    <row r="38" spans="1:19" ht="12.75" customHeight="1" x14ac:dyDescent="0.3">
      <c r="A38" s="287"/>
      <c r="B38" s="288"/>
      <c r="C38" s="289"/>
      <c r="D38" s="270"/>
      <c r="E38" s="281"/>
      <c r="F38" s="231"/>
      <c r="G38" s="271" t="s">
        <v>42</v>
      </c>
      <c r="H38" s="272"/>
      <c r="I38" s="273"/>
      <c r="J38" s="274"/>
      <c r="K38" s="267"/>
      <c r="L38" s="246"/>
      <c r="M38" s="276"/>
      <c r="O38" s="202"/>
      <c r="P38" s="266"/>
      <c r="Q38" s="277"/>
      <c r="R38" s="266"/>
      <c r="S38" s="202"/>
    </row>
    <row r="39" spans="1:19" ht="12.75" customHeight="1" x14ac:dyDescent="0.3">
      <c r="A39" s="290"/>
      <c r="B39" s="291"/>
      <c r="C39" s="284"/>
      <c r="D39" s="270"/>
      <c r="E39" s="281"/>
      <c r="F39" s="231"/>
      <c r="G39" s="271" t="s">
        <v>43</v>
      </c>
      <c r="H39" s="272"/>
      <c r="I39" s="273"/>
      <c r="J39" s="274"/>
      <c r="K39" s="263" t="s">
        <v>27</v>
      </c>
      <c r="L39" s="264"/>
      <c r="M39" s="265"/>
      <c r="O39" s="202"/>
      <c r="P39" s="218"/>
      <c r="Q39" s="218"/>
      <c r="R39" s="266"/>
      <c r="S39" s="202"/>
    </row>
    <row r="40" spans="1:19" ht="12.75" customHeight="1" x14ac:dyDescent="0.3">
      <c r="A40" s="290"/>
      <c r="B40" s="291"/>
      <c r="C40" s="292"/>
      <c r="D40" s="270"/>
      <c r="E40" s="281"/>
      <c r="F40" s="231"/>
      <c r="G40" s="271" t="s">
        <v>44</v>
      </c>
      <c r="H40" s="272"/>
      <c r="I40" s="273"/>
      <c r="J40" s="274"/>
      <c r="K40" s="285"/>
      <c r="L40" s="231"/>
      <c r="M40" s="286"/>
      <c r="O40" s="202"/>
      <c r="P40" s="266"/>
      <c r="Q40" s="277"/>
      <c r="R40" s="266"/>
      <c r="S40" s="202"/>
    </row>
    <row r="41" spans="1:19" ht="12.75" customHeight="1" x14ac:dyDescent="0.3">
      <c r="A41" s="293"/>
      <c r="B41" s="294"/>
      <c r="C41" s="295"/>
      <c r="D41" s="296"/>
      <c r="E41" s="297"/>
      <c r="F41" s="246"/>
      <c r="G41" s="298" t="s">
        <v>45</v>
      </c>
      <c r="H41" s="268"/>
      <c r="I41" s="299"/>
      <c r="J41" s="300"/>
      <c r="K41" s="267">
        <f>M4</f>
        <v>0</v>
      </c>
      <c r="L41" s="246"/>
      <c r="M41" s="276"/>
      <c r="O41" s="202"/>
      <c r="P41" s="266"/>
      <c r="Q41" s="277"/>
      <c r="R41" s="301"/>
      <c r="S41" s="202"/>
    </row>
    <row r="42" spans="1:19" ht="12.75" customHeight="1" x14ac:dyDescent="0.3">
      <c r="O42" s="202"/>
      <c r="P42" s="202"/>
      <c r="Q42" s="202"/>
      <c r="R42" s="202"/>
      <c r="S42" s="202"/>
    </row>
    <row r="43" spans="1:19" ht="12.75" customHeight="1" x14ac:dyDescent="0.3">
      <c r="O43" s="202"/>
      <c r="P43" s="202"/>
      <c r="Q43" s="202"/>
      <c r="R43" s="202"/>
      <c r="S43" s="202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Altalanos</vt:lpstr>
      <vt:lpstr>Birók</vt:lpstr>
      <vt:lpstr>III KCS FA</vt:lpstr>
      <vt:lpstr>III KCS LA</vt:lpstr>
      <vt:lpstr>IV  KCS FA</vt:lpstr>
      <vt:lpstr>V KCS F</vt:lpstr>
      <vt:lpstr>V KCS 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Wennberg</dc:creator>
  <cp:lastModifiedBy>Guti János</cp:lastModifiedBy>
  <cp:lastPrinted>2025-05-05T19:26:54Z</cp:lastPrinted>
  <dcterms:created xsi:type="dcterms:W3CDTF">1998-01-18T23:10:02Z</dcterms:created>
  <dcterms:modified xsi:type="dcterms:W3CDTF">2025-05-21T11:35:36Z</dcterms:modified>
</cp:coreProperties>
</file>