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ctrlProps/ctrlProp5.xml" ContentType="application/vnd.ms-excel.controlproperties+xml"/>
  <Override PartName="/xl/comments3.xml" ContentType="application/vnd.openxmlformats-officedocument.spreadsheetml.comments+xml"/>
  <Override PartName="/xl/drawings/drawing6.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4.xml" ContentType="application/vnd.openxmlformats-officedocument.spreadsheetml.comments+xml"/>
  <Override PartName="/xl/drawings/drawing7.xml" ContentType="application/vnd.openxmlformats-officedocument.drawing+xml"/>
  <Override PartName="/xl/ctrlProps/ctrlProp8.xml" ContentType="application/vnd.ms-excel.controlproperties+xml"/>
  <Override PartName="/xl/comments5.xml" ContentType="application/vnd.openxmlformats-officedocument.spreadsheetml.comments+xml"/>
  <Override PartName="/xl/drawings/drawing8.xml" ContentType="application/vnd.openxmlformats-officedocument.drawing+xml"/>
  <Override PartName="/xl/ctrlProps/ctrlProp9.xml" ContentType="application/vnd.ms-excel.controlproperties+xml"/>
  <Override PartName="/xl/ctrlProps/ctrlProp10.xml" ContentType="application/vnd.ms-excel.controlproperties+xml"/>
  <Override PartName="/xl/comments6.xml" ContentType="application/vnd.openxmlformats-officedocument.spreadsheetml.comments+xml"/>
  <Override PartName="/xl/drawings/drawing9.xml" ContentType="application/vnd.openxmlformats-officedocument.drawing+xml"/>
  <Override PartName="/xl/ctrlProps/ctrlProp11.xml" ContentType="application/vnd.ms-excel.controlproperties+xml"/>
  <Override PartName="/xl/comments7.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trlProps/ctrlProp12.xml" ContentType="application/vnd.ms-excel.controlproperties+xml"/>
  <Override PartName="/xl/comments8.xml" ContentType="application/vnd.openxmlformats-officedocument.spreadsheetml.comments+xml"/>
  <Override PartName="/xl/drawings/drawing12.xml" ContentType="application/vnd.openxmlformats-officedocument.drawing+xml"/>
  <Override PartName="/xl/ctrlProps/ctrlProp13.xml" ContentType="application/vnd.ms-excel.controlproperties+xml"/>
  <Override PartName="/xl/ctrlProps/ctrlProp14.xml" ContentType="application/vnd.ms-excel.controlproperties+xml"/>
  <Override PartName="/xl/comments9.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trlProps/ctrlProp15.xml" ContentType="application/vnd.ms-excel.controlproperties+xml"/>
  <Override PartName="/xl/ctrlProps/ctrlProp16.xml" ContentType="application/vnd.ms-excel.controlproperties+xml"/>
  <Override PartName="/xl/comments10.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trlProps/ctrlProp17.xml" ContentType="application/vnd.ms-excel.controlproperties+xml"/>
  <Override PartName="/xl/ctrlProps/ctrlProp18.xml" ContentType="application/vnd.ms-excel.controlproperties+xml"/>
  <Override PartName="/xl/comments11.xml" ContentType="application/vnd.openxmlformats-officedocument.spreadsheetml.comments+xml"/>
  <Override PartName="/xl/drawings/drawing21.xml" ContentType="application/vnd.openxmlformats-officedocument.drawing+xml"/>
  <Override PartName="/xl/ctrlProps/ctrlProp19.xml" ContentType="application/vnd.ms-excel.controlproperties+xml"/>
  <Override PartName="/xl/comments12.xml" ContentType="application/vnd.openxmlformats-officedocument.spreadsheetml.comments+xml"/>
  <Override PartName="/xl/drawings/drawing22.xml" ContentType="application/vnd.openxmlformats-officedocument.drawing+xml"/>
  <Override PartName="/xl/ctrlProps/ctrlProp20.xml" ContentType="application/vnd.ms-excel.controlproperties+xml"/>
  <Override PartName="/xl/ctrlProps/ctrlProp21.xml" ContentType="application/vnd.ms-excel.controlpropertie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saveExternalLinkValues="0" codeName="ThisWorkbook"/>
  <mc:AlternateContent xmlns:mc="http://schemas.openxmlformats.org/markup-compatibility/2006">
    <mc:Choice Requires="x15">
      <x15ac:absPath xmlns:x15ac="http://schemas.microsoft.com/office/spreadsheetml/2010/11/ac" url="C:\Munka\Amatőr\OB - 2023\"/>
    </mc:Choice>
  </mc:AlternateContent>
  <xr:revisionPtr revIDLastSave="0" documentId="13_ncr:1_{FB21B5F0-3591-4954-B4CC-380466119142}" xr6:coauthVersionLast="47" xr6:coauthVersionMax="47" xr10:uidLastSave="{00000000-0000-0000-0000-000000000000}"/>
  <bookViews>
    <workbookView xWindow="-108" yWindow="-108" windowWidth="23256" windowHeight="13176" tabRatio="884" firstSheet="1" activeTab="6" xr2:uid="{00000000-000D-0000-FFFF-FFFF00000000}"/>
  </bookViews>
  <sheets>
    <sheet name="Altalanos" sheetId="1" r:id="rId1"/>
    <sheet name="Birók" sheetId="2" r:id="rId2"/>
    <sheet name="Játékrend - PÉNTEK" sheetId="336" r:id="rId3"/>
    <sheet name="Játékrend - SZOMBAT" sheetId="337" r:id="rId4"/>
    <sheet name="Játékrend - VASÁRNAP" sheetId="338" r:id="rId5"/>
    <sheet name="FE2000 ELŐ" sheetId="231" state="hidden" r:id="rId6"/>
    <sheet name="FE2000 TÁBLA" sheetId="240" r:id="rId7"/>
    <sheet name="FE750 ELŐ " sheetId="279" state="hidden" r:id="rId8"/>
    <sheet name="FE750 TÁBLA" sheetId="288" r:id="rId9"/>
    <sheet name="FE250 ELŐ" sheetId="303" state="hidden" r:id="rId10"/>
    <sheet name="FE250 TÁBLA" sheetId="312" r:id="rId11"/>
    <sheet name="NE2000 ELŐ" sheetId="327" state="hidden" r:id="rId12"/>
    <sheet name="NE2000 TÁBLA" sheetId="329" r:id="rId13"/>
    <sheet name="NE1000 ELŐ" sheetId="9" state="hidden" r:id="rId14"/>
    <sheet name="NE1000 TÁBLA" sheetId="85" r:id="rId15"/>
    <sheet name="FP A csoport" sheetId="330" r:id="rId16"/>
    <sheet name="FP B csoport" sheetId="331" r:id="rId17"/>
    <sheet name="FP C csoport" sheetId="332" r:id="rId18"/>
    <sheet name="FP D csoport" sheetId="333" r:id="rId19"/>
    <sheet name="FP döntő" sheetId="341" r:id="rId20"/>
    <sheet name="VP A csoport" sheetId="339" r:id="rId21"/>
    <sheet name="VP B-C csoport" sheetId="340" r:id="rId22"/>
    <sheet name="VP döntő" sheetId="342" r:id="rId23"/>
    <sheet name="F VIGASZ ELO" sheetId="334" state="hidden" r:id="rId24"/>
    <sheet name="F VIGASZ TÁBLA" sheetId="335" state="hidden" r:id="rId25"/>
  </sheets>
  <externalReferences>
    <externalReference r:id="rId26"/>
    <externalReference r:id="rId27"/>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Titles" localSheetId="23">'F VIGASZ ELO'!$1:$6</definedName>
    <definedName name="_xlnm.Print_Titles" localSheetId="5">'FE2000 ELŐ'!$1:$6</definedName>
    <definedName name="_xlnm.Print_Titles" localSheetId="9">'FE250 ELŐ'!$1:$6</definedName>
    <definedName name="_xlnm.Print_Titles" localSheetId="7">'FE750 ELŐ '!$1:$6</definedName>
    <definedName name="_xlnm.Print_Titles" localSheetId="13">'NE1000 ELŐ'!$1:$6</definedName>
    <definedName name="_xlnm.Print_Titles" localSheetId="11">'NE2000 ELŐ'!$1:$6</definedName>
    <definedName name="_xlnm.Print_Area" localSheetId="1">Birók!$A$1:$N$29</definedName>
    <definedName name="_xlnm.Print_Area" localSheetId="23">'F VIGASZ ELO'!$A$1:$Q$134</definedName>
    <definedName name="_xlnm.Print_Area" localSheetId="24">'F VIGASZ TÁBLA'!$A$1:$R$62</definedName>
    <definedName name="_xlnm.Print_Area" localSheetId="5">'FE2000 ELŐ'!$A$1:$Q$134</definedName>
    <definedName name="_xlnm.Print_Area" localSheetId="6">'FE2000 TÁBLA'!$A$1:$O$79</definedName>
    <definedName name="_xlnm.Print_Area" localSheetId="9">'FE250 ELŐ'!$A$1:$Q$134</definedName>
    <definedName name="_xlnm.Print_Area" localSheetId="10">'FE250 TÁBLA'!$A$1:$R$79</definedName>
    <definedName name="_xlnm.Print_Area" localSheetId="7">'FE750 ELŐ '!$A$1:$Q$134</definedName>
    <definedName name="_xlnm.Print_Area" localSheetId="8">'FE750 TÁBLA'!$A$1:$R$79</definedName>
    <definedName name="_xlnm.Print_Area" localSheetId="15">'FP A csoport'!$A$1:$M$44</definedName>
    <definedName name="_xlnm.Print_Area" localSheetId="16">'FP B csoport'!$A$1:$M$44</definedName>
    <definedName name="_xlnm.Print_Area" localSheetId="17">'FP C csoport'!$A$1:$M$44</definedName>
    <definedName name="_xlnm.Print_Area" localSheetId="18">'FP D csoport'!$A$1:$M$44</definedName>
    <definedName name="_xlnm.Print_Area" localSheetId="19">'FP döntő'!$A$1:$R$79</definedName>
    <definedName name="_xlnm.Print_Area" localSheetId="13">'NE1000 ELŐ'!$A$1:$Q$134</definedName>
    <definedName name="_xlnm.Print_Area" localSheetId="14">'NE1000 TÁBLA'!$A$1:$O$62</definedName>
    <definedName name="_xlnm.Print_Area" localSheetId="11">'NE2000 ELŐ'!$A$1:$Q$134</definedName>
    <definedName name="_xlnm.Print_Area" localSheetId="12">'NE2000 TÁBLA'!$A$1:$M$41</definedName>
    <definedName name="_xlnm.Print_Area" localSheetId="20">'VP A csoport'!$A$1:$M$44</definedName>
    <definedName name="_xlnm.Print_Area" localSheetId="21">'VP B-C csoport'!$A$1:$M$51</definedName>
    <definedName name="_xlnm.Print_Area" localSheetId="22">'VP döntő'!$A$1:$R$79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79" i="342" l="1"/>
  <c r="F75" i="342" s="1"/>
  <c r="F73" i="342"/>
  <c r="F72" i="342"/>
  <c r="Q37" i="342"/>
  <c r="E36" i="342"/>
  <c r="E35" i="342"/>
  <c r="C35" i="342"/>
  <c r="B35" i="342"/>
  <c r="K34" i="342"/>
  <c r="M30" i="342" s="1"/>
  <c r="K33" i="342"/>
  <c r="M29" i="342" s="1"/>
  <c r="K32" i="342"/>
  <c r="E32" i="342"/>
  <c r="E31" i="342"/>
  <c r="C31" i="342"/>
  <c r="B31" i="342"/>
  <c r="E28" i="342"/>
  <c r="E27" i="342"/>
  <c r="C27" i="342"/>
  <c r="B27" i="342"/>
  <c r="K26" i="342"/>
  <c r="K25" i="342"/>
  <c r="K24" i="342"/>
  <c r="E24" i="342"/>
  <c r="E23" i="342"/>
  <c r="C23" i="342"/>
  <c r="B23" i="342"/>
  <c r="O22" i="342"/>
  <c r="O21" i="342"/>
  <c r="E20" i="342"/>
  <c r="E19" i="342"/>
  <c r="C19" i="342"/>
  <c r="B19" i="342"/>
  <c r="K18" i="342"/>
  <c r="M14" i="342" s="1"/>
  <c r="K17" i="342"/>
  <c r="U16" i="342"/>
  <c r="K16" i="342"/>
  <c r="E16" i="342"/>
  <c r="U15" i="342"/>
  <c r="E15" i="342"/>
  <c r="C15" i="342"/>
  <c r="B15" i="342"/>
  <c r="U14" i="342"/>
  <c r="U13" i="342"/>
  <c r="M13" i="342"/>
  <c r="U12" i="342"/>
  <c r="E12" i="342"/>
  <c r="U11" i="342"/>
  <c r="E11" i="342"/>
  <c r="C11" i="342"/>
  <c r="B11" i="342"/>
  <c r="U10" i="342"/>
  <c r="K10" i="342"/>
  <c r="U9" i="342"/>
  <c r="K9" i="342"/>
  <c r="U8" i="342"/>
  <c r="K8" i="342"/>
  <c r="E8" i="342"/>
  <c r="U7" i="342"/>
  <c r="E7" i="342"/>
  <c r="C7" i="342"/>
  <c r="B7" i="342"/>
  <c r="R4" i="342"/>
  <c r="O79" i="342" s="1"/>
  <c r="G4" i="342"/>
  <c r="A4" i="342"/>
  <c r="R79" i="341"/>
  <c r="F72" i="341" s="1"/>
  <c r="F74" i="341"/>
  <c r="F73" i="341"/>
  <c r="Q37" i="341"/>
  <c r="E36" i="341"/>
  <c r="E35" i="341"/>
  <c r="C35" i="341"/>
  <c r="B35" i="341"/>
  <c r="K34" i="341"/>
  <c r="K33" i="341"/>
  <c r="K32" i="341"/>
  <c r="E32" i="341"/>
  <c r="E31" i="341"/>
  <c r="C31" i="341"/>
  <c r="B31" i="341"/>
  <c r="M30" i="341"/>
  <c r="M29" i="341"/>
  <c r="E28" i="341"/>
  <c r="E27" i="341"/>
  <c r="C27" i="341"/>
  <c r="B27" i="341"/>
  <c r="K26" i="341"/>
  <c r="K25" i="341"/>
  <c r="K24" i="341"/>
  <c r="E24" i="341"/>
  <c r="E23" i="341"/>
  <c r="C23" i="341"/>
  <c r="B23" i="341"/>
  <c r="O22" i="341"/>
  <c r="O21" i="341"/>
  <c r="E20" i="341"/>
  <c r="E19" i="341"/>
  <c r="C19" i="341"/>
  <c r="B19" i="341"/>
  <c r="K18" i="341"/>
  <c r="K17" i="341"/>
  <c r="U16" i="341"/>
  <c r="K16" i="341"/>
  <c r="E16" i="341"/>
  <c r="U15" i="341"/>
  <c r="E15" i="341"/>
  <c r="C15" i="341"/>
  <c r="B15" i="341"/>
  <c r="U14" i="341"/>
  <c r="M14" i="341"/>
  <c r="U13" i="341"/>
  <c r="M13" i="341"/>
  <c r="U12" i="341"/>
  <c r="E12" i="341"/>
  <c r="U11" i="341"/>
  <c r="E11" i="341"/>
  <c r="C11" i="341"/>
  <c r="B11" i="341"/>
  <c r="U10" i="341"/>
  <c r="K10" i="341"/>
  <c r="U9" i="341"/>
  <c r="K9" i="341"/>
  <c r="U8" i="341"/>
  <c r="K8" i="341"/>
  <c r="E8" i="341"/>
  <c r="U7" i="341"/>
  <c r="E7" i="341"/>
  <c r="C7" i="341"/>
  <c r="B7" i="341"/>
  <c r="R4" i="341"/>
  <c r="O79" i="341" s="1"/>
  <c r="G4" i="341"/>
  <c r="A4" i="341"/>
  <c r="A1" i="341"/>
  <c r="E47" i="340"/>
  <c r="E46" i="340"/>
  <c r="E45" i="340"/>
  <c r="E44" i="340"/>
  <c r="F40" i="340"/>
  <c r="C40" i="340"/>
  <c r="F38" i="340"/>
  <c r="C38" i="340"/>
  <c r="F36" i="340"/>
  <c r="C36" i="340"/>
  <c r="B34" i="340"/>
  <c r="H31" i="340"/>
  <c r="F31" i="340"/>
  <c r="B29" i="340"/>
  <c r="B28" i="340"/>
  <c r="B27" i="340"/>
  <c r="I23" i="340"/>
  <c r="C23" i="340"/>
  <c r="I22" i="340"/>
  <c r="D22" i="340"/>
  <c r="C22" i="340"/>
  <c r="I20" i="340"/>
  <c r="C20" i="340"/>
  <c r="I19" i="340"/>
  <c r="B33" i="340"/>
  <c r="D19" i="340"/>
  <c r="C19" i="340"/>
  <c r="I17" i="340"/>
  <c r="C17" i="340"/>
  <c r="I16" i="340"/>
  <c r="D31" i="340"/>
  <c r="D16" i="340"/>
  <c r="C16" i="340"/>
  <c r="I14" i="340"/>
  <c r="C14" i="340"/>
  <c r="I13" i="340"/>
  <c r="H26" i="340"/>
  <c r="D13" i="340"/>
  <c r="C13" i="340"/>
  <c r="I11" i="340"/>
  <c r="C11" i="340"/>
  <c r="I10" i="340"/>
  <c r="F26" i="340"/>
  <c r="D10" i="340"/>
  <c r="C10" i="340"/>
  <c r="I8" i="340"/>
  <c r="C8" i="340"/>
  <c r="I7" i="340"/>
  <c r="D26" i="340"/>
  <c r="D7" i="340"/>
  <c r="C7" i="340"/>
  <c r="L4" i="340"/>
  <c r="K51" i="340" s="1"/>
  <c r="E4" i="340"/>
  <c r="E2" i="340"/>
  <c r="R44" i="339"/>
  <c r="H21" i="339"/>
  <c r="I14" i="339"/>
  <c r="C14" i="339"/>
  <c r="I13" i="339"/>
  <c r="B24" i="339"/>
  <c r="D13" i="339"/>
  <c r="C13" i="339"/>
  <c r="I11" i="339"/>
  <c r="C11" i="339"/>
  <c r="I10" i="339"/>
  <c r="F21" i="339"/>
  <c r="D10" i="339"/>
  <c r="C10" i="339"/>
  <c r="I8" i="339"/>
  <c r="C8" i="339"/>
  <c r="I7" i="339"/>
  <c r="D21" i="339"/>
  <c r="D7" i="339"/>
  <c r="C7" i="339"/>
  <c r="L4" i="339"/>
  <c r="K44" i="339" s="1"/>
  <c r="E4" i="339"/>
  <c r="E2" i="339"/>
  <c r="R62" i="335"/>
  <c r="F56" i="335"/>
  <c r="F55" i="335"/>
  <c r="I21" i="335"/>
  <c r="G21" i="335"/>
  <c r="F21" i="335"/>
  <c r="D21" i="335"/>
  <c r="C21" i="335"/>
  <c r="B21" i="335"/>
  <c r="K20" i="335"/>
  <c r="I19" i="335"/>
  <c r="G19" i="335"/>
  <c r="F19" i="335"/>
  <c r="D19" i="335"/>
  <c r="C19" i="335"/>
  <c r="B19" i="335"/>
  <c r="M18" i="335"/>
  <c r="I17" i="335"/>
  <c r="G17" i="335"/>
  <c r="F17" i="335"/>
  <c r="D17" i="335"/>
  <c r="C17" i="335"/>
  <c r="B17" i="335"/>
  <c r="U16" i="335"/>
  <c r="K16" i="335"/>
  <c r="U15" i="335"/>
  <c r="I15" i="335"/>
  <c r="G15" i="335"/>
  <c r="F15" i="335"/>
  <c r="D15" i="335"/>
  <c r="C15" i="335"/>
  <c r="B15" i="335"/>
  <c r="U14" i="335"/>
  <c r="O14" i="335"/>
  <c r="U13" i="335"/>
  <c r="I13" i="335"/>
  <c r="G13" i="335"/>
  <c r="F13" i="335"/>
  <c r="D13" i="335"/>
  <c r="C13" i="335"/>
  <c r="B13" i="335"/>
  <c r="U12" i="335"/>
  <c r="K12" i="335"/>
  <c r="U11" i="335"/>
  <c r="I11" i="335"/>
  <c r="G11" i="335"/>
  <c r="F11" i="335"/>
  <c r="D11" i="335"/>
  <c r="C11" i="335"/>
  <c r="B11" i="335"/>
  <c r="U10" i="335"/>
  <c r="M10" i="335"/>
  <c r="U9" i="335"/>
  <c r="I9" i="335"/>
  <c r="G9" i="335"/>
  <c r="F9" i="335"/>
  <c r="D9" i="335"/>
  <c r="C9" i="335"/>
  <c r="B9" i="335"/>
  <c r="U8" i="335"/>
  <c r="K8" i="335"/>
  <c r="U7" i="335"/>
  <c r="I7" i="335"/>
  <c r="G7" i="335"/>
  <c r="F7" i="335"/>
  <c r="D7" i="335"/>
  <c r="C7" i="335"/>
  <c r="B7" i="335"/>
  <c r="M6" i="335"/>
  <c r="K6" i="335"/>
  <c r="Y5" i="335"/>
  <c r="AG1" i="335" s="1"/>
  <c r="R4" i="335"/>
  <c r="O62" i="335" s="1"/>
  <c r="G4" i="335"/>
  <c r="A4" i="335"/>
  <c r="Y3" i="335"/>
  <c r="F6" i="335" s="1"/>
  <c r="E2" i="335"/>
  <c r="AE1" i="335"/>
  <c r="A1" i="335"/>
  <c r="P156" i="334"/>
  <c r="M156" i="334" s="1"/>
  <c r="L156" i="334"/>
  <c r="K156" i="334"/>
  <c r="J156" i="334"/>
  <c r="P155" i="334"/>
  <c r="M155" i="334"/>
  <c r="L155" i="334"/>
  <c r="K155" i="334"/>
  <c r="J155" i="334"/>
  <c r="P154" i="334"/>
  <c r="M154" i="334"/>
  <c r="L154" i="334"/>
  <c r="K154" i="334"/>
  <c r="J154" i="334"/>
  <c r="P153" i="334"/>
  <c r="M153" i="334"/>
  <c r="L153" i="334"/>
  <c r="K153" i="334"/>
  <c r="J153" i="334"/>
  <c r="P152" i="334"/>
  <c r="M152" i="334" s="1"/>
  <c r="L152" i="334"/>
  <c r="K152" i="334"/>
  <c r="J152" i="334"/>
  <c r="P151" i="334"/>
  <c r="M151" i="334"/>
  <c r="L151" i="334"/>
  <c r="K151" i="334"/>
  <c r="J151" i="334"/>
  <c r="P150" i="334"/>
  <c r="M150" i="334"/>
  <c r="L150" i="334"/>
  <c r="K150" i="334"/>
  <c r="J150" i="334"/>
  <c r="P149" i="334"/>
  <c r="M149" i="334"/>
  <c r="L149" i="334"/>
  <c r="K149" i="334"/>
  <c r="J149" i="334"/>
  <c r="P148" i="334"/>
  <c r="M148" i="334" s="1"/>
  <c r="L148" i="334"/>
  <c r="K148" i="334"/>
  <c r="J148" i="334"/>
  <c r="P147" i="334"/>
  <c r="M147" i="334"/>
  <c r="L147" i="334"/>
  <c r="K147" i="334"/>
  <c r="J147" i="334"/>
  <c r="P146" i="334"/>
  <c r="M146" i="334"/>
  <c r="L146" i="334"/>
  <c r="K146" i="334"/>
  <c r="J146" i="334"/>
  <c r="P145" i="334"/>
  <c r="M145" i="334"/>
  <c r="L145" i="334"/>
  <c r="K145" i="334"/>
  <c r="J145" i="334"/>
  <c r="P144" i="334"/>
  <c r="M144" i="334" s="1"/>
  <c r="L144" i="334"/>
  <c r="K144" i="334"/>
  <c r="J144" i="334"/>
  <c r="P143" i="334"/>
  <c r="M143" i="334"/>
  <c r="L143" i="334"/>
  <c r="K143" i="334"/>
  <c r="J143" i="334"/>
  <c r="P142" i="334"/>
  <c r="M142" i="334"/>
  <c r="L142" i="334"/>
  <c r="K142" i="334"/>
  <c r="J142" i="334"/>
  <c r="P141" i="334"/>
  <c r="M141" i="334"/>
  <c r="L141" i="334"/>
  <c r="K141" i="334"/>
  <c r="J141" i="334"/>
  <c r="P140" i="334"/>
  <c r="M140" i="334" s="1"/>
  <c r="L140" i="334"/>
  <c r="K140" i="334"/>
  <c r="J140" i="334"/>
  <c r="P139" i="334"/>
  <c r="M139" i="334"/>
  <c r="L139" i="334"/>
  <c r="K139" i="334"/>
  <c r="J139" i="334"/>
  <c r="P138" i="334"/>
  <c r="M138" i="334"/>
  <c r="L138" i="334"/>
  <c r="K138" i="334"/>
  <c r="J138" i="334"/>
  <c r="P137" i="334"/>
  <c r="M137" i="334"/>
  <c r="L137" i="334"/>
  <c r="K137" i="334"/>
  <c r="J137" i="334"/>
  <c r="P136" i="334"/>
  <c r="M136" i="334" s="1"/>
  <c r="L136" i="334"/>
  <c r="K136" i="334"/>
  <c r="J136" i="334"/>
  <c r="P135" i="334"/>
  <c r="M135" i="334"/>
  <c r="L135" i="334"/>
  <c r="K135" i="334"/>
  <c r="J135" i="334"/>
  <c r="P134" i="334"/>
  <c r="M134" i="334"/>
  <c r="L134" i="334"/>
  <c r="K134" i="334"/>
  <c r="J134" i="334"/>
  <c r="P133" i="334"/>
  <c r="M133" i="334"/>
  <c r="L133" i="334"/>
  <c r="K133" i="334"/>
  <c r="J133" i="334"/>
  <c r="P132" i="334"/>
  <c r="M132" i="334" s="1"/>
  <c r="L132" i="334"/>
  <c r="K132" i="334"/>
  <c r="J132" i="334"/>
  <c r="P131" i="334"/>
  <c r="M131" i="334"/>
  <c r="L131" i="334"/>
  <c r="K131" i="334"/>
  <c r="J131" i="334"/>
  <c r="P130" i="334"/>
  <c r="M130" i="334"/>
  <c r="L130" i="334"/>
  <c r="K130" i="334"/>
  <c r="J130" i="334"/>
  <c r="P129" i="334"/>
  <c r="M129" i="334"/>
  <c r="L129" i="334"/>
  <c r="K129" i="334"/>
  <c r="J129" i="334"/>
  <c r="P128" i="334"/>
  <c r="M128" i="334" s="1"/>
  <c r="L128" i="334"/>
  <c r="K128" i="334"/>
  <c r="J128" i="334"/>
  <c r="P127" i="334"/>
  <c r="M127" i="334"/>
  <c r="L127" i="334"/>
  <c r="K127" i="334"/>
  <c r="J127" i="334"/>
  <c r="P126" i="334"/>
  <c r="M126" i="334"/>
  <c r="L126" i="334"/>
  <c r="K126" i="334"/>
  <c r="J126" i="334"/>
  <c r="P125" i="334"/>
  <c r="M125" i="334"/>
  <c r="L125" i="334"/>
  <c r="K125" i="334"/>
  <c r="J125" i="334"/>
  <c r="P124" i="334"/>
  <c r="M124" i="334" s="1"/>
  <c r="L124" i="334"/>
  <c r="K124" i="334"/>
  <c r="J124" i="334"/>
  <c r="P123" i="334"/>
  <c r="M123" i="334"/>
  <c r="L123" i="334"/>
  <c r="K123" i="334"/>
  <c r="J123" i="334"/>
  <c r="P122" i="334"/>
  <c r="M122" i="334"/>
  <c r="L122" i="334"/>
  <c r="K122" i="334"/>
  <c r="J122" i="334"/>
  <c r="P121" i="334"/>
  <c r="M121" i="334"/>
  <c r="L121" i="334"/>
  <c r="K121" i="334"/>
  <c r="J121" i="334"/>
  <c r="P120" i="334"/>
  <c r="M120" i="334" s="1"/>
  <c r="L120" i="334"/>
  <c r="K120" i="334"/>
  <c r="J120" i="334"/>
  <c r="P119" i="334"/>
  <c r="M119" i="334"/>
  <c r="L119" i="334"/>
  <c r="K119" i="334"/>
  <c r="J119" i="334"/>
  <c r="P118" i="334"/>
  <c r="M118" i="334"/>
  <c r="L118" i="334"/>
  <c r="K118" i="334"/>
  <c r="J118" i="334"/>
  <c r="P117" i="334"/>
  <c r="M117" i="334"/>
  <c r="L117" i="334"/>
  <c r="K117" i="334"/>
  <c r="J117" i="334"/>
  <c r="P116" i="334"/>
  <c r="M116" i="334" s="1"/>
  <c r="L116" i="334"/>
  <c r="K116" i="334"/>
  <c r="J116" i="334"/>
  <c r="P115" i="334"/>
  <c r="M115" i="334"/>
  <c r="L115" i="334"/>
  <c r="K115" i="334"/>
  <c r="J115" i="334"/>
  <c r="P114" i="334"/>
  <c r="M114" i="334"/>
  <c r="L114" i="334"/>
  <c r="K114" i="334"/>
  <c r="J114" i="334"/>
  <c r="P113" i="334"/>
  <c r="M113" i="334"/>
  <c r="L113" i="334"/>
  <c r="K113" i="334"/>
  <c r="J113" i="334"/>
  <c r="P112" i="334"/>
  <c r="M112" i="334" s="1"/>
  <c r="L112" i="334"/>
  <c r="K112" i="334"/>
  <c r="J112" i="334"/>
  <c r="P111" i="334"/>
  <c r="M111" i="334"/>
  <c r="L111" i="334"/>
  <c r="K111" i="334"/>
  <c r="J111" i="334"/>
  <c r="P110" i="334"/>
  <c r="M110" i="334"/>
  <c r="L110" i="334"/>
  <c r="K110" i="334"/>
  <c r="J110" i="334"/>
  <c r="P109" i="334"/>
  <c r="M109" i="334"/>
  <c r="L109" i="334"/>
  <c r="K109" i="334"/>
  <c r="J109" i="334"/>
  <c r="P108" i="334"/>
  <c r="M108" i="334" s="1"/>
  <c r="L108" i="334"/>
  <c r="K108" i="334"/>
  <c r="J108" i="334"/>
  <c r="P107" i="334"/>
  <c r="M107" i="334"/>
  <c r="L107" i="334"/>
  <c r="K107" i="334"/>
  <c r="J107" i="334"/>
  <c r="P106" i="334"/>
  <c r="M106" i="334"/>
  <c r="L106" i="334"/>
  <c r="K106" i="334"/>
  <c r="J106" i="334"/>
  <c r="P105" i="334"/>
  <c r="M105" i="334"/>
  <c r="L105" i="334"/>
  <c r="K105" i="334"/>
  <c r="J105" i="334"/>
  <c r="P104" i="334"/>
  <c r="M104" i="334" s="1"/>
  <c r="L104" i="334"/>
  <c r="K104" i="334"/>
  <c r="J104" i="334"/>
  <c r="P103" i="334"/>
  <c r="M103" i="334"/>
  <c r="L103" i="334"/>
  <c r="K103" i="334"/>
  <c r="J103" i="334"/>
  <c r="P102" i="334"/>
  <c r="M102" i="334"/>
  <c r="L102" i="334"/>
  <c r="K102" i="334"/>
  <c r="J102" i="334"/>
  <c r="P101" i="334"/>
  <c r="M101" i="334"/>
  <c r="L101" i="334"/>
  <c r="K101" i="334"/>
  <c r="J101" i="334"/>
  <c r="P100" i="334"/>
  <c r="M100" i="334" s="1"/>
  <c r="L100" i="334"/>
  <c r="K100" i="334"/>
  <c r="J100" i="334"/>
  <c r="P99" i="334"/>
  <c r="M99" i="334"/>
  <c r="L99" i="334"/>
  <c r="K99" i="334"/>
  <c r="J99" i="334"/>
  <c r="P98" i="334"/>
  <c r="M98" i="334"/>
  <c r="L98" i="334"/>
  <c r="K98" i="334"/>
  <c r="J98" i="334"/>
  <c r="P97" i="334"/>
  <c r="M97" i="334"/>
  <c r="L97" i="334"/>
  <c r="K97" i="334"/>
  <c r="J97" i="334"/>
  <c r="P96" i="334"/>
  <c r="M96" i="334" s="1"/>
  <c r="L96" i="334"/>
  <c r="K96" i="334"/>
  <c r="J96" i="334"/>
  <c r="P95" i="334"/>
  <c r="M95" i="334"/>
  <c r="L95" i="334"/>
  <c r="K95" i="334"/>
  <c r="J95" i="334"/>
  <c r="P94" i="334"/>
  <c r="M94" i="334"/>
  <c r="L94" i="334"/>
  <c r="K94" i="334"/>
  <c r="J94" i="334"/>
  <c r="P93" i="334"/>
  <c r="M93" i="334"/>
  <c r="L93" i="334"/>
  <c r="K93" i="334"/>
  <c r="J93" i="334"/>
  <c r="P92" i="334"/>
  <c r="M92" i="334" s="1"/>
  <c r="L92" i="334"/>
  <c r="K92" i="334"/>
  <c r="J92" i="334"/>
  <c r="P91" i="334"/>
  <c r="M91" i="334"/>
  <c r="L91" i="334"/>
  <c r="K91" i="334"/>
  <c r="J91" i="334"/>
  <c r="P90" i="334"/>
  <c r="M90" i="334"/>
  <c r="L90" i="334"/>
  <c r="K90" i="334"/>
  <c r="J90" i="334"/>
  <c r="P89" i="334"/>
  <c r="M89" i="334"/>
  <c r="L89" i="334"/>
  <c r="K89" i="334"/>
  <c r="J89" i="334"/>
  <c r="P88" i="334"/>
  <c r="M88" i="334" s="1"/>
  <c r="L88" i="334"/>
  <c r="K88" i="334"/>
  <c r="J88" i="334"/>
  <c r="P87" i="334"/>
  <c r="M87" i="334"/>
  <c r="L87" i="334"/>
  <c r="K87" i="334"/>
  <c r="J87" i="334"/>
  <c r="P86" i="334"/>
  <c r="M86" i="334"/>
  <c r="L86" i="334"/>
  <c r="K86" i="334"/>
  <c r="J86" i="334"/>
  <c r="P85" i="334"/>
  <c r="M85" i="334"/>
  <c r="L85" i="334"/>
  <c r="K85" i="334"/>
  <c r="J85" i="334"/>
  <c r="P84" i="334"/>
  <c r="M84" i="334" s="1"/>
  <c r="L84" i="334"/>
  <c r="K84" i="334"/>
  <c r="J84" i="334"/>
  <c r="P83" i="334"/>
  <c r="M83" i="334"/>
  <c r="L83" i="334"/>
  <c r="K83" i="334"/>
  <c r="J83" i="334"/>
  <c r="P82" i="334"/>
  <c r="M82" i="334"/>
  <c r="L82" i="334"/>
  <c r="K82" i="334"/>
  <c r="J82" i="334"/>
  <c r="P81" i="334"/>
  <c r="M81" i="334"/>
  <c r="L81" i="334"/>
  <c r="K81" i="334"/>
  <c r="J81" i="334"/>
  <c r="P80" i="334"/>
  <c r="M80" i="334" s="1"/>
  <c r="L80" i="334"/>
  <c r="K80" i="334"/>
  <c r="J80" i="334"/>
  <c r="P79" i="334"/>
  <c r="M79" i="334"/>
  <c r="L79" i="334"/>
  <c r="K79" i="334"/>
  <c r="J79" i="334"/>
  <c r="P78" i="334"/>
  <c r="M78" i="334"/>
  <c r="L78" i="334"/>
  <c r="K78" i="334"/>
  <c r="J78" i="334"/>
  <c r="P77" i="334"/>
  <c r="M77" i="334"/>
  <c r="L77" i="334"/>
  <c r="K77" i="334"/>
  <c r="J77" i="334"/>
  <c r="P76" i="334"/>
  <c r="M76" i="334" s="1"/>
  <c r="L76" i="334"/>
  <c r="K76" i="334"/>
  <c r="J76" i="334"/>
  <c r="P75" i="334"/>
  <c r="M75" i="334"/>
  <c r="L75" i="334"/>
  <c r="K75" i="334"/>
  <c r="J75" i="334"/>
  <c r="P74" i="334"/>
  <c r="M74" i="334"/>
  <c r="L74" i="334"/>
  <c r="K74" i="334"/>
  <c r="J74" i="334"/>
  <c r="P73" i="334"/>
  <c r="M73" i="334"/>
  <c r="L73" i="334"/>
  <c r="K73" i="334"/>
  <c r="J73" i="334"/>
  <c r="P72" i="334"/>
  <c r="M72" i="334" s="1"/>
  <c r="L72" i="334"/>
  <c r="K72" i="334"/>
  <c r="J72" i="334"/>
  <c r="P71" i="334"/>
  <c r="M71" i="334"/>
  <c r="L71" i="334"/>
  <c r="K71" i="334"/>
  <c r="J71" i="334"/>
  <c r="P70" i="334"/>
  <c r="M70" i="334"/>
  <c r="L70" i="334"/>
  <c r="K70" i="334"/>
  <c r="J70" i="334"/>
  <c r="P69" i="334"/>
  <c r="M69" i="334"/>
  <c r="L69" i="334"/>
  <c r="K69" i="334"/>
  <c r="J69" i="334"/>
  <c r="P68" i="334"/>
  <c r="M68" i="334" s="1"/>
  <c r="L68" i="334"/>
  <c r="K68" i="334"/>
  <c r="J68" i="334"/>
  <c r="P67" i="334"/>
  <c r="M67" i="334"/>
  <c r="L67" i="334"/>
  <c r="K67" i="334"/>
  <c r="J67" i="334"/>
  <c r="P66" i="334"/>
  <c r="M66" i="334"/>
  <c r="L66" i="334"/>
  <c r="K66" i="334"/>
  <c r="J66" i="334"/>
  <c r="P65" i="334"/>
  <c r="M65" i="334"/>
  <c r="L65" i="334"/>
  <c r="K65" i="334"/>
  <c r="J65" i="334"/>
  <c r="P64" i="334"/>
  <c r="M64" i="334" s="1"/>
  <c r="L64" i="334"/>
  <c r="K64" i="334"/>
  <c r="J64" i="334"/>
  <c r="P63" i="334"/>
  <c r="M63" i="334"/>
  <c r="L63" i="334"/>
  <c r="K63" i="334"/>
  <c r="J63" i="334"/>
  <c r="P62" i="334"/>
  <c r="M62" i="334"/>
  <c r="L62" i="334"/>
  <c r="K62" i="334"/>
  <c r="J62" i="334"/>
  <c r="P61" i="334"/>
  <c r="M61" i="334"/>
  <c r="L61" i="334"/>
  <c r="K61" i="334"/>
  <c r="J61" i="334"/>
  <c r="P60" i="334"/>
  <c r="M60" i="334" s="1"/>
  <c r="L60" i="334"/>
  <c r="K60" i="334"/>
  <c r="J60" i="334"/>
  <c r="P59" i="334"/>
  <c r="M59" i="334"/>
  <c r="L59" i="334"/>
  <c r="K59" i="334"/>
  <c r="J59" i="334"/>
  <c r="P58" i="334"/>
  <c r="M58" i="334"/>
  <c r="L58" i="334"/>
  <c r="K58" i="334"/>
  <c r="J58" i="334"/>
  <c r="P57" i="334"/>
  <c r="M57" i="334"/>
  <c r="L57" i="334"/>
  <c r="K57" i="334"/>
  <c r="J57" i="334"/>
  <c r="P56" i="334"/>
  <c r="M56" i="334" s="1"/>
  <c r="L56" i="334"/>
  <c r="K56" i="334"/>
  <c r="J56" i="334"/>
  <c r="P55" i="334"/>
  <c r="M55" i="334"/>
  <c r="L55" i="334"/>
  <c r="K55" i="334"/>
  <c r="J55" i="334"/>
  <c r="P54" i="334"/>
  <c r="M54" i="334"/>
  <c r="L54" i="334"/>
  <c r="K54" i="334"/>
  <c r="J54" i="334"/>
  <c r="P53" i="334"/>
  <c r="M53" i="334"/>
  <c r="L53" i="334"/>
  <c r="K53" i="334"/>
  <c r="J53" i="334"/>
  <c r="P52" i="334"/>
  <c r="M52" i="334" s="1"/>
  <c r="L52" i="334"/>
  <c r="K52" i="334"/>
  <c r="J52" i="334"/>
  <c r="P51" i="334"/>
  <c r="M51" i="334"/>
  <c r="L51" i="334"/>
  <c r="K51" i="334"/>
  <c r="J51" i="334"/>
  <c r="P50" i="334"/>
  <c r="M50" i="334"/>
  <c r="L50" i="334"/>
  <c r="K50" i="334"/>
  <c r="J50" i="334"/>
  <c r="P49" i="334"/>
  <c r="M49" i="334"/>
  <c r="L49" i="334"/>
  <c r="K49" i="334"/>
  <c r="J49" i="334"/>
  <c r="P48" i="334"/>
  <c r="M48" i="334" s="1"/>
  <c r="L48" i="334"/>
  <c r="K48" i="334"/>
  <c r="J48" i="334"/>
  <c r="P47" i="334"/>
  <c r="M47" i="334"/>
  <c r="L47" i="334"/>
  <c r="K47" i="334"/>
  <c r="J47" i="334"/>
  <c r="P46" i="334"/>
  <c r="M46" i="334"/>
  <c r="L46" i="334"/>
  <c r="K46" i="334"/>
  <c r="J46" i="334"/>
  <c r="P45" i="334"/>
  <c r="M45" i="334"/>
  <c r="L45" i="334"/>
  <c r="K45" i="334"/>
  <c r="J45" i="334"/>
  <c r="P44" i="334"/>
  <c r="M44" i="334" s="1"/>
  <c r="L44" i="334"/>
  <c r="K44" i="334"/>
  <c r="J44" i="334"/>
  <c r="P43" i="334"/>
  <c r="M43" i="334"/>
  <c r="L43" i="334"/>
  <c r="K43" i="334"/>
  <c r="J43" i="334"/>
  <c r="P42" i="334"/>
  <c r="M42" i="334"/>
  <c r="L42" i="334"/>
  <c r="K42" i="334"/>
  <c r="J42" i="334"/>
  <c r="P41" i="334"/>
  <c r="M41" i="334"/>
  <c r="L41" i="334"/>
  <c r="K41" i="334"/>
  <c r="J41" i="334"/>
  <c r="P40" i="334"/>
  <c r="M40" i="334" s="1"/>
  <c r="L40" i="334"/>
  <c r="K40" i="334"/>
  <c r="J40" i="334"/>
  <c r="H5" i="334"/>
  <c r="D5" i="334"/>
  <c r="C5" i="334"/>
  <c r="A5" i="334"/>
  <c r="C2" i="334"/>
  <c r="A1" i="334"/>
  <c r="R44" i="333"/>
  <c r="B24" i="333"/>
  <c r="B23" i="333"/>
  <c r="B22" i="333"/>
  <c r="H21" i="333"/>
  <c r="F21" i="333"/>
  <c r="D21" i="333"/>
  <c r="I14" i="333"/>
  <c r="C14" i="333"/>
  <c r="I13" i="333"/>
  <c r="D13" i="333"/>
  <c r="C13" i="333"/>
  <c r="I11" i="333"/>
  <c r="C11" i="333"/>
  <c r="I10" i="333"/>
  <c r="D10" i="333"/>
  <c r="C10" i="333"/>
  <c r="I8" i="333"/>
  <c r="C8" i="333"/>
  <c r="I7" i="333"/>
  <c r="D7" i="333"/>
  <c r="C7" i="333"/>
  <c r="L4" i="333"/>
  <c r="K44" i="333" s="1"/>
  <c r="E4" i="333"/>
  <c r="E2" i="333"/>
  <c r="R44" i="332"/>
  <c r="B24" i="332"/>
  <c r="B23" i="332"/>
  <c r="B22" i="332"/>
  <c r="H21" i="332"/>
  <c r="F21" i="332"/>
  <c r="D21" i="332"/>
  <c r="I14" i="332"/>
  <c r="C14" i="332"/>
  <c r="I13" i="332"/>
  <c r="D13" i="332"/>
  <c r="C13" i="332"/>
  <c r="I11" i="332"/>
  <c r="C11" i="332"/>
  <c r="I10" i="332"/>
  <c r="D10" i="332"/>
  <c r="C10" i="332"/>
  <c r="I8" i="332"/>
  <c r="C8" i="332"/>
  <c r="I7" i="332"/>
  <c r="D7" i="332"/>
  <c r="C7" i="332"/>
  <c r="L4" i="332"/>
  <c r="K44" i="332" s="1"/>
  <c r="E4" i="332"/>
  <c r="E2" i="332"/>
  <c r="R44" i="331"/>
  <c r="B24" i="331"/>
  <c r="B23" i="331"/>
  <c r="B22" i="331"/>
  <c r="H21" i="331"/>
  <c r="F21" i="331"/>
  <c r="D21" i="331"/>
  <c r="I14" i="331"/>
  <c r="C14" i="331"/>
  <c r="I13" i="331"/>
  <c r="D13" i="331"/>
  <c r="C13" i="331"/>
  <c r="I11" i="331"/>
  <c r="C11" i="331"/>
  <c r="I10" i="331"/>
  <c r="D10" i="331"/>
  <c r="C10" i="331"/>
  <c r="I8" i="331"/>
  <c r="C8" i="331"/>
  <c r="I7" i="331"/>
  <c r="D7" i="331"/>
  <c r="C7" i="331"/>
  <c r="L4" i="331"/>
  <c r="K44" i="331" s="1"/>
  <c r="E4" i="331"/>
  <c r="E2" i="331"/>
  <c r="R44" i="330"/>
  <c r="B24" i="330"/>
  <c r="B23" i="330"/>
  <c r="B22" i="330"/>
  <c r="H21" i="330"/>
  <c r="F21" i="330"/>
  <c r="D21" i="330"/>
  <c r="I14" i="330"/>
  <c r="C14" i="330"/>
  <c r="I13" i="330"/>
  <c r="D13" i="330"/>
  <c r="C13" i="330"/>
  <c r="I11" i="330"/>
  <c r="C11" i="330"/>
  <c r="I10" i="330"/>
  <c r="D10" i="330"/>
  <c r="C10" i="330"/>
  <c r="I8" i="330"/>
  <c r="C8" i="330"/>
  <c r="I7" i="330"/>
  <c r="D7" i="330"/>
  <c r="C7" i="330"/>
  <c r="L4" i="330"/>
  <c r="K44" i="330" s="1"/>
  <c r="E4" i="330"/>
  <c r="E2" i="330"/>
  <c r="B2" i="240"/>
  <c r="C2" i="327"/>
  <c r="I13" i="329"/>
  <c r="G13" i="329"/>
  <c r="E13" i="329"/>
  <c r="B22" i="329" s="1"/>
  <c r="D13" i="329"/>
  <c r="C13" i="329"/>
  <c r="I11" i="329"/>
  <c r="G11" i="329"/>
  <c r="E11" i="329"/>
  <c r="B21" i="329" s="1"/>
  <c r="D11" i="329"/>
  <c r="C11" i="329"/>
  <c r="I9" i="329"/>
  <c r="G9" i="329"/>
  <c r="E9" i="329"/>
  <c r="B20" i="329" s="1"/>
  <c r="D9" i="329"/>
  <c r="C9" i="329"/>
  <c r="I7" i="329"/>
  <c r="G7" i="329"/>
  <c r="E7" i="329"/>
  <c r="B19" i="329" s="1"/>
  <c r="D7" i="329"/>
  <c r="C7" i="329"/>
  <c r="Y5" i="329"/>
  <c r="M4" i="329"/>
  <c r="K41" i="329" s="1"/>
  <c r="E4" i="329"/>
  <c r="Y3" i="329"/>
  <c r="AH1" i="329" s="1"/>
  <c r="P156" i="327"/>
  <c r="M156" i="327" s="1"/>
  <c r="L156" i="327"/>
  <c r="K156" i="327"/>
  <c r="J156" i="327"/>
  <c r="P155" i="327"/>
  <c r="M155" i="327" s="1"/>
  <c r="L155" i="327"/>
  <c r="K155" i="327"/>
  <c r="J155" i="327"/>
  <c r="P154" i="327"/>
  <c r="M154" i="327" s="1"/>
  <c r="L154" i="327"/>
  <c r="K154" i="327"/>
  <c r="J154" i="327"/>
  <c r="P153" i="327"/>
  <c r="M153" i="327"/>
  <c r="L153" i="327"/>
  <c r="K153" i="327"/>
  <c r="J153" i="327"/>
  <c r="P152" i="327"/>
  <c r="M152" i="327" s="1"/>
  <c r="L152" i="327"/>
  <c r="K152" i="327"/>
  <c r="J152" i="327"/>
  <c r="P151" i="327"/>
  <c r="M151" i="327" s="1"/>
  <c r="L151" i="327"/>
  <c r="K151" i="327"/>
  <c r="J151" i="327"/>
  <c r="P150" i="327"/>
  <c r="M150" i="327" s="1"/>
  <c r="L150" i="327"/>
  <c r="K150" i="327"/>
  <c r="J150" i="327"/>
  <c r="P149" i="327"/>
  <c r="M149" i="327"/>
  <c r="L149" i="327"/>
  <c r="K149" i="327"/>
  <c r="J149" i="327"/>
  <c r="P148" i="327"/>
  <c r="M148" i="327" s="1"/>
  <c r="L148" i="327"/>
  <c r="K148" i="327"/>
  <c r="J148" i="327"/>
  <c r="P147" i="327"/>
  <c r="M147" i="327" s="1"/>
  <c r="L147" i="327"/>
  <c r="K147" i="327"/>
  <c r="J147" i="327"/>
  <c r="P146" i="327"/>
  <c r="M146" i="327" s="1"/>
  <c r="L146" i="327"/>
  <c r="K146" i="327"/>
  <c r="J146" i="327"/>
  <c r="P145" i="327"/>
  <c r="M145" i="327" s="1"/>
  <c r="L145" i="327"/>
  <c r="K145" i="327"/>
  <c r="J145" i="327"/>
  <c r="P144" i="327"/>
  <c r="M144" i="327" s="1"/>
  <c r="L144" i="327"/>
  <c r="K144" i="327"/>
  <c r="J144" i="327"/>
  <c r="P143" i="327"/>
  <c r="M143" i="327" s="1"/>
  <c r="L143" i="327"/>
  <c r="K143" i="327"/>
  <c r="J143" i="327"/>
  <c r="P142" i="327"/>
  <c r="M142" i="327" s="1"/>
  <c r="L142" i="327"/>
  <c r="K142" i="327"/>
  <c r="J142" i="327"/>
  <c r="P141" i="327"/>
  <c r="M141" i="327" s="1"/>
  <c r="L141" i="327"/>
  <c r="K141" i="327"/>
  <c r="J141" i="327"/>
  <c r="P140" i="327"/>
  <c r="M140" i="327" s="1"/>
  <c r="L140" i="327"/>
  <c r="K140" i="327"/>
  <c r="J140" i="327"/>
  <c r="P139" i="327"/>
  <c r="M139" i="327" s="1"/>
  <c r="L139" i="327"/>
  <c r="K139" i="327"/>
  <c r="J139" i="327"/>
  <c r="P138" i="327"/>
  <c r="M138" i="327" s="1"/>
  <c r="L138" i="327"/>
  <c r="K138" i="327"/>
  <c r="J138" i="327"/>
  <c r="P137" i="327"/>
  <c r="M137" i="327"/>
  <c r="L137" i="327"/>
  <c r="K137" i="327"/>
  <c r="J137" i="327"/>
  <c r="P136" i="327"/>
  <c r="M136" i="327" s="1"/>
  <c r="L136" i="327"/>
  <c r="K136" i="327"/>
  <c r="J136" i="327"/>
  <c r="P135" i="327"/>
  <c r="M135" i="327" s="1"/>
  <c r="L135" i="327"/>
  <c r="K135" i="327"/>
  <c r="J135" i="327"/>
  <c r="P134" i="327"/>
  <c r="M134" i="327" s="1"/>
  <c r="L134" i="327"/>
  <c r="K134" i="327"/>
  <c r="J134" i="327"/>
  <c r="P133" i="327"/>
  <c r="M133" i="327"/>
  <c r="L133" i="327"/>
  <c r="K133" i="327"/>
  <c r="J133" i="327"/>
  <c r="P132" i="327"/>
  <c r="M132" i="327" s="1"/>
  <c r="L132" i="327"/>
  <c r="K132" i="327"/>
  <c r="J132" i="327"/>
  <c r="P131" i="327"/>
  <c r="M131" i="327" s="1"/>
  <c r="L131" i="327"/>
  <c r="K131" i="327"/>
  <c r="J131" i="327"/>
  <c r="P130" i="327"/>
  <c r="M130" i="327" s="1"/>
  <c r="L130" i="327"/>
  <c r="K130" i="327"/>
  <c r="J130" i="327"/>
  <c r="P129" i="327"/>
  <c r="M129" i="327" s="1"/>
  <c r="L129" i="327"/>
  <c r="K129" i="327"/>
  <c r="J129" i="327"/>
  <c r="P128" i="327"/>
  <c r="M128" i="327" s="1"/>
  <c r="L128" i="327"/>
  <c r="K128" i="327"/>
  <c r="J128" i="327"/>
  <c r="P127" i="327"/>
  <c r="M127" i="327" s="1"/>
  <c r="L127" i="327"/>
  <c r="K127" i="327"/>
  <c r="J127" i="327"/>
  <c r="P126" i="327"/>
  <c r="M126" i="327" s="1"/>
  <c r="L126" i="327"/>
  <c r="K126" i="327"/>
  <c r="J126" i="327"/>
  <c r="P125" i="327"/>
  <c r="M125" i="327" s="1"/>
  <c r="L125" i="327"/>
  <c r="K125" i="327"/>
  <c r="J125" i="327"/>
  <c r="P124" i="327"/>
  <c r="M124" i="327" s="1"/>
  <c r="L124" i="327"/>
  <c r="K124" i="327"/>
  <c r="J124" i="327"/>
  <c r="P123" i="327"/>
  <c r="M123" i="327" s="1"/>
  <c r="L123" i="327"/>
  <c r="K123" i="327"/>
  <c r="J123" i="327"/>
  <c r="P122" i="327"/>
  <c r="M122" i="327" s="1"/>
  <c r="L122" i="327"/>
  <c r="K122" i="327"/>
  <c r="J122" i="327"/>
  <c r="P121" i="327"/>
  <c r="M121" i="327"/>
  <c r="L121" i="327"/>
  <c r="K121" i="327"/>
  <c r="J121" i="327"/>
  <c r="P120" i="327"/>
  <c r="M120" i="327" s="1"/>
  <c r="L120" i="327"/>
  <c r="K120" i="327"/>
  <c r="J120" i="327"/>
  <c r="P119" i="327"/>
  <c r="M119" i="327" s="1"/>
  <c r="L119" i="327"/>
  <c r="K119" i="327"/>
  <c r="J119" i="327"/>
  <c r="P118" i="327"/>
  <c r="M118" i="327" s="1"/>
  <c r="L118" i="327"/>
  <c r="K118" i="327"/>
  <c r="J118" i="327"/>
  <c r="P117" i="327"/>
  <c r="M117" i="327"/>
  <c r="L117" i="327"/>
  <c r="K117" i="327"/>
  <c r="J117" i="327"/>
  <c r="P116" i="327"/>
  <c r="M116" i="327" s="1"/>
  <c r="L116" i="327"/>
  <c r="K116" i="327"/>
  <c r="J116" i="327"/>
  <c r="P115" i="327"/>
  <c r="M115" i="327" s="1"/>
  <c r="L115" i="327"/>
  <c r="K115" i="327"/>
  <c r="J115" i="327"/>
  <c r="P114" i="327"/>
  <c r="M114" i="327" s="1"/>
  <c r="L114" i="327"/>
  <c r="K114" i="327"/>
  <c r="J114" i="327"/>
  <c r="P113" i="327"/>
  <c r="M113" i="327" s="1"/>
  <c r="L113" i="327"/>
  <c r="K113" i="327"/>
  <c r="J113" i="327"/>
  <c r="P112" i="327"/>
  <c r="M112" i="327" s="1"/>
  <c r="L112" i="327"/>
  <c r="K112" i="327"/>
  <c r="J112" i="327"/>
  <c r="P111" i="327"/>
  <c r="M111" i="327" s="1"/>
  <c r="L111" i="327"/>
  <c r="K111" i="327"/>
  <c r="J111" i="327"/>
  <c r="P110" i="327"/>
  <c r="M110" i="327" s="1"/>
  <c r="L110" i="327"/>
  <c r="K110" i="327"/>
  <c r="J110" i="327"/>
  <c r="P109" i="327"/>
  <c r="M109" i="327" s="1"/>
  <c r="L109" i="327"/>
  <c r="K109" i="327"/>
  <c r="J109" i="327"/>
  <c r="P108" i="327"/>
  <c r="M108" i="327" s="1"/>
  <c r="L108" i="327"/>
  <c r="K108" i="327"/>
  <c r="J108" i="327"/>
  <c r="P107" i="327"/>
  <c r="M107" i="327" s="1"/>
  <c r="L107" i="327"/>
  <c r="K107" i="327"/>
  <c r="J107" i="327"/>
  <c r="P106" i="327"/>
  <c r="M106" i="327" s="1"/>
  <c r="L106" i="327"/>
  <c r="K106" i="327"/>
  <c r="J106" i="327"/>
  <c r="P105" i="327"/>
  <c r="M105" i="327"/>
  <c r="L105" i="327"/>
  <c r="K105" i="327"/>
  <c r="J105" i="327"/>
  <c r="P104" i="327"/>
  <c r="M104" i="327" s="1"/>
  <c r="L104" i="327"/>
  <c r="K104" i="327"/>
  <c r="J104" i="327"/>
  <c r="P103" i="327"/>
  <c r="M103" i="327" s="1"/>
  <c r="L103" i="327"/>
  <c r="K103" i="327"/>
  <c r="J103" i="327"/>
  <c r="P102" i="327"/>
  <c r="M102" i="327" s="1"/>
  <c r="L102" i="327"/>
  <c r="K102" i="327"/>
  <c r="J102" i="327"/>
  <c r="P101" i="327"/>
  <c r="M101" i="327"/>
  <c r="L101" i="327"/>
  <c r="K101" i="327"/>
  <c r="J101" i="327"/>
  <c r="P100" i="327"/>
  <c r="M100" i="327" s="1"/>
  <c r="L100" i="327"/>
  <c r="K100" i="327"/>
  <c r="J100" i="327"/>
  <c r="P99" i="327"/>
  <c r="M99" i="327" s="1"/>
  <c r="L99" i="327"/>
  <c r="K99" i="327"/>
  <c r="J99" i="327"/>
  <c r="P98" i="327"/>
  <c r="M98" i="327" s="1"/>
  <c r="L98" i="327"/>
  <c r="K98" i="327"/>
  <c r="J98" i="327"/>
  <c r="P97" i="327"/>
  <c r="M97" i="327" s="1"/>
  <c r="L97" i="327"/>
  <c r="K97" i="327"/>
  <c r="J97" i="327"/>
  <c r="P96" i="327"/>
  <c r="M96" i="327" s="1"/>
  <c r="L96" i="327"/>
  <c r="K96" i="327"/>
  <c r="J96" i="327"/>
  <c r="P95" i="327"/>
  <c r="M95" i="327" s="1"/>
  <c r="L95" i="327"/>
  <c r="K95" i="327"/>
  <c r="J95" i="327"/>
  <c r="P94" i="327"/>
  <c r="M94" i="327" s="1"/>
  <c r="L94" i="327"/>
  <c r="K94" i="327"/>
  <c r="J94" i="327"/>
  <c r="P93" i="327"/>
  <c r="M93" i="327" s="1"/>
  <c r="L93" i="327"/>
  <c r="K93" i="327"/>
  <c r="J93" i="327"/>
  <c r="P92" i="327"/>
  <c r="M92" i="327" s="1"/>
  <c r="L92" i="327"/>
  <c r="K92" i="327"/>
  <c r="J92" i="327"/>
  <c r="P91" i="327"/>
  <c r="M91" i="327" s="1"/>
  <c r="L91" i="327"/>
  <c r="K91" i="327"/>
  <c r="J91" i="327"/>
  <c r="P90" i="327"/>
  <c r="M90" i="327" s="1"/>
  <c r="L90" i="327"/>
  <c r="K90" i="327"/>
  <c r="J90" i="327"/>
  <c r="P89" i="327"/>
  <c r="M89" i="327"/>
  <c r="L89" i="327"/>
  <c r="K89" i="327"/>
  <c r="J89" i="327"/>
  <c r="P88" i="327"/>
  <c r="M88" i="327" s="1"/>
  <c r="L88" i="327"/>
  <c r="K88" i="327"/>
  <c r="J88" i="327"/>
  <c r="P87" i="327"/>
  <c r="M87" i="327" s="1"/>
  <c r="L87" i="327"/>
  <c r="K87" i="327"/>
  <c r="J87" i="327"/>
  <c r="P86" i="327"/>
  <c r="M86" i="327" s="1"/>
  <c r="L86" i="327"/>
  <c r="K86" i="327"/>
  <c r="J86" i="327"/>
  <c r="P85" i="327"/>
  <c r="M85" i="327"/>
  <c r="L85" i="327"/>
  <c r="K85" i="327"/>
  <c r="J85" i="327"/>
  <c r="P84" i="327"/>
  <c r="M84" i="327" s="1"/>
  <c r="L84" i="327"/>
  <c r="K84" i="327"/>
  <c r="J84" i="327"/>
  <c r="P83" i="327"/>
  <c r="M83" i="327" s="1"/>
  <c r="L83" i="327"/>
  <c r="K83" i="327"/>
  <c r="J83" i="327"/>
  <c r="P82" i="327"/>
  <c r="M82" i="327" s="1"/>
  <c r="L82" i="327"/>
  <c r="K82" i="327"/>
  <c r="J82" i="327"/>
  <c r="P81" i="327"/>
  <c r="M81" i="327" s="1"/>
  <c r="L81" i="327"/>
  <c r="K81" i="327"/>
  <c r="J81" i="327"/>
  <c r="P80" i="327"/>
  <c r="M80" i="327" s="1"/>
  <c r="L80" i="327"/>
  <c r="K80" i="327"/>
  <c r="J80" i="327"/>
  <c r="P79" i="327"/>
  <c r="M79" i="327" s="1"/>
  <c r="L79" i="327"/>
  <c r="K79" i="327"/>
  <c r="J79" i="327"/>
  <c r="P78" i="327"/>
  <c r="M78" i="327" s="1"/>
  <c r="L78" i="327"/>
  <c r="K78" i="327"/>
  <c r="J78" i="327"/>
  <c r="P77" i="327"/>
  <c r="M77" i="327" s="1"/>
  <c r="L77" i="327"/>
  <c r="K77" i="327"/>
  <c r="J77" i="327"/>
  <c r="P76" i="327"/>
  <c r="M76" i="327" s="1"/>
  <c r="L76" i="327"/>
  <c r="K76" i="327"/>
  <c r="J76" i="327"/>
  <c r="P75" i="327"/>
  <c r="M75" i="327" s="1"/>
  <c r="L75" i="327"/>
  <c r="K75" i="327"/>
  <c r="J75" i="327"/>
  <c r="P74" i="327"/>
  <c r="M74" i="327" s="1"/>
  <c r="L74" i="327"/>
  <c r="K74" i="327"/>
  <c r="J74" i="327"/>
  <c r="P73" i="327"/>
  <c r="M73" i="327"/>
  <c r="L73" i="327"/>
  <c r="K73" i="327"/>
  <c r="J73" i="327"/>
  <c r="P72" i="327"/>
  <c r="M72" i="327" s="1"/>
  <c r="L72" i="327"/>
  <c r="K72" i="327"/>
  <c r="J72" i="327"/>
  <c r="P71" i="327"/>
  <c r="M71" i="327" s="1"/>
  <c r="L71" i="327"/>
  <c r="K71" i="327"/>
  <c r="J71" i="327"/>
  <c r="P70" i="327"/>
  <c r="M70" i="327" s="1"/>
  <c r="L70" i="327"/>
  <c r="K70" i="327"/>
  <c r="J70" i="327"/>
  <c r="P69" i="327"/>
  <c r="M69" i="327"/>
  <c r="L69" i="327"/>
  <c r="K69" i="327"/>
  <c r="J69" i="327"/>
  <c r="P68" i="327"/>
  <c r="M68" i="327" s="1"/>
  <c r="L68" i="327"/>
  <c r="K68" i="327"/>
  <c r="J68" i="327"/>
  <c r="P67" i="327"/>
  <c r="M67" i="327" s="1"/>
  <c r="L67" i="327"/>
  <c r="K67" i="327"/>
  <c r="J67" i="327"/>
  <c r="P66" i="327"/>
  <c r="M66" i="327" s="1"/>
  <c r="L66" i="327"/>
  <c r="K66" i="327"/>
  <c r="J66" i="327"/>
  <c r="P65" i="327"/>
  <c r="M65" i="327" s="1"/>
  <c r="L65" i="327"/>
  <c r="K65" i="327"/>
  <c r="J65" i="327"/>
  <c r="P64" i="327"/>
  <c r="M64" i="327" s="1"/>
  <c r="L64" i="327"/>
  <c r="K64" i="327"/>
  <c r="J64" i="327"/>
  <c r="P63" i="327"/>
  <c r="M63" i="327" s="1"/>
  <c r="L63" i="327"/>
  <c r="K63" i="327"/>
  <c r="J63" i="327"/>
  <c r="P62" i="327"/>
  <c r="M62" i="327" s="1"/>
  <c r="L62" i="327"/>
  <c r="K62" i="327"/>
  <c r="J62" i="327"/>
  <c r="P61" i="327"/>
  <c r="M61" i="327" s="1"/>
  <c r="L61" i="327"/>
  <c r="K61" i="327"/>
  <c r="J61" i="327"/>
  <c r="P60" i="327"/>
  <c r="M60" i="327" s="1"/>
  <c r="L60" i="327"/>
  <c r="K60" i="327"/>
  <c r="J60" i="327"/>
  <c r="P59" i="327"/>
  <c r="M59" i="327" s="1"/>
  <c r="L59" i="327"/>
  <c r="K59" i="327"/>
  <c r="J59" i="327"/>
  <c r="P58" i="327"/>
  <c r="M58" i="327" s="1"/>
  <c r="L58" i="327"/>
  <c r="K58" i="327"/>
  <c r="J58" i="327"/>
  <c r="P57" i="327"/>
  <c r="M57" i="327"/>
  <c r="L57" i="327"/>
  <c r="K57" i="327"/>
  <c r="J57" i="327"/>
  <c r="P56" i="327"/>
  <c r="M56" i="327" s="1"/>
  <c r="L56" i="327"/>
  <c r="K56" i="327"/>
  <c r="J56" i="327"/>
  <c r="P55" i="327"/>
  <c r="M55" i="327" s="1"/>
  <c r="L55" i="327"/>
  <c r="K55" i="327"/>
  <c r="J55" i="327"/>
  <c r="P54" i="327"/>
  <c r="M54" i="327" s="1"/>
  <c r="L54" i="327"/>
  <c r="K54" i="327"/>
  <c r="J54" i="327"/>
  <c r="P53" i="327"/>
  <c r="M53" i="327"/>
  <c r="L53" i="327"/>
  <c r="K53" i="327"/>
  <c r="J53" i="327"/>
  <c r="P52" i="327"/>
  <c r="M52" i="327" s="1"/>
  <c r="L52" i="327"/>
  <c r="K52" i="327"/>
  <c r="J52" i="327"/>
  <c r="P51" i="327"/>
  <c r="M51" i="327" s="1"/>
  <c r="L51" i="327"/>
  <c r="K51" i="327"/>
  <c r="J51" i="327"/>
  <c r="P50" i="327"/>
  <c r="M50" i="327" s="1"/>
  <c r="L50" i="327"/>
  <c r="K50" i="327"/>
  <c r="J50" i="327"/>
  <c r="P49" i="327"/>
  <c r="M49" i="327" s="1"/>
  <c r="L49" i="327"/>
  <c r="K49" i="327"/>
  <c r="J49" i="327"/>
  <c r="P48" i="327"/>
  <c r="M48" i="327" s="1"/>
  <c r="L48" i="327"/>
  <c r="K48" i="327"/>
  <c r="J48" i="327"/>
  <c r="P47" i="327"/>
  <c r="M47" i="327" s="1"/>
  <c r="L47" i="327"/>
  <c r="K47" i="327"/>
  <c r="J47" i="327"/>
  <c r="P46" i="327"/>
  <c r="M46" i="327" s="1"/>
  <c r="L46" i="327"/>
  <c r="K46" i="327"/>
  <c r="J46" i="327"/>
  <c r="P45" i="327"/>
  <c r="M45" i="327" s="1"/>
  <c r="L45" i="327"/>
  <c r="K45" i="327"/>
  <c r="J45" i="327"/>
  <c r="P44" i="327"/>
  <c r="M44" i="327" s="1"/>
  <c r="L44" i="327"/>
  <c r="K44" i="327"/>
  <c r="J44" i="327"/>
  <c r="P43" i="327"/>
  <c r="M43" i="327" s="1"/>
  <c r="L43" i="327"/>
  <c r="K43" i="327"/>
  <c r="J43" i="327"/>
  <c r="P42" i="327"/>
  <c r="M42" i="327" s="1"/>
  <c r="L42" i="327"/>
  <c r="K42" i="327"/>
  <c r="J42" i="327"/>
  <c r="P41" i="327"/>
  <c r="M41" i="327"/>
  <c r="L41" i="327"/>
  <c r="K41" i="327"/>
  <c r="J41" i="327"/>
  <c r="P40" i="327"/>
  <c r="M40" i="327" s="1"/>
  <c r="L40" i="327"/>
  <c r="K40" i="327"/>
  <c r="J40" i="327"/>
  <c r="H5" i="327"/>
  <c r="D5" i="327"/>
  <c r="C5" i="327"/>
  <c r="A5" i="327"/>
  <c r="A1" i="327"/>
  <c r="E2" i="312"/>
  <c r="C2" i="303"/>
  <c r="R79" i="312"/>
  <c r="I69" i="312"/>
  <c r="G69" i="312"/>
  <c r="F69" i="312"/>
  <c r="D69" i="312"/>
  <c r="C69" i="312"/>
  <c r="B69" i="312"/>
  <c r="K68" i="312"/>
  <c r="I67" i="312"/>
  <c r="G67" i="312"/>
  <c r="F67" i="312"/>
  <c r="D67" i="312"/>
  <c r="C67" i="312"/>
  <c r="B67" i="312"/>
  <c r="M66" i="312"/>
  <c r="I65" i="312"/>
  <c r="G65" i="312"/>
  <c r="F65" i="312"/>
  <c r="D65" i="312"/>
  <c r="C65" i="312"/>
  <c r="B65" i="312"/>
  <c r="K64" i="312"/>
  <c r="I63" i="312"/>
  <c r="G63" i="312"/>
  <c r="F63" i="312"/>
  <c r="D63" i="312"/>
  <c r="C63" i="312"/>
  <c r="B63" i="312"/>
  <c r="O62" i="312"/>
  <c r="I61" i="312"/>
  <c r="G61" i="312"/>
  <c r="F61" i="312"/>
  <c r="D61" i="312"/>
  <c r="C61" i="312"/>
  <c r="B61" i="312"/>
  <c r="K60" i="312"/>
  <c r="I59" i="312"/>
  <c r="G59" i="312"/>
  <c r="F59" i="312"/>
  <c r="D59" i="312"/>
  <c r="C59" i="312"/>
  <c r="B59" i="312"/>
  <c r="M58" i="312"/>
  <c r="I57" i="312"/>
  <c r="G57" i="312"/>
  <c r="F57" i="312"/>
  <c r="D57" i="312"/>
  <c r="C57" i="312"/>
  <c r="B57" i="312"/>
  <c r="K56" i="312"/>
  <c r="I55" i="312"/>
  <c r="G55" i="312"/>
  <c r="F55" i="312"/>
  <c r="D55" i="312"/>
  <c r="C55" i="312"/>
  <c r="B55" i="312"/>
  <c r="Q54" i="312"/>
  <c r="I53" i="312"/>
  <c r="G53" i="312"/>
  <c r="F53" i="312"/>
  <c r="D53" i="312"/>
  <c r="C53" i="312"/>
  <c r="B53" i="312"/>
  <c r="K52" i="312"/>
  <c r="I51" i="312"/>
  <c r="G51" i="312"/>
  <c r="F51" i="312"/>
  <c r="D51" i="312"/>
  <c r="C51" i="312"/>
  <c r="B51" i="312"/>
  <c r="M50" i="312"/>
  <c r="I49" i="312"/>
  <c r="G49" i="312"/>
  <c r="F49" i="312"/>
  <c r="D49" i="312"/>
  <c r="C49" i="312"/>
  <c r="B49" i="312"/>
  <c r="K48" i="312"/>
  <c r="I47" i="312"/>
  <c r="G47" i="312"/>
  <c r="F47" i="312"/>
  <c r="D47" i="312"/>
  <c r="C47" i="312"/>
  <c r="B47" i="312"/>
  <c r="O46" i="312"/>
  <c r="I45" i="312"/>
  <c r="G45" i="312"/>
  <c r="F45" i="312"/>
  <c r="D45" i="312"/>
  <c r="C45" i="312"/>
  <c r="B45" i="312"/>
  <c r="K44" i="312"/>
  <c r="I43" i="312"/>
  <c r="G43" i="312"/>
  <c r="F43" i="312"/>
  <c r="D43" i="312"/>
  <c r="C43" i="312"/>
  <c r="B43" i="312"/>
  <c r="M42" i="312"/>
  <c r="I41" i="312"/>
  <c r="G41" i="312"/>
  <c r="F41" i="312"/>
  <c r="D41" i="312"/>
  <c r="C41" i="312"/>
  <c r="B41" i="312"/>
  <c r="K40" i="312"/>
  <c r="I39" i="312"/>
  <c r="G39" i="312"/>
  <c r="F39" i="312"/>
  <c r="D39" i="312"/>
  <c r="C39" i="312"/>
  <c r="B39" i="312"/>
  <c r="Q38" i="312"/>
  <c r="I37" i="312"/>
  <c r="G37" i="312"/>
  <c r="F37" i="312"/>
  <c r="D37" i="312"/>
  <c r="C37" i="312"/>
  <c r="B37" i="312"/>
  <c r="K36" i="312"/>
  <c r="I35" i="312"/>
  <c r="G35" i="312"/>
  <c r="F35" i="312"/>
  <c r="D35" i="312"/>
  <c r="C35" i="312"/>
  <c r="B35" i="312"/>
  <c r="M34" i="312"/>
  <c r="I33" i="312"/>
  <c r="G33" i="312"/>
  <c r="F33" i="312"/>
  <c r="D33" i="312"/>
  <c r="C33" i="312"/>
  <c r="B33" i="312"/>
  <c r="K32" i="312"/>
  <c r="I31" i="312"/>
  <c r="G31" i="312"/>
  <c r="F31" i="312"/>
  <c r="D31" i="312"/>
  <c r="C31" i="312"/>
  <c r="B31" i="312"/>
  <c r="O30" i="312"/>
  <c r="I29" i="312"/>
  <c r="G29" i="312"/>
  <c r="F29" i="312"/>
  <c r="D29" i="312"/>
  <c r="C29" i="312"/>
  <c r="B29" i="312"/>
  <c r="K28" i="312"/>
  <c r="I27" i="312"/>
  <c r="G27" i="312"/>
  <c r="F27" i="312"/>
  <c r="D27" i="312"/>
  <c r="C27" i="312"/>
  <c r="B27" i="312"/>
  <c r="M26" i="312"/>
  <c r="I25" i="312"/>
  <c r="G25" i="312"/>
  <c r="F25" i="312"/>
  <c r="D25" i="312"/>
  <c r="C25" i="312"/>
  <c r="B25" i="312"/>
  <c r="K24" i="312"/>
  <c r="I23" i="312"/>
  <c r="G23" i="312"/>
  <c r="F23" i="312"/>
  <c r="D23" i="312"/>
  <c r="C23" i="312"/>
  <c r="B23" i="312"/>
  <c r="Q22" i="312"/>
  <c r="I21" i="312"/>
  <c r="G21" i="312"/>
  <c r="F21" i="312"/>
  <c r="D21" i="312"/>
  <c r="C21" i="312"/>
  <c r="B21" i="312"/>
  <c r="K20" i="312"/>
  <c r="I19" i="312"/>
  <c r="G19" i="312"/>
  <c r="F19" i="312"/>
  <c r="D19" i="312"/>
  <c r="C19" i="312"/>
  <c r="B19" i="312"/>
  <c r="M18" i="312"/>
  <c r="I17" i="312"/>
  <c r="G17" i="312"/>
  <c r="F17" i="312"/>
  <c r="D17" i="312"/>
  <c r="C17" i="312"/>
  <c r="B17" i="312"/>
  <c r="U16" i="312"/>
  <c r="K16" i="312"/>
  <c r="I15" i="312"/>
  <c r="G15" i="312"/>
  <c r="F15" i="312"/>
  <c r="D15" i="312"/>
  <c r="C15" i="312"/>
  <c r="B15" i="312"/>
  <c r="O14" i="312"/>
  <c r="I13" i="312"/>
  <c r="G13" i="312"/>
  <c r="F13" i="312"/>
  <c r="D13" i="312"/>
  <c r="C13" i="312"/>
  <c r="B13" i="312"/>
  <c r="K12" i="312"/>
  <c r="I11" i="312"/>
  <c r="G11" i="312"/>
  <c r="F11" i="312"/>
  <c r="D11" i="312"/>
  <c r="C11" i="312"/>
  <c r="B11" i="312"/>
  <c r="M10" i="312"/>
  <c r="I9" i="312"/>
  <c r="G9" i="312"/>
  <c r="F9" i="312"/>
  <c r="D9" i="312"/>
  <c r="C9" i="312"/>
  <c r="B9" i="312"/>
  <c r="K8" i="312"/>
  <c r="U7" i="312"/>
  <c r="I7" i="312"/>
  <c r="G7" i="312"/>
  <c r="F7" i="312"/>
  <c r="D7" i="312"/>
  <c r="C7" i="312"/>
  <c r="B7" i="312"/>
  <c r="Y5" i="312"/>
  <c r="R4" i="312"/>
  <c r="O79" i="312" s="1"/>
  <c r="G4" i="312"/>
  <c r="A4" i="312"/>
  <c r="Y3" i="312"/>
  <c r="Q41" i="312" s="1"/>
  <c r="P156" i="303"/>
  <c r="M156" i="303" s="1"/>
  <c r="L156" i="303"/>
  <c r="K156" i="303"/>
  <c r="J156" i="303"/>
  <c r="P155" i="303"/>
  <c r="M155" i="303"/>
  <c r="L155" i="303"/>
  <c r="K155" i="303"/>
  <c r="J155" i="303"/>
  <c r="P154" i="303"/>
  <c r="M154" i="303" s="1"/>
  <c r="L154" i="303"/>
  <c r="K154" i="303"/>
  <c r="J154" i="303"/>
  <c r="P153" i="303"/>
  <c r="M153" i="303" s="1"/>
  <c r="L153" i="303"/>
  <c r="K153" i="303"/>
  <c r="J153" i="303"/>
  <c r="P152" i="303"/>
  <c r="M152" i="303" s="1"/>
  <c r="L152" i="303"/>
  <c r="K152" i="303"/>
  <c r="J152" i="303"/>
  <c r="P151" i="303"/>
  <c r="M151" i="303" s="1"/>
  <c r="L151" i="303"/>
  <c r="K151" i="303"/>
  <c r="J151" i="303"/>
  <c r="P150" i="303"/>
  <c r="M150" i="303"/>
  <c r="L150" i="303"/>
  <c r="K150" i="303"/>
  <c r="J150" i="303"/>
  <c r="P149" i="303"/>
  <c r="M149" i="303" s="1"/>
  <c r="L149" i="303"/>
  <c r="K149" i="303"/>
  <c r="J149" i="303"/>
  <c r="P148" i="303"/>
  <c r="M148" i="303" s="1"/>
  <c r="L148" i="303"/>
  <c r="K148" i="303"/>
  <c r="J148" i="303"/>
  <c r="P147" i="303"/>
  <c r="M147" i="303" s="1"/>
  <c r="L147" i="303"/>
  <c r="K147" i="303"/>
  <c r="J147" i="303"/>
  <c r="P146" i="303"/>
  <c r="M146" i="303" s="1"/>
  <c r="L146" i="303"/>
  <c r="K146" i="303"/>
  <c r="J146" i="303"/>
  <c r="P145" i="303"/>
  <c r="M145" i="303"/>
  <c r="L145" i="303"/>
  <c r="K145" i="303"/>
  <c r="J145" i="303"/>
  <c r="P144" i="303"/>
  <c r="M144" i="303" s="1"/>
  <c r="L144" i="303"/>
  <c r="K144" i="303"/>
  <c r="J144" i="303"/>
  <c r="P143" i="303"/>
  <c r="M143" i="303" s="1"/>
  <c r="L143" i="303"/>
  <c r="K143" i="303"/>
  <c r="J143" i="303"/>
  <c r="P142" i="303"/>
  <c r="M142" i="303" s="1"/>
  <c r="L142" i="303"/>
  <c r="K142" i="303"/>
  <c r="J142" i="303"/>
  <c r="P141" i="303"/>
  <c r="M141" i="303" s="1"/>
  <c r="L141" i="303"/>
  <c r="K141" i="303"/>
  <c r="J141" i="303"/>
  <c r="P140" i="303"/>
  <c r="M140" i="303" s="1"/>
  <c r="L140" i="303"/>
  <c r="K140" i="303"/>
  <c r="J140" i="303"/>
  <c r="P139" i="303"/>
  <c r="M139" i="303"/>
  <c r="L139" i="303"/>
  <c r="K139" i="303"/>
  <c r="J139" i="303"/>
  <c r="P138" i="303"/>
  <c r="M138" i="303" s="1"/>
  <c r="L138" i="303"/>
  <c r="K138" i="303"/>
  <c r="J138" i="303"/>
  <c r="P137" i="303"/>
  <c r="M137" i="303" s="1"/>
  <c r="L137" i="303"/>
  <c r="K137" i="303"/>
  <c r="J137" i="303"/>
  <c r="P136" i="303"/>
  <c r="M136" i="303" s="1"/>
  <c r="L136" i="303"/>
  <c r="K136" i="303"/>
  <c r="J136" i="303"/>
  <c r="P135" i="303"/>
  <c r="M135" i="303" s="1"/>
  <c r="L135" i="303"/>
  <c r="K135" i="303"/>
  <c r="J135" i="303"/>
  <c r="P134" i="303"/>
  <c r="M134" i="303"/>
  <c r="L134" i="303"/>
  <c r="K134" i="303"/>
  <c r="J134" i="303"/>
  <c r="P133" i="303"/>
  <c r="M133" i="303" s="1"/>
  <c r="L133" i="303"/>
  <c r="K133" i="303"/>
  <c r="J133" i="303"/>
  <c r="P132" i="303"/>
  <c r="M132" i="303" s="1"/>
  <c r="L132" i="303"/>
  <c r="K132" i="303"/>
  <c r="J132" i="303"/>
  <c r="P131" i="303"/>
  <c r="M131" i="303" s="1"/>
  <c r="L131" i="303"/>
  <c r="K131" i="303"/>
  <c r="J131" i="303"/>
  <c r="P130" i="303"/>
  <c r="M130" i="303" s="1"/>
  <c r="L130" i="303"/>
  <c r="K130" i="303"/>
  <c r="J130" i="303"/>
  <c r="P129" i="303"/>
  <c r="M129" i="303"/>
  <c r="L129" i="303"/>
  <c r="K129" i="303"/>
  <c r="J129" i="303"/>
  <c r="P128" i="303"/>
  <c r="M128" i="303" s="1"/>
  <c r="L128" i="303"/>
  <c r="K128" i="303"/>
  <c r="J128" i="303"/>
  <c r="P127" i="303"/>
  <c r="M127" i="303" s="1"/>
  <c r="L127" i="303"/>
  <c r="K127" i="303"/>
  <c r="J127" i="303"/>
  <c r="P126" i="303"/>
  <c r="M126" i="303" s="1"/>
  <c r="L126" i="303"/>
  <c r="K126" i="303"/>
  <c r="J126" i="303"/>
  <c r="P125" i="303"/>
  <c r="M125" i="303" s="1"/>
  <c r="L125" i="303"/>
  <c r="K125" i="303"/>
  <c r="J125" i="303"/>
  <c r="P124" i="303"/>
  <c r="M124" i="303" s="1"/>
  <c r="L124" i="303"/>
  <c r="K124" i="303"/>
  <c r="J124" i="303"/>
  <c r="P123" i="303"/>
  <c r="M123" i="303"/>
  <c r="L123" i="303"/>
  <c r="K123" i="303"/>
  <c r="J123" i="303"/>
  <c r="P122" i="303"/>
  <c r="M122" i="303" s="1"/>
  <c r="L122" i="303"/>
  <c r="K122" i="303"/>
  <c r="J122" i="303"/>
  <c r="P121" i="303"/>
  <c r="M121" i="303" s="1"/>
  <c r="L121" i="303"/>
  <c r="K121" i="303"/>
  <c r="J121" i="303"/>
  <c r="P120" i="303"/>
  <c r="M120" i="303" s="1"/>
  <c r="L120" i="303"/>
  <c r="K120" i="303"/>
  <c r="J120" i="303"/>
  <c r="P119" i="303"/>
  <c r="M119" i="303" s="1"/>
  <c r="L119" i="303"/>
  <c r="K119" i="303"/>
  <c r="J119" i="303"/>
  <c r="P118" i="303"/>
  <c r="M118" i="303" s="1"/>
  <c r="L118" i="303"/>
  <c r="K118" i="303"/>
  <c r="J118" i="303"/>
  <c r="P117" i="303"/>
  <c r="M117" i="303"/>
  <c r="L117" i="303"/>
  <c r="K117" i="303"/>
  <c r="J117" i="303"/>
  <c r="P116" i="303"/>
  <c r="M116" i="303" s="1"/>
  <c r="L116" i="303"/>
  <c r="K116" i="303"/>
  <c r="J116" i="303"/>
  <c r="P115" i="303"/>
  <c r="M115" i="303" s="1"/>
  <c r="L115" i="303"/>
  <c r="K115" i="303"/>
  <c r="J115" i="303"/>
  <c r="P114" i="303"/>
  <c r="M114" i="303" s="1"/>
  <c r="L114" i="303"/>
  <c r="K114" i="303"/>
  <c r="J114" i="303"/>
  <c r="P113" i="303"/>
  <c r="M113" i="303" s="1"/>
  <c r="L113" i="303"/>
  <c r="K113" i="303"/>
  <c r="J113" i="303"/>
  <c r="P112" i="303"/>
  <c r="M112" i="303" s="1"/>
  <c r="L112" i="303"/>
  <c r="K112" i="303"/>
  <c r="J112" i="303"/>
  <c r="P111" i="303"/>
  <c r="M111" i="303" s="1"/>
  <c r="L111" i="303"/>
  <c r="K111" i="303"/>
  <c r="J111" i="303"/>
  <c r="P110" i="303"/>
  <c r="M110" i="303" s="1"/>
  <c r="L110" i="303"/>
  <c r="K110" i="303"/>
  <c r="J110" i="303"/>
  <c r="P109" i="303"/>
  <c r="M109" i="303"/>
  <c r="L109" i="303"/>
  <c r="K109" i="303"/>
  <c r="J109" i="303"/>
  <c r="P108" i="303"/>
  <c r="M108" i="303" s="1"/>
  <c r="L108" i="303"/>
  <c r="K108" i="303"/>
  <c r="J108" i="303"/>
  <c r="P107" i="303"/>
  <c r="M107" i="303" s="1"/>
  <c r="L107" i="303"/>
  <c r="K107" i="303"/>
  <c r="J107" i="303"/>
  <c r="P106" i="303"/>
  <c r="M106" i="303" s="1"/>
  <c r="L106" i="303"/>
  <c r="K106" i="303"/>
  <c r="J106" i="303"/>
  <c r="P105" i="303"/>
  <c r="M105" i="303" s="1"/>
  <c r="L105" i="303"/>
  <c r="K105" i="303"/>
  <c r="J105" i="303"/>
  <c r="P104" i="303"/>
  <c r="M104" i="303" s="1"/>
  <c r="L104" i="303"/>
  <c r="K104" i="303"/>
  <c r="J104" i="303"/>
  <c r="P103" i="303"/>
  <c r="M103" i="303" s="1"/>
  <c r="L103" i="303"/>
  <c r="K103" i="303"/>
  <c r="J103" i="303"/>
  <c r="P102" i="303"/>
  <c r="M102" i="303" s="1"/>
  <c r="L102" i="303"/>
  <c r="K102" i="303"/>
  <c r="J102" i="303"/>
  <c r="P101" i="303"/>
  <c r="M101" i="303"/>
  <c r="L101" i="303"/>
  <c r="K101" i="303"/>
  <c r="J101" i="303"/>
  <c r="P100" i="303"/>
  <c r="M100" i="303" s="1"/>
  <c r="L100" i="303"/>
  <c r="K100" i="303"/>
  <c r="J100" i="303"/>
  <c r="P99" i="303"/>
  <c r="M99" i="303" s="1"/>
  <c r="L99" i="303"/>
  <c r="K99" i="303"/>
  <c r="J99" i="303"/>
  <c r="P98" i="303"/>
  <c r="M98" i="303" s="1"/>
  <c r="L98" i="303"/>
  <c r="K98" i="303"/>
  <c r="J98" i="303"/>
  <c r="P97" i="303"/>
  <c r="M97" i="303" s="1"/>
  <c r="L97" i="303"/>
  <c r="K97" i="303"/>
  <c r="J97" i="303"/>
  <c r="P96" i="303"/>
  <c r="M96" i="303" s="1"/>
  <c r="L96" i="303"/>
  <c r="K96" i="303"/>
  <c r="J96" i="303"/>
  <c r="P95" i="303"/>
  <c r="M95" i="303" s="1"/>
  <c r="L95" i="303"/>
  <c r="K95" i="303"/>
  <c r="J95" i="303"/>
  <c r="P94" i="303"/>
  <c r="M94" i="303" s="1"/>
  <c r="L94" i="303"/>
  <c r="K94" i="303"/>
  <c r="J94" i="303"/>
  <c r="P93" i="303"/>
  <c r="M93" i="303"/>
  <c r="L93" i="303"/>
  <c r="K93" i="303"/>
  <c r="J93" i="303"/>
  <c r="P92" i="303"/>
  <c r="M92" i="303" s="1"/>
  <c r="L92" i="303"/>
  <c r="K92" i="303"/>
  <c r="J92" i="303"/>
  <c r="P91" i="303"/>
  <c r="M91" i="303" s="1"/>
  <c r="L91" i="303"/>
  <c r="K91" i="303"/>
  <c r="J91" i="303"/>
  <c r="P90" i="303"/>
  <c r="M90" i="303" s="1"/>
  <c r="L90" i="303"/>
  <c r="K90" i="303"/>
  <c r="J90" i="303"/>
  <c r="P89" i="303"/>
  <c r="M89" i="303" s="1"/>
  <c r="L89" i="303"/>
  <c r="K89" i="303"/>
  <c r="J89" i="303"/>
  <c r="P88" i="303"/>
  <c r="M88" i="303" s="1"/>
  <c r="L88" i="303"/>
  <c r="K88" i="303"/>
  <c r="J88" i="303"/>
  <c r="P87" i="303"/>
  <c r="M87" i="303" s="1"/>
  <c r="L87" i="303"/>
  <c r="K87" i="303"/>
  <c r="J87" i="303"/>
  <c r="P86" i="303"/>
  <c r="M86" i="303" s="1"/>
  <c r="L86" i="303"/>
  <c r="K86" i="303"/>
  <c r="J86" i="303"/>
  <c r="P85" i="303"/>
  <c r="M85" i="303"/>
  <c r="L85" i="303"/>
  <c r="K85" i="303"/>
  <c r="J85" i="303"/>
  <c r="P84" i="303"/>
  <c r="M84" i="303" s="1"/>
  <c r="L84" i="303"/>
  <c r="K84" i="303"/>
  <c r="J84" i="303"/>
  <c r="P83" i="303"/>
  <c r="M83" i="303" s="1"/>
  <c r="L83" i="303"/>
  <c r="K83" i="303"/>
  <c r="J83" i="303"/>
  <c r="P82" i="303"/>
  <c r="M82" i="303" s="1"/>
  <c r="L82" i="303"/>
  <c r="K82" i="303"/>
  <c r="J82" i="303"/>
  <c r="P81" i="303"/>
  <c r="M81" i="303" s="1"/>
  <c r="L81" i="303"/>
  <c r="K81" i="303"/>
  <c r="J81" i="303"/>
  <c r="P80" i="303"/>
  <c r="M80" i="303" s="1"/>
  <c r="L80" i="303"/>
  <c r="K80" i="303"/>
  <c r="J80" i="303"/>
  <c r="P79" i="303"/>
  <c r="M79" i="303" s="1"/>
  <c r="L79" i="303"/>
  <c r="K79" i="303"/>
  <c r="J79" i="303"/>
  <c r="P78" i="303"/>
  <c r="M78" i="303" s="1"/>
  <c r="L78" i="303"/>
  <c r="K78" i="303"/>
  <c r="J78" i="303"/>
  <c r="P77" i="303"/>
  <c r="M77" i="303"/>
  <c r="L77" i="303"/>
  <c r="K77" i="303"/>
  <c r="J77" i="303"/>
  <c r="P76" i="303"/>
  <c r="M76" i="303" s="1"/>
  <c r="L76" i="303"/>
  <c r="K76" i="303"/>
  <c r="J76" i="303"/>
  <c r="P75" i="303"/>
  <c r="M75" i="303" s="1"/>
  <c r="L75" i="303"/>
  <c r="K75" i="303"/>
  <c r="J75" i="303"/>
  <c r="P74" i="303"/>
  <c r="M74" i="303" s="1"/>
  <c r="L74" i="303"/>
  <c r="K74" i="303"/>
  <c r="J74" i="303"/>
  <c r="P73" i="303"/>
  <c r="M73" i="303" s="1"/>
  <c r="L73" i="303"/>
  <c r="K73" i="303"/>
  <c r="J73" i="303"/>
  <c r="P72" i="303"/>
  <c r="M72" i="303" s="1"/>
  <c r="L72" i="303"/>
  <c r="K72" i="303"/>
  <c r="J72" i="303"/>
  <c r="P71" i="303"/>
  <c r="M71" i="303" s="1"/>
  <c r="L71" i="303"/>
  <c r="K71" i="303"/>
  <c r="J71" i="303"/>
  <c r="P70" i="303"/>
  <c r="M70" i="303" s="1"/>
  <c r="L70" i="303"/>
  <c r="K70" i="303"/>
  <c r="J70" i="303"/>
  <c r="P69" i="303"/>
  <c r="M69" i="303"/>
  <c r="L69" i="303"/>
  <c r="K69" i="303"/>
  <c r="J69" i="303"/>
  <c r="P68" i="303"/>
  <c r="M68" i="303" s="1"/>
  <c r="L68" i="303"/>
  <c r="K68" i="303"/>
  <c r="J68" i="303"/>
  <c r="P67" i="303"/>
  <c r="M67" i="303" s="1"/>
  <c r="L67" i="303"/>
  <c r="K67" i="303"/>
  <c r="J67" i="303"/>
  <c r="P66" i="303"/>
  <c r="M66" i="303" s="1"/>
  <c r="L66" i="303"/>
  <c r="K66" i="303"/>
  <c r="J66" i="303"/>
  <c r="P65" i="303"/>
  <c r="M65" i="303" s="1"/>
  <c r="L65" i="303"/>
  <c r="K65" i="303"/>
  <c r="J65" i="303"/>
  <c r="P64" i="303"/>
  <c r="M64" i="303" s="1"/>
  <c r="L64" i="303"/>
  <c r="K64" i="303"/>
  <c r="J64" i="303"/>
  <c r="P63" i="303"/>
  <c r="M63" i="303" s="1"/>
  <c r="L63" i="303"/>
  <c r="K63" i="303"/>
  <c r="J63" i="303"/>
  <c r="P62" i="303"/>
  <c r="M62" i="303" s="1"/>
  <c r="L62" i="303"/>
  <c r="K62" i="303"/>
  <c r="J62" i="303"/>
  <c r="P61" i="303"/>
  <c r="M61" i="303"/>
  <c r="L61" i="303"/>
  <c r="K61" i="303"/>
  <c r="J61" i="303"/>
  <c r="P60" i="303"/>
  <c r="M60" i="303" s="1"/>
  <c r="L60" i="303"/>
  <c r="K60" i="303"/>
  <c r="J60" i="303"/>
  <c r="P59" i="303"/>
  <c r="M59" i="303" s="1"/>
  <c r="L59" i="303"/>
  <c r="K59" i="303"/>
  <c r="J59" i="303"/>
  <c r="P58" i="303"/>
  <c r="M58" i="303" s="1"/>
  <c r="L58" i="303"/>
  <c r="K58" i="303"/>
  <c r="J58" i="303"/>
  <c r="P57" i="303"/>
  <c r="M57" i="303" s="1"/>
  <c r="L57" i="303"/>
  <c r="K57" i="303"/>
  <c r="J57" i="303"/>
  <c r="P56" i="303"/>
  <c r="M56" i="303" s="1"/>
  <c r="L56" i="303"/>
  <c r="K56" i="303"/>
  <c r="J56" i="303"/>
  <c r="P55" i="303"/>
  <c r="M55" i="303" s="1"/>
  <c r="L55" i="303"/>
  <c r="K55" i="303"/>
  <c r="J55" i="303"/>
  <c r="P54" i="303"/>
  <c r="M54" i="303" s="1"/>
  <c r="L54" i="303"/>
  <c r="K54" i="303"/>
  <c r="J54" i="303"/>
  <c r="P53" i="303"/>
  <c r="M53" i="303"/>
  <c r="L53" i="303"/>
  <c r="K53" i="303"/>
  <c r="J53" i="303"/>
  <c r="P52" i="303"/>
  <c r="M52" i="303" s="1"/>
  <c r="L52" i="303"/>
  <c r="K52" i="303"/>
  <c r="J52" i="303"/>
  <c r="P51" i="303"/>
  <c r="M51" i="303" s="1"/>
  <c r="L51" i="303"/>
  <c r="K51" i="303"/>
  <c r="J51" i="303"/>
  <c r="P50" i="303"/>
  <c r="M50" i="303" s="1"/>
  <c r="L50" i="303"/>
  <c r="K50" i="303"/>
  <c r="J50" i="303"/>
  <c r="P49" i="303"/>
  <c r="M49" i="303" s="1"/>
  <c r="L49" i="303"/>
  <c r="K49" i="303"/>
  <c r="J49" i="303"/>
  <c r="P48" i="303"/>
  <c r="M48" i="303" s="1"/>
  <c r="L48" i="303"/>
  <c r="K48" i="303"/>
  <c r="J48" i="303"/>
  <c r="P47" i="303"/>
  <c r="M47" i="303" s="1"/>
  <c r="L47" i="303"/>
  <c r="K47" i="303"/>
  <c r="J47" i="303"/>
  <c r="P46" i="303"/>
  <c r="M46" i="303" s="1"/>
  <c r="L46" i="303"/>
  <c r="K46" i="303"/>
  <c r="J46" i="303"/>
  <c r="P45" i="303"/>
  <c r="M45" i="303"/>
  <c r="L45" i="303"/>
  <c r="K45" i="303"/>
  <c r="J45" i="303"/>
  <c r="P44" i="303"/>
  <c r="M44" i="303" s="1"/>
  <c r="L44" i="303"/>
  <c r="K44" i="303"/>
  <c r="J44" i="303"/>
  <c r="P43" i="303"/>
  <c r="M43" i="303" s="1"/>
  <c r="L43" i="303"/>
  <c r="K43" i="303"/>
  <c r="J43" i="303"/>
  <c r="P42" i="303"/>
  <c r="M42" i="303" s="1"/>
  <c r="L42" i="303"/>
  <c r="K42" i="303"/>
  <c r="J42" i="303"/>
  <c r="P41" i="303"/>
  <c r="M41" i="303" s="1"/>
  <c r="L41" i="303"/>
  <c r="K41" i="303"/>
  <c r="J41" i="303"/>
  <c r="P40" i="303"/>
  <c r="M40" i="303" s="1"/>
  <c r="L40" i="303"/>
  <c r="K40" i="303"/>
  <c r="J40" i="303"/>
  <c r="H5" i="303"/>
  <c r="D5" i="303"/>
  <c r="C5" i="303"/>
  <c r="A5" i="303"/>
  <c r="A1" i="303"/>
  <c r="E2" i="288"/>
  <c r="C2" i="279"/>
  <c r="R79" i="288"/>
  <c r="I69" i="288"/>
  <c r="G69" i="288"/>
  <c r="F69" i="288"/>
  <c r="D69" i="288"/>
  <c r="C69" i="288"/>
  <c r="B69" i="288"/>
  <c r="K68" i="288"/>
  <c r="I67" i="288"/>
  <c r="G67" i="288"/>
  <c r="F67" i="288"/>
  <c r="D67" i="288"/>
  <c r="C67" i="288"/>
  <c r="B67" i="288"/>
  <c r="M66" i="288"/>
  <c r="I65" i="288"/>
  <c r="G65" i="288"/>
  <c r="F65" i="288"/>
  <c r="D65" i="288"/>
  <c r="C65" i="288"/>
  <c r="B65" i="288"/>
  <c r="K64" i="288"/>
  <c r="I63" i="288"/>
  <c r="G63" i="288"/>
  <c r="F63" i="288"/>
  <c r="D63" i="288"/>
  <c r="C63" i="288"/>
  <c r="B63" i="288"/>
  <c r="O62" i="288"/>
  <c r="I61" i="288"/>
  <c r="G61" i="288"/>
  <c r="F61" i="288"/>
  <c r="D61" i="288"/>
  <c r="C61" i="288"/>
  <c r="B61" i="288"/>
  <c r="K60" i="288"/>
  <c r="I59" i="288"/>
  <c r="G59" i="288"/>
  <c r="F59" i="288"/>
  <c r="D59" i="288"/>
  <c r="C59" i="288"/>
  <c r="B59" i="288"/>
  <c r="M58" i="288"/>
  <c r="I57" i="288"/>
  <c r="G57" i="288"/>
  <c r="F57" i="288"/>
  <c r="D57" i="288"/>
  <c r="C57" i="288"/>
  <c r="B57" i="288"/>
  <c r="K56" i="288"/>
  <c r="I55" i="288"/>
  <c r="G55" i="288"/>
  <c r="F55" i="288"/>
  <c r="D55" i="288"/>
  <c r="C55" i="288"/>
  <c r="B55" i="288"/>
  <c r="Q54" i="288"/>
  <c r="I53" i="288"/>
  <c r="G53" i="288"/>
  <c r="F53" i="288"/>
  <c r="D53" i="288"/>
  <c r="C53" i="288"/>
  <c r="B53" i="288"/>
  <c r="K52" i="288"/>
  <c r="I51" i="288"/>
  <c r="G51" i="288"/>
  <c r="F51" i="288"/>
  <c r="D51" i="288"/>
  <c r="C51" i="288"/>
  <c r="B51" i="288"/>
  <c r="M50" i="288"/>
  <c r="I49" i="288"/>
  <c r="G49" i="288"/>
  <c r="F49" i="288"/>
  <c r="D49" i="288"/>
  <c r="C49" i="288"/>
  <c r="B49" i="288"/>
  <c r="K48" i="288"/>
  <c r="I47" i="288"/>
  <c r="G47" i="288"/>
  <c r="F47" i="288"/>
  <c r="D47" i="288"/>
  <c r="C47" i="288"/>
  <c r="B47" i="288"/>
  <c r="O46" i="288"/>
  <c r="I45" i="288"/>
  <c r="G45" i="288"/>
  <c r="F45" i="288"/>
  <c r="D45" i="288"/>
  <c r="C45" i="288"/>
  <c r="B45" i="288"/>
  <c r="K44" i="288"/>
  <c r="I43" i="288"/>
  <c r="G43" i="288"/>
  <c r="F43" i="288"/>
  <c r="D43" i="288"/>
  <c r="C43" i="288"/>
  <c r="B43" i="288"/>
  <c r="M42" i="288"/>
  <c r="I41" i="288"/>
  <c r="G41" i="288"/>
  <c r="F41" i="288"/>
  <c r="D41" i="288"/>
  <c r="C41" i="288"/>
  <c r="B41" i="288"/>
  <c r="K40" i="288"/>
  <c r="I39" i="288"/>
  <c r="G39" i="288"/>
  <c r="F39" i="288"/>
  <c r="D39" i="288"/>
  <c r="C39" i="288"/>
  <c r="B39" i="288"/>
  <c r="Q38" i="288"/>
  <c r="I37" i="288"/>
  <c r="G37" i="288"/>
  <c r="F37" i="288"/>
  <c r="D37" i="288"/>
  <c r="C37" i="288"/>
  <c r="B37" i="288"/>
  <c r="K36" i="288"/>
  <c r="I35" i="288"/>
  <c r="G35" i="288"/>
  <c r="F35" i="288"/>
  <c r="D35" i="288"/>
  <c r="C35" i="288"/>
  <c r="B35" i="288"/>
  <c r="M34" i="288"/>
  <c r="I33" i="288"/>
  <c r="G33" i="288"/>
  <c r="F33" i="288"/>
  <c r="D33" i="288"/>
  <c r="C33" i="288"/>
  <c r="B33" i="288"/>
  <c r="K32" i="288"/>
  <c r="I31" i="288"/>
  <c r="G31" i="288"/>
  <c r="F31" i="288"/>
  <c r="D31" i="288"/>
  <c r="C31" i="288"/>
  <c r="B31" i="288"/>
  <c r="O30" i="288"/>
  <c r="I29" i="288"/>
  <c r="G29" i="288"/>
  <c r="F29" i="288"/>
  <c r="D29" i="288"/>
  <c r="C29" i="288"/>
  <c r="B29" i="288"/>
  <c r="K28" i="288"/>
  <c r="I27" i="288"/>
  <c r="G27" i="288"/>
  <c r="F27" i="288"/>
  <c r="D27" i="288"/>
  <c r="C27" i="288"/>
  <c r="B27" i="288"/>
  <c r="M26" i="288"/>
  <c r="I25" i="288"/>
  <c r="G25" i="288"/>
  <c r="F25" i="288"/>
  <c r="D25" i="288"/>
  <c r="C25" i="288"/>
  <c r="B25" i="288"/>
  <c r="K24" i="288"/>
  <c r="I23" i="288"/>
  <c r="G23" i="288"/>
  <c r="F23" i="288"/>
  <c r="D23" i="288"/>
  <c r="C23" i="288"/>
  <c r="B23" i="288"/>
  <c r="Q22" i="288"/>
  <c r="I21" i="288"/>
  <c r="G21" i="288"/>
  <c r="F21" i="288"/>
  <c r="D21" i="288"/>
  <c r="C21" i="288"/>
  <c r="B21" i="288"/>
  <c r="K20" i="288"/>
  <c r="I19" i="288"/>
  <c r="G19" i="288"/>
  <c r="F19" i="288"/>
  <c r="D19" i="288"/>
  <c r="C19" i="288"/>
  <c r="B19" i="288"/>
  <c r="M18" i="288"/>
  <c r="I17" i="288"/>
  <c r="G17" i="288"/>
  <c r="F17" i="288"/>
  <c r="D17" i="288"/>
  <c r="C17" i="288"/>
  <c r="B17" i="288"/>
  <c r="U16" i="288"/>
  <c r="K16" i="288"/>
  <c r="I15" i="288"/>
  <c r="G15" i="288"/>
  <c r="F15" i="288"/>
  <c r="D15" i="288"/>
  <c r="C15" i="288"/>
  <c r="B15" i="288"/>
  <c r="O14" i="288"/>
  <c r="I13" i="288"/>
  <c r="G13" i="288"/>
  <c r="F13" i="288"/>
  <c r="D13" i="288"/>
  <c r="C13" i="288"/>
  <c r="B13" i="288"/>
  <c r="K12" i="288"/>
  <c r="I11" i="288"/>
  <c r="G11" i="288"/>
  <c r="F11" i="288"/>
  <c r="D11" i="288"/>
  <c r="C11" i="288"/>
  <c r="B11" i="288"/>
  <c r="M10" i="288"/>
  <c r="I9" i="288"/>
  <c r="G9" i="288"/>
  <c r="F9" i="288"/>
  <c r="D9" i="288"/>
  <c r="C9" i="288"/>
  <c r="B9" i="288"/>
  <c r="K8" i="288"/>
  <c r="U7" i="288"/>
  <c r="I7" i="288"/>
  <c r="G7" i="288"/>
  <c r="F7" i="288"/>
  <c r="D7" i="288"/>
  <c r="C7" i="288"/>
  <c r="B7" i="288"/>
  <c r="Y5" i="288"/>
  <c r="R4" i="288"/>
  <c r="O79" i="288" s="1"/>
  <c r="G4" i="288"/>
  <c r="A4" i="288"/>
  <c r="Y3" i="288"/>
  <c r="P156" i="279"/>
  <c r="M156" i="279" s="1"/>
  <c r="L156" i="279"/>
  <c r="K156" i="279"/>
  <c r="J156" i="279"/>
  <c r="P155" i="279"/>
  <c r="M155" i="279" s="1"/>
  <c r="L155" i="279"/>
  <c r="K155" i="279"/>
  <c r="J155" i="279"/>
  <c r="P154" i="279"/>
  <c r="M154" i="279"/>
  <c r="L154" i="279"/>
  <c r="K154" i="279"/>
  <c r="J154" i="279"/>
  <c r="P153" i="279"/>
  <c r="M153" i="279" s="1"/>
  <c r="L153" i="279"/>
  <c r="K153" i="279"/>
  <c r="J153" i="279"/>
  <c r="P152" i="279"/>
  <c r="M152" i="279" s="1"/>
  <c r="L152" i="279"/>
  <c r="K152" i="279"/>
  <c r="J152" i="279"/>
  <c r="P151" i="279"/>
  <c r="M151" i="279" s="1"/>
  <c r="L151" i="279"/>
  <c r="K151" i="279"/>
  <c r="J151" i="279"/>
  <c r="P150" i="279"/>
  <c r="M150" i="279" s="1"/>
  <c r="L150" i="279"/>
  <c r="K150" i="279"/>
  <c r="J150" i="279"/>
  <c r="P149" i="279"/>
  <c r="M149" i="279"/>
  <c r="L149" i="279"/>
  <c r="K149" i="279"/>
  <c r="J149" i="279"/>
  <c r="P148" i="279"/>
  <c r="M148" i="279" s="1"/>
  <c r="L148" i="279"/>
  <c r="K148" i="279"/>
  <c r="J148" i="279"/>
  <c r="P147" i="279"/>
  <c r="M147" i="279" s="1"/>
  <c r="L147" i="279"/>
  <c r="K147" i="279"/>
  <c r="J147" i="279"/>
  <c r="P146" i="279"/>
  <c r="M146" i="279" s="1"/>
  <c r="L146" i="279"/>
  <c r="K146" i="279"/>
  <c r="J146" i="279"/>
  <c r="P145" i="279"/>
  <c r="M145" i="279" s="1"/>
  <c r="L145" i="279"/>
  <c r="K145" i="279"/>
  <c r="J145" i="279"/>
  <c r="P144" i="279"/>
  <c r="M144" i="279"/>
  <c r="L144" i="279"/>
  <c r="K144" i="279"/>
  <c r="J144" i="279"/>
  <c r="P143" i="279"/>
  <c r="M143" i="279" s="1"/>
  <c r="L143" i="279"/>
  <c r="K143" i="279"/>
  <c r="J143" i="279"/>
  <c r="P142" i="279"/>
  <c r="M142" i="279" s="1"/>
  <c r="L142" i="279"/>
  <c r="K142" i="279"/>
  <c r="J142" i="279"/>
  <c r="P141" i="279"/>
  <c r="M141" i="279" s="1"/>
  <c r="L141" i="279"/>
  <c r="K141" i="279"/>
  <c r="J141" i="279"/>
  <c r="P140" i="279"/>
  <c r="M140" i="279" s="1"/>
  <c r="L140" i="279"/>
  <c r="K140" i="279"/>
  <c r="J140" i="279"/>
  <c r="P139" i="279"/>
  <c r="M139" i="279" s="1"/>
  <c r="L139" i="279"/>
  <c r="K139" i="279"/>
  <c r="J139" i="279"/>
  <c r="P138" i="279"/>
  <c r="M138" i="279"/>
  <c r="L138" i="279"/>
  <c r="K138" i="279"/>
  <c r="J138" i="279"/>
  <c r="P137" i="279"/>
  <c r="M137" i="279" s="1"/>
  <c r="L137" i="279"/>
  <c r="K137" i="279"/>
  <c r="J137" i="279"/>
  <c r="P136" i="279"/>
  <c r="M136" i="279" s="1"/>
  <c r="L136" i="279"/>
  <c r="K136" i="279"/>
  <c r="J136" i="279"/>
  <c r="P135" i="279"/>
  <c r="M135" i="279" s="1"/>
  <c r="L135" i="279"/>
  <c r="K135" i="279"/>
  <c r="J135" i="279"/>
  <c r="P134" i="279"/>
  <c r="M134" i="279" s="1"/>
  <c r="L134" i="279"/>
  <c r="K134" i="279"/>
  <c r="J134" i="279"/>
  <c r="P133" i="279"/>
  <c r="M133" i="279"/>
  <c r="L133" i="279"/>
  <c r="K133" i="279"/>
  <c r="J133" i="279"/>
  <c r="P132" i="279"/>
  <c r="M132" i="279" s="1"/>
  <c r="L132" i="279"/>
  <c r="K132" i="279"/>
  <c r="J132" i="279"/>
  <c r="P131" i="279"/>
  <c r="M131" i="279" s="1"/>
  <c r="L131" i="279"/>
  <c r="K131" i="279"/>
  <c r="J131" i="279"/>
  <c r="P130" i="279"/>
  <c r="M130" i="279" s="1"/>
  <c r="L130" i="279"/>
  <c r="K130" i="279"/>
  <c r="J130" i="279"/>
  <c r="P129" i="279"/>
  <c r="M129" i="279" s="1"/>
  <c r="L129" i="279"/>
  <c r="K129" i="279"/>
  <c r="J129" i="279"/>
  <c r="P128" i="279"/>
  <c r="M128" i="279"/>
  <c r="L128" i="279"/>
  <c r="K128" i="279"/>
  <c r="J128" i="279"/>
  <c r="P127" i="279"/>
  <c r="M127" i="279" s="1"/>
  <c r="L127" i="279"/>
  <c r="K127" i="279"/>
  <c r="J127" i="279"/>
  <c r="P126" i="279"/>
  <c r="M126" i="279" s="1"/>
  <c r="L126" i="279"/>
  <c r="K126" i="279"/>
  <c r="J126" i="279"/>
  <c r="P125" i="279"/>
  <c r="M125" i="279" s="1"/>
  <c r="L125" i="279"/>
  <c r="K125" i="279"/>
  <c r="J125" i="279"/>
  <c r="P124" i="279"/>
  <c r="M124" i="279" s="1"/>
  <c r="L124" i="279"/>
  <c r="K124" i="279"/>
  <c r="J124" i="279"/>
  <c r="P123" i="279"/>
  <c r="M123" i="279" s="1"/>
  <c r="L123" i="279"/>
  <c r="K123" i="279"/>
  <c r="J123" i="279"/>
  <c r="P122" i="279"/>
  <c r="M122" i="279"/>
  <c r="L122" i="279"/>
  <c r="K122" i="279"/>
  <c r="J122" i="279"/>
  <c r="P121" i="279"/>
  <c r="M121" i="279" s="1"/>
  <c r="L121" i="279"/>
  <c r="K121" i="279"/>
  <c r="J121" i="279"/>
  <c r="P120" i="279"/>
  <c r="M120" i="279" s="1"/>
  <c r="L120" i="279"/>
  <c r="K120" i="279"/>
  <c r="J120" i="279"/>
  <c r="P119" i="279"/>
  <c r="M119" i="279" s="1"/>
  <c r="L119" i="279"/>
  <c r="K119" i="279"/>
  <c r="J119" i="279"/>
  <c r="P118" i="279"/>
  <c r="M118" i="279" s="1"/>
  <c r="L118" i="279"/>
  <c r="K118" i="279"/>
  <c r="J118" i="279"/>
  <c r="P117" i="279"/>
  <c r="M117" i="279"/>
  <c r="L117" i="279"/>
  <c r="K117" i="279"/>
  <c r="J117" i="279"/>
  <c r="P116" i="279"/>
  <c r="M116" i="279" s="1"/>
  <c r="L116" i="279"/>
  <c r="K116" i="279"/>
  <c r="J116" i="279"/>
  <c r="P115" i="279"/>
  <c r="M115" i="279" s="1"/>
  <c r="L115" i="279"/>
  <c r="K115" i="279"/>
  <c r="J115" i="279"/>
  <c r="P114" i="279"/>
  <c r="M114" i="279" s="1"/>
  <c r="L114" i="279"/>
  <c r="K114" i="279"/>
  <c r="J114" i="279"/>
  <c r="P113" i="279"/>
  <c r="M113" i="279" s="1"/>
  <c r="L113" i="279"/>
  <c r="K113" i="279"/>
  <c r="J113" i="279"/>
  <c r="P112" i="279"/>
  <c r="M112" i="279"/>
  <c r="L112" i="279"/>
  <c r="K112" i="279"/>
  <c r="J112" i="279"/>
  <c r="P111" i="279"/>
  <c r="M111" i="279" s="1"/>
  <c r="L111" i="279"/>
  <c r="K111" i="279"/>
  <c r="J111" i="279"/>
  <c r="P110" i="279"/>
  <c r="M110" i="279" s="1"/>
  <c r="L110" i="279"/>
  <c r="K110" i="279"/>
  <c r="J110" i="279"/>
  <c r="P109" i="279"/>
  <c r="M109" i="279" s="1"/>
  <c r="L109" i="279"/>
  <c r="K109" i="279"/>
  <c r="J109" i="279"/>
  <c r="P108" i="279"/>
  <c r="M108" i="279" s="1"/>
  <c r="L108" i="279"/>
  <c r="K108" i="279"/>
  <c r="J108" i="279"/>
  <c r="P107" i="279"/>
  <c r="M107" i="279" s="1"/>
  <c r="L107" i="279"/>
  <c r="K107" i="279"/>
  <c r="J107" i="279"/>
  <c r="P106" i="279"/>
  <c r="M106" i="279"/>
  <c r="L106" i="279"/>
  <c r="K106" i="279"/>
  <c r="J106" i="279"/>
  <c r="P105" i="279"/>
  <c r="M105" i="279" s="1"/>
  <c r="L105" i="279"/>
  <c r="K105" i="279"/>
  <c r="J105" i="279"/>
  <c r="P104" i="279"/>
  <c r="M104" i="279" s="1"/>
  <c r="L104" i="279"/>
  <c r="K104" i="279"/>
  <c r="J104" i="279"/>
  <c r="P103" i="279"/>
  <c r="M103" i="279" s="1"/>
  <c r="L103" i="279"/>
  <c r="K103" i="279"/>
  <c r="J103" i="279"/>
  <c r="P102" i="279"/>
  <c r="M102" i="279" s="1"/>
  <c r="L102" i="279"/>
  <c r="K102" i="279"/>
  <c r="J102" i="279"/>
  <c r="P101" i="279"/>
  <c r="M101" i="279"/>
  <c r="L101" i="279"/>
  <c r="K101" i="279"/>
  <c r="J101" i="279"/>
  <c r="P100" i="279"/>
  <c r="M100" i="279" s="1"/>
  <c r="L100" i="279"/>
  <c r="K100" i="279"/>
  <c r="J100" i="279"/>
  <c r="P99" i="279"/>
  <c r="M99" i="279" s="1"/>
  <c r="L99" i="279"/>
  <c r="K99" i="279"/>
  <c r="J99" i="279"/>
  <c r="P98" i="279"/>
  <c r="M98" i="279" s="1"/>
  <c r="L98" i="279"/>
  <c r="K98" i="279"/>
  <c r="J98" i="279"/>
  <c r="P97" i="279"/>
  <c r="M97" i="279" s="1"/>
  <c r="L97" i="279"/>
  <c r="K97" i="279"/>
  <c r="J97" i="279"/>
  <c r="P96" i="279"/>
  <c r="M96" i="279"/>
  <c r="L96" i="279"/>
  <c r="K96" i="279"/>
  <c r="J96" i="279"/>
  <c r="P95" i="279"/>
  <c r="M95" i="279" s="1"/>
  <c r="L95" i="279"/>
  <c r="K95" i="279"/>
  <c r="J95" i="279"/>
  <c r="P94" i="279"/>
  <c r="M94" i="279" s="1"/>
  <c r="L94" i="279"/>
  <c r="K94" i="279"/>
  <c r="J94" i="279"/>
  <c r="P93" i="279"/>
  <c r="M93" i="279" s="1"/>
  <c r="L93" i="279"/>
  <c r="K93" i="279"/>
  <c r="J93" i="279"/>
  <c r="P92" i="279"/>
  <c r="M92" i="279" s="1"/>
  <c r="L92" i="279"/>
  <c r="K92" i="279"/>
  <c r="J92" i="279"/>
  <c r="P91" i="279"/>
  <c r="M91" i="279" s="1"/>
  <c r="L91" i="279"/>
  <c r="K91" i="279"/>
  <c r="J91" i="279"/>
  <c r="P90" i="279"/>
  <c r="M90" i="279"/>
  <c r="L90" i="279"/>
  <c r="K90" i="279"/>
  <c r="J90" i="279"/>
  <c r="P89" i="279"/>
  <c r="M89" i="279" s="1"/>
  <c r="L89" i="279"/>
  <c r="K89" i="279"/>
  <c r="J89" i="279"/>
  <c r="P88" i="279"/>
  <c r="M88" i="279" s="1"/>
  <c r="L88" i="279"/>
  <c r="K88" i="279"/>
  <c r="J88" i="279"/>
  <c r="P87" i="279"/>
  <c r="M87" i="279" s="1"/>
  <c r="L87" i="279"/>
  <c r="K87" i="279"/>
  <c r="J87" i="279"/>
  <c r="P86" i="279"/>
  <c r="M86" i="279" s="1"/>
  <c r="L86" i="279"/>
  <c r="K86" i="279"/>
  <c r="J86" i="279"/>
  <c r="P85" i="279"/>
  <c r="M85" i="279"/>
  <c r="L85" i="279"/>
  <c r="K85" i="279"/>
  <c r="J85" i="279"/>
  <c r="P84" i="279"/>
  <c r="M84" i="279" s="1"/>
  <c r="L84" i="279"/>
  <c r="K84" i="279"/>
  <c r="J84" i="279"/>
  <c r="P83" i="279"/>
  <c r="M83" i="279" s="1"/>
  <c r="L83" i="279"/>
  <c r="K83" i="279"/>
  <c r="J83" i="279"/>
  <c r="P82" i="279"/>
  <c r="M82" i="279" s="1"/>
  <c r="L82" i="279"/>
  <c r="K82" i="279"/>
  <c r="J82" i="279"/>
  <c r="P81" i="279"/>
  <c r="M81" i="279" s="1"/>
  <c r="L81" i="279"/>
  <c r="K81" i="279"/>
  <c r="J81" i="279"/>
  <c r="P80" i="279"/>
  <c r="M80" i="279"/>
  <c r="L80" i="279"/>
  <c r="K80" i="279"/>
  <c r="J80" i="279"/>
  <c r="P79" i="279"/>
  <c r="M79" i="279" s="1"/>
  <c r="L79" i="279"/>
  <c r="K79" i="279"/>
  <c r="J79" i="279"/>
  <c r="P78" i="279"/>
  <c r="M78" i="279" s="1"/>
  <c r="L78" i="279"/>
  <c r="K78" i="279"/>
  <c r="J78" i="279"/>
  <c r="P77" i="279"/>
  <c r="M77" i="279" s="1"/>
  <c r="L77" i="279"/>
  <c r="K77" i="279"/>
  <c r="J77" i="279"/>
  <c r="P76" i="279"/>
  <c r="M76" i="279" s="1"/>
  <c r="L76" i="279"/>
  <c r="K76" i="279"/>
  <c r="J76" i="279"/>
  <c r="P75" i="279"/>
  <c r="M75" i="279" s="1"/>
  <c r="L75" i="279"/>
  <c r="K75" i="279"/>
  <c r="J75" i="279"/>
  <c r="P74" i="279"/>
  <c r="M74" i="279"/>
  <c r="L74" i="279"/>
  <c r="K74" i="279"/>
  <c r="J74" i="279"/>
  <c r="P73" i="279"/>
  <c r="M73" i="279" s="1"/>
  <c r="L73" i="279"/>
  <c r="K73" i="279"/>
  <c r="J73" i="279"/>
  <c r="P72" i="279"/>
  <c r="M72" i="279" s="1"/>
  <c r="L72" i="279"/>
  <c r="K72" i="279"/>
  <c r="J72" i="279"/>
  <c r="P71" i="279"/>
  <c r="M71" i="279" s="1"/>
  <c r="L71" i="279"/>
  <c r="K71" i="279"/>
  <c r="J71" i="279"/>
  <c r="P70" i="279"/>
  <c r="M70" i="279" s="1"/>
  <c r="L70" i="279"/>
  <c r="K70" i="279"/>
  <c r="J70" i="279"/>
  <c r="P69" i="279"/>
  <c r="M69" i="279"/>
  <c r="L69" i="279"/>
  <c r="K69" i="279"/>
  <c r="J69" i="279"/>
  <c r="P68" i="279"/>
  <c r="M68" i="279" s="1"/>
  <c r="L68" i="279"/>
  <c r="K68" i="279"/>
  <c r="J68" i="279"/>
  <c r="P67" i="279"/>
  <c r="M67" i="279" s="1"/>
  <c r="L67" i="279"/>
  <c r="K67" i="279"/>
  <c r="J67" i="279"/>
  <c r="P66" i="279"/>
  <c r="M66" i="279" s="1"/>
  <c r="L66" i="279"/>
  <c r="K66" i="279"/>
  <c r="J66" i="279"/>
  <c r="P65" i="279"/>
  <c r="M65" i="279" s="1"/>
  <c r="L65" i="279"/>
  <c r="K65" i="279"/>
  <c r="J65" i="279"/>
  <c r="P64" i="279"/>
  <c r="M64" i="279"/>
  <c r="L64" i="279"/>
  <c r="K64" i="279"/>
  <c r="J64" i="279"/>
  <c r="P63" i="279"/>
  <c r="M63" i="279" s="1"/>
  <c r="L63" i="279"/>
  <c r="K63" i="279"/>
  <c r="J63" i="279"/>
  <c r="P62" i="279"/>
  <c r="M62" i="279" s="1"/>
  <c r="L62" i="279"/>
  <c r="K62" i="279"/>
  <c r="J62" i="279"/>
  <c r="P61" i="279"/>
  <c r="M61" i="279" s="1"/>
  <c r="L61" i="279"/>
  <c r="K61" i="279"/>
  <c r="J61" i="279"/>
  <c r="P60" i="279"/>
  <c r="M60" i="279" s="1"/>
  <c r="L60" i="279"/>
  <c r="K60" i="279"/>
  <c r="J60" i="279"/>
  <c r="P59" i="279"/>
  <c r="M59" i="279" s="1"/>
  <c r="L59" i="279"/>
  <c r="K59" i="279"/>
  <c r="J59" i="279"/>
  <c r="P58" i="279"/>
  <c r="M58" i="279"/>
  <c r="L58" i="279"/>
  <c r="K58" i="279"/>
  <c r="J58" i="279"/>
  <c r="P57" i="279"/>
  <c r="M57" i="279" s="1"/>
  <c r="L57" i="279"/>
  <c r="K57" i="279"/>
  <c r="J57" i="279"/>
  <c r="P56" i="279"/>
  <c r="M56" i="279" s="1"/>
  <c r="L56" i="279"/>
  <c r="K56" i="279"/>
  <c r="J56" i="279"/>
  <c r="P55" i="279"/>
  <c r="M55" i="279" s="1"/>
  <c r="L55" i="279"/>
  <c r="K55" i="279"/>
  <c r="J55" i="279"/>
  <c r="P54" i="279"/>
  <c r="M54" i="279" s="1"/>
  <c r="L54" i="279"/>
  <c r="K54" i="279"/>
  <c r="J54" i="279"/>
  <c r="P53" i="279"/>
  <c r="M53" i="279"/>
  <c r="L53" i="279"/>
  <c r="K53" i="279"/>
  <c r="J53" i="279"/>
  <c r="P52" i="279"/>
  <c r="M52" i="279" s="1"/>
  <c r="L52" i="279"/>
  <c r="K52" i="279"/>
  <c r="J52" i="279"/>
  <c r="P51" i="279"/>
  <c r="M51" i="279" s="1"/>
  <c r="L51" i="279"/>
  <c r="K51" i="279"/>
  <c r="J51" i="279"/>
  <c r="P50" i="279"/>
  <c r="M50" i="279" s="1"/>
  <c r="L50" i="279"/>
  <c r="K50" i="279"/>
  <c r="J50" i="279"/>
  <c r="P49" i="279"/>
  <c r="M49" i="279" s="1"/>
  <c r="L49" i="279"/>
  <c r="K49" i="279"/>
  <c r="J49" i="279"/>
  <c r="P48" i="279"/>
  <c r="M48" i="279"/>
  <c r="L48" i="279"/>
  <c r="K48" i="279"/>
  <c r="J48" i="279"/>
  <c r="P47" i="279"/>
  <c r="M47" i="279" s="1"/>
  <c r="L47" i="279"/>
  <c r="K47" i="279"/>
  <c r="J47" i="279"/>
  <c r="P46" i="279"/>
  <c r="M46" i="279" s="1"/>
  <c r="L46" i="279"/>
  <c r="K46" i="279"/>
  <c r="J46" i="279"/>
  <c r="P45" i="279"/>
  <c r="M45" i="279" s="1"/>
  <c r="L45" i="279"/>
  <c r="K45" i="279"/>
  <c r="J45" i="279"/>
  <c r="P44" i="279"/>
  <c r="M44" i="279" s="1"/>
  <c r="L44" i="279"/>
  <c r="K44" i="279"/>
  <c r="J44" i="279"/>
  <c r="P43" i="279"/>
  <c r="M43" i="279" s="1"/>
  <c r="L43" i="279"/>
  <c r="K43" i="279"/>
  <c r="J43" i="279"/>
  <c r="P42" i="279"/>
  <c r="M42" i="279"/>
  <c r="L42" i="279"/>
  <c r="K42" i="279"/>
  <c r="J42" i="279"/>
  <c r="P41" i="279"/>
  <c r="M41" i="279" s="1"/>
  <c r="L41" i="279"/>
  <c r="K41" i="279"/>
  <c r="J41" i="279"/>
  <c r="P40" i="279"/>
  <c r="M40" i="279" s="1"/>
  <c r="L40" i="279"/>
  <c r="K40" i="279"/>
  <c r="J40" i="279"/>
  <c r="H5" i="279"/>
  <c r="D5" i="279"/>
  <c r="C5" i="279"/>
  <c r="A5" i="279"/>
  <c r="A1" i="279"/>
  <c r="C2" i="231"/>
  <c r="O79" i="240"/>
  <c r="F69" i="240"/>
  <c r="D69" i="240"/>
  <c r="C69" i="240"/>
  <c r="H68" i="240"/>
  <c r="F67" i="240"/>
  <c r="D67" i="240"/>
  <c r="C67" i="240"/>
  <c r="J66" i="240"/>
  <c r="F65" i="240"/>
  <c r="D65" i="240"/>
  <c r="C65" i="240"/>
  <c r="H64" i="240"/>
  <c r="F63" i="240"/>
  <c r="D63" i="240"/>
  <c r="C63" i="240"/>
  <c r="L62" i="240"/>
  <c r="F61" i="240"/>
  <c r="D61" i="240"/>
  <c r="C61" i="240"/>
  <c r="H60" i="240"/>
  <c r="F59" i="240"/>
  <c r="D59" i="240"/>
  <c r="C59" i="240"/>
  <c r="J58" i="240"/>
  <c r="F57" i="240"/>
  <c r="D57" i="240"/>
  <c r="C57" i="240"/>
  <c r="H56" i="240"/>
  <c r="F55" i="240"/>
  <c r="D55" i="240"/>
  <c r="C55" i="240"/>
  <c r="N54" i="240"/>
  <c r="F53" i="240"/>
  <c r="D53" i="240"/>
  <c r="C53" i="240"/>
  <c r="H52" i="240"/>
  <c r="F51" i="240"/>
  <c r="D51" i="240"/>
  <c r="C51" i="240"/>
  <c r="J50" i="240"/>
  <c r="F49" i="240"/>
  <c r="D49" i="240"/>
  <c r="C49" i="240"/>
  <c r="H48" i="240"/>
  <c r="F47" i="240"/>
  <c r="D47" i="240"/>
  <c r="C47" i="240"/>
  <c r="L46" i="240"/>
  <c r="F45" i="240"/>
  <c r="D45" i="240"/>
  <c r="C45" i="240"/>
  <c r="H44" i="240"/>
  <c r="F43" i="240"/>
  <c r="D43" i="240"/>
  <c r="C43" i="240"/>
  <c r="J42" i="240"/>
  <c r="F41" i="240"/>
  <c r="D41" i="240"/>
  <c r="C41" i="240"/>
  <c r="H40" i="240"/>
  <c r="F39" i="240"/>
  <c r="D39" i="240"/>
  <c r="C39" i="240"/>
  <c r="N38" i="240"/>
  <c r="F37" i="240"/>
  <c r="D37" i="240"/>
  <c r="C37" i="240"/>
  <c r="H36" i="240"/>
  <c r="F35" i="240"/>
  <c r="D35" i="240"/>
  <c r="C35" i="240"/>
  <c r="J34" i="240"/>
  <c r="F33" i="240"/>
  <c r="D33" i="240"/>
  <c r="C33" i="240"/>
  <c r="H32" i="240"/>
  <c r="F31" i="240"/>
  <c r="D31" i="240"/>
  <c r="C31" i="240"/>
  <c r="L30" i="240"/>
  <c r="F29" i="240"/>
  <c r="D29" i="240"/>
  <c r="C29" i="240"/>
  <c r="H28" i="240"/>
  <c r="F27" i="240"/>
  <c r="D27" i="240"/>
  <c r="C27" i="240"/>
  <c r="J26" i="240"/>
  <c r="F25" i="240"/>
  <c r="D25" i="240"/>
  <c r="C25" i="240"/>
  <c r="H24" i="240"/>
  <c r="F23" i="240"/>
  <c r="D23" i="240"/>
  <c r="C23" i="240"/>
  <c r="N22" i="240"/>
  <c r="F21" i="240"/>
  <c r="D21" i="240"/>
  <c r="C21" i="240"/>
  <c r="H20" i="240"/>
  <c r="F19" i="240"/>
  <c r="D19" i="240"/>
  <c r="C19" i="240"/>
  <c r="J18" i="240"/>
  <c r="F17" i="240"/>
  <c r="D17" i="240"/>
  <c r="C17" i="240"/>
  <c r="R16" i="240"/>
  <c r="H16" i="240"/>
  <c r="F15" i="240"/>
  <c r="D15" i="240"/>
  <c r="C15" i="240"/>
  <c r="L14" i="240"/>
  <c r="F13" i="240"/>
  <c r="D13" i="240"/>
  <c r="C13" i="240"/>
  <c r="H12" i="240"/>
  <c r="F11" i="240"/>
  <c r="D11" i="240"/>
  <c r="C11" i="240"/>
  <c r="J10" i="240"/>
  <c r="F9" i="240"/>
  <c r="D9" i="240"/>
  <c r="C9" i="240"/>
  <c r="H8" i="240"/>
  <c r="R7" i="240"/>
  <c r="F7" i="240"/>
  <c r="D7" i="240"/>
  <c r="C7" i="240"/>
  <c r="V5" i="240"/>
  <c r="O4" i="240"/>
  <c r="L79" i="240" s="1"/>
  <c r="D4" i="240"/>
  <c r="A4" i="240"/>
  <c r="V3" i="240"/>
  <c r="N41" i="240" s="1"/>
  <c r="P156" i="231"/>
  <c r="M156" i="231"/>
  <c r="L156" i="231"/>
  <c r="K156" i="231"/>
  <c r="J156" i="231"/>
  <c r="P155" i="231"/>
  <c r="M155" i="231" s="1"/>
  <c r="L155" i="231"/>
  <c r="K155" i="231"/>
  <c r="J155" i="231"/>
  <c r="P154" i="231"/>
  <c r="M154" i="231" s="1"/>
  <c r="L154" i="231"/>
  <c r="K154" i="231"/>
  <c r="J154" i="231"/>
  <c r="P153" i="231"/>
  <c r="M153" i="231"/>
  <c r="L153" i="231"/>
  <c r="K153" i="231"/>
  <c r="J153" i="231"/>
  <c r="P152" i="231"/>
  <c r="M152" i="231" s="1"/>
  <c r="L152" i="231"/>
  <c r="K152" i="231"/>
  <c r="J152" i="231"/>
  <c r="P151" i="231"/>
  <c r="M151" i="231" s="1"/>
  <c r="L151" i="231"/>
  <c r="K151" i="231"/>
  <c r="J151" i="231"/>
  <c r="P150" i="231"/>
  <c r="M150" i="231" s="1"/>
  <c r="L150" i="231"/>
  <c r="K150" i="231"/>
  <c r="J150" i="231"/>
  <c r="P149" i="231"/>
  <c r="M149" i="231" s="1"/>
  <c r="L149" i="231"/>
  <c r="K149" i="231"/>
  <c r="J149" i="231"/>
  <c r="P148" i="231"/>
  <c r="M148" i="231"/>
  <c r="L148" i="231"/>
  <c r="K148" i="231"/>
  <c r="J148" i="231"/>
  <c r="P147" i="231"/>
  <c r="M147" i="231" s="1"/>
  <c r="L147" i="231"/>
  <c r="K147" i="231"/>
  <c r="J147" i="231"/>
  <c r="P146" i="231"/>
  <c r="M146" i="231" s="1"/>
  <c r="L146" i="231"/>
  <c r="K146" i="231"/>
  <c r="J146" i="231"/>
  <c r="P145" i="231"/>
  <c r="M145" i="231" s="1"/>
  <c r="L145" i="231"/>
  <c r="K145" i="231"/>
  <c r="J145" i="231"/>
  <c r="P144" i="231"/>
  <c r="M144" i="231"/>
  <c r="L144" i="231"/>
  <c r="K144" i="231"/>
  <c r="J144" i="231"/>
  <c r="P143" i="231"/>
  <c r="M143" i="231" s="1"/>
  <c r="L143" i="231"/>
  <c r="K143" i="231"/>
  <c r="J143" i="231"/>
  <c r="P142" i="231"/>
  <c r="M142" i="231" s="1"/>
  <c r="L142" i="231"/>
  <c r="K142" i="231"/>
  <c r="J142" i="231"/>
  <c r="P141" i="231"/>
  <c r="M141" i="231" s="1"/>
  <c r="L141" i="231"/>
  <c r="K141" i="231"/>
  <c r="J141" i="231"/>
  <c r="P140" i="231"/>
  <c r="M140" i="231"/>
  <c r="L140" i="231"/>
  <c r="K140" i="231"/>
  <c r="J140" i="231"/>
  <c r="P139" i="231"/>
  <c r="M139" i="231" s="1"/>
  <c r="L139" i="231"/>
  <c r="K139" i="231"/>
  <c r="J139" i="231"/>
  <c r="P138" i="231"/>
  <c r="M138" i="231" s="1"/>
  <c r="L138" i="231"/>
  <c r="K138" i="231"/>
  <c r="J138" i="231"/>
  <c r="P137" i="231"/>
  <c r="M137" i="231" s="1"/>
  <c r="L137" i="231"/>
  <c r="K137" i="231"/>
  <c r="J137" i="231"/>
  <c r="P136" i="231"/>
  <c r="M136" i="231"/>
  <c r="L136" i="231"/>
  <c r="K136" i="231"/>
  <c r="J136" i="231"/>
  <c r="P135" i="231"/>
  <c r="M135" i="231" s="1"/>
  <c r="L135" i="231"/>
  <c r="K135" i="231"/>
  <c r="J135" i="231"/>
  <c r="P134" i="231"/>
  <c r="M134" i="231" s="1"/>
  <c r="L134" i="231"/>
  <c r="K134" i="231"/>
  <c r="J134" i="231"/>
  <c r="P133" i="231"/>
  <c r="M133" i="231" s="1"/>
  <c r="L133" i="231"/>
  <c r="K133" i="231"/>
  <c r="J133" i="231"/>
  <c r="P132" i="231"/>
  <c r="M132" i="231"/>
  <c r="L132" i="231"/>
  <c r="K132" i="231"/>
  <c r="J132" i="231"/>
  <c r="P131" i="231"/>
  <c r="M131" i="231" s="1"/>
  <c r="L131" i="231"/>
  <c r="K131" i="231"/>
  <c r="J131" i="231"/>
  <c r="P130" i="231"/>
  <c r="M130" i="231" s="1"/>
  <c r="L130" i="231"/>
  <c r="K130" i="231"/>
  <c r="J130" i="231"/>
  <c r="P129" i="231"/>
  <c r="M129" i="231" s="1"/>
  <c r="L129" i="231"/>
  <c r="K129" i="231"/>
  <c r="J129" i="231"/>
  <c r="P128" i="231"/>
  <c r="M128" i="231"/>
  <c r="L128" i="231"/>
  <c r="K128" i="231"/>
  <c r="J128" i="231"/>
  <c r="P127" i="231"/>
  <c r="M127" i="231" s="1"/>
  <c r="L127" i="231"/>
  <c r="K127" i="231"/>
  <c r="J127" i="231"/>
  <c r="P126" i="231"/>
  <c r="M126" i="231" s="1"/>
  <c r="L126" i="231"/>
  <c r="K126" i="231"/>
  <c r="J126" i="231"/>
  <c r="P125" i="231"/>
  <c r="M125" i="231" s="1"/>
  <c r="L125" i="231"/>
  <c r="K125" i="231"/>
  <c r="J125" i="231"/>
  <c r="P124" i="231"/>
  <c r="M124" i="231"/>
  <c r="L124" i="231"/>
  <c r="K124" i="231"/>
  <c r="J124" i="231"/>
  <c r="P123" i="231"/>
  <c r="M123" i="231" s="1"/>
  <c r="L123" i="231"/>
  <c r="K123" i="231"/>
  <c r="J123" i="231"/>
  <c r="P122" i="231"/>
  <c r="M122" i="231" s="1"/>
  <c r="L122" i="231"/>
  <c r="K122" i="231"/>
  <c r="J122" i="231"/>
  <c r="P121" i="231"/>
  <c r="M121" i="231" s="1"/>
  <c r="L121" i="231"/>
  <c r="K121" i="231"/>
  <c r="J121" i="231"/>
  <c r="P120" i="231"/>
  <c r="M120" i="231"/>
  <c r="L120" i="231"/>
  <c r="K120" i="231"/>
  <c r="J120" i="231"/>
  <c r="P119" i="231"/>
  <c r="M119" i="231" s="1"/>
  <c r="L119" i="231"/>
  <c r="K119" i="231"/>
  <c r="J119" i="231"/>
  <c r="P118" i="231"/>
  <c r="M118" i="231" s="1"/>
  <c r="L118" i="231"/>
  <c r="K118" i="231"/>
  <c r="J118" i="231"/>
  <c r="P117" i="231"/>
  <c r="M117" i="231" s="1"/>
  <c r="L117" i="231"/>
  <c r="K117" i="231"/>
  <c r="J117" i="231"/>
  <c r="P116" i="231"/>
  <c r="M116" i="231"/>
  <c r="L116" i="231"/>
  <c r="K116" i="231"/>
  <c r="J116" i="231"/>
  <c r="P115" i="231"/>
  <c r="M115" i="231" s="1"/>
  <c r="L115" i="231"/>
  <c r="K115" i="231"/>
  <c r="J115" i="231"/>
  <c r="P114" i="231"/>
  <c r="M114" i="231" s="1"/>
  <c r="L114" i="231"/>
  <c r="K114" i="231"/>
  <c r="J114" i="231"/>
  <c r="P113" i="231"/>
  <c r="M113" i="231" s="1"/>
  <c r="L113" i="231"/>
  <c r="K113" i="231"/>
  <c r="J113" i="231"/>
  <c r="P112" i="231"/>
  <c r="M112" i="231"/>
  <c r="L112" i="231"/>
  <c r="K112" i="231"/>
  <c r="J112" i="231"/>
  <c r="P111" i="231"/>
  <c r="M111" i="231" s="1"/>
  <c r="L111" i="231"/>
  <c r="K111" i="231"/>
  <c r="J111" i="231"/>
  <c r="P110" i="231"/>
  <c r="M110" i="231" s="1"/>
  <c r="L110" i="231"/>
  <c r="K110" i="231"/>
  <c r="J110" i="231"/>
  <c r="P109" i="231"/>
  <c r="M109" i="231" s="1"/>
  <c r="L109" i="231"/>
  <c r="K109" i="231"/>
  <c r="J109" i="231"/>
  <c r="P108" i="231"/>
  <c r="M108" i="231"/>
  <c r="L108" i="231"/>
  <c r="K108" i="231"/>
  <c r="J108" i="231"/>
  <c r="P107" i="231"/>
  <c r="M107" i="231" s="1"/>
  <c r="L107" i="231"/>
  <c r="K107" i="231"/>
  <c r="J107" i="231"/>
  <c r="P106" i="231"/>
  <c r="M106" i="231" s="1"/>
  <c r="L106" i="231"/>
  <c r="K106" i="231"/>
  <c r="J106" i="231"/>
  <c r="P105" i="231"/>
  <c r="M105" i="231" s="1"/>
  <c r="L105" i="231"/>
  <c r="K105" i="231"/>
  <c r="J105" i="231"/>
  <c r="P104" i="231"/>
  <c r="M104" i="231"/>
  <c r="L104" i="231"/>
  <c r="K104" i="231"/>
  <c r="J104" i="231"/>
  <c r="P103" i="231"/>
  <c r="M103" i="231" s="1"/>
  <c r="L103" i="231"/>
  <c r="K103" i="231"/>
  <c r="J103" i="231"/>
  <c r="P102" i="231"/>
  <c r="M102" i="231" s="1"/>
  <c r="L102" i="231"/>
  <c r="K102" i="231"/>
  <c r="J102" i="231"/>
  <c r="P101" i="231"/>
  <c r="M101" i="231" s="1"/>
  <c r="L101" i="231"/>
  <c r="K101" i="231"/>
  <c r="J101" i="231"/>
  <c r="P100" i="231"/>
  <c r="M100" i="231"/>
  <c r="L100" i="231"/>
  <c r="K100" i="231"/>
  <c r="J100" i="231"/>
  <c r="P99" i="231"/>
  <c r="M99" i="231" s="1"/>
  <c r="L99" i="231"/>
  <c r="K99" i="231"/>
  <c r="J99" i="231"/>
  <c r="P98" i="231"/>
  <c r="M98" i="231" s="1"/>
  <c r="L98" i="231"/>
  <c r="K98" i="231"/>
  <c r="J98" i="231"/>
  <c r="P97" i="231"/>
  <c r="M97" i="231" s="1"/>
  <c r="L97" i="231"/>
  <c r="K97" i="231"/>
  <c r="J97" i="231"/>
  <c r="P96" i="231"/>
  <c r="M96" i="231"/>
  <c r="L96" i="231"/>
  <c r="K96" i="231"/>
  <c r="J96" i="231"/>
  <c r="P95" i="231"/>
  <c r="M95" i="231" s="1"/>
  <c r="L95" i="231"/>
  <c r="K95" i="231"/>
  <c r="J95" i="231"/>
  <c r="P94" i="231"/>
  <c r="M94" i="231" s="1"/>
  <c r="L94" i="231"/>
  <c r="K94" i="231"/>
  <c r="J94" i="231"/>
  <c r="P93" i="231"/>
  <c r="M93" i="231" s="1"/>
  <c r="L93" i="231"/>
  <c r="K93" i="231"/>
  <c r="J93" i="231"/>
  <c r="P92" i="231"/>
  <c r="M92" i="231"/>
  <c r="L92" i="231"/>
  <c r="K92" i="231"/>
  <c r="J92" i="231"/>
  <c r="P91" i="231"/>
  <c r="M91" i="231" s="1"/>
  <c r="L91" i="231"/>
  <c r="K91" i="231"/>
  <c r="J91" i="231"/>
  <c r="P90" i="231"/>
  <c r="M90" i="231" s="1"/>
  <c r="L90" i="231"/>
  <c r="K90" i="231"/>
  <c r="J90" i="231"/>
  <c r="P89" i="231"/>
  <c r="M89" i="231" s="1"/>
  <c r="L89" i="231"/>
  <c r="K89" i="231"/>
  <c r="J89" i="231"/>
  <c r="P88" i="231"/>
  <c r="M88" i="231"/>
  <c r="L88" i="231"/>
  <c r="K88" i="231"/>
  <c r="J88" i="231"/>
  <c r="P87" i="231"/>
  <c r="M87" i="231" s="1"/>
  <c r="L87" i="231"/>
  <c r="K87" i="231"/>
  <c r="J87" i="231"/>
  <c r="P86" i="231"/>
  <c r="M86" i="231" s="1"/>
  <c r="L86" i="231"/>
  <c r="K86" i="231"/>
  <c r="J86" i="231"/>
  <c r="P85" i="231"/>
  <c r="M85" i="231" s="1"/>
  <c r="L85" i="231"/>
  <c r="K85" i="231"/>
  <c r="J85" i="231"/>
  <c r="P84" i="231"/>
  <c r="M84" i="231"/>
  <c r="L84" i="231"/>
  <c r="K84" i="231"/>
  <c r="J84" i="231"/>
  <c r="P83" i="231"/>
  <c r="M83" i="231" s="1"/>
  <c r="L83" i="231"/>
  <c r="K83" i="231"/>
  <c r="J83" i="231"/>
  <c r="P82" i="231"/>
  <c r="M82" i="231" s="1"/>
  <c r="L82" i="231"/>
  <c r="K82" i="231"/>
  <c r="J82" i="231"/>
  <c r="P81" i="231"/>
  <c r="M81" i="231" s="1"/>
  <c r="L81" i="231"/>
  <c r="K81" i="231"/>
  <c r="J81" i="231"/>
  <c r="P80" i="231"/>
  <c r="M80" i="231"/>
  <c r="L80" i="231"/>
  <c r="K80" i="231"/>
  <c r="J80" i="231"/>
  <c r="P79" i="231"/>
  <c r="M79" i="231" s="1"/>
  <c r="L79" i="231"/>
  <c r="K79" i="231"/>
  <c r="J79" i="231"/>
  <c r="P78" i="231"/>
  <c r="M78" i="231" s="1"/>
  <c r="L78" i="231"/>
  <c r="K78" i="231"/>
  <c r="J78" i="231"/>
  <c r="P77" i="231"/>
  <c r="M77" i="231" s="1"/>
  <c r="L77" i="231"/>
  <c r="K77" i="231"/>
  <c r="J77" i="231"/>
  <c r="P76" i="231"/>
  <c r="M76" i="231"/>
  <c r="L76" i="231"/>
  <c r="K76" i="231"/>
  <c r="J76" i="231"/>
  <c r="P75" i="231"/>
  <c r="M75" i="231" s="1"/>
  <c r="L75" i="231"/>
  <c r="K75" i="231"/>
  <c r="J75" i="231"/>
  <c r="P74" i="231"/>
  <c r="M74" i="231" s="1"/>
  <c r="L74" i="231"/>
  <c r="K74" i="231"/>
  <c r="J74" i="231"/>
  <c r="P73" i="231"/>
  <c r="M73" i="231" s="1"/>
  <c r="L73" i="231"/>
  <c r="K73" i="231"/>
  <c r="J73" i="231"/>
  <c r="P72" i="231"/>
  <c r="M72" i="231"/>
  <c r="L72" i="231"/>
  <c r="K72" i="231"/>
  <c r="J72" i="231"/>
  <c r="P71" i="231"/>
  <c r="M71" i="231" s="1"/>
  <c r="L71" i="231"/>
  <c r="K71" i="231"/>
  <c r="J71" i="231"/>
  <c r="P70" i="231"/>
  <c r="M70" i="231" s="1"/>
  <c r="L70" i="231"/>
  <c r="K70" i="231"/>
  <c r="J70" i="231"/>
  <c r="P69" i="231"/>
  <c r="M69" i="231" s="1"/>
  <c r="L69" i="231"/>
  <c r="K69" i="231"/>
  <c r="J69" i="231"/>
  <c r="P68" i="231"/>
  <c r="M68" i="231"/>
  <c r="L68" i="231"/>
  <c r="K68" i="231"/>
  <c r="J68" i="231"/>
  <c r="P67" i="231"/>
  <c r="M67" i="231" s="1"/>
  <c r="L67" i="231"/>
  <c r="K67" i="231"/>
  <c r="J67" i="231"/>
  <c r="P66" i="231"/>
  <c r="M66" i="231" s="1"/>
  <c r="L66" i="231"/>
  <c r="K66" i="231"/>
  <c r="J66" i="231"/>
  <c r="P65" i="231"/>
  <c r="M65" i="231" s="1"/>
  <c r="L65" i="231"/>
  <c r="K65" i="231"/>
  <c r="J65" i="231"/>
  <c r="P64" i="231"/>
  <c r="M64" i="231"/>
  <c r="L64" i="231"/>
  <c r="K64" i="231"/>
  <c r="J64" i="231"/>
  <c r="P63" i="231"/>
  <c r="M63" i="231" s="1"/>
  <c r="L63" i="231"/>
  <c r="K63" i="231"/>
  <c r="J63" i="231"/>
  <c r="P62" i="231"/>
  <c r="M62" i="231" s="1"/>
  <c r="L62" i="231"/>
  <c r="K62" i="231"/>
  <c r="J62" i="231"/>
  <c r="P61" i="231"/>
  <c r="M61" i="231" s="1"/>
  <c r="L61" i="231"/>
  <c r="K61" i="231"/>
  <c r="J61" i="231"/>
  <c r="P60" i="231"/>
  <c r="M60" i="231"/>
  <c r="L60" i="231"/>
  <c r="K60" i="231"/>
  <c r="J60" i="231"/>
  <c r="P59" i="231"/>
  <c r="M59" i="231" s="1"/>
  <c r="L59" i="231"/>
  <c r="K59" i="231"/>
  <c r="J59" i="231"/>
  <c r="P58" i="231"/>
  <c r="M58" i="231" s="1"/>
  <c r="L58" i="231"/>
  <c r="K58" i="231"/>
  <c r="J58" i="231"/>
  <c r="P57" i="231"/>
  <c r="M57" i="231" s="1"/>
  <c r="L57" i="231"/>
  <c r="K57" i="231"/>
  <c r="J57" i="231"/>
  <c r="P56" i="231"/>
  <c r="M56" i="231"/>
  <c r="L56" i="231"/>
  <c r="K56" i="231"/>
  <c r="J56" i="231"/>
  <c r="P55" i="231"/>
  <c r="M55" i="231" s="1"/>
  <c r="L55" i="231"/>
  <c r="K55" i="231"/>
  <c r="J55" i="231"/>
  <c r="P54" i="231"/>
  <c r="M54" i="231" s="1"/>
  <c r="L54" i="231"/>
  <c r="K54" i="231"/>
  <c r="J54" i="231"/>
  <c r="P53" i="231"/>
  <c r="M53" i="231" s="1"/>
  <c r="L53" i="231"/>
  <c r="K53" i="231"/>
  <c r="J53" i="231"/>
  <c r="P52" i="231"/>
  <c r="M52" i="231"/>
  <c r="L52" i="231"/>
  <c r="K52" i="231"/>
  <c r="J52" i="231"/>
  <c r="P51" i="231"/>
  <c r="M51" i="231" s="1"/>
  <c r="L51" i="231"/>
  <c r="K51" i="231"/>
  <c r="J51" i="231"/>
  <c r="P50" i="231"/>
  <c r="M50" i="231" s="1"/>
  <c r="L50" i="231"/>
  <c r="K50" i="231"/>
  <c r="J50" i="231"/>
  <c r="P49" i="231"/>
  <c r="M49" i="231" s="1"/>
  <c r="L49" i="231"/>
  <c r="K49" i="231"/>
  <c r="J49" i="231"/>
  <c r="P48" i="231"/>
  <c r="M48" i="231"/>
  <c r="L48" i="231"/>
  <c r="K48" i="231"/>
  <c r="J48" i="231"/>
  <c r="P47" i="231"/>
  <c r="M47" i="231" s="1"/>
  <c r="L47" i="231"/>
  <c r="K47" i="231"/>
  <c r="J47" i="231"/>
  <c r="P46" i="231"/>
  <c r="M46" i="231" s="1"/>
  <c r="L46" i="231"/>
  <c r="K46" i="231"/>
  <c r="J46" i="231"/>
  <c r="P45" i="231"/>
  <c r="M45" i="231" s="1"/>
  <c r="L45" i="231"/>
  <c r="K45" i="231"/>
  <c r="J45" i="231"/>
  <c r="P44" i="231"/>
  <c r="M44" i="231"/>
  <c r="L44" i="231"/>
  <c r="K44" i="231"/>
  <c r="J44" i="231"/>
  <c r="P43" i="231"/>
  <c r="M43" i="231" s="1"/>
  <c r="L43" i="231"/>
  <c r="K43" i="231"/>
  <c r="J43" i="231"/>
  <c r="P42" i="231"/>
  <c r="M42" i="231" s="1"/>
  <c r="L42" i="231"/>
  <c r="K42" i="231"/>
  <c r="J42" i="231"/>
  <c r="P41" i="231"/>
  <c r="M41" i="231" s="1"/>
  <c r="L41" i="231"/>
  <c r="K41" i="231"/>
  <c r="J41" i="231"/>
  <c r="P40" i="231"/>
  <c r="M40" i="231"/>
  <c r="L40" i="231"/>
  <c r="K40" i="231"/>
  <c r="J40" i="231"/>
  <c r="H5" i="231"/>
  <c r="D5" i="231"/>
  <c r="C5" i="231"/>
  <c r="A5" i="231"/>
  <c r="A1" i="231"/>
  <c r="C2" i="9"/>
  <c r="F9" i="85"/>
  <c r="C5" i="9"/>
  <c r="D5" i="9"/>
  <c r="H5" i="9"/>
  <c r="P22" i="2"/>
  <c r="P23" i="2"/>
  <c r="R9" i="85" s="1"/>
  <c r="P24" i="2"/>
  <c r="R10" i="85" s="1"/>
  <c r="P25" i="2"/>
  <c r="R11" i="85" s="1"/>
  <c r="P26" i="2"/>
  <c r="P27" i="2"/>
  <c r="P28" i="2"/>
  <c r="P29" i="2"/>
  <c r="V3" i="85"/>
  <c r="C6" i="85" s="1"/>
  <c r="V5" i="85"/>
  <c r="O62" i="85"/>
  <c r="O4" i="85"/>
  <c r="L62" i="85" s="1"/>
  <c r="F21" i="85"/>
  <c r="D21" i="85"/>
  <c r="C21" i="85"/>
  <c r="H20" i="85"/>
  <c r="F19" i="85"/>
  <c r="D19" i="85"/>
  <c r="C19" i="85"/>
  <c r="J18" i="85"/>
  <c r="F17" i="85"/>
  <c r="D17" i="85"/>
  <c r="C17" i="85"/>
  <c r="R16" i="85"/>
  <c r="H16" i="85"/>
  <c r="R15" i="85"/>
  <c r="F15" i="85"/>
  <c r="D15" i="85"/>
  <c r="C15" i="85"/>
  <c r="L14" i="85"/>
  <c r="F13" i="85"/>
  <c r="D13" i="85"/>
  <c r="C13" i="85"/>
  <c r="R12" i="85"/>
  <c r="H12" i="85"/>
  <c r="F11" i="85"/>
  <c r="D11" i="85"/>
  <c r="C11" i="85"/>
  <c r="J10" i="85"/>
  <c r="D9" i="85"/>
  <c r="C9" i="85"/>
  <c r="R8" i="85"/>
  <c r="H8" i="85"/>
  <c r="R7" i="85"/>
  <c r="F7" i="85"/>
  <c r="D7" i="85"/>
  <c r="C7" i="85"/>
  <c r="D4" i="85"/>
  <c r="B2" i="85"/>
  <c r="J151" i="9"/>
  <c r="K151" i="9"/>
  <c r="L151" i="9"/>
  <c r="P151" i="9"/>
  <c r="M151" i="9" s="1"/>
  <c r="J152" i="9"/>
  <c r="K152" i="9"/>
  <c r="L152" i="9"/>
  <c r="P152" i="9"/>
  <c r="M152" i="9" s="1"/>
  <c r="J153" i="9"/>
  <c r="K153" i="9"/>
  <c r="L153" i="9"/>
  <c r="P153" i="9"/>
  <c r="M153" i="9" s="1"/>
  <c r="J154" i="9"/>
  <c r="K154" i="9"/>
  <c r="L154" i="9"/>
  <c r="P154" i="9"/>
  <c r="M154" i="9" s="1"/>
  <c r="J155" i="9"/>
  <c r="K155" i="9"/>
  <c r="L155" i="9"/>
  <c r="P155" i="9"/>
  <c r="M155" i="9" s="1"/>
  <c r="J156" i="9"/>
  <c r="K156" i="9"/>
  <c r="L156" i="9"/>
  <c r="P156" i="9"/>
  <c r="M156" i="9"/>
  <c r="J135" i="9"/>
  <c r="K135" i="9"/>
  <c r="L135" i="9"/>
  <c r="P135" i="9"/>
  <c r="M135" i="9"/>
  <c r="J136" i="9"/>
  <c r="K136" i="9"/>
  <c r="L136" i="9"/>
  <c r="P136" i="9"/>
  <c r="M136" i="9" s="1"/>
  <c r="J137" i="9"/>
  <c r="K137" i="9"/>
  <c r="L137" i="9"/>
  <c r="P137" i="9"/>
  <c r="M137" i="9" s="1"/>
  <c r="J138" i="9"/>
  <c r="K138" i="9"/>
  <c r="L138" i="9"/>
  <c r="P138" i="9"/>
  <c r="M138" i="9" s="1"/>
  <c r="J139" i="9"/>
  <c r="K139" i="9"/>
  <c r="L139" i="9"/>
  <c r="P139" i="9"/>
  <c r="M139" i="9" s="1"/>
  <c r="J140" i="9"/>
  <c r="K140" i="9"/>
  <c r="L140" i="9"/>
  <c r="P140" i="9"/>
  <c r="M140" i="9" s="1"/>
  <c r="J141" i="9"/>
  <c r="K141" i="9"/>
  <c r="L141" i="9"/>
  <c r="P141" i="9"/>
  <c r="M141" i="9" s="1"/>
  <c r="J142" i="9"/>
  <c r="K142" i="9"/>
  <c r="L142" i="9"/>
  <c r="P142" i="9"/>
  <c r="M142" i="9"/>
  <c r="J143" i="9"/>
  <c r="K143" i="9"/>
  <c r="L143" i="9"/>
  <c r="P143" i="9"/>
  <c r="M143" i="9" s="1"/>
  <c r="J144" i="9"/>
  <c r="K144" i="9"/>
  <c r="L144" i="9"/>
  <c r="P144" i="9"/>
  <c r="M144" i="9" s="1"/>
  <c r="J145" i="9"/>
  <c r="K145" i="9"/>
  <c r="L145" i="9"/>
  <c r="P145" i="9"/>
  <c r="M145" i="9" s="1"/>
  <c r="J146" i="9"/>
  <c r="K146" i="9"/>
  <c r="L146" i="9"/>
  <c r="P146" i="9"/>
  <c r="M146" i="9"/>
  <c r="J147" i="9"/>
  <c r="K147" i="9"/>
  <c r="L147" i="9"/>
  <c r="P147" i="9"/>
  <c r="M147" i="9" s="1"/>
  <c r="J148" i="9"/>
  <c r="K148" i="9"/>
  <c r="L148" i="9"/>
  <c r="P148" i="9"/>
  <c r="M148" i="9" s="1"/>
  <c r="J149" i="9"/>
  <c r="K149" i="9"/>
  <c r="L149" i="9"/>
  <c r="P149" i="9"/>
  <c r="M149" i="9" s="1"/>
  <c r="J150" i="9"/>
  <c r="K150" i="9"/>
  <c r="L150" i="9"/>
  <c r="P150" i="9"/>
  <c r="M150" i="9"/>
  <c r="B5" i="2"/>
  <c r="A5" i="2"/>
  <c r="A1" i="2"/>
  <c r="A5" i="9"/>
  <c r="J40" i="9"/>
  <c r="K40" i="9"/>
  <c r="L40" i="9"/>
  <c r="P40" i="9"/>
  <c r="M40" i="9"/>
  <c r="J41" i="9"/>
  <c r="K41" i="9"/>
  <c r="L41" i="9"/>
  <c r="P41" i="9"/>
  <c r="M41" i="9" s="1"/>
  <c r="J42" i="9"/>
  <c r="K42" i="9"/>
  <c r="L42" i="9"/>
  <c r="P42" i="9"/>
  <c r="M42" i="9" s="1"/>
  <c r="J43" i="9"/>
  <c r="K43" i="9"/>
  <c r="L43" i="9"/>
  <c r="P43" i="9"/>
  <c r="M43" i="9" s="1"/>
  <c r="J44" i="9"/>
  <c r="K44" i="9"/>
  <c r="L44" i="9"/>
  <c r="P44" i="9"/>
  <c r="M44" i="9" s="1"/>
  <c r="J45" i="9"/>
  <c r="K45" i="9"/>
  <c r="L45" i="9"/>
  <c r="P45" i="9"/>
  <c r="M45" i="9" s="1"/>
  <c r="J46" i="9"/>
  <c r="K46" i="9"/>
  <c r="L46" i="9"/>
  <c r="P46" i="9"/>
  <c r="M46" i="9" s="1"/>
  <c r="J47" i="9"/>
  <c r="K47" i="9"/>
  <c r="L47" i="9"/>
  <c r="P47" i="9"/>
  <c r="M47" i="9" s="1"/>
  <c r="J48" i="9"/>
  <c r="K48" i="9"/>
  <c r="L48" i="9"/>
  <c r="P48" i="9"/>
  <c r="M48" i="9" s="1"/>
  <c r="J49" i="9"/>
  <c r="K49" i="9"/>
  <c r="L49" i="9"/>
  <c r="P49" i="9"/>
  <c r="M49" i="9" s="1"/>
  <c r="J50" i="9"/>
  <c r="K50" i="9"/>
  <c r="L50" i="9"/>
  <c r="P50" i="9"/>
  <c r="M50" i="9" s="1"/>
  <c r="J51" i="9"/>
  <c r="K51" i="9"/>
  <c r="L51" i="9"/>
  <c r="P51" i="9"/>
  <c r="M51" i="9"/>
  <c r="J52" i="9"/>
  <c r="K52" i="9"/>
  <c r="L52" i="9"/>
  <c r="P52" i="9"/>
  <c r="M52" i="9" s="1"/>
  <c r="J53" i="9"/>
  <c r="K53" i="9"/>
  <c r="L53" i="9"/>
  <c r="P53" i="9"/>
  <c r="M53" i="9" s="1"/>
  <c r="J54" i="9"/>
  <c r="K54" i="9"/>
  <c r="L54" i="9"/>
  <c r="P54" i="9"/>
  <c r="M54" i="9" s="1"/>
  <c r="J55" i="9"/>
  <c r="K55" i="9"/>
  <c r="L55" i="9"/>
  <c r="P55" i="9"/>
  <c r="M55" i="9" s="1"/>
  <c r="J56" i="9"/>
  <c r="K56" i="9"/>
  <c r="L56" i="9"/>
  <c r="P56" i="9"/>
  <c r="M56" i="9" s="1"/>
  <c r="J57" i="9"/>
  <c r="K57" i="9"/>
  <c r="L57" i="9"/>
  <c r="P57" i="9"/>
  <c r="M57" i="9" s="1"/>
  <c r="J58" i="9"/>
  <c r="K58" i="9"/>
  <c r="L58" i="9"/>
  <c r="P58" i="9"/>
  <c r="M58" i="9" s="1"/>
  <c r="J59" i="9"/>
  <c r="K59" i="9"/>
  <c r="L59" i="9"/>
  <c r="P59" i="9"/>
  <c r="M59" i="9" s="1"/>
  <c r="J60" i="9"/>
  <c r="K60" i="9"/>
  <c r="L60" i="9"/>
  <c r="P60" i="9"/>
  <c r="M60" i="9" s="1"/>
  <c r="J61" i="9"/>
  <c r="K61" i="9"/>
  <c r="L61" i="9"/>
  <c r="P61" i="9"/>
  <c r="M61" i="9" s="1"/>
  <c r="J62" i="9"/>
  <c r="K62" i="9"/>
  <c r="L62" i="9"/>
  <c r="P62" i="9"/>
  <c r="M62" i="9" s="1"/>
  <c r="J63" i="9"/>
  <c r="K63" i="9"/>
  <c r="L63" i="9"/>
  <c r="P63" i="9"/>
  <c r="M63" i="9"/>
  <c r="J64" i="9"/>
  <c r="K64" i="9"/>
  <c r="L64" i="9"/>
  <c r="P64" i="9"/>
  <c r="M64" i="9"/>
  <c r="J65" i="9"/>
  <c r="K65" i="9"/>
  <c r="L65" i="9"/>
  <c r="P65" i="9"/>
  <c r="M65" i="9" s="1"/>
  <c r="J66" i="9"/>
  <c r="K66" i="9"/>
  <c r="L66" i="9"/>
  <c r="P66" i="9"/>
  <c r="M66" i="9" s="1"/>
  <c r="J67" i="9"/>
  <c r="K67" i="9"/>
  <c r="L67" i="9"/>
  <c r="P67" i="9"/>
  <c r="M67" i="9" s="1"/>
  <c r="J68" i="9"/>
  <c r="K68" i="9"/>
  <c r="L68" i="9"/>
  <c r="P68" i="9"/>
  <c r="M68" i="9" s="1"/>
  <c r="J69" i="9"/>
  <c r="K69" i="9"/>
  <c r="L69" i="9"/>
  <c r="P69" i="9"/>
  <c r="M69" i="9" s="1"/>
  <c r="J70" i="9"/>
  <c r="K70" i="9"/>
  <c r="L70" i="9"/>
  <c r="P70" i="9"/>
  <c r="M70" i="9" s="1"/>
  <c r="J71" i="9"/>
  <c r="K71" i="9"/>
  <c r="L71" i="9"/>
  <c r="P71" i="9"/>
  <c r="M71" i="9"/>
  <c r="J72" i="9"/>
  <c r="K72" i="9"/>
  <c r="L72" i="9"/>
  <c r="P72" i="9"/>
  <c r="M72" i="9" s="1"/>
  <c r="J73" i="9"/>
  <c r="K73" i="9"/>
  <c r="L73" i="9"/>
  <c r="P73" i="9"/>
  <c r="M73" i="9" s="1"/>
  <c r="J74" i="9"/>
  <c r="K74" i="9"/>
  <c r="L74" i="9"/>
  <c r="P74" i="9"/>
  <c r="M74" i="9" s="1"/>
  <c r="J75" i="9"/>
  <c r="K75" i="9"/>
  <c r="L75" i="9"/>
  <c r="P75" i="9"/>
  <c r="M75" i="9"/>
  <c r="J76" i="9"/>
  <c r="K76" i="9"/>
  <c r="L76" i="9"/>
  <c r="P76" i="9"/>
  <c r="M76" i="9" s="1"/>
  <c r="J77" i="9"/>
  <c r="K77" i="9"/>
  <c r="L77" i="9"/>
  <c r="P77" i="9"/>
  <c r="M77" i="9"/>
  <c r="J78" i="9"/>
  <c r="K78" i="9"/>
  <c r="L78" i="9"/>
  <c r="P78" i="9"/>
  <c r="M78" i="9" s="1"/>
  <c r="J79" i="9"/>
  <c r="K79" i="9"/>
  <c r="L79" i="9"/>
  <c r="P79" i="9"/>
  <c r="M79" i="9" s="1"/>
  <c r="J80" i="9"/>
  <c r="K80" i="9"/>
  <c r="L80" i="9"/>
  <c r="P80" i="9"/>
  <c r="M80" i="9" s="1"/>
  <c r="J81" i="9"/>
  <c r="K81" i="9"/>
  <c r="L81" i="9"/>
  <c r="P81" i="9"/>
  <c r="M81" i="9" s="1"/>
  <c r="J82" i="9"/>
  <c r="K82" i="9"/>
  <c r="L82" i="9"/>
  <c r="P82" i="9"/>
  <c r="M82" i="9" s="1"/>
  <c r="J83" i="9"/>
  <c r="K83" i="9"/>
  <c r="L83" i="9"/>
  <c r="P83" i="9"/>
  <c r="M83" i="9"/>
  <c r="J84" i="9"/>
  <c r="K84" i="9"/>
  <c r="L84" i="9"/>
  <c r="P84" i="9"/>
  <c r="M84" i="9" s="1"/>
  <c r="J85" i="9"/>
  <c r="K85" i="9"/>
  <c r="L85" i="9"/>
  <c r="P85" i="9"/>
  <c r="M85" i="9" s="1"/>
  <c r="J86" i="9"/>
  <c r="K86" i="9"/>
  <c r="L86" i="9"/>
  <c r="P86" i="9"/>
  <c r="M86" i="9" s="1"/>
  <c r="J87" i="9"/>
  <c r="K87" i="9"/>
  <c r="L87" i="9"/>
  <c r="P87" i="9"/>
  <c r="M87" i="9" s="1"/>
  <c r="J88" i="9"/>
  <c r="K88" i="9"/>
  <c r="L88" i="9"/>
  <c r="P88" i="9"/>
  <c r="M88" i="9" s="1"/>
  <c r="J89" i="9"/>
  <c r="K89" i="9"/>
  <c r="L89" i="9"/>
  <c r="P89" i="9"/>
  <c r="M89" i="9" s="1"/>
  <c r="J90" i="9"/>
  <c r="K90" i="9"/>
  <c r="L90" i="9"/>
  <c r="P90" i="9"/>
  <c r="M90" i="9" s="1"/>
  <c r="J91" i="9"/>
  <c r="K91" i="9"/>
  <c r="L91" i="9"/>
  <c r="P91" i="9"/>
  <c r="M91" i="9"/>
  <c r="J92" i="9"/>
  <c r="K92" i="9"/>
  <c r="L92" i="9"/>
  <c r="P92" i="9"/>
  <c r="M92" i="9"/>
  <c r="J93" i="9"/>
  <c r="K93" i="9"/>
  <c r="L93" i="9"/>
  <c r="P93" i="9"/>
  <c r="M93" i="9" s="1"/>
  <c r="J94" i="9"/>
  <c r="K94" i="9"/>
  <c r="L94" i="9"/>
  <c r="P94" i="9"/>
  <c r="M94" i="9" s="1"/>
  <c r="J95" i="9"/>
  <c r="K95" i="9"/>
  <c r="L95" i="9"/>
  <c r="P95" i="9"/>
  <c r="M95" i="9" s="1"/>
  <c r="J96" i="9"/>
  <c r="K96" i="9"/>
  <c r="L96" i="9"/>
  <c r="P96" i="9"/>
  <c r="M96" i="9"/>
  <c r="J97" i="9"/>
  <c r="K97" i="9"/>
  <c r="L97" i="9"/>
  <c r="P97" i="9"/>
  <c r="M97" i="9" s="1"/>
  <c r="J98" i="9"/>
  <c r="K98" i="9"/>
  <c r="L98" i="9"/>
  <c r="P98" i="9"/>
  <c r="M98" i="9" s="1"/>
  <c r="J99" i="9"/>
  <c r="K99" i="9"/>
  <c r="L99" i="9"/>
  <c r="P99" i="9"/>
  <c r="M99" i="9"/>
  <c r="J100" i="9"/>
  <c r="K100" i="9"/>
  <c r="L100" i="9"/>
  <c r="P100" i="9"/>
  <c r="M100" i="9" s="1"/>
  <c r="J101" i="9"/>
  <c r="K101" i="9"/>
  <c r="L101" i="9"/>
  <c r="P101" i="9"/>
  <c r="M101" i="9" s="1"/>
  <c r="J102" i="9"/>
  <c r="K102" i="9"/>
  <c r="L102" i="9"/>
  <c r="P102" i="9"/>
  <c r="M102" i="9" s="1"/>
  <c r="J103" i="9"/>
  <c r="K103" i="9"/>
  <c r="L103" i="9"/>
  <c r="P103" i="9"/>
  <c r="M103" i="9"/>
  <c r="J104" i="9"/>
  <c r="K104" i="9"/>
  <c r="L104" i="9"/>
  <c r="P104" i="9"/>
  <c r="M104" i="9" s="1"/>
  <c r="J105" i="9"/>
  <c r="K105" i="9"/>
  <c r="L105" i="9"/>
  <c r="P105" i="9"/>
  <c r="M105" i="9" s="1"/>
  <c r="J106" i="9"/>
  <c r="K106" i="9"/>
  <c r="L106" i="9"/>
  <c r="P106" i="9"/>
  <c r="M106" i="9" s="1"/>
  <c r="J107" i="9"/>
  <c r="K107" i="9"/>
  <c r="L107" i="9"/>
  <c r="P107" i="9"/>
  <c r="M107" i="9" s="1"/>
  <c r="J108" i="9"/>
  <c r="K108" i="9"/>
  <c r="L108" i="9"/>
  <c r="P108" i="9"/>
  <c r="M108" i="9" s="1"/>
  <c r="J109" i="9"/>
  <c r="K109" i="9"/>
  <c r="L109" i="9"/>
  <c r="P109" i="9"/>
  <c r="M109" i="9"/>
  <c r="J110" i="9"/>
  <c r="K110" i="9"/>
  <c r="L110" i="9"/>
  <c r="P110" i="9"/>
  <c r="M110" i="9" s="1"/>
  <c r="J111" i="9"/>
  <c r="K111" i="9"/>
  <c r="L111" i="9"/>
  <c r="P111" i="9"/>
  <c r="M111" i="9" s="1"/>
  <c r="J112" i="9"/>
  <c r="K112" i="9"/>
  <c r="L112" i="9"/>
  <c r="P112" i="9"/>
  <c r="M112" i="9" s="1"/>
  <c r="J113" i="9"/>
  <c r="K113" i="9"/>
  <c r="L113" i="9"/>
  <c r="P113" i="9"/>
  <c r="M113" i="9" s="1"/>
  <c r="J114" i="9"/>
  <c r="K114" i="9"/>
  <c r="L114" i="9"/>
  <c r="P114" i="9"/>
  <c r="M114" i="9" s="1"/>
  <c r="J115" i="9"/>
  <c r="K115" i="9"/>
  <c r="L115" i="9"/>
  <c r="P115" i="9"/>
  <c r="M115" i="9"/>
  <c r="J116" i="9"/>
  <c r="K116" i="9"/>
  <c r="L116" i="9"/>
  <c r="P116" i="9"/>
  <c r="M116" i="9" s="1"/>
  <c r="J117" i="9"/>
  <c r="K117" i="9"/>
  <c r="L117" i="9"/>
  <c r="P117" i="9"/>
  <c r="M117" i="9"/>
  <c r="J118" i="9"/>
  <c r="K118" i="9"/>
  <c r="L118" i="9"/>
  <c r="P118" i="9"/>
  <c r="M118" i="9" s="1"/>
  <c r="J119" i="9"/>
  <c r="K119" i="9"/>
  <c r="L119" i="9"/>
  <c r="P119" i="9"/>
  <c r="M119" i="9" s="1"/>
  <c r="J120" i="9"/>
  <c r="K120" i="9"/>
  <c r="L120" i="9"/>
  <c r="P120" i="9"/>
  <c r="M120" i="9" s="1"/>
  <c r="J121" i="9"/>
  <c r="K121" i="9"/>
  <c r="L121" i="9"/>
  <c r="P121" i="9"/>
  <c r="M121" i="9" s="1"/>
  <c r="J122" i="9"/>
  <c r="K122" i="9"/>
  <c r="L122" i="9"/>
  <c r="P122" i="9"/>
  <c r="M122" i="9" s="1"/>
  <c r="J123" i="9"/>
  <c r="K123" i="9"/>
  <c r="L123" i="9"/>
  <c r="P123" i="9"/>
  <c r="M123" i="9"/>
  <c r="J124" i="9"/>
  <c r="K124" i="9"/>
  <c r="L124" i="9"/>
  <c r="P124" i="9"/>
  <c r="M124" i="9" s="1"/>
  <c r="J125" i="9"/>
  <c r="K125" i="9"/>
  <c r="L125" i="9"/>
  <c r="P125" i="9"/>
  <c r="M125" i="9"/>
  <c r="J126" i="9"/>
  <c r="K126" i="9"/>
  <c r="L126" i="9"/>
  <c r="P126" i="9"/>
  <c r="M126" i="9" s="1"/>
  <c r="J127" i="9"/>
  <c r="K127" i="9"/>
  <c r="L127" i="9"/>
  <c r="P127" i="9"/>
  <c r="M127" i="9" s="1"/>
  <c r="J128" i="9"/>
  <c r="K128" i="9"/>
  <c r="L128" i="9"/>
  <c r="P128" i="9"/>
  <c r="M128" i="9"/>
  <c r="J129" i="9"/>
  <c r="K129" i="9"/>
  <c r="L129" i="9"/>
  <c r="P129" i="9"/>
  <c r="M129" i="9" s="1"/>
  <c r="J130" i="9"/>
  <c r="K130" i="9"/>
  <c r="L130" i="9"/>
  <c r="P130" i="9"/>
  <c r="M130" i="9" s="1"/>
  <c r="J131" i="9"/>
  <c r="K131" i="9"/>
  <c r="L131" i="9"/>
  <c r="P131" i="9"/>
  <c r="M131" i="9" s="1"/>
  <c r="J132" i="9"/>
  <c r="K132" i="9"/>
  <c r="L132" i="9"/>
  <c r="P132" i="9"/>
  <c r="M132" i="9" s="1"/>
  <c r="J133" i="9"/>
  <c r="K133" i="9"/>
  <c r="L133" i="9"/>
  <c r="P133" i="9"/>
  <c r="M133" i="9" s="1"/>
  <c r="J134" i="9"/>
  <c r="K134" i="9"/>
  <c r="L134" i="9"/>
  <c r="P134" i="9"/>
  <c r="M134" i="9" s="1"/>
  <c r="A1" i="9"/>
  <c r="H6" i="240"/>
  <c r="R8" i="240"/>
  <c r="U8" i="288"/>
  <c r="U8" i="312"/>
  <c r="J18" i="329"/>
  <c r="F6" i="312"/>
  <c r="K6" i="312"/>
  <c r="M6" i="312"/>
  <c r="O6" i="312"/>
  <c r="Q6" i="312"/>
  <c r="F6" i="288"/>
  <c r="K6" i="288"/>
  <c r="M6" i="288"/>
  <c r="O6" i="288"/>
  <c r="Q6" i="288"/>
  <c r="U12" i="312"/>
  <c r="R12" i="240"/>
  <c r="U12" i="288"/>
  <c r="L6" i="85"/>
  <c r="U15" i="312"/>
  <c r="U15" i="288"/>
  <c r="R15" i="240"/>
  <c r="U11" i="312"/>
  <c r="R11" i="240"/>
  <c r="U14" i="288"/>
  <c r="U14" i="312"/>
  <c r="U10" i="312"/>
  <c r="U10" i="288"/>
  <c r="AC1" i="240"/>
  <c r="R10" i="240"/>
  <c r="R14" i="240"/>
  <c r="U11" i="288"/>
  <c r="AE1" i="288"/>
  <c r="AK1" i="329"/>
  <c r="AG1" i="329"/>
  <c r="AC1" i="329"/>
  <c r="AJ1" i="329"/>
  <c r="AF1" i="329"/>
  <c r="AB1" i="329"/>
  <c r="AE1" i="329"/>
  <c r="AI1" i="329"/>
  <c r="Y1" i="85"/>
  <c r="AB1" i="85"/>
  <c r="Q41" i="288"/>
  <c r="AB1" i="288"/>
  <c r="AB1" i="312"/>
  <c r="AF1" i="312"/>
  <c r="F74" i="342" l="1"/>
  <c r="F75" i="341"/>
  <c r="B22" i="339"/>
  <c r="B23" i="339"/>
  <c r="B32" i="340"/>
  <c r="AD1" i="335"/>
  <c r="AF1" i="335"/>
  <c r="AB1" i="335"/>
  <c r="AH1" i="335"/>
  <c r="O6" i="335"/>
  <c r="AC1" i="335"/>
  <c r="Z1" i="85"/>
  <c r="L6" i="240"/>
  <c r="AD1" i="240"/>
  <c r="J6" i="240"/>
  <c r="AE1" i="240"/>
  <c r="Y1" i="240"/>
  <c r="N6" i="240"/>
  <c r="C6" i="240"/>
  <c r="H6" i="85"/>
  <c r="J6" i="85"/>
  <c r="U13" i="288"/>
  <c r="U13" i="312"/>
  <c r="R13" i="240"/>
  <c r="U9" i="312"/>
  <c r="U9" i="288"/>
  <c r="R9" i="240"/>
  <c r="R14" i="85"/>
  <c r="R13" i="85"/>
  <c r="AH1" i="288"/>
  <c r="AB1" i="240"/>
  <c r="AD1" i="312"/>
  <c r="Z1" i="240"/>
  <c r="AC1" i="85"/>
  <c r="AC1" i="288"/>
  <c r="AE1" i="312"/>
  <c r="AG1" i="288"/>
  <c r="AE1" i="85"/>
  <c r="AC1" i="312"/>
  <c r="AA1" i="240"/>
  <c r="AD1" i="85"/>
  <c r="AF1" i="288"/>
  <c r="AD1" i="288"/>
  <c r="AA1" i="85"/>
  <c r="AH1" i="312"/>
  <c r="AG1" i="312"/>
  <c r="H18" i="329"/>
  <c r="F18" i="329"/>
  <c r="D18" i="329"/>
  <c r="AD1" i="32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N6" authorId="0" shapeId="0" xr:uid="{00000000-0006-0000-0600-00000100000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xr:uid="{00000000-0006-0000-0600-000002000000}">
      <text>
        <r>
          <rPr>
            <b/>
            <sz val="8"/>
            <color indexed="8"/>
            <rFont val="Tahoma"/>
            <family val="2"/>
            <charset val="238"/>
          </rPr>
          <t>Amikor kész a kiemelési lista töltsd ki a kiemeléseket 1,2,3,4,…
A ki nem emelteknél hagyd üresen!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D7" authorId="0" shapeId="0" xr:uid="{9918035D-D96B-4505-87E3-247400861DA9}">
      <text>
        <r>
          <rPr>
            <b/>
            <sz val="8"/>
            <color indexed="8"/>
            <rFont val="Tahoma"/>
            <family val="2"/>
            <charset val="238"/>
          </rPr>
          <t xml:space="preserve">Before making the draw:
On the Boys Do Draw Prep-sheet did you:
- fill in DA, WC's?
- Sort?
If YES: continue making the draw
Otherwise: return to finish preparations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D7" authorId="0" shapeId="0" xr:uid="{1CEC295A-1242-40F6-BDFF-50E815EC98E6}">
      <text>
        <r>
          <rPr>
            <b/>
            <sz val="8"/>
            <color indexed="8"/>
            <rFont val="Tahoma"/>
            <family val="2"/>
            <charset val="238"/>
          </rPr>
          <t xml:space="preserve">Before making the draw:
On the Boys Do Draw Prep-sheet did you:
- fill in DA, WC's?
- Sort?
If YES: continue making the draw
Otherwise: return to finish preparations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N6" authorId="0" shapeId="0" xr:uid="{3C096183-4AB3-414F-9357-0F53C06D420C}">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xr:uid="{FCD4FAD6-CB64-4F48-B85B-3D2C7C278E40}">
      <text>
        <r>
          <rPr>
            <b/>
            <sz val="8"/>
            <color indexed="8"/>
            <rFont val="Tahoma"/>
            <family val="2"/>
            <charset val="238"/>
          </rPr>
          <t>Amikor kész a kiemelési lista töltsd ki a kiemeléseket 1,2,3,4,…
A ki nem emelteknél hagyd üresen!</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E7" authorId="0" shapeId="0" xr:uid="{946D8897-0883-48D3-99AD-1102DCEDFBBA}">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B7" authorId="0" shapeId="0" xr:uid="{00000000-0006-0000-0700-00000100000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N6" authorId="0" shapeId="0" xr:uid="{00000000-0006-0000-0800-00000100000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xr:uid="{00000000-0006-0000-0800-000002000000}">
      <text>
        <r>
          <rPr>
            <b/>
            <sz val="8"/>
            <color indexed="8"/>
            <rFont val="Tahoma"/>
            <family val="2"/>
            <charset val="238"/>
          </rPr>
          <t>Amikor kész a kiemelési lista töltsd ki a kiemeléseket 1,2,3,4,…
A ki nem emelteknél hagyd üresen!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E7" authorId="0" shapeId="0" xr:uid="{00000000-0006-0000-0900-00000100000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N6" authorId="0" shapeId="0" xr:uid="{00000000-0006-0000-0A00-00000100000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xr:uid="{00000000-0006-0000-0A00-000002000000}">
      <text>
        <r>
          <rPr>
            <b/>
            <sz val="8"/>
            <color indexed="8"/>
            <rFont val="Tahoma"/>
            <family val="2"/>
            <charset val="238"/>
          </rPr>
          <t>Amikor kész a kiemelési lista töltsd ki a kiemeléseket 1,2,3,4,…
A ki nem emelteknél hagyd üresen!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E7" authorId="0" shapeId="0" xr:uid="{00000000-0006-0000-0B00-00000100000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N6" authorId="0" shapeId="0" xr:uid="{00000000-0006-0000-0200-00000100000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xr:uid="{00000000-0006-0000-0200-000002000000}">
      <text>
        <r>
          <rPr>
            <b/>
            <sz val="8"/>
            <color indexed="8"/>
            <rFont val="Tahoma"/>
            <family val="2"/>
            <charset val="238"/>
          </rPr>
          <t>Amikor kész a kiemelési lista töltsd ki a kiemeléseket 1,2,3,4,…
A ki nem emelteknél hagyd üresen!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N6" authorId="0" shapeId="0" xr:uid="{00000000-0006-0000-0400-000001000000}">
      <text>
        <r>
          <rPr>
            <b/>
            <sz val="8"/>
            <color indexed="8"/>
            <rFont val="Tahoma"/>
            <family val="2"/>
          </rPr>
          <t>Játékos végső elfogadási státusza:
DA= Főtáblára elfogadva
WC=Szabadkártyás
SE=Különleges státusz
Q=Selejtezőből
LL=Szerencsés vesztes
Üres=Nincs a táblán</t>
        </r>
      </text>
    </comment>
    <comment ref="Q6" authorId="0" shapeId="0" xr:uid="{00000000-0006-0000-0400-000002000000}">
      <text>
        <r>
          <rPr>
            <b/>
            <sz val="8"/>
            <color indexed="8"/>
            <rFont val="Tahoma"/>
            <family val="2"/>
            <charset val="238"/>
          </rPr>
          <t>Amikor kész a kiemelési lista töltsd ki a kiemeléseket 1,2,3,4,…
A ki nem emelteknél hagyd üresen!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Anders Wennberg</author>
  </authors>
  <commentList>
    <comment ref="B7" authorId="0" shapeId="0" xr:uid="{00000000-0006-0000-0500-000001000000}">
      <text>
        <r>
          <rPr>
            <b/>
            <sz val="8"/>
            <color indexed="8"/>
            <rFont val="Tahoma"/>
            <family val="2"/>
            <charset val="238"/>
          </rPr>
          <t>Táblakészítés előtt:
Főtábla élőkészitésnél
- kitöltötted a DA, WC, LL, SE, Q-kat?
- kitöltötted a kiemeléseket?
Ha igen: csinálhatod a táblát.
Ha nem: menj vissza és töltsd ki!</t>
        </r>
      </text>
    </comment>
  </commentList>
</comments>
</file>

<file path=xl/sharedStrings.xml><?xml version="1.0" encoding="utf-8"?>
<sst xmlns="http://schemas.openxmlformats.org/spreadsheetml/2006/main" count="1939" uniqueCount="466">
  <si>
    <t>Umpire</t>
  </si>
  <si>
    <t>Seed Sort</t>
  </si>
  <si>
    <t>AccSort</t>
  </si>
  <si>
    <t>St.</t>
  </si>
  <si>
    <t>#</t>
  </si>
  <si>
    <t>1</t>
  </si>
  <si>
    <t>2</t>
  </si>
  <si>
    <t>3</t>
  </si>
  <si>
    <t>4</t>
  </si>
  <si>
    <t>5</t>
  </si>
  <si>
    <t>6</t>
  </si>
  <si>
    <t>7</t>
  </si>
  <si>
    <t>8</t>
  </si>
  <si>
    <t/>
  </si>
  <si>
    <t>NatSort</t>
  </si>
  <si>
    <t>AccBasic</t>
  </si>
  <si>
    <t>NatSort
if not 
Seed</t>
  </si>
  <si>
    <t>Ezt az oldalt soha ne töröld le !!!</t>
  </si>
  <si>
    <t>Töltsd ki a zöld mezőket!</t>
  </si>
  <si>
    <t>A verseny neve:</t>
  </si>
  <si>
    <t>A verseny dátuma (éééé.hh.nn)</t>
  </si>
  <si>
    <t>Város</t>
  </si>
  <si>
    <t>Versenybíró:</t>
  </si>
  <si>
    <t>Közreműködő bírók</t>
  </si>
  <si>
    <t>Dátum</t>
  </si>
  <si>
    <t>Töltsd ki a táblázatot a játékvezetők nevével. Az első 8 neve fog megjelenni a táblákban lévő legördülő menükben</t>
  </si>
  <si>
    <t>Székbírók</t>
  </si>
  <si>
    <t>Családi név</t>
  </si>
  <si>
    <t>Keresztnév</t>
  </si>
  <si>
    <t>Kategória</t>
  </si>
  <si>
    <t>Versenybíró</t>
  </si>
  <si>
    <t>Egyesület</t>
  </si>
  <si>
    <t>Kódszám</t>
  </si>
  <si>
    <t>Versenybíró aláírása</t>
  </si>
  <si>
    <t>ELŐKÉSZÍTŐ LISTA</t>
  </si>
  <si>
    <t>Sor</t>
  </si>
  <si>
    <t>Nevezett Igen</t>
  </si>
  <si>
    <t>Nevezési rangsor</t>
  </si>
  <si>
    <t>Sorsolási rangsor</t>
  </si>
  <si>
    <t>Kiemelés</t>
  </si>
  <si>
    <t>Kiem</t>
  </si>
  <si>
    <t>2. forduló</t>
  </si>
  <si>
    <t>kód</t>
  </si>
  <si>
    <t>Rangsor</t>
  </si>
  <si>
    <t>Dátuma</t>
  </si>
  <si>
    <t>Kiemeltek</t>
  </si>
  <si>
    <t>Utolsó elfogadott játékos</t>
  </si>
  <si>
    <t>Sorsoló játékosok</t>
  </si>
  <si>
    <t>Elfogadási státusz</t>
  </si>
  <si>
    <t>kiem</t>
  </si>
  <si>
    <t xml:space="preserve">NE TÖRÖLD KI EZT AZ OLDALT!     </t>
  </si>
  <si>
    <t>Versenyszám:</t>
  </si>
  <si>
    <t>Egyéni főtábla</t>
  </si>
  <si>
    <t>Utolsó DA</t>
  </si>
  <si>
    <t>Szerencés Vesztes</t>
  </si>
  <si>
    <t>Helyettesíti</t>
  </si>
  <si>
    <t>Sorsolás időpontja</t>
  </si>
  <si>
    <t>Győztes</t>
  </si>
  <si>
    <t>Döntő</t>
  </si>
  <si>
    <t>Elődöntők</t>
  </si>
  <si>
    <t>Negyeddöntők</t>
  </si>
  <si>
    <t>Győztes:</t>
  </si>
  <si>
    <t>Bíró</t>
  </si>
  <si>
    <t>Egyik sem</t>
  </si>
  <si>
    <t>Páros főtábla</t>
  </si>
  <si>
    <t>Orvos neve:</t>
  </si>
  <si>
    <t>kódszám</t>
  </si>
  <si>
    <t xml:space="preserve">  </t>
  </si>
  <si>
    <t>A</t>
  </si>
  <si>
    <t>B</t>
  </si>
  <si>
    <t>C</t>
  </si>
  <si>
    <t>Vezetéknév</t>
  </si>
  <si>
    <t>Helyezés</t>
  </si>
  <si>
    <t>Pontszám</t>
  </si>
  <si>
    <t>Bónusz</t>
  </si>
  <si>
    <t>D</t>
  </si>
  <si>
    <t>1 FORDULÓ</t>
  </si>
  <si>
    <t>A -D</t>
  </si>
  <si>
    <t>C - A</t>
  </si>
  <si>
    <t>D - B</t>
  </si>
  <si>
    <t>A - B</t>
  </si>
  <si>
    <t>C - D</t>
  </si>
  <si>
    <t>B - C</t>
  </si>
  <si>
    <t>2 FORDULÓ</t>
  </si>
  <si>
    <t>3 FORDULÓ</t>
  </si>
  <si>
    <t>I</t>
  </si>
  <si>
    <t>II</t>
  </si>
  <si>
    <t>III</t>
  </si>
  <si>
    <t>IV</t>
  </si>
  <si>
    <t>V</t>
  </si>
  <si>
    <t>VI</t>
  </si>
  <si>
    <t>VII</t>
  </si>
  <si>
    <t>VIII</t>
  </si>
  <si>
    <t>X</t>
  </si>
  <si>
    <t>XI</t>
  </si>
  <si>
    <t>Verseny rendezője:</t>
  </si>
  <si>
    <t>Versenyigazgató</t>
  </si>
  <si>
    <t>W</t>
  </si>
  <si>
    <t>Magyar verseny táblakészítő</t>
  </si>
  <si>
    <t>Versenyszám 1</t>
  </si>
  <si>
    <t>Versenyszám 2</t>
  </si>
  <si>
    <t>Versenyszám 3</t>
  </si>
  <si>
    <t>Versenyszám 4</t>
  </si>
  <si>
    <t>Versenyszám 5</t>
  </si>
  <si>
    <t>Aláírás</t>
  </si>
  <si>
    <t>OB</t>
  </si>
  <si>
    <t>Imola Atkins</t>
  </si>
  <si>
    <t>Bye</t>
  </si>
  <si>
    <t>Őri Ádám Szabolcs (7)</t>
  </si>
  <si>
    <t>Nyirő Richárd (6)</t>
  </si>
  <si>
    <t>Alexej Liszin</t>
  </si>
  <si>
    <t>Tóth Zoltán</t>
  </si>
  <si>
    <t>Baldó Bálint (6)</t>
  </si>
  <si>
    <t>Őri Ádám Kristóf (4)</t>
  </si>
  <si>
    <t>Bálint</t>
  </si>
  <si>
    <t>Sára</t>
  </si>
  <si>
    <t>Balta</t>
  </si>
  <si>
    <t>Rózsa</t>
  </si>
  <si>
    <t>Zsófia</t>
  </si>
  <si>
    <t>Szabó</t>
  </si>
  <si>
    <t>Tolnay</t>
  </si>
  <si>
    <t>Zorka</t>
  </si>
  <si>
    <t>NE1000</t>
  </si>
  <si>
    <t>FE2000</t>
  </si>
  <si>
    <t>FE750</t>
  </si>
  <si>
    <t>FE250</t>
  </si>
  <si>
    <t>Versenyszám: NE1000</t>
  </si>
  <si>
    <t>Versenyszám: FE2000</t>
  </si>
  <si>
    <t>Versenyszám: NE2000</t>
  </si>
  <si>
    <t>Versenyszám: FE750</t>
  </si>
  <si>
    <t>Versenyszám: FE250</t>
  </si>
  <si>
    <t>SZABADIDŐS OB 2023</t>
  </si>
  <si>
    <t>Keil Bálint</t>
  </si>
  <si>
    <t>Besser Ferenc (1)</t>
  </si>
  <si>
    <t>Dán Zsolt</t>
  </si>
  <si>
    <t>Fábik Zsolt</t>
  </si>
  <si>
    <t xml:space="preserve">Bicskey Benjámin </t>
  </si>
  <si>
    <t>Farkas Balázs (5)</t>
  </si>
  <si>
    <t>Fábián Ákos (4)</t>
  </si>
  <si>
    <t xml:space="preserve">Schindler Péter </t>
  </si>
  <si>
    <t xml:space="preserve">Bognár Gábor Béla </t>
  </si>
  <si>
    <t xml:space="preserve">Varga Ákos </t>
  </si>
  <si>
    <t xml:space="preserve">Benyovszky Zsombor </t>
  </si>
  <si>
    <t xml:space="preserve">Páll Tibor </t>
  </si>
  <si>
    <t xml:space="preserve">Kovács Tibor </t>
  </si>
  <si>
    <t xml:space="preserve">Halászy Tamás </t>
  </si>
  <si>
    <t>Fehér Csaba (3)</t>
  </si>
  <si>
    <t>Gálfi András (8)</t>
  </si>
  <si>
    <t xml:space="preserve">Vécsey Bence </t>
  </si>
  <si>
    <t xml:space="preserve">Varga Ármin </t>
  </si>
  <si>
    <t xml:space="preserve">Barabás Bence </t>
  </si>
  <si>
    <t xml:space="preserve">Nemes Zoltán </t>
  </si>
  <si>
    <t>Monostori Tamás (2)</t>
  </si>
  <si>
    <t>Guruz Fanni (1)</t>
  </si>
  <si>
    <t xml:space="preserve">Nagy Máté </t>
  </si>
  <si>
    <t xml:space="preserve">Csizy K. Ferenc </t>
  </si>
  <si>
    <t>Megyeri Ákos (7)</t>
  </si>
  <si>
    <t>Huszák János (3)</t>
  </si>
  <si>
    <t xml:space="preserve">Erdei Ferenc </t>
  </si>
  <si>
    <t xml:space="preserve">Kiss Zsolt </t>
  </si>
  <si>
    <t xml:space="preserve">Fabók János </t>
  </si>
  <si>
    <t xml:space="preserve">Nemes Zsolt </t>
  </si>
  <si>
    <t>Dobribán András (5)</t>
  </si>
  <si>
    <t>Lassu Imre (6)</t>
  </si>
  <si>
    <t>Páll Viktor</t>
  </si>
  <si>
    <t xml:space="preserve">Bene Zsombor </t>
  </si>
  <si>
    <t xml:space="preserve">Balogh Máté </t>
  </si>
  <si>
    <t>Varga Péter László (4)</t>
  </si>
  <si>
    <t>Bodnár Gábor (8)</t>
  </si>
  <si>
    <t xml:space="preserve">Gál István </t>
  </si>
  <si>
    <t xml:space="preserve">Popon Tamás László </t>
  </si>
  <si>
    <t>Csizy Dezső (2)</t>
  </si>
  <si>
    <t>Pap Sándor (1)</t>
  </si>
  <si>
    <t xml:space="preserve">Dömötör Zoltán </t>
  </si>
  <si>
    <t xml:space="preserve">Spergel Lajos </t>
  </si>
  <si>
    <t>Boros Krisztián (5)</t>
  </si>
  <si>
    <t>Szőke Gergő (3)</t>
  </si>
  <si>
    <t xml:space="preserve">Szederkényi Román </t>
  </si>
  <si>
    <t xml:space="preserve">Lázár Szilárd </t>
  </si>
  <si>
    <t>Nemes András (7)</t>
  </si>
  <si>
    <t xml:space="preserve">Kátay János </t>
  </si>
  <si>
    <t xml:space="preserve">Hajnal Benedek </t>
  </si>
  <si>
    <t xml:space="preserve">Ilyés Áron </t>
  </si>
  <si>
    <t>Kőrössy Bence (8)</t>
  </si>
  <si>
    <t xml:space="preserve">Vörös Attila </t>
  </si>
  <si>
    <t xml:space="preserve">Hönich Márió </t>
  </si>
  <si>
    <t xml:space="preserve">Kaltenecker Dávid </t>
  </si>
  <si>
    <t>Misky István (2)</t>
  </si>
  <si>
    <t>Bánrévi Bernadett (1)</t>
  </si>
  <si>
    <t xml:space="preserve">Barta-Boncz Nóra </t>
  </si>
  <si>
    <t xml:space="preserve">Papp Brigitta </t>
  </si>
  <si>
    <t xml:space="preserve">Gyulai-Kertesi Edina </t>
  </si>
  <si>
    <t xml:space="preserve">Lovassy Kamilla </t>
  </si>
  <si>
    <t xml:space="preserve">Ilyés Rita </t>
  </si>
  <si>
    <t>Szabolcsi Ágnes (2)</t>
  </si>
  <si>
    <t>b</t>
  </si>
  <si>
    <t>9 1</t>
  </si>
  <si>
    <t>a</t>
  </si>
  <si>
    <t>9 2</t>
  </si>
  <si>
    <t>9 5</t>
  </si>
  <si>
    <t>9 0</t>
  </si>
  <si>
    <t>jn</t>
  </si>
  <si>
    <t>9 3</t>
  </si>
  <si>
    <t>9 6</t>
  </si>
  <si>
    <t>9 7</t>
  </si>
  <si>
    <t>9 8</t>
  </si>
  <si>
    <t>9 4</t>
  </si>
  <si>
    <t>Barabás</t>
  </si>
  <si>
    <t>Bence</t>
  </si>
  <si>
    <t>Dürgő</t>
  </si>
  <si>
    <t>György</t>
  </si>
  <si>
    <t>Keil</t>
  </si>
  <si>
    <t>Nyírő</t>
  </si>
  <si>
    <t>Richárd</t>
  </si>
  <si>
    <t>Stern</t>
  </si>
  <si>
    <t>Tibor</t>
  </si>
  <si>
    <t>Nagy</t>
  </si>
  <si>
    <t>Péter</t>
  </si>
  <si>
    <t>Horváth</t>
  </si>
  <si>
    <t>Monostori</t>
  </si>
  <si>
    <t>Tamás</t>
  </si>
  <si>
    <t>Bognár</t>
  </si>
  <si>
    <t>Gábor Béla</t>
  </si>
  <si>
    <t>Fehér</t>
  </si>
  <si>
    <t>Csaba</t>
  </si>
  <si>
    <t>Bánfai</t>
  </si>
  <si>
    <t>Gergő</t>
  </si>
  <si>
    <t>Nemes</t>
  </si>
  <si>
    <t>András</t>
  </si>
  <si>
    <t>Fábián</t>
  </si>
  <si>
    <t>Ákos</t>
  </si>
  <si>
    <t>Kovács</t>
  </si>
  <si>
    <t>Őri</t>
  </si>
  <si>
    <t>Ádám</t>
  </si>
  <si>
    <t>Gálfi</t>
  </si>
  <si>
    <t>Wolf</t>
  </si>
  <si>
    <t>Roland</t>
  </si>
  <si>
    <t>Imre</t>
  </si>
  <si>
    <t>Besser</t>
  </si>
  <si>
    <t>Ferenc</t>
  </si>
  <si>
    <t>Magyar</t>
  </si>
  <si>
    <t>Dávid</t>
  </si>
  <si>
    <t>Flórián</t>
  </si>
  <si>
    <t>Márk</t>
  </si>
  <si>
    <t>Neumayer</t>
  </si>
  <si>
    <t>Dán</t>
  </si>
  <si>
    <t>Zsolt</t>
  </si>
  <si>
    <t>Versenyszám: FP A</t>
  </si>
  <si>
    <t>Versenyszám: FP B</t>
  </si>
  <si>
    <t>Versenyszám: FP C</t>
  </si>
  <si>
    <t>Versenyszám: FP D</t>
  </si>
  <si>
    <t>Farkas</t>
  </si>
  <si>
    <t>Balázs</t>
  </si>
  <si>
    <t>Halászy Tamás</t>
  </si>
  <si>
    <t>Benyovszky Zsombor</t>
  </si>
  <si>
    <t>Kaltenecker Dávid</t>
  </si>
  <si>
    <t>Szederkényi Román</t>
  </si>
  <si>
    <t>Fabók János</t>
  </si>
  <si>
    <t>JÁTÉKREND 2023.08.25.  PÉNTEK</t>
  </si>
  <si>
    <t>Az aktuális helyzetről Kádár Lászlónál a +36 20 912 8558 számon érdeklődhet</t>
  </si>
  <si>
    <t>Előre tervezett</t>
  </si>
  <si>
    <t>Pályára ment</t>
  </si>
  <si>
    <t>vsz</t>
  </si>
  <si>
    <t>pálya</t>
  </si>
  <si>
    <t>eredmény</t>
  </si>
  <si>
    <t>14h</t>
  </si>
  <si>
    <t>Fe2000</t>
  </si>
  <si>
    <t>9/5</t>
  </si>
  <si>
    <t>Bicskey Benjamin</t>
  </si>
  <si>
    <t>9/0</t>
  </si>
  <si>
    <t>Bognár Béla Gábor</t>
  </si>
  <si>
    <t>Varga Ákos</t>
  </si>
  <si>
    <t>Páll Tibor</t>
  </si>
  <si>
    <t>9/2</t>
  </si>
  <si>
    <t>Kovács Tibor</t>
  </si>
  <si>
    <t>9/6</t>
  </si>
  <si>
    <t>Fábián Ákos</t>
  </si>
  <si>
    <t>Schindler Péter</t>
  </si>
  <si>
    <t>9/3</t>
  </si>
  <si>
    <t>Fe250</t>
  </si>
  <si>
    <t>Hajnal Benedek</t>
  </si>
  <si>
    <t>Ilyés Áron</t>
  </si>
  <si>
    <t>Hönich Márió</t>
  </si>
  <si>
    <t>9/8</t>
  </si>
  <si>
    <t>Fe750</t>
  </si>
  <si>
    <t>Csizy K.Ferenc</t>
  </si>
  <si>
    <t>Nemes Zsolt</t>
  </si>
  <si>
    <t>9/1</t>
  </si>
  <si>
    <t>15h15</t>
  </si>
  <si>
    <t>Balogh Máté</t>
  </si>
  <si>
    <t>Bene Zsombor</t>
  </si>
  <si>
    <t>Erdei Ferenc</t>
  </si>
  <si>
    <t>Kiss Zsolt</t>
  </si>
  <si>
    <t>Guruz Fanni</t>
  </si>
  <si>
    <t>Nagy Máté</t>
  </si>
  <si>
    <t>Besser Ferenc</t>
  </si>
  <si>
    <t>9/7</t>
  </si>
  <si>
    <t>Vécsey Bence</t>
  </si>
  <si>
    <t>Varga Ármin</t>
  </si>
  <si>
    <t>Barabás Bence</t>
  </si>
  <si>
    <t>Nemes Zoltán</t>
  </si>
  <si>
    <t>Őri Ádám</t>
  </si>
  <si>
    <t>Nyírő Richárd</t>
  </si>
  <si>
    <t>Benyovszky</t>
  </si>
  <si>
    <t>Fehér Csaba</t>
  </si>
  <si>
    <t>16h45</t>
  </si>
  <si>
    <t>Liszin</t>
  </si>
  <si>
    <t>Megyeri Ákos</t>
  </si>
  <si>
    <t>Dobribán András</t>
  </si>
  <si>
    <t>Lassu Imre</t>
  </si>
  <si>
    <t>Bene</t>
  </si>
  <si>
    <t>Tóth</t>
  </si>
  <si>
    <t>Varga László Péter</t>
  </si>
  <si>
    <t xml:space="preserve">Bodnár Gábor </t>
  </si>
  <si>
    <t>Gál István</t>
  </si>
  <si>
    <t>Popon Tamás László</t>
  </si>
  <si>
    <t>Csizy Dezső</t>
  </si>
  <si>
    <t>Pap Sándor</t>
  </si>
  <si>
    <t>Dömötör Zoltán</t>
  </si>
  <si>
    <t>9/4</t>
  </si>
  <si>
    <t>Spergel Lajos</t>
  </si>
  <si>
    <t>Boros Krisztián</t>
  </si>
  <si>
    <t>Szőke Gergő</t>
  </si>
  <si>
    <t>Lázár Szilárd</t>
  </si>
  <si>
    <t>Baldó Bálint</t>
  </si>
  <si>
    <t>18h</t>
  </si>
  <si>
    <t>Ilyés</t>
  </si>
  <si>
    <t>Őri Ádám Kristóf</t>
  </si>
  <si>
    <t>Kőrössy Bence</t>
  </si>
  <si>
    <t>Vörös Attila</t>
  </si>
  <si>
    <t>Hönich</t>
  </si>
  <si>
    <t>Misky István</t>
  </si>
  <si>
    <t>Fábik</t>
  </si>
  <si>
    <t>Farkas Balázs</t>
  </si>
  <si>
    <t>Gálfi András</t>
  </si>
  <si>
    <t>Vécsey</t>
  </si>
  <si>
    <t>Monostori Tamás</t>
  </si>
  <si>
    <t>Huszák János</t>
  </si>
  <si>
    <t>19h</t>
  </si>
  <si>
    <t>JÁTÉKREND 2023.08.26.  SZOMBAT</t>
  </si>
  <si>
    <t>9h</t>
  </si>
  <si>
    <t>Nemes András</t>
  </si>
  <si>
    <t>Kátay János</t>
  </si>
  <si>
    <t>nd</t>
  </si>
  <si>
    <t>Bognár Gábor Béla</t>
  </si>
  <si>
    <t>Csízy Dezső</t>
  </si>
  <si>
    <t>10h15</t>
  </si>
  <si>
    <t>Körőssy Bence</t>
  </si>
  <si>
    <t>Ne2000</t>
  </si>
  <si>
    <t>Bálint Sára</t>
  </si>
  <si>
    <t>Szabó Zsófi</t>
  </si>
  <si>
    <t>Balta Rózsa</t>
  </si>
  <si>
    <t>Tolnay Zorka</t>
  </si>
  <si>
    <t>Ne1000</t>
  </si>
  <si>
    <t>Bánrévi Bernadett</t>
  </si>
  <si>
    <t>Barta-Boncz Nóra</t>
  </si>
  <si>
    <t>Papp Brigitta</t>
  </si>
  <si>
    <t>Atkins Imola</t>
  </si>
  <si>
    <t>Lovassy Kamilla</t>
  </si>
  <si>
    <t>Ilyés Rita</t>
  </si>
  <si>
    <t>Szabolcsi Ágnes</t>
  </si>
  <si>
    <t>11h45</t>
  </si>
  <si>
    <t>ed</t>
  </si>
  <si>
    <t>vígasz</t>
  </si>
  <si>
    <t>13h</t>
  </si>
  <si>
    <t>FP</t>
  </si>
  <si>
    <t>Bognár/Fehér</t>
  </si>
  <si>
    <t>Bánfai/Nemes</t>
  </si>
  <si>
    <t>Fábián/Kovács</t>
  </si>
  <si>
    <t>Flórián/Neumayer</t>
  </si>
  <si>
    <t>Dán/Farkas</t>
  </si>
  <si>
    <t>Barabás/Dürgő</t>
  </si>
  <si>
    <t>Stern/Nagy</t>
  </si>
  <si>
    <t>JÁTÉKREND 2023.08.27. VASÁRNAP</t>
  </si>
  <si>
    <t>Gyulai-Kertesi Edina</t>
  </si>
  <si>
    <t>6/1 jn</t>
  </si>
  <si>
    <t>6 1 jn</t>
  </si>
  <si>
    <t>Keil/Nyírő</t>
  </si>
  <si>
    <t>FP A</t>
  </si>
  <si>
    <t>FP B</t>
  </si>
  <si>
    <t>Horváth/Monostori</t>
  </si>
  <si>
    <t>FP C</t>
  </si>
  <si>
    <t>Őri/Gálfi</t>
  </si>
  <si>
    <t>Békefi/Wolf</t>
  </si>
  <si>
    <t>FP D</t>
  </si>
  <si>
    <t>Besser/Magyar</t>
  </si>
  <si>
    <t>9.30</t>
  </si>
  <si>
    <t>döntő</t>
  </si>
  <si>
    <t>7 9</t>
  </si>
  <si>
    <t>1 9</t>
  </si>
  <si>
    <t>jn gy</t>
  </si>
  <si>
    <t>jn v</t>
  </si>
  <si>
    <t>16h</t>
  </si>
  <si>
    <t>6 9</t>
  </si>
  <si>
    <t>2 9</t>
  </si>
  <si>
    <t>Békefi</t>
  </si>
  <si>
    <t>3 9</t>
  </si>
  <si>
    <t>NE2000</t>
  </si>
  <si>
    <t>VP</t>
  </si>
  <si>
    <t>10.00</t>
  </si>
  <si>
    <t>14.00</t>
  </si>
  <si>
    <t>11.00</t>
  </si>
  <si>
    <t>Mátyásné/Szatmári</t>
  </si>
  <si>
    <t>Győri/Nemes</t>
  </si>
  <si>
    <t>E - F</t>
  </si>
  <si>
    <t>F - D</t>
  </si>
  <si>
    <t>D - E</t>
  </si>
  <si>
    <t>E</t>
  </si>
  <si>
    <t>F</t>
  </si>
  <si>
    <t>vs.</t>
  </si>
  <si>
    <t>3. hely</t>
  </si>
  <si>
    <t>5. hely</t>
  </si>
  <si>
    <t>=MIN(4;'1D ELO'!$O$5)</t>
  </si>
  <si>
    <t>Kotosmann</t>
  </si>
  <si>
    <t>Krisztina</t>
  </si>
  <si>
    <t>Zsófi</t>
  </si>
  <si>
    <t>Győri</t>
  </si>
  <si>
    <t>Alíz</t>
  </si>
  <si>
    <t>Attila</t>
  </si>
  <si>
    <t>Guruz</t>
  </si>
  <si>
    <t>Fanni</t>
  </si>
  <si>
    <t>Szűcs-Villányi</t>
  </si>
  <si>
    <t>Ágnes</t>
  </si>
  <si>
    <t>Barna</t>
  </si>
  <si>
    <t>Mátyásné</t>
  </si>
  <si>
    <t>Illyés Anna</t>
  </si>
  <si>
    <t>Szatmári</t>
  </si>
  <si>
    <t>István</t>
  </si>
  <si>
    <t>Kátay</t>
  </si>
  <si>
    <t>János</t>
  </si>
  <si>
    <t>Vicha</t>
  </si>
  <si>
    <t>Anett</t>
  </si>
  <si>
    <t>Kis</t>
  </si>
  <si>
    <t>Szilárd</t>
  </si>
  <si>
    <t>Guruz/Dürgő</t>
  </si>
  <si>
    <t>Kotosmann/Barabás</t>
  </si>
  <si>
    <t>8 9</t>
  </si>
  <si>
    <t>1 6 jn v</t>
  </si>
  <si>
    <t>Versenyszám: VP B-C</t>
  </si>
  <si>
    <t>Szabó/Horváth</t>
  </si>
  <si>
    <t>VP A</t>
  </si>
  <si>
    <t>VP B</t>
  </si>
  <si>
    <t>Szűcs/Szűcs</t>
  </si>
  <si>
    <t>VP C</t>
  </si>
  <si>
    <t>Bálint/Kátay</t>
  </si>
  <si>
    <t>Vicha/Kiss</t>
  </si>
  <si>
    <t>Balta/Őri</t>
  </si>
  <si>
    <t>0 9</t>
  </si>
  <si>
    <t>3.</t>
  </si>
  <si>
    <t>2.</t>
  </si>
  <si>
    <t>1.</t>
  </si>
  <si>
    <t>Rangs.</t>
  </si>
  <si>
    <t>Győztesek</t>
  </si>
  <si>
    <t>Kiemelt párosok</t>
  </si>
  <si>
    <t>Alternatívok</t>
  </si>
  <si>
    <t>Helyettesítik</t>
  </si>
  <si>
    <t>Sorsolás időpontja:</t>
  </si>
  <si>
    <t>dátuma:</t>
  </si>
  <si>
    <t>Utolsónak elfogadott páros</t>
  </si>
  <si>
    <t>Utolsó DA:</t>
  </si>
  <si>
    <t>5 9</t>
  </si>
  <si>
    <t>4 9</t>
  </si>
  <si>
    <t>Versenyszám: FP DÖNTŐ</t>
  </si>
  <si>
    <t>4.</t>
  </si>
  <si>
    <t>Versenyszám: VP DÖNTŐ</t>
  </si>
  <si>
    <t>Versenyszám: VP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</si>
</sst>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d\-mmm\-yy"/>
  </numFmts>
  <fonts count="108" x14ac:knownFonts="1">
    <font>
      <sz val="10"/>
      <name val="Arial"/>
    </font>
    <font>
      <sz val="11"/>
      <color theme="1"/>
      <name val="Calibri"/>
      <family val="2"/>
      <charset val="238"/>
      <scheme val="minor"/>
    </font>
    <font>
      <sz val="11"/>
      <color theme="1"/>
      <name val="Calibri"/>
      <family val="2"/>
      <charset val="238"/>
      <scheme val="minor"/>
    </font>
    <font>
      <sz val="10"/>
      <name val="Arial"/>
    </font>
    <font>
      <sz val="10"/>
      <name val="Arial"/>
      <family val="2"/>
      <charset val="238"/>
    </font>
    <font>
      <u/>
      <sz val="10"/>
      <color indexed="12"/>
      <name val="Arial"/>
      <family val="2"/>
      <charset val="238"/>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charset val="238"/>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sz val="10"/>
      <name val="Arial"/>
      <family val="2"/>
    </font>
    <font>
      <u/>
      <sz val="7"/>
      <color indexed="12"/>
      <name val="Arial"/>
      <family val="2"/>
    </font>
    <font>
      <b/>
      <sz val="16"/>
      <name val="Arial"/>
      <family val="2"/>
    </font>
    <font>
      <b/>
      <sz val="14"/>
      <name val="Arial"/>
      <family val="2"/>
      <charset val="238"/>
    </font>
    <font>
      <b/>
      <sz val="7"/>
      <name val="Arial"/>
      <family val="2"/>
      <charset val="238"/>
    </font>
    <font>
      <b/>
      <sz val="7"/>
      <color indexed="8"/>
      <name val="Arial"/>
      <family val="2"/>
      <charset val="238"/>
    </font>
    <font>
      <sz val="8"/>
      <color indexed="8"/>
      <name val="Arial"/>
      <family val="2"/>
    </font>
    <font>
      <b/>
      <sz val="10"/>
      <color indexed="8"/>
      <name val="Arial"/>
      <family val="2"/>
    </font>
    <font>
      <sz val="10"/>
      <color indexed="8"/>
      <name val="Arial"/>
      <family val="2"/>
    </font>
    <font>
      <b/>
      <sz val="8"/>
      <color indexed="8"/>
      <name val="Arial"/>
      <family val="2"/>
      <charset val="238"/>
    </font>
    <font>
      <b/>
      <sz val="7"/>
      <name val="Arial"/>
      <family val="2"/>
    </font>
    <font>
      <sz val="8"/>
      <name val="Arial"/>
      <family val="2"/>
    </font>
    <font>
      <sz val="20"/>
      <color indexed="9"/>
      <name val="Arial"/>
      <family val="2"/>
    </font>
    <font>
      <b/>
      <i/>
      <sz val="10"/>
      <name val="Arial"/>
      <family val="2"/>
      <charset val="238"/>
    </font>
    <font>
      <sz val="11"/>
      <name val="Arial"/>
      <family val="2"/>
    </font>
    <font>
      <b/>
      <sz val="7"/>
      <color indexed="9"/>
      <name val="Arial"/>
      <family val="2"/>
      <charset val="238"/>
    </font>
    <font>
      <sz val="7"/>
      <color indexed="8"/>
      <name val="Arial"/>
      <family val="2"/>
    </font>
    <font>
      <b/>
      <sz val="9"/>
      <name val="Arial"/>
      <family val="2"/>
    </font>
    <font>
      <b/>
      <sz val="8"/>
      <color indexed="8"/>
      <name val="Tahoma"/>
      <family val="2"/>
    </font>
    <font>
      <b/>
      <sz val="8"/>
      <color indexed="23"/>
      <name val="Arial"/>
      <family val="2"/>
    </font>
    <font>
      <b/>
      <sz val="8"/>
      <color indexed="8"/>
      <name val="Tahoma"/>
      <family val="2"/>
      <charset val="238"/>
    </font>
    <font>
      <sz val="7"/>
      <color indexed="9"/>
      <name val="Arial"/>
      <family val="2"/>
    </font>
    <font>
      <b/>
      <sz val="8"/>
      <color indexed="9"/>
      <name val="Arial"/>
      <family val="2"/>
    </font>
    <font>
      <b/>
      <sz val="8.5"/>
      <name val="Arial"/>
      <family val="2"/>
    </font>
    <font>
      <sz val="8.5"/>
      <name val="Arial"/>
      <family val="2"/>
      <charset val="238"/>
    </font>
    <font>
      <sz val="8.5"/>
      <color indexed="42"/>
      <name val="Arial"/>
      <family val="2"/>
    </font>
    <font>
      <sz val="8.5"/>
      <color indexed="8"/>
      <name val="Arial"/>
      <family val="2"/>
    </font>
    <font>
      <sz val="8.5"/>
      <name val="Arial"/>
      <family val="2"/>
    </font>
    <font>
      <sz val="8.5"/>
      <color indexed="9"/>
      <name val="Arial"/>
      <family val="2"/>
    </font>
    <font>
      <sz val="8.5"/>
      <color indexed="8"/>
      <name val="Arial"/>
      <family val="2"/>
      <charset val="238"/>
    </font>
    <font>
      <sz val="10"/>
      <color indexed="8"/>
      <name val="Arial"/>
      <family val="2"/>
      <charset val="238"/>
    </font>
    <font>
      <i/>
      <sz val="6"/>
      <color indexed="9"/>
      <name val="Arial"/>
      <family val="2"/>
    </font>
    <font>
      <b/>
      <sz val="8.5"/>
      <color indexed="8"/>
      <name val="Arial"/>
      <family val="2"/>
    </font>
    <font>
      <b/>
      <sz val="8.5"/>
      <color indexed="8"/>
      <name val="Arial"/>
      <family val="2"/>
      <charset val="238"/>
    </font>
    <font>
      <b/>
      <sz val="10"/>
      <color indexed="8"/>
      <name val="Arial"/>
      <family val="2"/>
      <charset val="238"/>
    </font>
    <font>
      <b/>
      <sz val="8.5"/>
      <name val="Arial"/>
      <family val="2"/>
      <charset val="238"/>
    </font>
    <font>
      <sz val="14"/>
      <name val="Arial"/>
      <family val="2"/>
    </font>
    <font>
      <sz val="14"/>
      <color indexed="9"/>
      <name val="Arial"/>
      <family val="2"/>
    </font>
    <font>
      <b/>
      <sz val="7"/>
      <color indexed="8"/>
      <name val="Arial"/>
      <family val="2"/>
    </font>
    <font>
      <b/>
      <sz val="7"/>
      <color indexed="9"/>
      <name val="Arial"/>
      <family val="2"/>
    </font>
    <font>
      <i/>
      <sz val="8.5"/>
      <color indexed="9"/>
      <name val="Arial"/>
      <family val="2"/>
    </font>
    <font>
      <sz val="8"/>
      <name val="Arial"/>
      <family val="2"/>
      <charset val="238"/>
    </font>
    <font>
      <b/>
      <sz val="28"/>
      <name val="Arial"/>
      <family val="2"/>
    </font>
    <font>
      <b/>
      <sz val="18"/>
      <name val="Arial"/>
      <family val="2"/>
    </font>
    <font>
      <sz val="8"/>
      <name val="Arial"/>
      <family val="2"/>
      <charset val="238"/>
    </font>
    <font>
      <sz val="8"/>
      <color indexed="8"/>
      <name val="Arial"/>
      <family val="2"/>
      <charset val="238"/>
    </font>
    <font>
      <sz val="8"/>
      <color indexed="10"/>
      <name val="Arial"/>
      <family val="2"/>
      <charset val="238"/>
    </font>
    <font>
      <b/>
      <sz val="8"/>
      <color indexed="8"/>
      <name val="Arial"/>
      <family val="2"/>
      <charset val="238"/>
    </font>
    <font>
      <b/>
      <i/>
      <sz val="10"/>
      <name val="Arial"/>
      <family val="2"/>
      <charset val="238"/>
    </font>
    <font>
      <b/>
      <i/>
      <sz val="8.5"/>
      <name val="Arial"/>
      <family val="2"/>
      <charset val="238"/>
    </font>
    <font>
      <sz val="7"/>
      <color indexed="8"/>
      <name val="Arial"/>
      <family val="2"/>
      <charset val="238"/>
    </font>
    <font>
      <b/>
      <sz val="10"/>
      <name val="Arial"/>
      <family val="2"/>
      <charset val="238"/>
    </font>
    <font>
      <sz val="8.5"/>
      <name val="Arial"/>
      <family val="2"/>
      <charset val="238"/>
    </font>
    <font>
      <sz val="8.5"/>
      <color indexed="8"/>
      <name val="Arial"/>
      <family val="2"/>
      <charset val="238"/>
    </font>
    <font>
      <sz val="10"/>
      <color indexed="8"/>
      <name val="Arial"/>
      <family val="2"/>
      <charset val="238"/>
    </font>
    <font>
      <sz val="7"/>
      <color indexed="9"/>
      <name val="Arial"/>
      <family val="2"/>
      <charset val="238"/>
    </font>
    <font>
      <sz val="10"/>
      <name val="Arial"/>
      <family val="2"/>
      <charset val="238"/>
    </font>
    <font>
      <sz val="8.5"/>
      <color indexed="42"/>
      <name val="Arial"/>
      <family val="2"/>
      <charset val="238"/>
    </font>
    <font>
      <b/>
      <sz val="8.5"/>
      <name val="Arial"/>
      <family val="2"/>
      <charset val="238"/>
    </font>
    <font>
      <sz val="9"/>
      <name val="Arial"/>
      <family val="2"/>
      <charset val="238"/>
    </font>
    <font>
      <sz val="10"/>
      <color indexed="41"/>
      <name val="Arial"/>
      <family val="2"/>
      <charset val="238"/>
    </font>
    <font>
      <sz val="10"/>
      <color indexed="9"/>
      <name val="Arial"/>
      <family val="2"/>
      <charset val="238"/>
    </font>
    <font>
      <b/>
      <sz val="10"/>
      <color indexed="10"/>
      <name val="Arial"/>
      <family val="2"/>
      <charset val="238"/>
    </font>
    <font>
      <sz val="7"/>
      <name val="Arial"/>
      <family val="2"/>
      <charset val="238"/>
    </font>
    <font>
      <sz val="10"/>
      <name val="Arial"/>
      <family val="2"/>
      <charset val="238"/>
    </font>
    <font>
      <b/>
      <sz val="9"/>
      <name val="Arial"/>
      <family val="2"/>
      <charset val="238"/>
    </font>
    <font>
      <b/>
      <sz val="9"/>
      <color indexed="9"/>
      <name val="Arial"/>
      <family val="2"/>
      <charset val="238"/>
    </font>
    <font>
      <sz val="7"/>
      <color rgb="FFFF0000"/>
      <name val="Arial"/>
      <family val="2"/>
    </font>
    <font>
      <sz val="8"/>
      <color rgb="FF000000"/>
      <name val="Segoe UI"/>
      <family val="2"/>
      <charset val="238"/>
    </font>
    <font>
      <sz val="7"/>
      <color rgb="FF000000"/>
      <name val="Arial"/>
      <family val="2"/>
      <charset val="238"/>
    </font>
    <font>
      <i/>
      <sz val="8"/>
      <color rgb="FFFF0000"/>
      <name val="Arial"/>
      <family val="2"/>
      <charset val="238"/>
    </font>
    <font>
      <sz val="8.5"/>
      <color theme="0"/>
      <name val="Arial"/>
      <family val="2"/>
    </font>
    <font>
      <b/>
      <sz val="14"/>
      <name val="Arial"/>
      <family val="2"/>
    </font>
    <font>
      <sz val="11"/>
      <color rgb="FFFF0000"/>
      <name val="Calibri"/>
      <family val="2"/>
      <charset val="238"/>
      <scheme val="minor"/>
    </font>
    <font>
      <b/>
      <sz val="11"/>
      <color theme="1"/>
      <name val="Calibri"/>
      <family val="2"/>
      <charset val="238"/>
      <scheme val="minor"/>
    </font>
    <font>
      <sz val="6"/>
      <color indexed="9"/>
      <name val="Arial"/>
      <family val="2"/>
    </font>
    <font>
      <sz val="20"/>
      <color theme="1"/>
      <name val="Calibri"/>
      <family val="2"/>
      <charset val="238"/>
      <scheme val="minor"/>
    </font>
    <font>
      <b/>
      <sz val="16"/>
      <color theme="1"/>
      <name val="Calibri"/>
      <family val="2"/>
      <charset val="238"/>
      <scheme val="minor"/>
    </font>
    <font>
      <sz val="10"/>
      <color theme="1"/>
      <name val="Calibri"/>
      <family val="2"/>
      <charset val="238"/>
      <scheme val="minor"/>
    </font>
    <font>
      <sz val="11"/>
      <name val="Calibri"/>
      <family val="2"/>
      <charset val="238"/>
      <scheme val="minor"/>
    </font>
    <font>
      <sz val="11"/>
      <color rgb="FF000000"/>
      <name val="Calibri"/>
      <family val="2"/>
      <charset val="238"/>
    </font>
    <font>
      <i/>
      <sz val="8"/>
      <color indexed="10"/>
      <name val="Arial"/>
      <family val="2"/>
    </font>
    <font>
      <b/>
      <sz val="8.5"/>
      <color indexed="9"/>
      <name val="Arial"/>
      <family val="2"/>
      <charset val="238"/>
    </font>
    <font>
      <sz val="8.5"/>
      <color indexed="14"/>
      <name val="Arial"/>
      <family val="2"/>
    </font>
    <font>
      <sz val="7"/>
      <color indexed="23"/>
      <name val="Arial"/>
      <family val="2"/>
    </font>
    <font>
      <b/>
      <sz val="11"/>
      <color rgb="FF000000"/>
      <name val="Calibri"/>
      <family val="2"/>
      <charset val="238"/>
    </font>
  </fonts>
  <fills count="18">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14"/>
        <bgColor indexed="64"/>
      </patternFill>
    </fill>
    <fill>
      <patternFill patternType="solid">
        <fgColor indexed="9"/>
        <bgColor indexed="64"/>
      </patternFill>
    </fill>
    <fill>
      <patternFill patternType="solid">
        <fgColor indexed="42"/>
        <bgColor indexed="64"/>
      </patternFill>
    </fill>
    <fill>
      <patternFill patternType="solid">
        <fgColor indexed="9"/>
        <bgColor indexed="8"/>
      </patternFill>
    </fill>
    <fill>
      <patternFill patternType="solid">
        <fgColor indexed="41"/>
        <bgColor indexed="64"/>
      </patternFill>
    </fill>
    <fill>
      <patternFill patternType="solid">
        <fgColor indexed="40"/>
        <bgColor indexed="64"/>
      </patternFill>
    </fill>
    <fill>
      <patternFill patternType="solid">
        <fgColor indexed="53"/>
        <bgColor indexed="64"/>
      </patternFill>
    </fill>
    <fill>
      <patternFill patternType="solid">
        <fgColor indexed="10"/>
        <bgColor indexed="64"/>
      </patternFill>
    </fill>
    <fill>
      <patternFill patternType="solid">
        <fgColor indexed="17"/>
        <bgColor indexed="64"/>
      </patternFill>
    </fill>
    <fill>
      <patternFill patternType="solid">
        <fgColor indexed="8"/>
        <bgColor indexed="64"/>
      </patternFill>
    </fill>
    <fill>
      <patternFill patternType="solid">
        <fgColor theme="0"/>
        <bgColor indexed="64"/>
      </patternFill>
    </fill>
    <fill>
      <patternFill patternType="solid">
        <fgColor rgb="FFFFFF00"/>
        <bgColor indexed="64"/>
      </patternFill>
    </fill>
    <fill>
      <patternFill patternType="solid">
        <fgColor indexed="23"/>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8"/>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8"/>
      </right>
      <top style="thin">
        <color indexed="64"/>
      </top>
      <bottom style="thin">
        <color indexed="64"/>
      </bottom>
      <diagonal/>
    </border>
    <border>
      <left/>
      <right style="thin">
        <color indexed="8"/>
      </right>
      <top/>
      <bottom/>
      <diagonal/>
    </border>
  </borders>
  <cellStyleXfs count="5">
    <xf numFmtId="0" fontId="0" fillId="0" borderId="0"/>
    <xf numFmtId="0" fontId="5" fillId="0" borderId="0" applyNumberFormat="0" applyFill="0" applyBorder="0" applyAlignment="0" applyProtection="0"/>
    <xf numFmtId="164" fontId="4" fillId="0" borderId="0" applyFont="0" applyFill="0" applyBorder="0" applyAlignment="0" applyProtection="0"/>
    <xf numFmtId="0" fontId="4" fillId="0" borderId="0"/>
    <xf numFmtId="0" fontId="2" fillId="0" borderId="0"/>
  </cellStyleXfs>
  <cellXfs count="940">
    <xf numFmtId="0" fontId="0" fillId="0" borderId="0" xfId="0"/>
    <xf numFmtId="0" fontId="0" fillId="0" borderId="0" xfId="0" applyAlignment="1">
      <alignment horizontal="left"/>
    </xf>
    <xf numFmtId="0" fontId="0" fillId="0" borderId="0" xfId="0" applyAlignment="1">
      <alignment vertical="center"/>
    </xf>
    <xf numFmtId="0" fontId="6" fillId="2" borderId="0" xfId="0" applyFont="1" applyFill="1" applyAlignment="1">
      <alignment vertical="center"/>
    </xf>
    <xf numFmtId="0" fontId="0" fillId="2" borderId="0" xfId="0" applyFill="1" applyAlignment="1">
      <alignment horizontal="left" vertical="center"/>
    </xf>
    <xf numFmtId="0" fontId="0" fillId="2" borderId="0" xfId="0" applyFill="1" applyAlignment="1">
      <alignment vertical="center"/>
    </xf>
    <xf numFmtId="0" fontId="7" fillId="0" borderId="0" xfId="0" applyFont="1" applyAlignment="1">
      <alignment vertical="center"/>
    </xf>
    <xf numFmtId="0" fontId="8" fillId="3" borderId="1" xfId="0" applyFont="1" applyFill="1" applyBorder="1" applyAlignment="1">
      <alignment horizontal="centerContinuous" vertical="center"/>
    </xf>
    <xf numFmtId="0" fontId="8" fillId="3" borderId="2" xfId="0" applyFont="1" applyFill="1" applyBorder="1" applyAlignment="1">
      <alignment horizontal="centerContinuous" vertical="center"/>
    </xf>
    <xf numFmtId="0" fontId="8" fillId="3" borderId="3" xfId="0" applyFont="1" applyFill="1" applyBorder="1" applyAlignment="1">
      <alignment horizontal="centerContinuous" vertical="center"/>
    </xf>
    <xf numFmtId="0" fontId="7" fillId="2" borderId="0" xfId="0" applyFont="1" applyFill="1" applyAlignment="1">
      <alignment vertical="center"/>
    </xf>
    <xf numFmtId="0" fontId="9" fillId="0" borderId="0" xfId="0" applyFont="1" applyAlignment="1">
      <alignment vertical="center"/>
    </xf>
    <xf numFmtId="0" fontId="9" fillId="2" borderId="0" xfId="0" applyFont="1" applyFill="1" applyAlignment="1">
      <alignment horizontal="center" vertical="center"/>
    </xf>
    <xf numFmtId="0" fontId="9" fillId="2" borderId="0" xfId="0" applyFont="1" applyFill="1" applyAlignment="1">
      <alignment vertical="center"/>
    </xf>
    <xf numFmtId="0" fontId="9" fillId="2" borderId="0" xfId="0" applyFont="1" applyFill="1" applyAlignment="1">
      <alignment horizontal="left" vertical="center"/>
    </xf>
    <xf numFmtId="0" fontId="10" fillId="4" borderId="1" xfId="0" applyFont="1" applyFill="1" applyBorder="1" applyAlignment="1">
      <alignment horizontal="centerContinuous" vertical="center"/>
    </xf>
    <xf numFmtId="0" fontId="10" fillId="4" borderId="2" xfId="0" applyFont="1" applyFill="1" applyBorder="1" applyAlignment="1">
      <alignment horizontal="centerContinuous" vertical="center"/>
    </xf>
    <xf numFmtId="0" fontId="10" fillId="4" borderId="3" xfId="0" applyFont="1" applyFill="1" applyBorder="1" applyAlignment="1">
      <alignment horizontal="centerContinuous" vertical="center"/>
    </xf>
    <xf numFmtId="0" fontId="11" fillId="0" borderId="0" xfId="0" applyFont="1" applyAlignment="1">
      <alignment vertical="center"/>
    </xf>
    <xf numFmtId="0" fontId="12" fillId="0" borderId="0" xfId="0" applyFont="1" applyAlignment="1">
      <alignment vertical="center"/>
    </xf>
    <xf numFmtId="49" fontId="12" fillId="2" borderId="4" xfId="0" applyNumberFormat="1" applyFont="1" applyFill="1" applyBorder="1" applyAlignment="1">
      <alignment vertical="center"/>
    </xf>
    <xf numFmtId="49" fontId="12" fillId="2" borderId="0" xfId="0" applyNumberFormat="1" applyFont="1" applyFill="1" applyAlignment="1">
      <alignment vertical="center"/>
    </xf>
    <xf numFmtId="49" fontId="11" fillId="2" borderId="0" xfId="0" applyNumberFormat="1" applyFont="1" applyFill="1" applyAlignment="1">
      <alignment vertical="center"/>
    </xf>
    <xf numFmtId="0" fontId="11" fillId="2" borderId="0" xfId="0" applyFont="1" applyFill="1" applyAlignment="1">
      <alignment vertical="center"/>
    </xf>
    <xf numFmtId="49" fontId="7" fillId="2" borderId="0" xfId="0" applyNumberFormat="1" applyFont="1" applyFill="1" applyAlignment="1">
      <alignment vertical="center"/>
    </xf>
    <xf numFmtId="49" fontId="15" fillId="2" borderId="0" xfId="0" applyNumberFormat="1" applyFont="1" applyFill="1" applyAlignment="1">
      <alignment horizontal="left" vertical="center"/>
    </xf>
    <xf numFmtId="49" fontId="7" fillId="2" borderId="0" xfId="0" applyNumberFormat="1" applyFont="1" applyFill="1" applyAlignment="1">
      <alignment horizontal="right" vertical="center"/>
    </xf>
    <xf numFmtId="49" fontId="16" fillId="2" borderId="0" xfId="0" applyNumberFormat="1" applyFont="1" applyFill="1" applyAlignment="1">
      <alignment horizontal="left" vertical="center"/>
    </xf>
    <xf numFmtId="0" fontId="20" fillId="0" borderId="0" xfId="0" applyFont="1" applyAlignment="1">
      <alignment vertical="center"/>
    </xf>
    <xf numFmtId="14" fontId="20" fillId="4" borderId="5" xfId="0" applyNumberFormat="1" applyFont="1" applyFill="1" applyBorder="1" applyAlignment="1">
      <alignment horizontal="left" vertical="center"/>
    </xf>
    <xf numFmtId="49" fontId="20" fillId="2" borderId="0" xfId="0" applyNumberFormat="1" applyFont="1" applyFill="1" applyAlignment="1">
      <alignment vertical="center"/>
    </xf>
    <xf numFmtId="49" fontId="20" fillId="4" borderId="5" xfId="0" applyNumberFormat="1" applyFont="1" applyFill="1" applyBorder="1" applyAlignment="1">
      <alignment vertical="center"/>
    </xf>
    <xf numFmtId="0" fontId="9" fillId="2" borderId="0" xfId="0" applyFont="1" applyFill="1"/>
    <xf numFmtId="0" fontId="0" fillId="2" borderId="0" xfId="0" applyFill="1"/>
    <xf numFmtId="0" fontId="22" fillId="0" borderId="0" xfId="0" applyFont="1" applyAlignment="1">
      <alignment vertical="center"/>
    </xf>
    <xf numFmtId="0" fontId="17" fillId="2" borderId="0" xfId="0" applyFont="1" applyFill="1" applyAlignment="1">
      <alignment vertical="center"/>
    </xf>
    <xf numFmtId="0" fontId="22" fillId="2" borderId="0" xfId="0" applyFont="1" applyFill="1" applyAlignment="1">
      <alignment horizontal="left" vertical="center"/>
    </xf>
    <xf numFmtId="0" fontId="0" fillId="2" borderId="0" xfId="0" applyFill="1" applyAlignment="1">
      <alignment horizontal="left"/>
    </xf>
    <xf numFmtId="0" fontId="11" fillId="2" borderId="0" xfId="0" applyFont="1" applyFill="1"/>
    <xf numFmtId="0" fontId="23" fillId="2" borderId="0" xfId="1" applyFont="1" applyFill="1"/>
    <xf numFmtId="0" fontId="0" fillId="0" borderId="0" xfId="0" applyAlignment="1">
      <alignment horizontal="center"/>
    </xf>
    <xf numFmtId="49" fontId="24" fillId="2" borderId="0" xfId="0" applyNumberFormat="1" applyFont="1" applyFill="1" applyAlignment="1">
      <alignment vertical="top"/>
    </xf>
    <xf numFmtId="49" fontId="14" fillId="2" borderId="0" xfId="0" applyNumberFormat="1" applyFont="1" applyFill="1" applyAlignment="1">
      <alignment vertical="top"/>
    </xf>
    <xf numFmtId="49" fontId="17" fillId="2" borderId="0" xfId="0" applyNumberFormat="1" applyFont="1" applyFill="1" applyAlignment="1">
      <alignment horizontal="left"/>
    </xf>
    <xf numFmtId="0" fontId="25" fillId="2" borderId="0" xfId="0" applyFont="1" applyFill="1" applyAlignment="1">
      <alignment horizontal="left"/>
    </xf>
    <xf numFmtId="49" fontId="16" fillId="2" borderId="0" xfId="0" applyNumberFormat="1" applyFont="1" applyFill="1" applyAlignment="1">
      <alignment horizontal="left"/>
    </xf>
    <xf numFmtId="49" fontId="17" fillId="2" borderId="6" xfId="0" applyNumberFormat="1" applyFont="1" applyFill="1" applyBorder="1" applyAlignment="1">
      <alignment vertical="center"/>
    </xf>
    <xf numFmtId="49" fontId="24" fillId="2" borderId="6" xfId="0" applyNumberFormat="1" applyFont="1" applyFill="1" applyBorder="1" applyAlignment="1">
      <alignment horizontal="right" vertical="center"/>
    </xf>
    <xf numFmtId="49" fontId="26" fillId="2" borderId="0" xfId="0" applyNumberFormat="1" applyFont="1" applyFill="1" applyAlignment="1">
      <alignment horizontal="left" vertical="center"/>
    </xf>
    <xf numFmtId="0" fontId="26" fillId="2" borderId="0" xfId="0" applyFont="1" applyFill="1" applyAlignment="1">
      <alignment vertical="center"/>
    </xf>
    <xf numFmtId="49" fontId="26" fillId="2" borderId="0" xfId="0" applyNumberFormat="1" applyFont="1" applyFill="1" applyAlignment="1">
      <alignment vertical="center"/>
    </xf>
    <xf numFmtId="49" fontId="27" fillId="2" borderId="0" xfId="0" applyNumberFormat="1" applyFont="1" applyFill="1" applyAlignment="1">
      <alignment horizontal="right" vertical="center"/>
    </xf>
    <xf numFmtId="0" fontId="11" fillId="2" borderId="0" xfId="0" applyFont="1" applyFill="1" applyAlignment="1">
      <alignment horizontal="center" vertical="center"/>
    </xf>
    <xf numFmtId="14" fontId="21" fillId="2" borderId="7" xfId="0" applyNumberFormat="1" applyFont="1" applyFill="1" applyBorder="1" applyAlignment="1">
      <alignment horizontal="left" vertical="center"/>
    </xf>
    <xf numFmtId="49" fontId="21" fillId="2" borderId="7" xfId="0" applyNumberFormat="1" applyFont="1" applyFill="1" applyBorder="1" applyAlignment="1">
      <alignment vertical="center"/>
    </xf>
    <xf numFmtId="0" fontId="22" fillId="2" borderId="0" xfId="0" applyFont="1" applyFill="1" applyAlignment="1">
      <alignment horizontal="center" vertical="center"/>
    </xf>
    <xf numFmtId="0" fontId="17" fillId="2" borderId="0" xfId="0" applyFont="1" applyFill="1" applyAlignment="1">
      <alignment horizontal="center" vertical="center"/>
    </xf>
    <xf numFmtId="49" fontId="21" fillId="2" borderId="0" xfId="0" applyNumberFormat="1" applyFont="1" applyFill="1" applyAlignment="1">
      <alignment vertical="center"/>
    </xf>
    <xf numFmtId="0" fontId="20" fillId="2" borderId="0" xfId="2" applyNumberFormat="1" applyFont="1" applyFill="1" applyAlignment="1" applyProtection="1">
      <alignment vertical="center"/>
      <protection locked="0"/>
    </xf>
    <xf numFmtId="0" fontId="21" fillId="2" borderId="0" xfId="0" applyFont="1" applyFill="1" applyAlignment="1">
      <alignment vertical="center"/>
    </xf>
    <xf numFmtId="49" fontId="21" fillId="2" borderId="0" xfId="0" applyNumberFormat="1" applyFont="1" applyFill="1" applyAlignment="1">
      <alignment horizontal="right" vertical="center"/>
    </xf>
    <xf numFmtId="0" fontId="11" fillId="2" borderId="4" xfId="0" applyFont="1" applyFill="1" applyBorder="1" applyAlignment="1">
      <alignment horizontal="left" vertical="center"/>
    </xf>
    <xf numFmtId="0" fontId="11" fillId="2" borderId="0" xfId="0" applyFont="1" applyFill="1" applyAlignment="1">
      <alignment horizontal="left" vertical="center"/>
    </xf>
    <xf numFmtId="0" fontId="22" fillId="2" borderId="4" xfId="0" applyFont="1" applyFill="1" applyBorder="1" applyAlignment="1">
      <alignment horizontal="left" vertical="center"/>
    </xf>
    <xf numFmtId="0" fontId="29" fillId="2" borderId="4" xfId="0" applyFont="1" applyFill="1" applyBorder="1" applyAlignment="1">
      <alignment horizontal="left" vertical="center"/>
    </xf>
    <xf numFmtId="0" fontId="30" fillId="2" borderId="0" xfId="0" applyFont="1" applyFill="1" applyAlignment="1">
      <alignment horizontal="left" vertical="center"/>
    </xf>
    <xf numFmtId="0" fontId="31" fillId="2" borderId="0" xfId="0" applyFont="1" applyFill="1" applyAlignment="1">
      <alignment horizontal="left" vertical="center"/>
    </xf>
    <xf numFmtId="0" fontId="30" fillId="2" borderId="0" xfId="0" applyFont="1" applyFill="1" applyAlignment="1">
      <alignment horizontal="center" vertical="center"/>
    </xf>
    <xf numFmtId="0" fontId="17" fillId="2" borderId="4" xfId="0" applyFont="1" applyFill="1" applyBorder="1" applyAlignment="1">
      <alignment horizontal="left" vertical="center"/>
    </xf>
    <xf numFmtId="0" fontId="9" fillId="2" borderId="6" xfId="0" applyFont="1" applyFill="1" applyBorder="1" applyAlignment="1">
      <alignment horizontal="left" vertical="center"/>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5" borderId="10" xfId="0" applyFont="1" applyFill="1" applyBorder="1" applyAlignment="1">
      <alignment vertical="center"/>
    </xf>
    <xf numFmtId="0" fontId="17" fillId="4" borderId="11" xfId="0" applyFont="1" applyFill="1" applyBorder="1" applyAlignment="1">
      <alignment horizontal="left" vertical="center"/>
    </xf>
    <xf numFmtId="0" fontId="17" fillId="4" borderId="12" xfId="0" applyFont="1" applyFill="1" applyBorder="1" applyAlignment="1">
      <alignment vertical="center"/>
    </xf>
    <xf numFmtId="0" fontId="11" fillId="5" borderId="13" xfId="0" applyFont="1" applyFill="1" applyBorder="1" applyAlignment="1">
      <alignment vertical="center"/>
    </xf>
    <xf numFmtId="0" fontId="17" fillId="4" borderId="14" xfId="0" applyFont="1" applyFill="1" applyBorder="1" applyAlignment="1">
      <alignment horizontal="left" vertical="center"/>
    </xf>
    <xf numFmtId="0" fontId="17" fillId="4" borderId="15" xfId="0" applyFont="1" applyFill="1" applyBorder="1" applyAlignment="1">
      <alignment vertical="center"/>
    </xf>
    <xf numFmtId="0" fontId="0" fillId="2" borderId="0" xfId="0" applyFill="1" applyAlignment="1">
      <alignment horizontal="center"/>
    </xf>
    <xf numFmtId="0" fontId="0" fillId="5" borderId="16" xfId="0" applyFill="1" applyBorder="1"/>
    <xf numFmtId="49" fontId="0" fillId="0" borderId="0" xfId="0" applyNumberFormat="1" applyAlignment="1">
      <alignment horizontal="left"/>
    </xf>
    <xf numFmtId="49" fontId="26" fillId="2" borderId="0" xfId="0" applyNumberFormat="1" applyFont="1" applyFill="1" applyAlignment="1">
      <alignment horizontal="right" vertical="center"/>
    </xf>
    <xf numFmtId="49" fontId="21" fillId="0" borderId="6" xfId="0" applyNumberFormat="1" applyFont="1" applyBorder="1" applyAlignment="1">
      <alignment horizontal="right" vertical="center"/>
    </xf>
    <xf numFmtId="49" fontId="11" fillId="6" borderId="0" xfId="0" applyNumberFormat="1" applyFont="1" applyFill="1" applyAlignment="1">
      <alignment vertical="center"/>
    </xf>
    <xf numFmtId="49" fontId="11" fillId="6" borderId="17" xfId="0" applyNumberFormat="1" applyFont="1" applyFill="1" applyBorder="1" applyAlignment="1">
      <alignment vertical="center"/>
    </xf>
    <xf numFmtId="0" fontId="11" fillId="6" borderId="0" xfId="0" applyFont="1" applyFill="1" applyAlignment="1">
      <alignment vertical="center"/>
    </xf>
    <xf numFmtId="49" fontId="14" fillId="0" borderId="0" xfId="0" applyNumberFormat="1" applyFont="1" applyAlignment="1">
      <alignment vertical="top"/>
    </xf>
    <xf numFmtId="49" fontId="17" fillId="0" borderId="0" xfId="0" applyNumberFormat="1" applyFont="1" applyAlignment="1">
      <alignment horizontal="left"/>
    </xf>
    <xf numFmtId="49" fontId="16" fillId="0" borderId="0" xfId="0" applyNumberFormat="1" applyFont="1" applyAlignment="1">
      <alignment horizontal="left"/>
    </xf>
    <xf numFmtId="49" fontId="21" fillId="0" borderId="6" xfId="0" applyNumberFormat="1" applyFont="1" applyBorder="1" applyAlignment="1">
      <alignment vertical="center"/>
    </xf>
    <xf numFmtId="49" fontId="21" fillId="0" borderId="6" xfId="0" applyNumberFormat="1" applyFont="1" applyBorder="1" applyAlignment="1">
      <alignment horizontal="left" vertical="center"/>
    </xf>
    <xf numFmtId="49" fontId="0" fillId="0" borderId="6" xfId="0" applyNumberFormat="1" applyBorder="1" applyAlignment="1">
      <alignment vertical="center"/>
    </xf>
    <xf numFmtId="165" fontId="0" fillId="0" borderId="0" xfId="0" applyNumberFormat="1" applyAlignment="1">
      <alignment horizontal="center"/>
    </xf>
    <xf numFmtId="49" fontId="22" fillId="0" borderId="0" xfId="0" applyNumberFormat="1" applyFont="1" applyAlignment="1">
      <alignment horizontal="left"/>
    </xf>
    <xf numFmtId="0" fontId="22" fillId="0" borderId="18" xfId="0" applyFont="1" applyBorder="1" applyAlignment="1">
      <alignment vertical="center"/>
    </xf>
    <xf numFmtId="0" fontId="22" fillId="0" borderId="18" xfId="0" applyFont="1" applyBorder="1" applyAlignment="1">
      <alignment horizontal="center" vertical="center"/>
    </xf>
    <xf numFmtId="0" fontId="22" fillId="0" borderId="12" xfId="0" applyFont="1" applyBorder="1" applyAlignment="1">
      <alignment horizontal="center" vertical="center"/>
    </xf>
    <xf numFmtId="0" fontId="22" fillId="0" borderId="0" xfId="0" applyFont="1"/>
    <xf numFmtId="49" fontId="22" fillId="0" borderId="0" xfId="0" applyNumberFormat="1" applyFont="1"/>
    <xf numFmtId="49" fontId="18" fillId="0" borderId="0" xfId="0" applyNumberFormat="1" applyFont="1" applyAlignment="1">
      <alignment horizontal="left"/>
    </xf>
    <xf numFmtId="49" fontId="19" fillId="2" borderId="19" xfId="0" applyNumberFormat="1" applyFont="1" applyFill="1" applyBorder="1" applyAlignment="1">
      <alignment horizontal="left" vertical="center"/>
    </xf>
    <xf numFmtId="49" fontId="19" fillId="2" borderId="20" xfId="0" applyNumberFormat="1" applyFont="1" applyFill="1" applyBorder="1" applyAlignment="1">
      <alignment horizontal="left" vertical="center"/>
    </xf>
    <xf numFmtId="49" fontId="11" fillId="2" borderId="21" xfId="0" applyNumberFormat="1" applyFont="1" applyFill="1" applyBorder="1" applyAlignment="1">
      <alignment horizontal="center" wrapText="1"/>
    </xf>
    <xf numFmtId="49" fontId="11" fillId="2" borderId="15" xfId="0" applyNumberFormat="1" applyFont="1" applyFill="1" applyBorder="1" applyAlignment="1">
      <alignment horizontal="center" wrapText="1"/>
    </xf>
    <xf numFmtId="49" fontId="11" fillId="5" borderId="21" xfId="0" applyNumberFormat="1" applyFont="1" applyFill="1" applyBorder="1" applyAlignment="1">
      <alignment horizontal="center" wrapText="1"/>
    </xf>
    <xf numFmtId="49" fontId="39" fillId="0" borderId="0" xfId="0" applyNumberFormat="1" applyFont="1" applyAlignment="1">
      <alignment horizontal="left"/>
    </xf>
    <xf numFmtId="49" fontId="19" fillId="2" borderId="20" xfId="0" applyNumberFormat="1" applyFont="1" applyFill="1" applyBorder="1" applyAlignment="1">
      <alignment horizontal="right" vertical="center"/>
    </xf>
    <xf numFmtId="49" fontId="12" fillId="2" borderId="20" xfId="0" applyNumberFormat="1" applyFont="1" applyFill="1" applyBorder="1" applyAlignment="1">
      <alignment horizontal="left" vertical="center"/>
    </xf>
    <xf numFmtId="0" fontId="26" fillId="2" borderId="0" xfId="0" applyFont="1" applyFill="1" applyAlignment="1">
      <alignment horizontal="left" vertical="center"/>
    </xf>
    <xf numFmtId="49" fontId="19" fillId="6" borderId="4" xfId="0" applyNumberFormat="1" applyFont="1" applyFill="1" applyBorder="1" applyAlignment="1">
      <alignment horizontal="left" vertical="center"/>
    </xf>
    <xf numFmtId="49" fontId="19" fillId="0" borderId="0" xfId="0" applyNumberFormat="1" applyFont="1" applyAlignment="1">
      <alignment horizontal="right" vertical="center"/>
    </xf>
    <xf numFmtId="0" fontId="0" fillId="6" borderId="9" xfId="0" applyFill="1" applyBorder="1" applyAlignment="1">
      <alignment horizontal="center" vertical="center"/>
    </xf>
    <xf numFmtId="49" fontId="21" fillId="0" borderId="22" xfId="0" applyNumberFormat="1" applyFont="1" applyBorder="1" applyAlignment="1">
      <alignment horizontal="left" vertical="center"/>
    </xf>
    <xf numFmtId="0" fontId="22" fillId="5" borderId="12" xfId="0" applyFont="1" applyFill="1" applyBorder="1" applyAlignment="1">
      <alignment horizontal="center" vertical="center"/>
    </xf>
    <xf numFmtId="0" fontId="43" fillId="0" borderId="0" xfId="0" applyFont="1"/>
    <xf numFmtId="0" fontId="18" fillId="0" borderId="0" xfId="0" applyFont="1"/>
    <xf numFmtId="0" fontId="7" fillId="0" borderId="0" xfId="0" applyFont="1" applyAlignment="1">
      <alignment vertical="top"/>
    </xf>
    <xf numFmtId="49" fontId="7" fillId="0" borderId="0" xfId="0" applyNumberFormat="1" applyFont="1" applyAlignment="1">
      <alignment vertical="top"/>
    </xf>
    <xf numFmtId="49" fontId="34" fillId="0" borderId="0" xfId="0" applyNumberFormat="1" applyFont="1" applyAlignment="1">
      <alignment vertical="top"/>
    </xf>
    <xf numFmtId="49" fontId="35" fillId="0" borderId="0" xfId="0" applyNumberFormat="1" applyFont="1"/>
    <xf numFmtId="49" fontId="18" fillId="0" borderId="0" xfId="0" applyNumberFormat="1" applyFont="1"/>
    <xf numFmtId="49" fontId="37" fillId="2" borderId="0" xfId="0" applyNumberFormat="1" applyFont="1" applyFill="1" applyAlignment="1">
      <alignment vertical="center"/>
    </xf>
    <xf numFmtId="49" fontId="20" fillId="0" borderId="6" xfId="0" applyNumberFormat="1" applyFont="1" applyBorder="1" applyAlignment="1">
      <alignment vertical="center"/>
    </xf>
    <xf numFmtId="49" fontId="44" fillId="0" borderId="6" xfId="0" applyNumberFormat="1" applyFont="1" applyBorder="1" applyAlignment="1">
      <alignment vertical="center"/>
    </xf>
    <xf numFmtId="49" fontId="20" fillId="0" borderId="6" xfId="2" applyNumberFormat="1" applyFont="1" applyBorder="1" applyAlignment="1" applyProtection="1">
      <alignment vertical="center"/>
      <protection locked="0"/>
    </xf>
    <xf numFmtId="0" fontId="21" fillId="0" borderId="6" xfId="0" applyFont="1" applyBorder="1" applyAlignment="1">
      <alignment horizontal="left" vertical="center"/>
    </xf>
    <xf numFmtId="49" fontId="11" fillId="2" borderId="0" xfId="0" applyNumberFormat="1" applyFont="1" applyFill="1" applyAlignment="1">
      <alignment horizontal="right" vertical="center"/>
    </xf>
    <xf numFmtId="49" fontId="11" fillId="2" borderId="0" xfId="0" applyNumberFormat="1" applyFont="1" applyFill="1" applyAlignment="1">
      <alignment horizontal="center" vertical="center"/>
    </xf>
    <xf numFmtId="49" fontId="11" fillId="2" borderId="0" xfId="0" applyNumberFormat="1" applyFont="1" applyFill="1" applyAlignment="1">
      <alignment horizontal="left" vertical="center"/>
    </xf>
    <xf numFmtId="49" fontId="43" fillId="2" borderId="0" xfId="0" applyNumberFormat="1" applyFont="1" applyFill="1" applyAlignment="1">
      <alignment horizontal="center" vertical="center"/>
    </xf>
    <xf numFmtId="49" fontId="43" fillId="2" borderId="0" xfId="0" applyNumberFormat="1" applyFont="1" applyFill="1" applyAlignment="1">
      <alignment vertical="center"/>
    </xf>
    <xf numFmtId="49" fontId="45" fillId="2" borderId="0" xfId="0" applyNumberFormat="1" applyFont="1" applyFill="1" applyAlignment="1">
      <alignment horizontal="center" vertical="center"/>
    </xf>
    <xf numFmtId="0" fontId="47" fillId="7" borderId="7" xfId="0" applyFont="1" applyFill="1" applyBorder="1" applyAlignment="1">
      <alignment horizontal="center" vertical="center"/>
    </xf>
    <xf numFmtId="0" fontId="45" fillId="0" borderId="7" xfId="0" applyFont="1" applyBorder="1" applyAlignment="1">
      <alignment vertical="center"/>
    </xf>
    <xf numFmtId="0" fontId="48" fillId="0" borderId="0" xfId="0" applyFont="1" applyAlignment="1">
      <alignment vertical="center"/>
    </xf>
    <xf numFmtId="0" fontId="48" fillId="0" borderId="7" xfId="0" applyFont="1" applyBorder="1" applyAlignment="1">
      <alignment horizontal="center" vertical="center"/>
    </xf>
    <xf numFmtId="0" fontId="49" fillId="6" borderId="0" xfId="0" applyFont="1" applyFill="1" applyAlignment="1">
      <alignment vertical="center"/>
    </xf>
    <xf numFmtId="0" fontId="50" fillId="6" borderId="0" xfId="0" applyFont="1" applyFill="1" applyAlignment="1">
      <alignment vertical="center"/>
    </xf>
    <xf numFmtId="49" fontId="49" fillId="6" borderId="0" xfId="0" applyNumberFormat="1" applyFont="1" applyFill="1" applyAlignment="1">
      <alignment vertical="center"/>
    </xf>
    <xf numFmtId="49" fontId="50" fillId="6" borderId="0" xfId="0" applyNumberFormat="1" applyFont="1" applyFill="1" applyAlignment="1">
      <alignment vertical="center"/>
    </xf>
    <xf numFmtId="0" fontId="22" fillId="6" borderId="0" xfId="0" applyFont="1" applyFill="1" applyAlignment="1">
      <alignment vertical="center"/>
    </xf>
    <xf numFmtId="0" fontId="22" fillId="0" borderId="10" xfId="0" applyFont="1" applyBorder="1" applyAlignment="1">
      <alignment vertical="center"/>
    </xf>
    <xf numFmtId="49" fontId="49" fillId="2" borderId="0" xfId="0" applyNumberFormat="1" applyFont="1" applyFill="1" applyAlignment="1">
      <alignment horizontal="center" vertical="center"/>
    </xf>
    <xf numFmtId="0" fontId="49" fillId="0" borderId="0" xfId="0" applyFont="1" applyAlignment="1">
      <alignment horizontal="center" vertical="center"/>
    </xf>
    <xf numFmtId="0" fontId="51" fillId="0" borderId="0" xfId="0" applyFont="1" applyAlignment="1">
      <alignment vertical="center"/>
    </xf>
    <xf numFmtId="0" fontId="52" fillId="0" borderId="0" xfId="0" applyFont="1" applyAlignment="1">
      <alignment vertical="center"/>
    </xf>
    <xf numFmtId="0" fontId="43" fillId="0" borderId="0" xfId="0" applyFont="1" applyAlignment="1">
      <alignment horizontal="right" vertical="center"/>
    </xf>
    <xf numFmtId="0" fontId="53" fillId="8" borderId="23" xfId="0" applyFont="1" applyFill="1" applyBorder="1" applyAlignment="1">
      <alignment horizontal="right" vertical="center"/>
    </xf>
    <xf numFmtId="0" fontId="48" fillId="0" borderId="7" xfId="0" applyFont="1" applyBorder="1" applyAlignment="1">
      <alignment vertical="center"/>
    </xf>
    <xf numFmtId="0" fontId="22" fillId="0" borderId="13" xfId="0" applyFont="1" applyBorder="1" applyAlignment="1">
      <alignment vertical="center"/>
    </xf>
    <xf numFmtId="0" fontId="48" fillId="0" borderId="18" xfId="0" applyFont="1" applyBorder="1" applyAlignment="1">
      <alignment horizontal="center" vertical="center"/>
    </xf>
    <xf numFmtId="0" fontId="48" fillId="0" borderId="17" xfId="0" applyFont="1" applyBorder="1" applyAlignment="1">
      <alignment horizontal="left" vertical="center"/>
    </xf>
    <xf numFmtId="0" fontId="47" fillId="0" borderId="0" xfId="0" applyFont="1" applyAlignment="1">
      <alignment horizontal="center" vertical="center"/>
    </xf>
    <xf numFmtId="0" fontId="48" fillId="0" borderId="0" xfId="0" applyFont="1" applyAlignment="1">
      <alignment horizontal="center" vertical="center"/>
    </xf>
    <xf numFmtId="0" fontId="53" fillId="8" borderId="17" xfId="0" applyFont="1" applyFill="1" applyBorder="1" applyAlignment="1">
      <alignment horizontal="right" vertical="center"/>
    </xf>
    <xf numFmtId="49" fontId="48" fillId="0" borderId="7" xfId="0" applyNumberFormat="1" applyFont="1" applyBorder="1" applyAlignment="1">
      <alignment vertical="center"/>
    </xf>
    <xf numFmtId="49" fontId="48" fillId="0" borderId="0" xfId="0" applyNumberFormat="1" applyFont="1" applyAlignment="1">
      <alignment vertical="center"/>
    </xf>
    <xf numFmtId="0" fontId="48" fillId="0" borderId="17" xfId="0" applyFont="1" applyBorder="1" applyAlignment="1">
      <alignment vertical="center"/>
    </xf>
    <xf numFmtId="49" fontId="48" fillId="0" borderId="17" xfId="0" applyNumberFormat="1" applyFont="1" applyBorder="1" applyAlignment="1">
      <alignment vertical="center"/>
    </xf>
    <xf numFmtId="0" fontId="48" fillId="0" borderId="18" xfId="0" applyFont="1" applyBorder="1" applyAlignment="1">
      <alignment vertical="center"/>
    </xf>
    <xf numFmtId="0" fontId="54" fillId="0" borderId="18" xfId="0" applyFont="1" applyBorder="1" applyAlignment="1">
      <alignment horizontal="center" vertical="center"/>
    </xf>
    <xf numFmtId="0" fontId="55" fillId="0" borderId="0" xfId="0" applyFont="1" applyAlignment="1">
      <alignment vertical="center"/>
    </xf>
    <xf numFmtId="0" fontId="54" fillId="0" borderId="7" xfId="0" applyFont="1" applyBorder="1" applyAlignment="1">
      <alignment horizontal="center" vertical="center"/>
    </xf>
    <xf numFmtId="0" fontId="22" fillId="0" borderId="16" xfId="0" applyFont="1" applyBorder="1" applyAlignment="1">
      <alignment vertical="center"/>
    </xf>
    <xf numFmtId="49" fontId="48" fillId="0" borderId="18" xfId="0" applyNumberFormat="1" applyFont="1" applyBorder="1" applyAlignment="1">
      <alignment vertical="center"/>
    </xf>
    <xf numFmtId="0" fontId="56" fillId="0" borderId="0" xfId="0" applyFont="1" applyAlignment="1">
      <alignment vertical="center"/>
    </xf>
    <xf numFmtId="49" fontId="57" fillId="2" borderId="0" xfId="0" applyNumberFormat="1" applyFont="1" applyFill="1" applyAlignment="1">
      <alignment horizontal="center" vertical="center"/>
    </xf>
    <xf numFmtId="49" fontId="22" fillId="6" borderId="0" xfId="0" applyNumberFormat="1" applyFont="1" applyFill="1" applyAlignment="1">
      <alignment vertical="center"/>
    </xf>
    <xf numFmtId="49" fontId="36" fillId="6" borderId="0" xfId="0" applyNumberFormat="1" applyFont="1" applyFill="1" applyAlignment="1">
      <alignment horizontal="center" vertical="center"/>
    </xf>
    <xf numFmtId="49" fontId="58" fillId="0" borderId="0" xfId="0" applyNumberFormat="1" applyFont="1" applyAlignment="1">
      <alignment vertical="center"/>
    </xf>
    <xf numFmtId="49" fontId="59" fillId="0" borderId="0" xfId="0" applyNumberFormat="1" applyFont="1" applyAlignment="1">
      <alignment horizontal="center" vertical="center"/>
    </xf>
    <xf numFmtId="49" fontId="58" fillId="6" borderId="0" xfId="0" applyNumberFormat="1" applyFont="1" applyFill="1" applyAlignment="1">
      <alignment vertical="center"/>
    </xf>
    <xf numFmtId="49" fontId="59" fillId="6" borderId="0" xfId="0" applyNumberFormat="1" applyFont="1" applyFill="1" applyAlignment="1">
      <alignment vertical="center"/>
    </xf>
    <xf numFmtId="0" fontId="0" fillId="6" borderId="0" xfId="0" applyFill="1" applyAlignment="1">
      <alignment vertical="center"/>
    </xf>
    <xf numFmtId="0" fontId="32" fillId="2" borderId="24" xfId="0" applyFont="1" applyFill="1" applyBorder="1" applyAlignment="1">
      <alignment vertical="center"/>
    </xf>
    <xf numFmtId="0" fontId="32" fillId="2" borderId="25" xfId="0" applyFont="1" applyFill="1" applyBorder="1" applyAlignment="1">
      <alignment vertical="center"/>
    </xf>
    <xf numFmtId="49" fontId="60" fillId="2" borderId="25" xfId="0" applyNumberFormat="1" applyFont="1" applyFill="1" applyBorder="1" applyAlignment="1">
      <alignment horizontal="center" vertical="center"/>
    </xf>
    <xf numFmtId="49" fontId="60" fillId="2" borderId="25" xfId="0" applyNumberFormat="1" applyFont="1" applyFill="1" applyBorder="1" applyAlignment="1">
      <alignment vertical="center"/>
    </xf>
    <xf numFmtId="49" fontId="60" fillId="2" borderId="25" xfId="0" applyNumberFormat="1" applyFont="1" applyFill="1" applyBorder="1" applyAlignment="1">
      <alignment horizontal="centerContinuous" vertical="center"/>
    </xf>
    <xf numFmtId="49" fontId="60" fillId="2" borderId="26" xfId="0" applyNumberFormat="1" applyFont="1" applyFill="1" applyBorder="1" applyAlignment="1">
      <alignment horizontal="centerContinuous" vertical="center"/>
    </xf>
    <xf numFmtId="49" fontId="61" fillId="2" borderId="25" xfId="0" applyNumberFormat="1" applyFont="1" applyFill="1" applyBorder="1" applyAlignment="1">
      <alignment vertical="center"/>
    </xf>
    <xf numFmtId="49" fontId="61" fillId="2" borderId="26" xfId="0" applyNumberFormat="1" applyFont="1" applyFill="1" applyBorder="1" applyAlignment="1">
      <alignment vertical="center"/>
    </xf>
    <xf numFmtId="49" fontId="32" fillId="2" borderId="25" xfId="0" applyNumberFormat="1" applyFont="1" applyFill="1" applyBorder="1" applyAlignment="1">
      <alignment horizontal="left" vertical="center"/>
    </xf>
    <xf numFmtId="49" fontId="32" fillId="0" borderId="25" xfId="0" applyNumberFormat="1" applyFont="1" applyBorder="1" applyAlignment="1">
      <alignment horizontal="left" vertical="center"/>
    </xf>
    <xf numFmtId="49" fontId="61" fillId="6" borderId="26" xfId="0" applyNumberFormat="1" applyFont="1" applyFill="1" applyBorder="1" applyAlignment="1">
      <alignment vertical="center"/>
    </xf>
    <xf numFmtId="49" fontId="11" fillId="0" borderId="0" xfId="0" applyNumberFormat="1" applyFont="1" applyAlignment="1">
      <alignment vertical="center"/>
    </xf>
    <xf numFmtId="49" fontId="11" fillId="0" borderId="0" xfId="0" applyNumberFormat="1" applyFont="1" applyAlignment="1">
      <alignment horizontal="center" vertical="center"/>
    </xf>
    <xf numFmtId="49" fontId="11" fillId="6" borderId="0" xfId="0" applyNumberFormat="1" applyFont="1" applyFill="1" applyAlignment="1">
      <alignment horizontal="center" vertical="center"/>
    </xf>
    <xf numFmtId="49" fontId="38" fillId="0" borderId="0" xfId="0" applyNumberFormat="1" applyFont="1" applyAlignment="1">
      <alignment horizontal="center" vertical="center"/>
    </xf>
    <xf numFmtId="49" fontId="43" fillId="0" borderId="0" xfId="0" applyNumberFormat="1" applyFont="1" applyAlignment="1">
      <alignment vertical="center"/>
    </xf>
    <xf numFmtId="49" fontId="43" fillId="0" borderId="17" xfId="0" applyNumberFormat="1" applyFont="1" applyBorder="1" applyAlignment="1">
      <alignment vertical="center"/>
    </xf>
    <xf numFmtId="49" fontId="32" fillId="2" borderId="28" xfId="0" applyNumberFormat="1" applyFont="1" applyFill="1" applyBorder="1" applyAlignment="1">
      <alignment vertical="center"/>
    </xf>
    <xf numFmtId="49" fontId="32" fillId="2" borderId="29" xfId="0" applyNumberFormat="1" applyFont="1" applyFill="1" applyBorder="1" applyAlignment="1">
      <alignment vertical="center"/>
    </xf>
    <xf numFmtId="49" fontId="43" fillId="2" borderId="17" xfId="0" applyNumberFormat="1" applyFont="1" applyFill="1" applyBorder="1" applyAlignment="1">
      <alignment vertical="center"/>
    </xf>
    <xf numFmtId="0" fontId="11" fillId="0" borderId="7" xfId="0" applyFont="1" applyBorder="1" applyAlignment="1">
      <alignment vertical="center"/>
    </xf>
    <xf numFmtId="49" fontId="43" fillId="0" borderId="7" xfId="0" applyNumberFormat="1" applyFont="1" applyBorder="1" applyAlignment="1">
      <alignment vertical="center"/>
    </xf>
    <xf numFmtId="49" fontId="11" fillId="0" borderId="7" xfId="0" applyNumberFormat="1" applyFont="1" applyBorder="1" applyAlignment="1">
      <alignment vertical="center"/>
    </xf>
    <xf numFmtId="49" fontId="43" fillId="0" borderId="18" xfId="0" applyNumberFormat="1" applyFont="1" applyBorder="1" applyAlignment="1">
      <alignment vertical="center"/>
    </xf>
    <xf numFmtId="49" fontId="11" fillId="0" borderId="30" xfId="0" applyNumberFormat="1" applyFont="1" applyBorder="1" applyAlignment="1">
      <alignment vertical="center"/>
    </xf>
    <xf numFmtId="49" fontId="11" fillId="0" borderId="18" xfId="0" applyNumberFormat="1" applyFont="1" applyBorder="1" applyAlignment="1">
      <alignment horizontal="right" vertical="center"/>
    </xf>
    <xf numFmtId="0" fontId="11" fillId="2" borderId="27" xfId="0" applyFont="1" applyFill="1" applyBorder="1" applyAlignment="1">
      <alignment vertical="center"/>
    </xf>
    <xf numFmtId="49" fontId="11" fillId="2" borderId="17" xfId="0" applyNumberFormat="1" applyFont="1" applyFill="1" applyBorder="1" applyAlignment="1">
      <alignment horizontal="right" vertical="center"/>
    </xf>
    <xf numFmtId="49" fontId="11" fillId="0" borderId="7" xfId="0" applyNumberFormat="1" applyFont="1" applyBorder="1" applyAlignment="1">
      <alignment horizontal="center" vertical="center"/>
    </xf>
    <xf numFmtId="0" fontId="11" fillId="6" borderId="7" xfId="0" applyFont="1" applyFill="1" applyBorder="1" applyAlignment="1">
      <alignment vertical="center"/>
    </xf>
    <xf numFmtId="49" fontId="11" fillId="6" borderId="7" xfId="0" applyNumberFormat="1" applyFont="1" applyFill="1" applyBorder="1" applyAlignment="1">
      <alignment horizontal="center" vertical="center"/>
    </xf>
    <xf numFmtId="49" fontId="11" fillId="6" borderId="18" xfId="0" applyNumberFormat="1" applyFont="1" applyFill="1" applyBorder="1" applyAlignment="1">
      <alignment vertical="center"/>
    </xf>
    <xf numFmtId="49" fontId="38" fillId="0" borderId="7" xfId="0" applyNumberFormat="1" applyFont="1" applyBorder="1" applyAlignment="1">
      <alignment horizontal="center" vertical="center"/>
    </xf>
    <xf numFmtId="0" fontId="53" fillId="8" borderId="18" xfId="0" applyFont="1" applyFill="1" applyBorder="1" applyAlignment="1">
      <alignment horizontal="right" vertical="center"/>
    </xf>
    <xf numFmtId="0" fontId="50" fillId="6" borderId="17" xfId="0" applyFont="1" applyFill="1" applyBorder="1" applyAlignment="1">
      <alignment vertical="center"/>
    </xf>
    <xf numFmtId="0" fontId="50" fillId="6" borderId="7" xfId="0" applyFont="1" applyFill="1" applyBorder="1" applyAlignment="1">
      <alignment vertical="center"/>
    </xf>
    <xf numFmtId="0" fontId="50" fillId="6" borderId="18" xfId="0" applyFont="1" applyFill="1" applyBorder="1" applyAlignment="1">
      <alignment vertical="center"/>
    </xf>
    <xf numFmtId="0" fontId="62" fillId="0" borderId="0" xfId="0" applyFont="1" applyAlignment="1">
      <alignment vertical="center"/>
    </xf>
    <xf numFmtId="0" fontId="48" fillId="0" borderId="18" xfId="0" applyFont="1" applyBorder="1" applyAlignment="1">
      <alignment horizontal="right" vertical="center"/>
    </xf>
    <xf numFmtId="0" fontId="53" fillId="8" borderId="0" xfId="0" applyFont="1" applyFill="1" applyAlignment="1">
      <alignment horizontal="right" vertical="center"/>
    </xf>
    <xf numFmtId="49" fontId="11" fillId="5" borderId="6" xfId="0" applyNumberFormat="1" applyFont="1" applyFill="1" applyBorder="1" applyAlignment="1">
      <alignment horizontal="center" wrapText="1"/>
    </xf>
    <xf numFmtId="0" fontId="11" fillId="2" borderId="0" xfId="0" applyFont="1" applyFill="1" applyAlignment="1">
      <alignment horizontal="right" vertical="center"/>
    </xf>
    <xf numFmtId="0" fontId="46" fillId="0" borderId="0" xfId="0" applyFont="1" applyAlignment="1">
      <alignment horizontal="center" vertical="center"/>
    </xf>
    <xf numFmtId="0" fontId="49" fillId="6" borderId="0" xfId="0" applyFont="1" applyFill="1" applyAlignment="1">
      <alignment horizontal="center" vertical="center"/>
    </xf>
    <xf numFmtId="49" fontId="49" fillId="6" borderId="0" xfId="0" applyNumberFormat="1" applyFont="1" applyFill="1" applyAlignment="1">
      <alignment horizontal="center" vertical="center"/>
    </xf>
    <xf numFmtId="49" fontId="11" fillId="6" borderId="7" xfId="0" applyNumberFormat="1" applyFont="1" applyFill="1" applyBorder="1" applyAlignment="1">
      <alignment vertical="center"/>
    </xf>
    <xf numFmtId="49" fontId="32" fillId="2" borderId="29" xfId="0" applyNumberFormat="1" applyFont="1" applyFill="1" applyBorder="1" applyAlignment="1">
      <alignment horizontal="left" vertical="center"/>
    </xf>
    <xf numFmtId="49" fontId="61" fillId="2" borderId="29" xfId="0" applyNumberFormat="1" applyFont="1" applyFill="1" applyBorder="1" applyAlignment="1">
      <alignment vertical="center"/>
    </xf>
    <xf numFmtId="49" fontId="11" fillId="2" borderId="7" xfId="0" applyNumberFormat="1" applyFont="1" applyFill="1" applyBorder="1" applyAlignment="1">
      <alignment vertical="center"/>
    </xf>
    <xf numFmtId="0" fontId="32" fillId="2" borderId="27" xfId="0" applyFont="1" applyFill="1" applyBorder="1" applyAlignment="1">
      <alignment vertical="center"/>
    </xf>
    <xf numFmtId="49" fontId="11" fillId="2" borderId="27" xfId="0" applyNumberFormat="1" applyFont="1" applyFill="1" applyBorder="1" applyAlignment="1">
      <alignment vertical="center"/>
    </xf>
    <xf numFmtId="49" fontId="11" fillId="2" borderId="30" xfId="0" applyNumberFormat="1" applyFont="1" applyFill="1" applyBorder="1" applyAlignment="1">
      <alignment vertical="center"/>
    </xf>
    <xf numFmtId="0" fontId="64" fillId="2" borderId="0" xfId="0" applyFont="1" applyFill="1" applyAlignment="1">
      <alignment vertical="center"/>
    </xf>
    <xf numFmtId="0" fontId="24" fillId="2" borderId="0" xfId="0" applyFont="1" applyFill="1" applyAlignment="1">
      <alignment horizontal="center" vertical="center" wrapText="1"/>
    </xf>
    <xf numFmtId="0" fontId="20" fillId="2" borderId="0" xfId="0" applyFont="1" applyFill="1" applyAlignment="1">
      <alignment vertical="center"/>
    </xf>
    <xf numFmtId="0" fontId="11" fillId="2" borderId="0" xfId="0" applyFont="1" applyFill="1" applyAlignment="1">
      <alignment horizontal="center"/>
    </xf>
    <xf numFmtId="0" fontId="29" fillId="2" borderId="32" xfId="0" applyFont="1" applyFill="1" applyBorder="1" applyAlignment="1">
      <alignment horizontal="left" vertical="center"/>
    </xf>
    <xf numFmtId="0" fontId="30" fillId="2" borderId="33" xfId="0" applyFont="1" applyFill="1" applyBorder="1" applyAlignment="1">
      <alignment horizontal="left" vertical="center"/>
    </xf>
    <xf numFmtId="49" fontId="65" fillId="0" borderId="0" xfId="0" applyNumberFormat="1" applyFont="1" applyAlignment="1">
      <alignment vertical="top"/>
    </xf>
    <xf numFmtId="0" fontId="11" fillId="2" borderId="17" xfId="0" applyFont="1" applyFill="1" applyBorder="1" applyAlignment="1">
      <alignment horizontal="right" vertical="center"/>
    </xf>
    <xf numFmtId="0" fontId="11" fillId="2" borderId="18" xfId="0" applyFont="1" applyFill="1" applyBorder="1" applyAlignment="1">
      <alignment horizontal="right" vertical="center"/>
    </xf>
    <xf numFmtId="49" fontId="11" fillId="2" borderId="28" xfId="0" applyNumberFormat="1" applyFont="1" applyFill="1" applyBorder="1" applyAlignment="1">
      <alignment vertical="center"/>
    </xf>
    <xf numFmtId="49" fontId="11" fillId="2" borderId="29" xfId="0" applyNumberFormat="1" applyFont="1" applyFill="1" applyBorder="1" applyAlignment="1">
      <alignment vertical="center"/>
    </xf>
    <xf numFmtId="49" fontId="11" fillId="2" borderId="23" xfId="0" applyNumberFormat="1" applyFont="1" applyFill="1" applyBorder="1" applyAlignment="1">
      <alignment horizontal="right" vertical="center"/>
    </xf>
    <xf numFmtId="0" fontId="32" fillId="2" borderId="0" xfId="0" applyFont="1" applyFill="1" applyAlignment="1">
      <alignment vertical="center"/>
    </xf>
    <xf numFmtId="49" fontId="65" fillId="0" borderId="0" xfId="0" applyNumberFormat="1" applyFont="1" applyAlignment="1">
      <alignment horizontal="center"/>
    </xf>
    <xf numFmtId="0" fontId="22" fillId="0" borderId="34" xfId="0" applyFont="1" applyBorder="1" applyAlignment="1">
      <alignment horizontal="center" vertical="center"/>
    </xf>
    <xf numFmtId="0" fontId="46" fillId="0" borderId="7" xfId="0" applyFont="1" applyBorder="1" applyAlignment="1">
      <alignment horizontal="center" vertical="center"/>
    </xf>
    <xf numFmtId="49" fontId="11" fillId="2" borderId="35" xfId="0" applyNumberFormat="1" applyFont="1" applyFill="1" applyBorder="1" applyAlignment="1">
      <alignment horizontal="center" wrapText="1"/>
    </xf>
    <xf numFmtId="49" fontId="13" fillId="0" borderId="0" xfId="0" applyNumberFormat="1" applyFont="1" applyAlignment="1">
      <alignment vertical="top"/>
    </xf>
    <xf numFmtId="0" fontId="33" fillId="5" borderId="18" xfId="0" applyFont="1" applyFill="1" applyBorder="1" applyAlignment="1">
      <alignment horizontal="center" vertical="center"/>
    </xf>
    <xf numFmtId="49" fontId="11" fillId="5" borderId="35" xfId="0" applyNumberFormat="1" applyFont="1" applyFill="1" applyBorder="1" applyAlignment="1">
      <alignment horizontal="center" wrapText="1"/>
    </xf>
    <xf numFmtId="1" fontId="33" fillId="5" borderId="11" xfId="0" applyNumberFormat="1" applyFont="1" applyFill="1" applyBorder="1" applyAlignment="1">
      <alignment horizontal="center" vertical="center"/>
    </xf>
    <xf numFmtId="49" fontId="11" fillId="5" borderId="36" xfId="0" applyNumberFormat="1" applyFont="1" applyFill="1" applyBorder="1" applyAlignment="1">
      <alignment horizontal="center" wrapText="1"/>
    </xf>
    <xf numFmtId="1" fontId="33" fillId="5" borderId="37" xfId="0" applyNumberFormat="1" applyFont="1" applyFill="1" applyBorder="1" applyAlignment="1">
      <alignment horizontal="center" vertical="center"/>
    </xf>
    <xf numFmtId="0" fontId="9" fillId="0" borderId="11" xfId="0" applyFont="1" applyBorder="1" applyAlignment="1">
      <alignment horizontal="center" vertical="center"/>
    </xf>
    <xf numFmtId="49" fontId="7" fillId="0" borderId="0" xfId="0" applyNumberFormat="1" applyFont="1" applyAlignment="1">
      <alignment horizontal="left" vertical="top"/>
    </xf>
    <xf numFmtId="0" fontId="25" fillId="0" borderId="0" xfId="0" applyFont="1" applyAlignment="1">
      <alignment horizontal="left"/>
    </xf>
    <xf numFmtId="49" fontId="10" fillId="0" borderId="0" xfId="0" applyNumberFormat="1" applyFont="1" applyAlignment="1">
      <alignment horizontal="left"/>
    </xf>
    <xf numFmtId="14" fontId="20" fillId="0" borderId="6" xfId="0" applyNumberFormat="1" applyFont="1" applyBorder="1" applyAlignment="1">
      <alignment horizontal="left" vertical="center"/>
    </xf>
    <xf numFmtId="49" fontId="66" fillId="2" borderId="4" xfId="0" applyNumberFormat="1" applyFont="1" applyFill="1" applyBorder="1" applyAlignment="1">
      <alignment vertical="center"/>
    </xf>
    <xf numFmtId="49" fontId="66" fillId="2" borderId="0" xfId="0" applyNumberFormat="1" applyFont="1" applyFill="1" applyAlignment="1">
      <alignment vertical="center"/>
    </xf>
    <xf numFmtId="49" fontId="67" fillId="2" borderId="0" xfId="0" applyNumberFormat="1" applyFont="1" applyFill="1" applyAlignment="1">
      <alignment horizontal="left" vertical="center"/>
    </xf>
    <xf numFmtId="0" fontId="38" fillId="2" borderId="38" xfId="0" applyFont="1" applyFill="1" applyBorder="1" applyAlignment="1">
      <alignment horizontal="center" wrapText="1"/>
    </xf>
    <xf numFmtId="0" fontId="38" fillId="5" borderId="38" xfId="0" applyFont="1" applyFill="1" applyBorder="1" applyAlignment="1">
      <alignment horizontal="center" wrapText="1"/>
    </xf>
    <xf numFmtId="49" fontId="39" fillId="0" borderId="0" xfId="0" applyNumberFormat="1" applyFont="1" applyAlignment="1">
      <alignment horizontal="center"/>
    </xf>
    <xf numFmtId="0" fontId="0" fillId="2" borderId="31" xfId="0" applyFill="1" applyBorder="1" applyAlignment="1">
      <alignment horizontal="center" vertical="center"/>
    </xf>
    <xf numFmtId="49" fontId="12" fillId="6" borderId="0" xfId="0" applyNumberFormat="1" applyFont="1" applyFill="1" applyAlignment="1">
      <alignment horizontal="left" vertical="center"/>
    </xf>
    <xf numFmtId="49" fontId="22" fillId="0" borderId="12" xfId="0" applyNumberFormat="1" applyFont="1" applyBorder="1" applyAlignment="1">
      <alignment horizontal="center" vertical="center"/>
    </xf>
    <xf numFmtId="0" fontId="11" fillId="2" borderId="7" xfId="0" applyFont="1" applyFill="1" applyBorder="1" applyAlignment="1">
      <alignment horizontal="right" vertical="center"/>
    </xf>
    <xf numFmtId="49" fontId="11" fillId="0" borderId="7" xfId="0" applyNumberFormat="1" applyFont="1" applyBorder="1" applyAlignment="1">
      <alignment horizontal="right" vertical="center"/>
    </xf>
    <xf numFmtId="49" fontId="11" fillId="2" borderId="29" xfId="0" applyNumberFormat="1" applyFont="1" applyFill="1" applyBorder="1" applyAlignment="1">
      <alignment horizontal="right" vertical="center"/>
    </xf>
    <xf numFmtId="0" fontId="32" fillId="2" borderId="17" xfId="0" applyFont="1" applyFill="1" applyBorder="1" applyAlignment="1">
      <alignment vertical="center"/>
    </xf>
    <xf numFmtId="0" fontId="32" fillId="2" borderId="26" xfId="0" applyFont="1" applyFill="1" applyBorder="1" applyAlignment="1">
      <alignment vertical="center"/>
    </xf>
    <xf numFmtId="49" fontId="11" fillId="0" borderId="28" xfId="0" applyNumberFormat="1" applyFont="1" applyBorder="1" applyAlignment="1">
      <alignment vertical="center"/>
    </xf>
    <xf numFmtId="49" fontId="11" fillId="0" borderId="29" xfId="0" applyNumberFormat="1" applyFont="1" applyBorder="1" applyAlignment="1">
      <alignment vertical="center"/>
    </xf>
    <xf numFmtId="49" fontId="11" fillId="0" borderId="29" xfId="0" applyNumberFormat="1" applyFont="1" applyBorder="1" applyAlignment="1">
      <alignment horizontal="right" vertical="center"/>
    </xf>
    <xf numFmtId="49" fontId="11" fillId="0" borderId="23" xfId="0" applyNumberFormat="1" applyFont="1" applyBorder="1" applyAlignment="1">
      <alignment horizontal="right" vertical="center"/>
    </xf>
    <xf numFmtId="49" fontId="11" fillId="2" borderId="39" xfId="0" applyNumberFormat="1" applyFont="1" applyFill="1" applyBorder="1" applyAlignment="1">
      <alignment horizontal="center" wrapText="1"/>
    </xf>
    <xf numFmtId="0" fontId="22" fillId="0" borderId="40" xfId="0" applyFont="1" applyBorder="1" applyAlignment="1">
      <alignment horizontal="center" vertical="center"/>
    </xf>
    <xf numFmtId="49" fontId="11" fillId="2" borderId="0" xfId="0" applyNumberFormat="1" applyFont="1" applyFill="1" applyAlignment="1">
      <alignment horizontal="center" vertical="center" shrinkToFit="1"/>
    </xf>
    <xf numFmtId="0" fontId="66" fillId="2" borderId="0" xfId="0" applyFont="1" applyFill="1"/>
    <xf numFmtId="0" fontId="16" fillId="0" borderId="0" xfId="0" applyFont="1" applyAlignment="1">
      <alignment horizontal="left"/>
    </xf>
    <xf numFmtId="0" fontId="16" fillId="0" borderId="0" xfId="0" applyFont="1" applyAlignment="1">
      <alignment horizontal="left" vertical="center"/>
    </xf>
    <xf numFmtId="0" fontId="33" fillId="5" borderId="7" xfId="0" applyFont="1" applyFill="1" applyBorder="1" applyAlignment="1">
      <alignment horizontal="center" vertical="center"/>
    </xf>
    <xf numFmtId="0" fontId="22" fillId="0" borderId="41" xfId="0" applyFont="1" applyBorder="1" applyAlignment="1">
      <alignment horizontal="center" vertical="center"/>
    </xf>
    <xf numFmtId="0" fontId="22" fillId="5" borderId="41" xfId="0" applyFont="1" applyFill="1" applyBorder="1" applyAlignment="1">
      <alignment horizontal="center" vertical="center"/>
    </xf>
    <xf numFmtId="49" fontId="69" fillId="0" borderId="6" xfId="0" applyNumberFormat="1" applyFont="1" applyBorder="1" applyAlignment="1">
      <alignment horizontal="right" vertical="center"/>
    </xf>
    <xf numFmtId="0" fontId="46" fillId="0" borderId="7" xfId="0" applyFont="1" applyBorder="1" applyAlignment="1">
      <alignment horizontal="center" vertical="center" shrinkToFit="1"/>
    </xf>
    <xf numFmtId="0" fontId="46" fillId="0" borderId="0" xfId="0" applyFont="1" applyAlignment="1">
      <alignment horizontal="center" vertical="center" shrinkToFit="1"/>
    </xf>
    <xf numFmtId="0" fontId="71" fillId="6" borderId="0" xfId="0" applyFont="1" applyFill="1" applyAlignment="1">
      <alignment horizontal="right" vertical="center"/>
    </xf>
    <xf numFmtId="0" fontId="16" fillId="4" borderId="5" xfId="0" applyFont="1" applyFill="1" applyBorder="1" applyAlignment="1">
      <alignment horizontal="left" vertical="center"/>
    </xf>
    <xf numFmtId="0" fontId="22" fillId="4" borderId="5" xfId="0" applyFont="1" applyFill="1" applyBorder="1" applyAlignment="1">
      <alignment vertical="center"/>
    </xf>
    <xf numFmtId="49" fontId="72" fillId="2" borderId="19" xfId="0" applyNumberFormat="1" applyFont="1" applyFill="1" applyBorder="1" applyAlignment="1">
      <alignment horizontal="left" vertical="center"/>
    </xf>
    <xf numFmtId="0" fontId="74" fillId="0" borderId="7" xfId="0" applyFont="1" applyBorder="1" applyAlignment="1">
      <alignment vertical="center"/>
    </xf>
    <xf numFmtId="0" fontId="75" fillId="0" borderId="0" xfId="0" applyFont="1" applyAlignment="1">
      <alignment vertical="center"/>
    </xf>
    <xf numFmtId="0" fontId="76" fillId="0" borderId="0" xfId="0" applyFont="1" applyAlignment="1">
      <alignment vertical="center"/>
    </xf>
    <xf numFmtId="0" fontId="77" fillId="0" borderId="0" xfId="0" applyFont="1" applyAlignment="1">
      <alignment horizontal="right" vertical="center"/>
    </xf>
    <xf numFmtId="49" fontId="14" fillId="6" borderId="0" xfId="0" applyNumberFormat="1" applyFont="1" applyFill="1" applyAlignment="1">
      <alignment vertical="top"/>
    </xf>
    <xf numFmtId="49" fontId="7" fillId="6" borderId="0" xfId="0" applyNumberFormat="1" applyFont="1" applyFill="1" applyAlignment="1">
      <alignment vertical="top"/>
    </xf>
    <xf numFmtId="49" fontId="65" fillId="6" borderId="0" xfId="0" applyNumberFormat="1" applyFont="1" applyFill="1" applyAlignment="1">
      <alignment vertical="top"/>
    </xf>
    <xf numFmtId="49" fontId="34" fillId="6" borderId="0" xfId="0" applyNumberFormat="1" applyFont="1" applyFill="1" applyAlignment="1">
      <alignment vertical="top"/>
    </xf>
    <xf numFmtId="49" fontId="39" fillId="6" borderId="0" xfId="0" applyNumberFormat="1" applyFont="1" applyFill="1" applyAlignment="1">
      <alignment horizontal="center"/>
    </xf>
    <xf numFmtId="49" fontId="39" fillId="6" borderId="0" xfId="0" applyNumberFormat="1" applyFont="1" applyFill="1" applyAlignment="1">
      <alignment horizontal="left"/>
    </xf>
    <xf numFmtId="49" fontId="17" fillId="6" borderId="0" xfId="0" applyNumberFormat="1" applyFont="1" applyFill="1" applyAlignment="1">
      <alignment horizontal="left"/>
    </xf>
    <xf numFmtId="49" fontId="16" fillId="6" borderId="0" xfId="0" applyNumberFormat="1" applyFont="1" applyFill="1" applyAlignment="1">
      <alignment horizontal="left"/>
    </xf>
    <xf numFmtId="49" fontId="35" fillId="6" borderId="0" xfId="0" applyNumberFormat="1" applyFont="1" applyFill="1"/>
    <xf numFmtId="49" fontId="22" fillId="6" borderId="0" xfId="0" applyNumberFormat="1" applyFont="1" applyFill="1"/>
    <xf numFmtId="49" fontId="18" fillId="6" borderId="0" xfId="0" applyNumberFormat="1" applyFont="1" applyFill="1"/>
    <xf numFmtId="14" fontId="20" fillId="6" borderId="6" xfId="0" applyNumberFormat="1" applyFont="1" applyFill="1" applyBorder="1" applyAlignment="1">
      <alignment horizontal="left" vertical="center"/>
    </xf>
    <xf numFmtId="49" fontId="20" fillId="6" borderId="6" xfId="0" applyNumberFormat="1" applyFont="1" applyFill="1" applyBorder="1" applyAlignment="1">
      <alignment vertical="center"/>
    </xf>
    <xf numFmtId="49" fontId="0" fillId="6" borderId="6" xfId="0" applyNumberFormat="1" applyFill="1" applyBorder="1" applyAlignment="1">
      <alignment vertical="center"/>
    </xf>
    <xf numFmtId="49" fontId="44" fillId="6" borderId="6" xfId="0" applyNumberFormat="1" applyFont="1" applyFill="1" applyBorder="1" applyAlignment="1">
      <alignment vertical="center"/>
    </xf>
    <xf numFmtId="49" fontId="20" fillId="6" borderId="6" xfId="2" applyNumberFormat="1" applyFont="1" applyFill="1" applyBorder="1" applyAlignment="1" applyProtection="1">
      <alignment vertical="center"/>
      <protection locked="0"/>
    </xf>
    <xf numFmtId="0" fontId="21" fillId="6" borderId="6" xfId="0" applyFont="1" applyFill="1" applyBorder="1" applyAlignment="1">
      <alignment horizontal="left" vertical="center"/>
    </xf>
    <xf numFmtId="49" fontId="21" fillId="6" borderId="6" xfId="0" applyNumberFormat="1" applyFont="1" applyFill="1" applyBorder="1" applyAlignment="1">
      <alignment horizontal="right" vertical="center"/>
    </xf>
    <xf numFmtId="0" fontId="47" fillId="6" borderId="7" xfId="0" applyFont="1" applyFill="1" applyBorder="1" applyAlignment="1">
      <alignment horizontal="center" vertical="center"/>
    </xf>
    <xf numFmtId="0" fontId="45" fillId="6" borderId="7" xfId="0" applyFont="1" applyFill="1" applyBorder="1" applyAlignment="1">
      <alignment vertical="center"/>
    </xf>
    <xf numFmtId="0" fontId="48" fillId="6" borderId="7" xfId="0" applyFont="1" applyFill="1" applyBorder="1" applyAlignment="1">
      <alignment horizontal="center" vertical="center"/>
    </xf>
    <xf numFmtId="0" fontId="48" fillId="6" borderId="0" xfId="0" applyFont="1" applyFill="1" applyAlignment="1">
      <alignment vertical="center"/>
    </xf>
    <xf numFmtId="0" fontId="51" fillId="6" borderId="0" xfId="0" applyFont="1" applyFill="1" applyAlignment="1">
      <alignment vertical="center"/>
    </xf>
    <xf numFmtId="0" fontId="52" fillId="6" borderId="0" xfId="0" applyFont="1" applyFill="1" applyAlignment="1">
      <alignment vertical="center"/>
    </xf>
    <xf numFmtId="0" fontId="48" fillId="6" borderId="7" xfId="0" applyFont="1" applyFill="1" applyBorder="1" applyAlignment="1">
      <alignment vertical="center"/>
    </xf>
    <xf numFmtId="0" fontId="0" fillId="6" borderId="7" xfId="0" applyFill="1" applyBorder="1"/>
    <xf numFmtId="0" fontId="48" fillId="6" borderId="18" xfId="0" applyFont="1" applyFill="1" applyBorder="1" applyAlignment="1">
      <alignment horizontal="center" vertical="center"/>
    </xf>
    <xf numFmtId="0" fontId="48" fillId="6" borderId="17" xfId="0" applyFont="1" applyFill="1" applyBorder="1" applyAlignment="1">
      <alignment horizontal="left" vertical="center"/>
    </xf>
    <xf numFmtId="0" fontId="48" fillId="6" borderId="0" xfId="0" applyFont="1" applyFill="1" applyAlignment="1">
      <alignment horizontal="center" vertical="center"/>
    </xf>
    <xf numFmtId="49" fontId="48" fillId="6" borderId="7" xfId="0" applyNumberFormat="1" applyFont="1" applyFill="1" applyBorder="1" applyAlignment="1">
      <alignment vertical="center"/>
    </xf>
    <xf numFmtId="49" fontId="48" fillId="6" borderId="0" xfId="0" applyNumberFormat="1" applyFont="1" applyFill="1" applyAlignment="1">
      <alignment vertical="center"/>
    </xf>
    <xf numFmtId="0" fontId="48" fillId="6" borderId="17" xfId="0" applyFont="1" applyFill="1" applyBorder="1" applyAlignment="1">
      <alignment vertical="center"/>
    </xf>
    <xf numFmtId="49" fontId="48" fillId="6" borderId="17" xfId="0" applyNumberFormat="1" applyFont="1" applyFill="1" applyBorder="1" applyAlignment="1">
      <alignment vertical="center"/>
    </xf>
    <xf numFmtId="0" fontId="48" fillId="6" borderId="18" xfId="0" applyFont="1" applyFill="1" applyBorder="1" applyAlignment="1">
      <alignment vertical="center"/>
    </xf>
    <xf numFmtId="0" fontId="54" fillId="6" borderId="18" xfId="0" applyFont="1" applyFill="1" applyBorder="1" applyAlignment="1">
      <alignment horizontal="center" vertical="center"/>
    </xf>
    <xf numFmtId="0" fontId="55" fillId="6" borderId="0" xfId="0" applyFont="1" applyFill="1" applyAlignment="1">
      <alignment vertical="center"/>
    </xf>
    <xf numFmtId="0" fontId="54" fillId="6" borderId="7" xfId="0" applyFont="1" applyFill="1" applyBorder="1" applyAlignment="1">
      <alignment horizontal="center" vertical="center"/>
    </xf>
    <xf numFmtId="49" fontId="48" fillId="6" borderId="18" xfId="0" applyNumberFormat="1" applyFont="1" applyFill="1" applyBorder="1" applyAlignment="1">
      <alignment vertical="center"/>
    </xf>
    <xf numFmtId="0" fontId="56" fillId="6" borderId="0" xfId="0" applyFont="1" applyFill="1" applyAlignment="1">
      <alignment vertical="center"/>
    </xf>
    <xf numFmtId="0" fontId="11" fillId="6" borderId="0" xfId="0" applyFont="1" applyFill="1" applyAlignment="1">
      <alignment horizontal="right" vertical="center"/>
    </xf>
    <xf numFmtId="0" fontId="49" fillId="6" borderId="0" xfId="0" applyFont="1" applyFill="1" applyAlignment="1">
      <alignment horizontal="left" vertical="center"/>
    </xf>
    <xf numFmtId="0" fontId="22" fillId="6" borderId="0" xfId="0" applyFont="1" applyFill="1"/>
    <xf numFmtId="0" fontId="12" fillId="6" borderId="0" xfId="0" applyFont="1" applyFill="1" applyAlignment="1">
      <alignment vertical="center"/>
    </xf>
    <xf numFmtId="0" fontId="20" fillId="6" borderId="0" xfId="0" applyFont="1" applyFill="1" applyAlignment="1">
      <alignment vertical="center"/>
    </xf>
    <xf numFmtId="0" fontId="22" fillId="6" borderId="10" xfId="0" applyFont="1" applyFill="1" applyBorder="1" applyAlignment="1">
      <alignment vertical="center"/>
    </xf>
    <xf numFmtId="0" fontId="22" fillId="6" borderId="13" xfId="0" applyFont="1" applyFill="1" applyBorder="1" applyAlignment="1">
      <alignment vertical="center"/>
    </xf>
    <xf numFmtId="0" fontId="22" fillId="6" borderId="16" xfId="0" applyFont="1" applyFill="1" applyBorder="1" applyAlignment="1">
      <alignment vertical="center"/>
    </xf>
    <xf numFmtId="0" fontId="0" fillId="6" borderId="0" xfId="0" applyFill="1"/>
    <xf numFmtId="0" fontId="7" fillId="6" borderId="0" xfId="0" applyFont="1" applyFill="1" applyAlignment="1">
      <alignment vertical="top"/>
    </xf>
    <xf numFmtId="49" fontId="45" fillId="6" borderId="0" xfId="0" applyNumberFormat="1" applyFont="1" applyFill="1" applyAlignment="1">
      <alignment horizontal="center" vertical="center"/>
    </xf>
    <xf numFmtId="49" fontId="38" fillId="6" borderId="0" xfId="0" applyNumberFormat="1" applyFont="1" applyFill="1" applyAlignment="1">
      <alignment horizontal="center" vertical="center"/>
    </xf>
    <xf numFmtId="49" fontId="43" fillId="6" borderId="0" xfId="0" applyNumberFormat="1" applyFont="1" applyFill="1" applyAlignment="1">
      <alignment vertical="center"/>
    </xf>
    <xf numFmtId="49" fontId="43" fillId="6" borderId="17" xfId="0" applyNumberFormat="1" applyFont="1" applyFill="1" applyBorder="1" applyAlignment="1">
      <alignment vertical="center"/>
    </xf>
    <xf numFmtId="49" fontId="32" fillId="6" borderId="28" xfId="0" applyNumberFormat="1" applyFont="1" applyFill="1" applyBorder="1" applyAlignment="1">
      <alignment vertical="center"/>
    </xf>
    <xf numFmtId="49" fontId="32" fillId="6" borderId="29" xfId="0" applyNumberFormat="1" applyFont="1" applyFill="1" applyBorder="1" applyAlignment="1">
      <alignment vertical="center"/>
    </xf>
    <xf numFmtId="49" fontId="43" fillId="6" borderId="7" xfId="0" applyNumberFormat="1" applyFont="1" applyFill="1" applyBorder="1" applyAlignment="1">
      <alignment vertical="center"/>
    </xf>
    <xf numFmtId="49" fontId="43" fillId="6" borderId="18" xfId="0" applyNumberFormat="1" applyFont="1" applyFill="1" applyBorder="1" applyAlignment="1">
      <alignment vertical="center"/>
    </xf>
    <xf numFmtId="49" fontId="38" fillId="6" borderId="7" xfId="0" applyNumberFormat="1" applyFont="1" applyFill="1" applyBorder="1" applyAlignment="1">
      <alignment horizontal="center" vertical="center"/>
    </xf>
    <xf numFmtId="49" fontId="11" fillId="6" borderId="28" xfId="0" applyNumberFormat="1" applyFont="1" applyFill="1" applyBorder="1" applyAlignment="1">
      <alignment vertical="center"/>
    </xf>
    <xf numFmtId="49" fontId="11" fillId="6" borderId="29" xfId="0" applyNumberFormat="1" applyFont="1" applyFill="1" applyBorder="1" applyAlignment="1">
      <alignment vertical="center"/>
    </xf>
    <xf numFmtId="49" fontId="11" fillId="6" borderId="23" xfId="0" applyNumberFormat="1" applyFont="1" applyFill="1" applyBorder="1" applyAlignment="1">
      <alignment horizontal="right" vertical="center"/>
    </xf>
    <xf numFmtId="49" fontId="11" fillId="6" borderId="30" xfId="0" applyNumberFormat="1" applyFont="1" applyFill="1" applyBorder="1" applyAlignment="1">
      <alignment vertical="center"/>
    </xf>
    <xf numFmtId="49" fontId="11" fillId="6" borderId="18" xfId="0" applyNumberFormat="1" applyFont="1" applyFill="1" applyBorder="1" applyAlignment="1">
      <alignment horizontal="right" vertical="center"/>
    </xf>
    <xf numFmtId="49" fontId="74" fillId="2" borderId="0" xfId="0" applyNumberFormat="1" applyFont="1" applyFill="1" applyAlignment="1">
      <alignment horizontal="center" vertical="center"/>
    </xf>
    <xf numFmtId="0" fontId="74" fillId="6" borderId="7" xfId="0" applyFont="1" applyFill="1" applyBorder="1" applyAlignment="1">
      <alignment vertical="center"/>
    </xf>
    <xf numFmtId="0" fontId="80" fillId="6" borderId="7" xfId="0" applyFont="1" applyFill="1" applyBorder="1" applyAlignment="1">
      <alignment vertical="center"/>
    </xf>
    <xf numFmtId="49" fontId="80" fillId="2" borderId="0" xfId="0" applyNumberFormat="1" applyFont="1" applyFill="1" applyAlignment="1">
      <alignment horizontal="center" vertical="center"/>
    </xf>
    <xf numFmtId="0" fontId="3" fillId="2" borderId="0" xfId="0" applyFont="1" applyFill="1"/>
    <xf numFmtId="49" fontId="26" fillId="0" borderId="0" xfId="0" applyNumberFormat="1" applyFont="1" applyAlignment="1">
      <alignment vertical="center"/>
    </xf>
    <xf numFmtId="49" fontId="37" fillId="0" borderId="0" xfId="0" applyNumberFormat="1" applyFont="1" applyAlignment="1">
      <alignment vertical="center"/>
    </xf>
    <xf numFmtId="49" fontId="44" fillId="0" borderId="0" xfId="0" applyNumberFormat="1" applyFont="1" applyAlignment="1">
      <alignment vertical="center"/>
    </xf>
    <xf numFmtId="49" fontId="20" fillId="0" borderId="0" xfId="0" applyNumberFormat="1" applyFont="1" applyAlignment="1">
      <alignment vertical="center"/>
    </xf>
    <xf numFmtId="0" fontId="0" fillId="6" borderId="0" xfId="0" applyFill="1" applyAlignment="1">
      <alignment horizontal="center"/>
    </xf>
    <xf numFmtId="49" fontId="32" fillId="0" borderId="0" xfId="0" applyNumberFormat="1" applyFont="1" applyAlignment="1">
      <alignment horizontal="left" vertical="center"/>
    </xf>
    <xf numFmtId="49" fontId="61" fillId="0" borderId="0" xfId="0" applyNumberFormat="1" applyFont="1" applyAlignment="1">
      <alignment vertical="center"/>
    </xf>
    <xf numFmtId="49" fontId="32" fillId="0" borderId="0" xfId="0" applyNumberFormat="1" applyFont="1" applyAlignment="1">
      <alignment vertical="center"/>
    </xf>
    <xf numFmtId="0" fontId="53" fillId="0" borderId="0" xfId="0" applyFont="1" applyAlignment="1">
      <alignment horizontal="right" vertical="center"/>
    </xf>
    <xf numFmtId="49" fontId="60" fillId="2" borderId="29" xfId="0" applyNumberFormat="1" applyFont="1" applyFill="1" applyBorder="1" applyAlignment="1">
      <alignment horizontal="center" vertical="center"/>
    </xf>
    <xf numFmtId="49" fontId="60" fillId="2" borderId="29" xfId="0" applyNumberFormat="1" applyFont="1" applyFill="1" applyBorder="1" applyAlignment="1">
      <alignment vertical="center"/>
    </xf>
    <xf numFmtId="49" fontId="11" fillId="6" borderId="28" xfId="0" applyNumberFormat="1" applyFont="1" applyFill="1" applyBorder="1" applyAlignment="1">
      <alignment horizontal="center" vertical="center"/>
    </xf>
    <xf numFmtId="49" fontId="43" fillId="6" borderId="29" xfId="0" applyNumberFormat="1" applyFont="1" applyFill="1" applyBorder="1" applyAlignment="1">
      <alignment vertical="center"/>
    </xf>
    <xf numFmtId="0" fontId="0" fillId="6" borderId="23" xfId="0" applyFill="1" applyBorder="1"/>
    <xf numFmtId="49" fontId="11" fillId="6" borderId="27" xfId="0" applyNumberFormat="1" applyFont="1" applyFill="1" applyBorder="1" applyAlignment="1">
      <alignment horizontal="center" vertical="center"/>
    </xf>
    <xf numFmtId="0" fontId="0" fillId="6" borderId="17" xfId="0" applyFill="1" applyBorder="1"/>
    <xf numFmtId="49" fontId="11" fillId="6" borderId="30" xfId="0" applyNumberFormat="1" applyFont="1" applyFill="1" applyBorder="1" applyAlignment="1">
      <alignment horizontal="center" vertical="center"/>
    </xf>
    <xf numFmtId="0" fontId="0" fillId="6" borderId="18" xfId="0" applyFill="1" applyBorder="1"/>
    <xf numFmtId="49" fontId="38" fillId="6" borderId="28" xfId="0" applyNumberFormat="1" applyFont="1" applyFill="1" applyBorder="1" applyAlignment="1">
      <alignment horizontal="center" vertical="center"/>
    </xf>
    <xf numFmtId="49" fontId="11" fillId="6" borderId="23" xfId="0" applyNumberFormat="1" applyFont="1" applyFill="1" applyBorder="1" applyAlignment="1">
      <alignment vertical="center"/>
    </xf>
    <xf numFmtId="49" fontId="38" fillId="6" borderId="27" xfId="0" applyNumberFormat="1" applyFont="1" applyFill="1" applyBorder="1" applyAlignment="1">
      <alignment horizontal="center" vertical="center"/>
    </xf>
    <xf numFmtId="49" fontId="38" fillId="6" borderId="30" xfId="0" applyNumberFormat="1" applyFont="1" applyFill="1" applyBorder="1" applyAlignment="1">
      <alignment horizontal="center" vertical="center"/>
    </xf>
    <xf numFmtId="0" fontId="11" fillId="6" borderId="30" xfId="0" applyFont="1" applyFill="1" applyBorder="1" applyAlignment="1">
      <alignment vertical="center"/>
    </xf>
    <xf numFmtId="49" fontId="11" fillId="6" borderId="27" xfId="0" applyNumberFormat="1" applyFont="1" applyFill="1" applyBorder="1" applyAlignment="1">
      <alignment vertical="center"/>
    </xf>
    <xf numFmtId="0" fontId="0" fillId="2" borderId="25" xfId="0" applyFill="1" applyBorder="1"/>
    <xf numFmtId="0" fontId="0" fillId="6" borderId="29" xfId="0" applyFill="1" applyBorder="1"/>
    <xf numFmtId="0" fontId="3" fillId="6" borderId="0" xfId="0" applyFont="1" applyFill="1"/>
    <xf numFmtId="0" fontId="81" fillId="2" borderId="0" xfId="0" applyFont="1" applyFill="1" applyAlignment="1">
      <alignment horizontal="center" shrinkToFit="1"/>
    </xf>
    <xf numFmtId="0" fontId="82" fillId="9" borderId="0" xfId="0" applyFont="1" applyFill="1"/>
    <xf numFmtId="0" fontId="82" fillId="6" borderId="0" xfId="0" applyFont="1" applyFill="1"/>
    <xf numFmtId="0" fontId="78" fillId="6" borderId="7" xfId="0" applyFont="1" applyFill="1" applyBorder="1" applyAlignment="1">
      <alignment horizontal="center" vertical="center" shrinkToFit="1"/>
    </xf>
    <xf numFmtId="0" fontId="78" fillId="6" borderId="7" xfId="0" applyFont="1" applyFill="1" applyBorder="1" applyAlignment="1">
      <alignment vertical="center" shrinkToFit="1"/>
    </xf>
    <xf numFmtId="0" fontId="78" fillId="6" borderId="0" xfId="0" applyFont="1" applyFill="1" applyAlignment="1">
      <alignment shrinkToFit="1"/>
    </xf>
    <xf numFmtId="0" fontId="0" fillId="6" borderId="5" xfId="0" applyFill="1" applyBorder="1" applyAlignment="1">
      <alignment horizontal="center" vertical="center"/>
    </xf>
    <xf numFmtId="49" fontId="22" fillId="3" borderId="0" xfId="0" applyNumberFormat="1" applyFont="1" applyFill="1"/>
    <xf numFmtId="0" fontId="0" fillId="3" borderId="0" xfId="0" applyFill="1" applyAlignment="1">
      <alignment horizontal="center"/>
    </xf>
    <xf numFmtId="49" fontId="22" fillId="4" borderId="0" xfId="0" applyNumberFormat="1" applyFont="1" applyFill="1"/>
    <xf numFmtId="0" fontId="0" fillId="4" borderId="0" xfId="0" applyFill="1" applyAlignment="1">
      <alignment horizontal="center"/>
    </xf>
    <xf numFmtId="49" fontId="22" fillId="10" borderId="0" xfId="0" applyNumberFormat="1" applyFont="1" applyFill="1"/>
    <xf numFmtId="0" fontId="0" fillId="10" borderId="0" xfId="0" applyFill="1" applyAlignment="1">
      <alignment horizontal="center"/>
    </xf>
    <xf numFmtId="0" fontId="5" fillId="2" borderId="0" xfId="1" applyFill="1" applyBorder="1"/>
    <xf numFmtId="0" fontId="0" fillId="3" borderId="0" xfId="0" applyFill="1"/>
    <xf numFmtId="49" fontId="0" fillId="3" borderId="0" xfId="0" applyNumberFormat="1" applyFill="1"/>
    <xf numFmtId="0" fontId="0" fillId="11" borderId="37" xfId="0" applyFill="1" applyBorder="1" applyAlignment="1">
      <alignment horizontal="center"/>
    </xf>
    <xf numFmtId="0" fontId="0" fillId="0" borderId="6" xfId="0" applyBorder="1"/>
    <xf numFmtId="49" fontId="21" fillId="4" borderId="5" xfId="0" applyNumberFormat="1" applyFont="1" applyFill="1" applyBorder="1" applyAlignment="1">
      <alignment horizontal="left" vertical="center"/>
    </xf>
    <xf numFmtId="0" fontId="0" fillId="12" borderId="0" xfId="0" applyFill="1"/>
    <xf numFmtId="0" fontId="83" fillId="13" borderId="0" xfId="0" applyFont="1" applyFill="1" applyAlignment="1">
      <alignment horizontal="center" vertical="center"/>
    </xf>
    <xf numFmtId="0" fontId="84" fillId="6" borderId="7" xfId="0" applyFont="1" applyFill="1" applyBorder="1" applyAlignment="1">
      <alignment horizontal="center"/>
    </xf>
    <xf numFmtId="0" fontId="84" fillId="6" borderId="0" xfId="0" applyFont="1" applyFill="1" applyAlignment="1">
      <alignment horizontal="center"/>
    </xf>
    <xf numFmtId="0" fontId="3" fillId="6" borderId="0" xfId="0" applyFont="1" applyFill="1" applyAlignment="1">
      <alignment horizontal="center" vertical="center"/>
    </xf>
    <xf numFmtId="0" fontId="3" fillId="6" borderId="0" xfId="0" applyFont="1" applyFill="1" applyAlignment="1">
      <alignment vertical="center"/>
    </xf>
    <xf numFmtId="0" fontId="85" fillId="6" borderId="0" xfId="0" applyFont="1" applyFill="1" applyAlignment="1">
      <alignment vertical="center"/>
    </xf>
    <xf numFmtId="0" fontId="86" fillId="6" borderId="0" xfId="0" applyFont="1" applyFill="1"/>
    <xf numFmtId="49" fontId="73" fillId="2" borderId="0" xfId="0" applyNumberFormat="1" applyFont="1" applyFill="1" applyAlignment="1">
      <alignment horizontal="center" vertical="center"/>
    </xf>
    <xf numFmtId="49" fontId="14" fillId="4" borderId="26" xfId="0" applyNumberFormat="1" applyFont="1" applyFill="1" applyBorder="1" applyAlignment="1">
      <alignment vertical="center"/>
    </xf>
    <xf numFmtId="49" fontId="68" fillId="3" borderId="1" xfId="0" applyNumberFormat="1" applyFont="1" applyFill="1" applyBorder="1" applyAlignment="1">
      <alignment vertical="center" shrinkToFit="1"/>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42" xfId="0" applyFont="1" applyBorder="1" applyAlignment="1">
      <alignment horizontal="center" vertical="center"/>
    </xf>
    <xf numFmtId="49" fontId="68" fillId="3" borderId="2" xfId="0" applyNumberFormat="1" applyFont="1" applyFill="1" applyBorder="1" applyAlignment="1">
      <alignment vertical="center" shrinkToFit="1"/>
    </xf>
    <xf numFmtId="49" fontId="68" fillId="3" borderId="38" xfId="0" applyNumberFormat="1" applyFont="1" applyFill="1" applyBorder="1" applyAlignment="1">
      <alignment vertical="center" shrinkToFit="1"/>
    </xf>
    <xf numFmtId="49" fontId="22" fillId="0" borderId="6" xfId="0" applyNumberFormat="1" applyFont="1" applyBorder="1" applyAlignment="1">
      <alignment horizontal="left"/>
    </xf>
    <xf numFmtId="0" fontId="11" fillId="2" borderId="1" xfId="0" applyFont="1" applyFill="1" applyBorder="1" applyAlignment="1">
      <alignment wrapText="1"/>
    </xf>
    <xf numFmtId="0" fontId="11" fillId="2" borderId="38" xfId="0" applyFont="1" applyFill="1" applyBorder="1" applyAlignment="1">
      <alignment wrapText="1"/>
    </xf>
    <xf numFmtId="0" fontId="22" fillId="0" borderId="43" xfId="0" applyFont="1" applyBorder="1" applyAlignment="1">
      <alignment horizontal="center" vertical="center"/>
    </xf>
    <xf numFmtId="49" fontId="27" fillId="2" borderId="31" xfId="0" applyNumberFormat="1" applyFont="1" applyFill="1" applyBorder="1" applyAlignment="1">
      <alignment horizontal="right" vertical="center"/>
    </xf>
    <xf numFmtId="0" fontId="22" fillId="0" borderId="25" xfId="0" applyFont="1" applyBorder="1" applyAlignment="1">
      <alignment horizontal="center" vertical="center"/>
    </xf>
    <xf numFmtId="0" fontId="22" fillId="5" borderId="25" xfId="0" applyFont="1" applyFill="1" applyBorder="1" applyAlignment="1">
      <alignment horizontal="center" vertical="center"/>
    </xf>
    <xf numFmtId="0" fontId="79" fillId="6" borderId="7" xfId="0" applyFont="1" applyFill="1" applyBorder="1" applyAlignment="1">
      <alignment horizontal="center" vertical="center"/>
    </xf>
    <xf numFmtId="0" fontId="79" fillId="6" borderId="0" xfId="0" applyFont="1" applyFill="1" applyAlignment="1">
      <alignment horizontal="center" vertical="center"/>
    </xf>
    <xf numFmtId="0" fontId="75" fillId="6" borderId="0" xfId="0" applyFont="1" applyFill="1" applyAlignment="1">
      <alignment vertical="center"/>
    </xf>
    <xf numFmtId="0" fontId="76" fillId="6" borderId="0" xfId="0" applyFont="1" applyFill="1" applyAlignment="1">
      <alignment vertical="center"/>
    </xf>
    <xf numFmtId="49" fontId="0" fillId="0" borderId="0" xfId="0" applyNumberFormat="1" applyAlignment="1">
      <alignment horizontal="center"/>
    </xf>
    <xf numFmtId="49" fontId="22" fillId="0" borderId="12" xfId="0" applyNumberFormat="1" applyFont="1" applyBorder="1" applyAlignment="1">
      <alignment horizontal="center" vertical="center" wrapText="1"/>
    </xf>
    <xf numFmtId="49" fontId="27" fillId="2" borderId="20" xfId="0" applyNumberFormat="1" applyFont="1" applyFill="1" applyBorder="1" applyAlignment="1">
      <alignment horizontal="right" vertical="center"/>
    </xf>
    <xf numFmtId="49" fontId="69" fillId="0" borderId="15" xfId="0" applyNumberFormat="1" applyFont="1" applyBorder="1" applyAlignment="1">
      <alignment horizontal="right" vertical="center"/>
    </xf>
    <xf numFmtId="0" fontId="22" fillId="0" borderId="7" xfId="0" applyFont="1" applyBorder="1" applyAlignment="1">
      <alignment horizontal="center" vertical="center"/>
    </xf>
    <xf numFmtId="0" fontId="89" fillId="6" borderId="0" xfId="0" applyFont="1" applyFill="1" applyAlignment="1">
      <alignment horizontal="right" vertical="center"/>
    </xf>
    <xf numFmtId="0" fontId="41" fillId="15" borderId="15" xfId="0" applyFont="1" applyFill="1" applyBorder="1" applyAlignment="1">
      <alignment horizontal="right" vertical="center"/>
    </xf>
    <xf numFmtId="0" fontId="49" fillId="15" borderId="0" xfId="0" applyFont="1" applyFill="1" applyAlignment="1">
      <alignment vertical="center"/>
    </xf>
    <xf numFmtId="49" fontId="58" fillId="15" borderId="0" xfId="0" applyNumberFormat="1" applyFont="1" applyFill="1" applyAlignment="1">
      <alignment vertical="center"/>
    </xf>
    <xf numFmtId="0" fontId="78" fillId="0" borderId="18" xfId="0" applyFont="1" applyBorder="1" applyAlignment="1">
      <alignment vertical="center"/>
    </xf>
    <xf numFmtId="49" fontId="22" fillId="0" borderId="28" xfId="0" applyNumberFormat="1" applyFont="1" applyBorder="1" applyAlignment="1">
      <alignment horizontal="center" vertical="center"/>
    </xf>
    <xf numFmtId="49" fontId="0" fillId="0" borderId="12" xfId="0" applyNumberFormat="1" applyBorder="1" applyAlignment="1">
      <alignment horizontal="center" vertical="center"/>
    </xf>
    <xf numFmtId="0" fontId="70" fillId="0" borderId="0" xfId="0" applyFont="1" applyAlignment="1">
      <alignment horizontal="left"/>
    </xf>
    <xf numFmtId="49" fontId="13" fillId="4" borderId="24" xfId="0" applyNumberFormat="1" applyFont="1" applyFill="1" applyBorder="1" applyAlignment="1">
      <alignment vertical="center"/>
    </xf>
    <xf numFmtId="49" fontId="87" fillId="2" borderId="0" xfId="0" applyNumberFormat="1" applyFont="1" applyFill="1" applyAlignment="1">
      <alignment horizontal="right" vertical="center"/>
    </xf>
    <xf numFmtId="0" fontId="87" fillId="0" borderId="0" xfId="0" applyFont="1" applyAlignment="1">
      <alignment vertical="center"/>
    </xf>
    <xf numFmtId="0" fontId="87" fillId="2" borderId="0" xfId="0" applyFont="1" applyFill="1" applyAlignment="1">
      <alignment horizontal="right" vertical="center"/>
    </xf>
    <xf numFmtId="0" fontId="87" fillId="2" borderId="0" xfId="0" applyFont="1" applyFill="1" applyAlignment="1">
      <alignment horizontal="center" vertical="center"/>
    </xf>
    <xf numFmtId="0" fontId="87" fillId="2" borderId="0" xfId="0" applyFont="1" applyFill="1" applyAlignment="1">
      <alignment horizontal="left" vertical="center"/>
    </xf>
    <xf numFmtId="0" fontId="87" fillId="2" borderId="0" xfId="0" applyFont="1" applyFill="1" applyAlignment="1">
      <alignment vertical="center"/>
    </xf>
    <xf numFmtId="0" fontId="88" fillId="2" borderId="0" xfId="0" applyFont="1" applyFill="1" applyAlignment="1">
      <alignment horizontal="center" vertical="center"/>
    </xf>
    <xf numFmtId="0" fontId="88" fillId="2" borderId="0" xfId="0" applyFont="1" applyFill="1" applyAlignment="1">
      <alignment vertical="center"/>
    </xf>
    <xf numFmtId="0" fontId="87" fillId="6" borderId="0" xfId="0" applyFont="1" applyFill="1" applyAlignment="1">
      <alignment vertical="center"/>
    </xf>
    <xf numFmtId="0" fontId="87" fillId="3" borderId="0" xfId="0" applyFont="1" applyFill="1"/>
    <xf numFmtId="0" fontId="87" fillId="3" borderId="0" xfId="0" applyFont="1" applyFill="1" applyAlignment="1">
      <alignment horizontal="center"/>
    </xf>
    <xf numFmtId="0" fontId="87" fillId="6" borderId="0" xfId="0" applyFont="1" applyFill="1"/>
    <xf numFmtId="0" fontId="87" fillId="0" borderId="0" xfId="0" applyFont="1"/>
    <xf numFmtId="49" fontId="88" fillId="2" borderId="0" xfId="0" applyNumberFormat="1" applyFont="1" applyFill="1" applyAlignment="1">
      <alignment vertical="center"/>
    </xf>
    <xf numFmtId="49" fontId="11" fillId="2" borderId="17" xfId="0" applyNumberFormat="1" applyFont="1" applyFill="1" applyBorder="1" applyAlignment="1">
      <alignment horizontal="center" wrapText="1"/>
    </xf>
    <xf numFmtId="0" fontId="0" fillId="0" borderId="5" xfId="0" applyBorder="1" applyAlignment="1">
      <alignment horizontal="left" vertical="center" indent="1"/>
    </xf>
    <xf numFmtId="0" fontId="22" fillId="0" borderId="5" xfId="0" applyFont="1" applyBorder="1" applyAlignment="1">
      <alignment vertical="center"/>
    </xf>
    <xf numFmtId="0" fontId="93" fillId="7" borderId="7" xfId="0" applyFont="1" applyFill="1" applyBorder="1" applyAlignment="1">
      <alignment horizontal="center" vertical="center"/>
    </xf>
    <xf numFmtId="0" fontId="93" fillId="0" borderId="0" xfId="0" applyFont="1" applyAlignment="1">
      <alignment horizontal="center" vertical="center"/>
    </xf>
    <xf numFmtId="0" fontId="35" fillId="6" borderId="0" xfId="0" applyFont="1" applyFill="1"/>
    <xf numFmtId="0" fontId="35" fillId="0" borderId="0" xfId="0" applyFont="1"/>
    <xf numFmtId="49" fontId="94" fillId="0" borderId="0" xfId="0" applyNumberFormat="1" applyFont="1" applyAlignment="1">
      <alignment vertical="top"/>
    </xf>
    <xf numFmtId="49" fontId="94" fillId="6" borderId="0" xfId="0" applyNumberFormat="1" applyFont="1" applyFill="1" applyAlignment="1">
      <alignment vertical="top"/>
    </xf>
    <xf numFmtId="0" fontId="4" fillId="0" borderId="5" xfId="0" applyFont="1" applyBorder="1" applyAlignment="1">
      <alignment horizontal="left" vertical="center" indent="1"/>
    </xf>
    <xf numFmtId="0" fontId="55" fillId="0" borderId="7" xfId="0" applyFont="1" applyBorder="1" applyAlignment="1">
      <alignment vertical="center"/>
    </xf>
    <xf numFmtId="49" fontId="7" fillId="6" borderId="0" xfId="3" applyNumberFormat="1" applyFont="1" applyFill="1" applyAlignment="1">
      <alignment vertical="top"/>
    </xf>
    <xf numFmtId="49" fontId="39" fillId="6" borderId="0" xfId="3" applyNumberFormat="1" applyFont="1" applyFill="1" applyAlignment="1">
      <alignment horizontal="center"/>
    </xf>
    <xf numFmtId="49" fontId="65" fillId="6" borderId="0" xfId="3" applyNumberFormat="1" applyFont="1" applyFill="1" applyAlignment="1">
      <alignment vertical="top"/>
    </xf>
    <xf numFmtId="49" fontId="34" fillId="6" borderId="0" xfId="3" applyNumberFormat="1" applyFont="1" applyFill="1" applyAlignment="1">
      <alignment vertical="top"/>
    </xf>
    <xf numFmtId="0" fontId="4" fillId="0" borderId="0" xfId="3"/>
    <xf numFmtId="49" fontId="39" fillId="6" borderId="0" xfId="3" applyNumberFormat="1" applyFont="1" applyFill="1" applyAlignment="1">
      <alignment horizontal="left"/>
    </xf>
    <xf numFmtId="49" fontId="17" fillId="6" borderId="0" xfId="3" applyNumberFormat="1" applyFont="1" applyFill="1" applyAlignment="1">
      <alignment horizontal="left"/>
    </xf>
    <xf numFmtId="49" fontId="34" fillId="0" borderId="0" xfId="3" applyNumberFormat="1" applyFont="1" applyAlignment="1">
      <alignment vertical="top"/>
    </xf>
    <xf numFmtId="49" fontId="7" fillId="0" borderId="0" xfId="3" applyNumberFormat="1" applyFont="1" applyAlignment="1">
      <alignment vertical="top"/>
    </xf>
    <xf numFmtId="0" fontId="35" fillId="6" borderId="0" xfId="3" applyFont="1" applyFill="1"/>
    <xf numFmtId="49" fontId="16" fillId="6" borderId="0" xfId="3" applyNumberFormat="1" applyFont="1" applyFill="1" applyAlignment="1">
      <alignment horizontal="left"/>
    </xf>
    <xf numFmtId="49" fontId="35" fillId="6" borderId="0" xfId="3" applyNumberFormat="1" applyFont="1" applyFill="1"/>
    <xf numFmtId="49" fontId="22" fillId="6" borderId="0" xfId="3" applyNumberFormat="1" applyFont="1" applyFill="1"/>
    <xf numFmtId="49" fontId="18" fillId="6" borderId="0" xfId="3" applyNumberFormat="1" applyFont="1" applyFill="1"/>
    <xf numFmtId="49" fontId="18" fillId="0" borderId="0" xfId="3" applyNumberFormat="1" applyFont="1"/>
    <xf numFmtId="49" fontId="22" fillId="0" borderId="0" xfId="3" applyNumberFormat="1" applyFont="1"/>
    <xf numFmtId="49" fontId="26" fillId="2" borderId="0" xfId="3" applyNumberFormat="1" applyFont="1" applyFill="1" applyAlignment="1">
      <alignment vertical="center"/>
    </xf>
    <xf numFmtId="49" fontId="37" fillId="2" borderId="0" xfId="3" applyNumberFormat="1" applyFont="1" applyFill="1" applyAlignment="1">
      <alignment vertical="center"/>
    </xf>
    <xf numFmtId="49" fontId="27" fillId="2" borderId="0" xfId="3" applyNumberFormat="1" applyFont="1" applyFill="1" applyAlignment="1">
      <alignment horizontal="right" vertical="center"/>
    </xf>
    <xf numFmtId="49" fontId="37" fillId="0" borderId="0" xfId="3" applyNumberFormat="1" applyFont="1" applyAlignment="1">
      <alignment vertical="center"/>
    </xf>
    <xf numFmtId="49" fontId="26" fillId="0" borderId="0" xfId="3" applyNumberFormat="1" applyFont="1" applyAlignment="1">
      <alignment vertical="center"/>
    </xf>
    <xf numFmtId="49" fontId="22" fillId="3" borderId="0" xfId="3" applyNumberFormat="1" applyFont="1" applyFill="1"/>
    <xf numFmtId="0" fontId="4" fillId="3" borderId="0" xfId="3" applyFill="1" applyAlignment="1">
      <alignment horizontal="center"/>
    </xf>
    <xf numFmtId="0" fontId="4" fillId="0" borderId="0" xfId="3" applyAlignment="1">
      <alignment horizontal="center"/>
    </xf>
    <xf numFmtId="14" fontId="20" fillId="6" borderId="6" xfId="3" applyNumberFormat="1" applyFont="1" applyFill="1" applyBorder="1" applyAlignment="1">
      <alignment horizontal="left" vertical="center"/>
    </xf>
    <xf numFmtId="49" fontId="20" fillId="6" borderId="6" xfId="3" applyNumberFormat="1" applyFont="1" applyFill="1" applyBorder="1" applyAlignment="1">
      <alignment vertical="center"/>
    </xf>
    <xf numFmtId="49" fontId="44" fillId="6" borderId="6" xfId="3" applyNumberFormat="1" applyFont="1" applyFill="1" applyBorder="1" applyAlignment="1">
      <alignment vertical="center"/>
    </xf>
    <xf numFmtId="49" fontId="21" fillId="6" borderId="6" xfId="3" applyNumberFormat="1" applyFont="1" applyFill="1" applyBorder="1" applyAlignment="1">
      <alignment horizontal="right" vertical="center"/>
    </xf>
    <xf numFmtId="49" fontId="44" fillId="0" borderId="0" xfId="3" applyNumberFormat="1" applyFont="1" applyAlignment="1">
      <alignment vertical="center"/>
    </xf>
    <xf numFmtId="49" fontId="20" fillId="0" borderId="0" xfId="3" applyNumberFormat="1" applyFont="1" applyAlignment="1">
      <alignment vertical="center"/>
    </xf>
    <xf numFmtId="49" fontId="22" fillId="4" borderId="0" xfId="3" applyNumberFormat="1" applyFont="1" applyFill="1"/>
    <xf numFmtId="0" fontId="4" fillId="4" borderId="0" xfId="3" applyFill="1" applyAlignment="1">
      <alignment horizontal="center"/>
    </xf>
    <xf numFmtId="0" fontId="4" fillId="2" borderId="0" xfId="3" applyFill="1"/>
    <xf numFmtId="0" fontId="81" fillId="2" borderId="0" xfId="3" applyFont="1" applyFill="1" applyAlignment="1">
      <alignment horizontal="center" shrinkToFit="1"/>
    </xf>
    <xf numFmtId="49" fontId="22" fillId="10" borderId="0" xfId="3" applyNumberFormat="1" applyFont="1" applyFill="1"/>
    <xf numFmtId="0" fontId="4" fillId="10" borderId="0" xfId="3" applyFill="1" applyAlignment="1">
      <alignment horizontal="center"/>
    </xf>
    <xf numFmtId="0" fontId="4" fillId="6" borderId="0" xfId="3" applyFill="1"/>
    <xf numFmtId="0" fontId="81" fillId="6" borderId="0" xfId="3" applyFont="1" applyFill="1" applyAlignment="1">
      <alignment horizontal="center" shrinkToFit="1"/>
    </xf>
    <xf numFmtId="0" fontId="46" fillId="6" borderId="7" xfId="3" applyFont="1" applyFill="1" applyBorder="1" applyAlignment="1">
      <alignment horizontal="center" vertical="center" shrinkToFit="1"/>
    </xf>
    <xf numFmtId="0" fontId="46" fillId="6" borderId="0" xfId="3" applyFont="1" applyFill="1" applyAlignment="1">
      <alignment horizontal="center" vertical="center" shrinkToFit="1"/>
    </xf>
    <xf numFmtId="0" fontId="46" fillId="6" borderId="7" xfId="3" applyFont="1" applyFill="1" applyBorder="1" applyAlignment="1">
      <alignment vertical="center"/>
    </xf>
    <xf numFmtId="0" fontId="4" fillId="6" borderId="7" xfId="3" applyFill="1" applyBorder="1"/>
    <xf numFmtId="0" fontId="4" fillId="6" borderId="0" xfId="3" applyFill="1" applyAlignment="1">
      <alignment horizontal="center"/>
    </xf>
    <xf numFmtId="0" fontId="82" fillId="9" borderId="0" xfId="3" applyFont="1" applyFill="1"/>
    <xf numFmtId="0" fontId="4" fillId="6" borderId="30" xfId="3" applyFill="1" applyBorder="1"/>
    <xf numFmtId="0" fontId="82" fillId="6" borderId="0" xfId="3" applyFont="1" applyFill="1"/>
    <xf numFmtId="0" fontId="46" fillId="6" borderId="0" xfId="3" applyFont="1" applyFill="1" applyAlignment="1">
      <alignment vertical="center"/>
    </xf>
    <xf numFmtId="0" fontId="4" fillId="6" borderId="5" xfId="3" applyFill="1" applyBorder="1" applyAlignment="1">
      <alignment horizontal="center" vertical="center"/>
    </xf>
    <xf numFmtId="0" fontId="32" fillId="2" borderId="24" xfId="3" applyFont="1" applyFill="1" applyBorder="1" applyAlignment="1">
      <alignment vertical="center"/>
    </xf>
    <xf numFmtId="0" fontId="32" fillId="2" borderId="25" xfId="3" applyFont="1" applyFill="1" applyBorder="1" applyAlignment="1">
      <alignment vertical="center"/>
    </xf>
    <xf numFmtId="0" fontId="32" fillId="2" borderId="26" xfId="3" applyFont="1" applyFill="1" applyBorder="1" applyAlignment="1">
      <alignment vertical="center"/>
    </xf>
    <xf numFmtId="49" fontId="60" fillId="2" borderId="29" xfId="3" applyNumberFormat="1" applyFont="1" applyFill="1" applyBorder="1" applyAlignment="1">
      <alignment horizontal="center" vertical="center"/>
    </xf>
    <xf numFmtId="49" fontId="60" fillId="2" borderId="25" xfId="3" applyNumberFormat="1" applyFont="1" applyFill="1" applyBorder="1" applyAlignment="1">
      <alignment vertical="center"/>
    </xf>
    <xf numFmtId="0" fontId="4" fillId="2" borderId="25" xfId="3" applyFill="1" applyBorder="1"/>
    <xf numFmtId="49" fontId="60" fillId="2" borderId="29" xfId="3" applyNumberFormat="1" applyFont="1" applyFill="1" applyBorder="1" applyAlignment="1">
      <alignment vertical="center"/>
    </xf>
    <xf numFmtId="49" fontId="61" fillId="2" borderId="29" xfId="3" applyNumberFormat="1" applyFont="1" applyFill="1" applyBorder="1" applyAlignment="1">
      <alignment vertical="center"/>
    </xf>
    <xf numFmtId="49" fontId="32" fillId="2" borderId="29" xfId="3" applyNumberFormat="1" applyFont="1" applyFill="1" applyBorder="1" applyAlignment="1">
      <alignment horizontal="left" vertical="center"/>
    </xf>
    <xf numFmtId="49" fontId="32" fillId="0" borderId="0" xfId="3" applyNumberFormat="1" applyFont="1" applyAlignment="1">
      <alignment horizontal="left" vertical="center"/>
    </xf>
    <xf numFmtId="49" fontId="61" fillId="0" borderId="0" xfId="3" applyNumberFormat="1" applyFont="1" applyAlignment="1">
      <alignment vertical="center"/>
    </xf>
    <xf numFmtId="49" fontId="11" fillId="6" borderId="28" xfId="3" applyNumberFormat="1" applyFont="1" applyFill="1" applyBorder="1" applyAlignment="1">
      <alignment vertical="center"/>
    </xf>
    <xf numFmtId="49" fontId="11" fillId="6" borderId="29" xfId="3" applyNumberFormat="1" applyFont="1" applyFill="1" applyBorder="1" applyAlignment="1">
      <alignment vertical="center"/>
    </xf>
    <xf numFmtId="49" fontId="11" fillId="6" borderId="23" xfId="3" applyNumberFormat="1" applyFont="1" applyFill="1" applyBorder="1" applyAlignment="1">
      <alignment horizontal="right" vertical="center"/>
    </xf>
    <xf numFmtId="49" fontId="11" fillId="6" borderId="28" xfId="3" applyNumberFormat="1" applyFont="1" applyFill="1" applyBorder="1" applyAlignment="1">
      <alignment horizontal="center" vertical="center"/>
    </xf>
    <xf numFmtId="0" fontId="11" fillId="6" borderId="0" xfId="3" applyFont="1" applyFill="1" applyAlignment="1">
      <alignment vertical="center"/>
    </xf>
    <xf numFmtId="49" fontId="38" fillId="6" borderId="28" xfId="3" applyNumberFormat="1" applyFont="1" applyFill="1" applyBorder="1" applyAlignment="1">
      <alignment horizontal="center" vertical="center"/>
    </xf>
    <xf numFmtId="49" fontId="43" fillId="6" borderId="29" xfId="3" applyNumberFormat="1" applyFont="1" applyFill="1" applyBorder="1" applyAlignment="1">
      <alignment vertical="center"/>
    </xf>
    <xf numFmtId="49" fontId="11" fillId="6" borderId="23" xfId="3" applyNumberFormat="1" applyFont="1" applyFill="1" applyBorder="1" applyAlignment="1">
      <alignment vertical="center"/>
    </xf>
    <xf numFmtId="49" fontId="32" fillId="6" borderId="28" xfId="3" applyNumberFormat="1" applyFont="1" applyFill="1" applyBorder="1" applyAlignment="1">
      <alignment vertical="center"/>
    </xf>
    <xf numFmtId="0" fontId="4" fillId="6" borderId="29" xfId="3" applyFill="1" applyBorder="1"/>
    <xf numFmtId="0" fontId="4" fillId="6" borderId="23" xfId="3" applyFill="1" applyBorder="1"/>
    <xf numFmtId="49" fontId="32" fillId="0" borderId="0" xfId="3" applyNumberFormat="1" applyFont="1" applyAlignment="1">
      <alignment vertical="center"/>
    </xf>
    <xf numFmtId="49" fontId="43" fillId="0" borderId="0" xfId="3" applyNumberFormat="1" applyFont="1" applyAlignment="1">
      <alignment vertical="center"/>
    </xf>
    <xf numFmtId="49" fontId="11" fillId="6" borderId="30" xfId="3" applyNumberFormat="1" applyFont="1" applyFill="1" applyBorder="1" applyAlignment="1">
      <alignment vertical="center"/>
    </xf>
    <xf numFmtId="49" fontId="11" fillId="6" borderId="7" xfId="3" applyNumberFormat="1" applyFont="1" applyFill="1" applyBorder="1" applyAlignment="1">
      <alignment vertical="center"/>
    </xf>
    <xf numFmtId="49" fontId="11" fillId="6" borderId="18" xfId="3" applyNumberFormat="1" applyFont="1" applyFill="1" applyBorder="1" applyAlignment="1">
      <alignment horizontal="right" vertical="center"/>
    </xf>
    <xf numFmtId="49" fontId="11" fillId="6" borderId="27" xfId="3" applyNumberFormat="1" applyFont="1" applyFill="1" applyBorder="1" applyAlignment="1">
      <alignment horizontal="center" vertical="center"/>
    </xf>
    <xf numFmtId="49" fontId="38" fillId="6" borderId="27" xfId="3" applyNumberFormat="1" applyFont="1" applyFill="1" applyBorder="1" applyAlignment="1">
      <alignment horizontal="center" vertical="center"/>
    </xf>
    <xf numFmtId="49" fontId="11" fillId="6" borderId="0" xfId="3" applyNumberFormat="1" applyFont="1" applyFill="1" applyAlignment="1">
      <alignment vertical="center"/>
    </xf>
    <xf numFmtId="49" fontId="43" fillId="6" borderId="0" xfId="3" applyNumberFormat="1" applyFont="1" applyFill="1" applyAlignment="1">
      <alignment vertical="center"/>
    </xf>
    <xf numFmtId="49" fontId="11" fillId="6" borderId="17" xfId="3" applyNumberFormat="1" applyFont="1" applyFill="1" applyBorder="1" applyAlignment="1">
      <alignment vertical="center"/>
    </xf>
    <xf numFmtId="0" fontId="11" fillId="6" borderId="30" xfId="3" applyFont="1" applyFill="1" applyBorder="1" applyAlignment="1">
      <alignment vertical="center"/>
    </xf>
    <xf numFmtId="0" fontId="4" fillId="6" borderId="18" xfId="3" applyFill="1" applyBorder="1"/>
    <xf numFmtId="49" fontId="11" fillId="0" borderId="0" xfId="3" applyNumberFormat="1" applyFont="1" applyAlignment="1">
      <alignment vertical="center"/>
    </xf>
    <xf numFmtId="49" fontId="11" fillId="2" borderId="28" xfId="3" applyNumberFormat="1" applyFont="1" applyFill="1" applyBorder="1" applyAlignment="1">
      <alignment vertical="center"/>
    </xf>
    <xf numFmtId="49" fontId="11" fillId="2" borderId="29" xfId="3" applyNumberFormat="1" applyFont="1" applyFill="1" applyBorder="1" applyAlignment="1">
      <alignment vertical="center"/>
    </xf>
    <xf numFmtId="49" fontId="11" fillId="2" borderId="23" xfId="3" applyNumberFormat="1" applyFont="1" applyFill="1" applyBorder="1" applyAlignment="1">
      <alignment horizontal="right" vertical="center"/>
    </xf>
    <xf numFmtId="0" fontId="11" fillId="2" borderId="27" xfId="3" applyFont="1" applyFill="1" applyBorder="1" applyAlignment="1">
      <alignment vertical="center"/>
    </xf>
    <xf numFmtId="49" fontId="11" fillId="2" borderId="0" xfId="3" applyNumberFormat="1" applyFont="1" applyFill="1" applyAlignment="1">
      <alignment horizontal="right" vertical="center"/>
    </xf>
    <xf numFmtId="49" fontId="11" fillId="2" borderId="17" xfId="3" applyNumberFormat="1" applyFont="1" applyFill="1" applyBorder="1" applyAlignment="1">
      <alignment horizontal="right" vertical="center"/>
    </xf>
    <xf numFmtId="0" fontId="11" fillId="6" borderId="17" xfId="3" applyFont="1" applyFill="1" applyBorder="1" applyAlignment="1">
      <alignment vertical="center"/>
    </xf>
    <xf numFmtId="49" fontId="38" fillId="6" borderId="0" xfId="3" applyNumberFormat="1" applyFont="1" applyFill="1" applyAlignment="1">
      <alignment horizontal="center" vertical="center"/>
    </xf>
    <xf numFmtId="49" fontId="11" fillId="6" borderId="27" xfId="3" applyNumberFormat="1" applyFont="1" applyFill="1" applyBorder="1" applyAlignment="1">
      <alignment vertical="center"/>
    </xf>
    <xf numFmtId="0" fontId="4" fillId="6" borderId="17" xfId="3" applyFill="1" applyBorder="1"/>
    <xf numFmtId="0" fontId="32" fillId="2" borderId="27" xfId="3" applyFont="1" applyFill="1" applyBorder="1" applyAlignment="1">
      <alignment vertical="center"/>
    </xf>
    <xf numFmtId="0" fontId="32" fillId="2" borderId="0" xfId="3" applyFont="1" applyFill="1" applyAlignment="1">
      <alignment vertical="center"/>
    </xf>
    <xf numFmtId="0" fontId="32" fillId="2" borderId="17" xfId="3" applyFont="1" applyFill="1" applyBorder="1" applyAlignment="1">
      <alignment vertical="center"/>
    </xf>
    <xf numFmtId="49" fontId="11" fillId="2" borderId="27" xfId="3" applyNumberFormat="1" applyFont="1" applyFill="1" applyBorder="1" applyAlignment="1">
      <alignment vertical="center"/>
    </xf>
    <xf numFmtId="49" fontId="11" fillId="2" borderId="0" xfId="3" applyNumberFormat="1" applyFont="1" applyFill="1" applyAlignment="1">
      <alignment vertical="center"/>
    </xf>
    <xf numFmtId="0" fontId="11" fillId="2" borderId="17" xfId="3" applyFont="1" applyFill="1" applyBorder="1" applyAlignment="1">
      <alignment horizontal="right" vertical="center"/>
    </xf>
    <xf numFmtId="49" fontId="11" fillId="2" borderId="30" xfId="3" applyNumberFormat="1" applyFont="1" applyFill="1" applyBorder="1" applyAlignment="1">
      <alignment vertical="center"/>
    </xf>
    <xf numFmtId="49" fontId="11" fillId="2" borderId="7" xfId="3" applyNumberFormat="1" applyFont="1" applyFill="1" applyBorder="1" applyAlignment="1">
      <alignment vertical="center"/>
    </xf>
    <xf numFmtId="0" fontId="11" fillId="2" borderId="18" xfId="3" applyFont="1" applyFill="1" applyBorder="1" applyAlignment="1">
      <alignment horizontal="right" vertical="center"/>
    </xf>
    <xf numFmtId="49" fontId="11" fillId="6" borderId="30" xfId="3" applyNumberFormat="1" applyFont="1" applyFill="1" applyBorder="1" applyAlignment="1">
      <alignment horizontal="center" vertical="center"/>
    </xf>
    <xf numFmtId="0" fontId="11" fillId="6" borderId="7" xfId="3" applyFont="1" applyFill="1" applyBorder="1" applyAlignment="1">
      <alignment vertical="center"/>
    </xf>
    <xf numFmtId="49" fontId="38" fillId="6" borderId="30" xfId="3" applyNumberFormat="1" applyFont="1" applyFill="1" applyBorder="1" applyAlignment="1">
      <alignment horizontal="center" vertical="center"/>
    </xf>
    <xf numFmtId="49" fontId="43" fillId="6" borderId="7" xfId="3" applyNumberFormat="1" applyFont="1" applyFill="1" applyBorder="1" applyAlignment="1">
      <alignment vertical="center"/>
    </xf>
    <xf numFmtId="49" fontId="11" fillId="6" borderId="18" xfId="3" applyNumberFormat="1" applyFont="1" applyFill="1" applyBorder="1" applyAlignment="1">
      <alignment vertical="center"/>
    </xf>
    <xf numFmtId="0" fontId="53" fillId="0" borderId="0" xfId="3" applyFont="1" applyAlignment="1">
      <alignment horizontal="right" vertical="center"/>
    </xf>
    <xf numFmtId="49" fontId="13" fillId="0" borderId="0" xfId="3" applyNumberFormat="1" applyFont="1" applyAlignment="1">
      <alignment vertical="top"/>
    </xf>
    <xf numFmtId="49" fontId="14" fillId="0" borderId="0" xfId="3" applyNumberFormat="1" applyFont="1" applyAlignment="1">
      <alignment vertical="top"/>
    </xf>
    <xf numFmtId="49" fontId="65" fillId="0" borderId="0" xfId="3" applyNumberFormat="1" applyFont="1" applyAlignment="1">
      <alignment horizontal="center"/>
    </xf>
    <xf numFmtId="49" fontId="39" fillId="0" borderId="0" xfId="3" applyNumberFormat="1" applyFont="1" applyAlignment="1">
      <alignment horizontal="center"/>
    </xf>
    <xf numFmtId="49" fontId="39" fillId="0" borderId="0" xfId="3" applyNumberFormat="1" applyFont="1" applyAlignment="1">
      <alignment horizontal="left"/>
    </xf>
    <xf numFmtId="49" fontId="7" fillId="0" borderId="0" xfId="3" applyNumberFormat="1" applyFont="1" applyAlignment="1">
      <alignment horizontal="left" vertical="top"/>
    </xf>
    <xf numFmtId="49" fontId="17" fillId="0" borderId="0" xfId="3" applyNumberFormat="1" applyFont="1" applyAlignment="1">
      <alignment horizontal="left"/>
    </xf>
    <xf numFmtId="0" fontId="25" fillId="0" borderId="0" xfId="3" applyFont="1" applyAlignment="1">
      <alignment horizontal="left"/>
    </xf>
    <xf numFmtId="49" fontId="10" fillId="0" borderId="0" xfId="3" applyNumberFormat="1" applyFont="1" applyAlignment="1">
      <alignment horizontal="left"/>
    </xf>
    <xf numFmtId="49" fontId="16" fillId="0" borderId="0" xfId="3" applyNumberFormat="1" applyFont="1" applyAlignment="1">
      <alignment horizontal="left"/>
    </xf>
    <xf numFmtId="49" fontId="22" fillId="0" borderId="0" xfId="3" applyNumberFormat="1" applyFont="1" applyAlignment="1">
      <alignment horizontal="left"/>
    </xf>
    <xf numFmtId="49" fontId="22" fillId="0" borderId="6" xfId="3" applyNumberFormat="1" applyFont="1" applyBorder="1" applyAlignment="1">
      <alignment horizontal="left"/>
    </xf>
    <xf numFmtId="49" fontId="18" fillId="0" borderId="0" xfId="3" applyNumberFormat="1" applyFont="1" applyAlignment="1">
      <alignment horizontal="left"/>
    </xf>
    <xf numFmtId="49" fontId="4" fillId="0" borderId="0" xfId="3" applyNumberFormat="1" applyAlignment="1">
      <alignment horizontal="left"/>
    </xf>
    <xf numFmtId="49" fontId="68" fillId="3" borderId="1" xfId="3" applyNumberFormat="1" applyFont="1" applyFill="1" applyBorder="1" applyAlignment="1">
      <alignment vertical="center" shrinkToFit="1"/>
    </xf>
    <xf numFmtId="49" fontId="68" fillId="3" borderId="2" xfId="3" applyNumberFormat="1" applyFont="1" applyFill="1" applyBorder="1" applyAlignment="1">
      <alignment vertical="center" shrinkToFit="1"/>
    </xf>
    <xf numFmtId="49" fontId="68" fillId="3" borderId="38" xfId="3" applyNumberFormat="1" applyFont="1" applyFill="1" applyBorder="1" applyAlignment="1">
      <alignment vertical="center" shrinkToFit="1"/>
    </xf>
    <xf numFmtId="49" fontId="19" fillId="2" borderId="19" xfId="3" applyNumberFormat="1" applyFont="1" applyFill="1" applyBorder="1" applyAlignment="1">
      <alignment horizontal="left" vertical="center"/>
    </xf>
    <xf numFmtId="49" fontId="19" fillId="2" borderId="20" xfId="3" applyNumberFormat="1" applyFont="1" applyFill="1" applyBorder="1" applyAlignment="1">
      <alignment horizontal="right" vertical="center"/>
    </xf>
    <xf numFmtId="49" fontId="72" fillId="2" borderId="19" xfId="3" applyNumberFormat="1" applyFont="1" applyFill="1" applyBorder="1" applyAlignment="1">
      <alignment horizontal="left" vertical="center"/>
    </xf>
    <xf numFmtId="49" fontId="19" fillId="2" borderId="20" xfId="3" applyNumberFormat="1" applyFont="1" applyFill="1" applyBorder="1" applyAlignment="1">
      <alignment horizontal="left" vertical="center"/>
    </xf>
    <xf numFmtId="49" fontId="12" fillId="2" borderId="20" xfId="3" applyNumberFormat="1" applyFont="1" applyFill="1" applyBorder="1" applyAlignment="1">
      <alignment horizontal="left" vertical="center"/>
    </xf>
    <xf numFmtId="0" fontId="4" fillId="2" borderId="31" xfId="3" applyFill="1" applyBorder="1" applyAlignment="1">
      <alignment horizontal="center" vertical="center"/>
    </xf>
    <xf numFmtId="0" fontId="4" fillId="0" borderId="0" xfId="3" applyAlignment="1">
      <alignment vertical="center"/>
    </xf>
    <xf numFmtId="49" fontId="26" fillId="2" borderId="0" xfId="3" applyNumberFormat="1" applyFont="1" applyFill="1" applyAlignment="1">
      <alignment horizontal="left" vertical="center"/>
    </xf>
    <xf numFmtId="49" fontId="26" fillId="2" borderId="0" xfId="3" applyNumberFormat="1" applyFont="1" applyFill="1" applyAlignment="1">
      <alignment horizontal="right" vertical="center"/>
    </xf>
    <xf numFmtId="0" fontId="26" fillId="2" borderId="0" xfId="3" applyFont="1" applyFill="1" applyAlignment="1">
      <alignment horizontal="left" vertical="center"/>
    </xf>
    <xf numFmtId="49" fontId="27" fillId="2" borderId="20" xfId="3" applyNumberFormat="1" applyFont="1" applyFill="1" applyBorder="1" applyAlignment="1">
      <alignment horizontal="right" vertical="center"/>
    </xf>
    <xf numFmtId="49" fontId="27" fillId="2" borderId="31" xfId="3" applyNumberFormat="1" applyFont="1" applyFill="1" applyBorder="1" applyAlignment="1">
      <alignment horizontal="right" vertical="center"/>
    </xf>
    <xf numFmtId="49" fontId="19" fillId="6" borderId="4" xfId="3" applyNumberFormat="1" applyFont="1" applyFill="1" applyBorder="1" applyAlignment="1">
      <alignment horizontal="left" vertical="center"/>
    </xf>
    <xf numFmtId="49" fontId="19" fillId="0" borderId="0" xfId="3" applyNumberFormat="1" applyFont="1" applyAlignment="1">
      <alignment horizontal="right" vertical="center"/>
    </xf>
    <xf numFmtId="49" fontId="12" fillId="6" borderId="0" xfId="3" applyNumberFormat="1" applyFont="1" applyFill="1" applyAlignment="1">
      <alignment horizontal="left" vertical="center"/>
    </xf>
    <xf numFmtId="0" fontId="4" fillId="6" borderId="9" xfId="3" applyFill="1" applyBorder="1" applyAlignment="1">
      <alignment horizontal="center" vertical="center"/>
    </xf>
    <xf numFmtId="14" fontId="20" fillId="0" borderId="6" xfId="3" applyNumberFormat="1" applyFont="1" applyBorder="1" applyAlignment="1">
      <alignment horizontal="left" vertical="center"/>
    </xf>
    <xf numFmtId="49" fontId="21" fillId="0" borderId="6" xfId="3" applyNumberFormat="1" applyFont="1" applyBorder="1" applyAlignment="1">
      <alignment vertical="center"/>
    </xf>
    <xf numFmtId="49" fontId="21" fillId="0" borderId="6" xfId="3" applyNumberFormat="1" applyFont="1" applyBorder="1" applyAlignment="1">
      <alignment horizontal="left" vertical="center"/>
    </xf>
    <xf numFmtId="49" fontId="31" fillId="0" borderId="6" xfId="3" applyNumberFormat="1" applyFont="1" applyBorder="1" applyAlignment="1">
      <alignment horizontal="right" vertical="center"/>
    </xf>
    <xf numFmtId="49" fontId="31" fillId="0" borderId="15" xfId="3" applyNumberFormat="1" applyFont="1" applyBorder="1" applyAlignment="1">
      <alignment horizontal="right" vertical="center"/>
    </xf>
    <xf numFmtId="49" fontId="21" fillId="0" borderId="22" xfId="3" applyNumberFormat="1" applyFont="1" applyBorder="1" applyAlignment="1">
      <alignment horizontal="left" vertical="center"/>
    </xf>
    <xf numFmtId="49" fontId="21" fillId="0" borderId="6" xfId="3" applyNumberFormat="1" applyFont="1" applyBorder="1" applyAlignment="1">
      <alignment horizontal="right" vertical="center"/>
    </xf>
    <xf numFmtId="0" fontId="41" fillId="15" borderId="15" xfId="3" applyFont="1" applyFill="1" applyBorder="1" applyAlignment="1">
      <alignment horizontal="right" vertical="center"/>
    </xf>
    <xf numFmtId="49" fontId="11" fillId="2" borderId="35" xfId="3" applyNumberFormat="1" applyFont="1" applyFill="1" applyBorder="1" applyAlignment="1">
      <alignment horizontal="center" wrapText="1"/>
    </xf>
    <xf numFmtId="49" fontId="11" fillId="2" borderId="21" xfId="3" applyNumberFormat="1" applyFont="1" applyFill="1" applyBorder="1" applyAlignment="1">
      <alignment horizontal="center" wrapText="1"/>
    </xf>
    <xf numFmtId="49" fontId="11" fillId="2" borderId="15" xfId="3" applyNumberFormat="1" applyFont="1" applyFill="1" applyBorder="1" applyAlignment="1">
      <alignment horizontal="center" wrapText="1"/>
    </xf>
    <xf numFmtId="0" fontId="11" fillId="2" borderId="1" xfId="3" applyFont="1" applyFill="1" applyBorder="1" applyAlignment="1">
      <alignment wrapText="1"/>
    </xf>
    <xf numFmtId="0" fontId="11" fillId="2" borderId="38" xfId="3" applyFont="1" applyFill="1" applyBorder="1" applyAlignment="1">
      <alignment wrapText="1"/>
    </xf>
    <xf numFmtId="49" fontId="11" fillId="5" borderId="35" xfId="3" applyNumberFormat="1" applyFont="1" applyFill="1" applyBorder="1" applyAlignment="1">
      <alignment horizontal="center" wrapText="1"/>
    </xf>
    <xf numFmtId="49" fontId="11" fillId="5" borderId="21" xfId="3" applyNumberFormat="1" applyFont="1" applyFill="1" applyBorder="1" applyAlignment="1">
      <alignment horizontal="center" wrapText="1"/>
    </xf>
    <xf numFmtId="49" fontId="11" fillId="5" borderId="36" xfId="3" applyNumberFormat="1" applyFont="1" applyFill="1" applyBorder="1" applyAlignment="1">
      <alignment horizontal="center" wrapText="1"/>
    </xf>
    <xf numFmtId="49" fontId="11" fillId="5" borderId="6" xfId="3" applyNumberFormat="1" applyFont="1" applyFill="1" applyBorder="1" applyAlignment="1">
      <alignment horizontal="center" wrapText="1"/>
    </xf>
    <xf numFmtId="49" fontId="11" fillId="2" borderId="39" xfId="3" applyNumberFormat="1" applyFont="1" applyFill="1" applyBorder="1" applyAlignment="1">
      <alignment horizontal="center" wrapText="1"/>
    </xf>
    <xf numFmtId="0" fontId="38" fillId="2" borderId="38" xfId="3" applyFont="1" applyFill="1" applyBorder="1" applyAlignment="1">
      <alignment horizontal="center" wrapText="1"/>
    </xf>
    <xf numFmtId="0" fontId="38" fillId="5" borderId="38" xfId="3" applyFont="1" applyFill="1" applyBorder="1" applyAlignment="1">
      <alignment horizontal="center" wrapText="1"/>
    </xf>
    <xf numFmtId="0" fontId="9" fillId="0" borderId="11" xfId="3" applyFont="1" applyBorder="1" applyAlignment="1">
      <alignment horizontal="center" vertical="center"/>
    </xf>
    <xf numFmtId="0" fontId="22" fillId="0" borderId="18" xfId="3" applyFont="1" applyBorder="1" applyAlignment="1">
      <alignment vertical="center"/>
    </xf>
    <xf numFmtId="0" fontId="22" fillId="0" borderId="18" xfId="3" applyFont="1" applyBorder="1" applyAlignment="1">
      <alignment horizontal="center" vertical="center"/>
    </xf>
    <xf numFmtId="49" fontId="22" fillId="0" borderId="12" xfId="3" applyNumberFormat="1" applyFont="1" applyBorder="1" applyAlignment="1">
      <alignment horizontal="center" vertical="center"/>
    </xf>
    <xf numFmtId="0" fontId="22" fillId="0" borderId="32" xfId="3" applyFont="1" applyBorder="1" applyAlignment="1">
      <alignment horizontal="center" vertical="center"/>
    </xf>
    <xf numFmtId="0" fontId="22" fillId="0" borderId="33" xfId="3" applyFont="1" applyBorder="1" applyAlignment="1">
      <alignment horizontal="center" vertical="center"/>
    </xf>
    <xf numFmtId="1" fontId="33" fillId="5" borderId="11" xfId="3" applyNumberFormat="1" applyFont="1" applyFill="1" applyBorder="1" applyAlignment="1">
      <alignment horizontal="center" vertical="center"/>
    </xf>
    <xf numFmtId="0" fontId="33" fillId="5" borderId="18" xfId="3" applyFont="1" applyFill="1" applyBorder="1" applyAlignment="1">
      <alignment horizontal="center" vertical="center"/>
    </xf>
    <xf numFmtId="1" fontId="33" fillId="5" borderId="37" xfId="3" applyNumberFormat="1" applyFont="1" applyFill="1" applyBorder="1" applyAlignment="1">
      <alignment horizontal="center" vertical="center"/>
    </xf>
    <xf numFmtId="0" fontId="22" fillId="0" borderId="34" xfId="3" applyFont="1" applyBorder="1" applyAlignment="1">
      <alignment horizontal="center" vertical="center"/>
    </xf>
    <xf numFmtId="0" fontId="22" fillId="5" borderId="12" xfId="3" applyFont="1" applyFill="1" applyBorder="1" applyAlignment="1">
      <alignment horizontal="center" vertical="center"/>
    </xf>
    <xf numFmtId="0" fontId="22" fillId="0" borderId="12" xfId="3" applyFont="1" applyBorder="1" applyAlignment="1">
      <alignment horizontal="center" vertical="center"/>
    </xf>
    <xf numFmtId="0" fontId="9" fillId="0" borderId="0" xfId="3" applyFont="1" applyAlignment="1">
      <alignment vertical="center"/>
    </xf>
    <xf numFmtId="0" fontId="22" fillId="0" borderId="42" xfId="3" applyFont="1" applyBorder="1" applyAlignment="1">
      <alignment horizontal="center" vertical="center"/>
    </xf>
    <xf numFmtId="0" fontId="22" fillId="0" borderId="41" xfId="3" applyFont="1" applyBorder="1" applyAlignment="1">
      <alignment horizontal="center" vertical="center"/>
    </xf>
    <xf numFmtId="0" fontId="22" fillId="5" borderId="25" xfId="3" applyFont="1" applyFill="1" applyBorder="1" applyAlignment="1">
      <alignment horizontal="center" vertical="center"/>
    </xf>
    <xf numFmtId="0" fontId="22" fillId="0" borderId="40" xfId="3" applyFont="1" applyBorder="1" applyAlignment="1">
      <alignment horizontal="center" vertical="center"/>
    </xf>
    <xf numFmtId="0" fontId="22" fillId="0" borderId="25" xfId="3" applyFont="1" applyBorder="1" applyAlignment="1">
      <alignment horizontal="center" vertical="center"/>
    </xf>
    <xf numFmtId="0" fontId="22" fillId="0" borderId="43" xfId="3" applyFont="1" applyBorder="1" applyAlignment="1">
      <alignment horizontal="center" vertical="center"/>
    </xf>
    <xf numFmtId="0" fontId="33" fillId="5" borderId="7" xfId="3" applyFont="1" applyFill="1" applyBorder="1" applyAlignment="1">
      <alignment horizontal="center" vertical="center"/>
    </xf>
    <xf numFmtId="0" fontId="4" fillId="0" borderId="18" xfId="3" applyBorder="1" applyAlignment="1">
      <alignment vertical="center"/>
    </xf>
    <xf numFmtId="49" fontId="22" fillId="0" borderId="28" xfId="3" applyNumberFormat="1" applyFont="1" applyBorder="1" applyAlignment="1">
      <alignment horizontal="center" vertical="center"/>
    </xf>
    <xf numFmtId="0" fontId="22" fillId="0" borderId="7" xfId="3" applyFont="1" applyBorder="1" applyAlignment="1">
      <alignment horizontal="center" vertical="center"/>
    </xf>
    <xf numFmtId="49" fontId="4" fillId="0" borderId="12" xfId="3" applyNumberFormat="1" applyBorder="1" applyAlignment="1">
      <alignment horizontal="center" vertical="center"/>
    </xf>
    <xf numFmtId="49" fontId="22" fillId="0" borderId="12" xfId="3" applyNumberFormat="1" applyFont="1" applyBorder="1" applyAlignment="1">
      <alignment horizontal="center" vertical="center" wrapText="1"/>
    </xf>
    <xf numFmtId="0" fontId="22" fillId="5" borderId="41" xfId="3" applyFont="1" applyFill="1" applyBorder="1" applyAlignment="1">
      <alignment horizontal="center" vertical="center"/>
    </xf>
    <xf numFmtId="49" fontId="4" fillId="0" borderId="0" xfId="3" applyNumberFormat="1" applyAlignment="1">
      <alignment horizontal="center"/>
    </xf>
    <xf numFmtId="165" fontId="4" fillId="0" borderId="0" xfId="3" applyNumberFormat="1" applyAlignment="1">
      <alignment horizontal="center"/>
    </xf>
    <xf numFmtId="49" fontId="14" fillId="6" borderId="0" xfId="3" applyNumberFormat="1" applyFont="1" applyFill="1" applyAlignment="1">
      <alignment vertical="top"/>
    </xf>
    <xf numFmtId="0" fontId="7" fillId="0" borderId="0" xfId="3" applyFont="1" applyAlignment="1">
      <alignment vertical="top"/>
    </xf>
    <xf numFmtId="0" fontId="7" fillId="6" borderId="0" xfId="3" applyFont="1" applyFill="1" applyAlignment="1">
      <alignment vertical="top"/>
    </xf>
    <xf numFmtId="0" fontId="83" fillId="13" borderId="0" xfId="3" applyFont="1" applyFill="1" applyAlignment="1">
      <alignment horizontal="center" vertical="center"/>
    </xf>
    <xf numFmtId="0" fontId="4" fillId="6" borderId="0" xfId="3" applyFill="1" applyAlignment="1">
      <alignment horizontal="center" vertical="center"/>
    </xf>
    <xf numFmtId="0" fontId="22" fillId="0" borderId="0" xfId="3" applyFont="1"/>
    <xf numFmtId="0" fontId="22" fillId="6" borderId="0" xfId="3" applyFont="1" applyFill="1"/>
    <xf numFmtId="49" fontId="4" fillId="3" borderId="0" xfId="3" applyNumberFormat="1" applyFill="1"/>
    <xf numFmtId="0" fontId="4" fillId="3" borderId="0" xfId="3" applyFill="1"/>
    <xf numFmtId="0" fontId="12" fillId="0" borderId="0" xfId="3" applyFont="1" applyAlignment="1">
      <alignment vertical="center"/>
    </xf>
    <xf numFmtId="0" fontId="12" fillId="6" borderId="0" xfId="3" applyFont="1" applyFill="1" applyAlignment="1">
      <alignment vertical="center"/>
    </xf>
    <xf numFmtId="49" fontId="4" fillId="6" borderId="6" xfId="3" applyNumberFormat="1" applyFill="1" applyBorder="1" applyAlignment="1">
      <alignment vertical="center"/>
    </xf>
    <xf numFmtId="0" fontId="21" fillId="6" borderId="6" xfId="3" applyFont="1" applyFill="1" applyBorder="1" applyAlignment="1">
      <alignment horizontal="left" vertical="center"/>
    </xf>
    <xf numFmtId="0" fontId="20" fillId="0" borderId="0" xfId="3" applyFont="1" applyAlignment="1">
      <alignment vertical="center"/>
    </xf>
    <xf numFmtId="0" fontId="20" fillId="6" borderId="0" xfId="3" applyFont="1" applyFill="1" applyAlignment="1">
      <alignment vertical="center"/>
    </xf>
    <xf numFmtId="49" fontId="11" fillId="2" borderId="0" xfId="3" applyNumberFormat="1" applyFont="1" applyFill="1" applyAlignment="1">
      <alignment horizontal="center" vertical="center"/>
    </xf>
    <xf numFmtId="49" fontId="11" fillId="2" borderId="0" xfId="3" applyNumberFormat="1" applyFont="1" applyFill="1" applyAlignment="1">
      <alignment horizontal="center" vertical="center" shrinkToFit="1"/>
    </xf>
    <xf numFmtId="49" fontId="11" fillId="2" borderId="0" xfId="3" applyNumberFormat="1" applyFont="1" applyFill="1" applyAlignment="1">
      <alignment horizontal="left" vertical="center"/>
    </xf>
    <xf numFmtId="49" fontId="43" fillId="2" borderId="0" xfId="3" applyNumberFormat="1" applyFont="1" applyFill="1" applyAlignment="1">
      <alignment horizontal="center" vertical="center"/>
    </xf>
    <xf numFmtId="49" fontId="43" fillId="2" borderId="0" xfId="3" applyNumberFormat="1" applyFont="1" applyFill="1" applyAlignment="1">
      <alignment vertical="center"/>
    </xf>
    <xf numFmtId="0" fontId="12" fillId="2" borderId="0" xfId="3" applyFont="1" applyFill="1" applyAlignment="1">
      <alignment horizontal="right" vertical="center"/>
    </xf>
    <xf numFmtId="0" fontId="12" fillId="2" borderId="0" xfId="3" applyFont="1" applyFill="1" applyAlignment="1">
      <alignment horizontal="center" vertical="center"/>
    </xf>
    <xf numFmtId="0" fontId="12" fillId="2" borderId="0" xfId="3" applyFont="1" applyFill="1" applyAlignment="1">
      <alignment horizontal="left" vertical="center"/>
    </xf>
    <xf numFmtId="0" fontId="4" fillId="2" borderId="0" xfId="3" applyFill="1" applyAlignment="1">
      <alignment vertical="center"/>
    </xf>
    <xf numFmtId="0" fontId="97" fillId="2" borderId="0" xfId="3" applyFont="1" applyFill="1" applyAlignment="1">
      <alignment horizontal="center" vertical="center"/>
    </xf>
    <xf numFmtId="0" fontId="97" fillId="2" borderId="0" xfId="3" applyFont="1" applyFill="1" applyAlignment="1">
      <alignment vertical="center"/>
    </xf>
    <xf numFmtId="49" fontId="45" fillId="2" borderId="0" xfId="3" applyNumberFormat="1" applyFont="1" applyFill="1" applyAlignment="1">
      <alignment horizontal="center" vertical="center"/>
    </xf>
    <xf numFmtId="0" fontId="46" fillId="6" borderId="7" xfId="3" applyFont="1" applyFill="1" applyBorder="1" applyAlignment="1">
      <alignment horizontal="center" vertical="center"/>
    </xf>
    <xf numFmtId="0" fontId="47" fillId="6" borderId="7" xfId="3" applyFont="1" applyFill="1" applyBorder="1" applyAlignment="1">
      <alignment horizontal="center" vertical="center"/>
    </xf>
    <xf numFmtId="0" fontId="45" fillId="6" borderId="7" xfId="3" applyFont="1" applyFill="1" applyBorder="1" applyAlignment="1">
      <alignment vertical="center"/>
    </xf>
    <xf numFmtId="0" fontId="48" fillId="6" borderId="7" xfId="3" applyFont="1" applyFill="1" applyBorder="1" applyAlignment="1">
      <alignment horizontal="center" vertical="center"/>
    </xf>
    <xf numFmtId="0" fontId="48" fillId="6" borderId="0" xfId="3" applyFont="1" applyFill="1" applyAlignment="1">
      <alignment vertical="center"/>
    </xf>
    <xf numFmtId="0" fontId="49" fillId="6" borderId="0" xfId="3" applyFont="1" applyFill="1" applyAlignment="1">
      <alignment vertical="center"/>
    </xf>
    <xf numFmtId="0" fontId="50" fillId="6" borderId="0" xfId="3" applyFont="1" applyFill="1" applyAlignment="1">
      <alignment vertical="center"/>
    </xf>
    <xf numFmtId="49" fontId="49" fillId="6" borderId="0" xfId="3" applyNumberFormat="1" applyFont="1" applyFill="1" applyAlignment="1">
      <alignment vertical="center"/>
    </xf>
    <xf numFmtId="49" fontId="50" fillId="6" borderId="0" xfId="3" applyNumberFormat="1" applyFont="1" applyFill="1" applyAlignment="1">
      <alignment vertical="center"/>
    </xf>
    <xf numFmtId="0" fontId="22" fillId="6" borderId="0" xfId="3" applyFont="1" applyFill="1" applyAlignment="1">
      <alignment vertical="center"/>
    </xf>
    <xf numFmtId="0" fontId="22" fillId="6" borderId="10" xfId="3" applyFont="1" applyFill="1" applyBorder="1" applyAlignment="1">
      <alignment vertical="center"/>
    </xf>
    <xf numFmtId="0" fontId="22" fillId="0" borderId="0" xfId="3" applyFont="1" applyAlignment="1">
      <alignment vertical="center"/>
    </xf>
    <xf numFmtId="49" fontId="49" fillId="2" borderId="0" xfId="3" applyNumberFormat="1" applyFont="1" applyFill="1" applyAlignment="1">
      <alignment horizontal="center" vertical="center"/>
    </xf>
    <xf numFmtId="0" fontId="46" fillId="6" borderId="0" xfId="3" applyFont="1" applyFill="1" applyAlignment="1">
      <alignment horizontal="center" vertical="center"/>
    </xf>
    <xf numFmtId="0" fontId="49" fillId="6" borderId="0" xfId="3" applyFont="1" applyFill="1" applyAlignment="1">
      <alignment horizontal="center" vertical="center"/>
    </xf>
    <xf numFmtId="0" fontId="51" fillId="6" borderId="0" xfId="3" applyFont="1" applyFill="1" applyAlignment="1">
      <alignment vertical="center"/>
    </xf>
    <xf numFmtId="0" fontId="52" fillId="6" borderId="0" xfId="3" applyFont="1" applyFill="1" applyAlignment="1">
      <alignment vertical="center"/>
    </xf>
    <xf numFmtId="0" fontId="89" fillId="6" borderId="0" xfId="3" applyFont="1" applyFill="1" applyAlignment="1">
      <alignment horizontal="right" vertical="center"/>
    </xf>
    <xf numFmtId="0" fontId="53" fillId="8" borderId="23" xfId="3" applyFont="1" applyFill="1" applyBorder="1" applyAlignment="1">
      <alignment horizontal="right" vertical="center"/>
    </xf>
    <xf numFmtId="0" fontId="48" fillId="6" borderId="7" xfId="3" applyFont="1" applyFill="1" applyBorder="1" applyAlignment="1">
      <alignment vertical="center"/>
    </xf>
    <xf numFmtId="0" fontId="22" fillId="6" borderId="13" xfId="3" applyFont="1" applyFill="1" applyBorder="1" applyAlignment="1">
      <alignment vertical="center"/>
    </xf>
    <xf numFmtId="0" fontId="79" fillId="6" borderId="7" xfId="3" applyFont="1" applyFill="1" applyBorder="1" applyAlignment="1">
      <alignment horizontal="center" vertical="center"/>
    </xf>
    <xf numFmtId="0" fontId="48" fillId="6" borderId="18" xfId="3" applyFont="1" applyFill="1" applyBorder="1" applyAlignment="1">
      <alignment horizontal="center" vertical="center"/>
    </xf>
    <xf numFmtId="0" fontId="48" fillId="6" borderId="17" xfId="3" applyFont="1" applyFill="1" applyBorder="1" applyAlignment="1">
      <alignment horizontal="left" vertical="center"/>
    </xf>
    <xf numFmtId="0" fontId="79" fillId="6" borderId="0" xfId="3" applyFont="1" applyFill="1" applyAlignment="1">
      <alignment horizontal="center" vertical="center"/>
    </xf>
    <xf numFmtId="0" fontId="48" fillId="6" borderId="0" xfId="3" applyFont="1" applyFill="1" applyAlignment="1">
      <alignment horizontal="center" vertical="center"/>
    </xf>
    <xf numFmtId="0" fontId="53" fillId="8" borderId="17" xfId="3" applyFont="1" applyFill="1" applyBorder="1" applyAlignment="1">
      <alignment horizontal="right" vertical="center"/>
    </xf>
    <xf numFmtId="49" fontId="48" fillId="6" borderId="7" xfId="3" applyNumberFormat="1" applyFont="1" applyFill="1" applyBorder="1" applyAlignment="1">
      <alignment vertical="center"/>
    </xf>
    <xf numFmtId="49" fontId="48" fillId="6" borderId="0" xfId="3" applyNumberFormat="1" applyFont="1" applyFill="1" applyAlignment="1">
      <alignment vertical="center"/>
    </xf>
    <xf numFmtId="0" fontId="48" fillId="6" borderId="17" xfId="3" applyFont="1" applyFill="1" applyBorder="1" applyAlignment="1">
      <alignment vertical="center"/>
    </xf>
    <xf numFmtId="49" fontId="48" fillId="6" borderId="17" xfId="3" applyNumberFormat="1" applyFont="1" applyFill="1" applyBorder="1" applyAlignment="1">
      <alignment vertical="center"/>
    </xf>
    <xf numFmtId="0" fontId="48" fillId="6" borderId="18" xfId="3" applyFont="1" applyFill="1" applyBorder="1" applyAlignment="1">
      <alignment vertical="center"/>
    </xf>
    <xf numFmtId="0" fontId="54" fillId="6" borderId="18" xfId="3" applyFont="1" applyFill="1" applyBorder="1" applyAlignment="1">
      <alignment horizontal="center" vertical="center"/>
    </xf>
    <xf numFmtId="49" fontId="46" fillId="2" borderId="0" xfId="3" applyNumberFormat="1" applyFont="1" applyFill="1" applyAlignment="1">
      <alignment horizontal="center" vertical="center"/>
    </xf>
    <xf numFmtId="0" fontId="54" fillId="6" borderId="7" xfId="3" applyFont="1" applyFill="1" applyBorder="1" applyAlignment="1">
      <alignment horizontal="center" vertical="center"/>
    </xf>
    <xf numFmtId="0" fontId="22" fillId="6" borderId="16" xfId="3" applyFont="1" applyFill="1" applyBorder="1" applyAlignment="1">
      <alignment vertical="center"/>
    </xf>
    <xf numFmtId="49" fontId="48" fillId="6" borderId="18" xfId="3" applyNumberFormat="1" applyFont="1" applyFill="1" applyBorder="1" applyAlignment="1">
      <alignment vertical="center"/>
    </xf>
    <xf numFmtId="49" fontId="57" fillId="2" borderId="0" xfId="3" applyNumberFormat="1" applyFont="1" applyFill="1" applyAlignment="1">
      <alignment horizontal="center" vertical="center"/>
    </xf>
    <xf numFmtId="0" fontId="57" fillId="6" borderId="7" xfId="3" applyFont="1" applyFill="1" applyBorder="1" applyAlignment="1">
      <alignment vertical="center"/>
    </xf>
    <xf numFmtId="49" fontId="45" fillId="6" borderId="0" xfId="3" applyNumberFormat="1" applyFont="1" applyFill="1" applyAlignment="1">
      <alignment horizontal="center" vertical="center"/>
    </xf>
    <xf numFmtId="49" fontId="49" fillId="6" borderId="0" xfId="3" applyNumberFormat="1" applyFont="1" applyFill="1" applyAlignment="1">
      <alignment horizontal="center" vertical="center"/>
    </xf>
    <xf numFmtId="0" fontId="11" fillId="6" borderId="0" xfId="3" applyFont="1" applyFill="1" applyAlignment="1">
      <alignment horizontal="right" vertical="center"/>
    </xf>
    <xf numFmtId="0" fontId="49" fillId="6" borderId="0" xfId="3" applyFont="1" applyFill="1" applyAlignment="1">
      <alignment horizontal="left" vertical="center"/>
    </xf>
    <xf numFmtId="49" fontId="22" fillId="6" borderId="0" xfId="3" applyNumberFormat="1" applyFont="1" applyFill="1" applyAlignment="1">
      <alignment vertical="center"/>
    </xf>
    <xf numFmtId="0" fontId="4" fillId="6" borderId="0" xfId="3" applyFill="1" applyAlignment="1">
      <alignment vertical="center"/>
    </xf>
    <xf numFmtId="0" fontId="55" fillId="6" borderId="0" xfId="3" applyFont="1" applyFill="1" applyAlignment="1">
      <alignment vertical="center"/>
    </xf>
    <xf numFmtId="0" fontId="56" fillId="6" borderId="0" xfId="3" applyFont="1" applyFill="1" applyAlignment="1">
      <alignment vertical="center"/>
    </xf>
    <xf numFmtId="0" fontId="49" fillId="15" borderId="0" xfId="3" applyFont="1" applyFill="1" applyAlignment="1">
      <alignment vertical="center"/>
    </xf>
    <xf numFmtId="49" fontId="36" fillId="6" borderId="0" xfId="3" applyNumberFormat="1" applyFont="1" applyFill="1" applyAlignment="1">
      <alignment horizontal="center" vertical="center"/>
    </xf>
    <xf numFmtId="49" fontId="58" fillId="15" borderId="0" xfId="3" applyNumberFormat="1" applyFont="1" applyFill="1" applyAlignment="1">
      <alignment vertical="center"/>
    </xf>
    <xf numFmtId="49" fontId="59" fillId="0" borderId="0" xfId="3" applyNumberFormat="1" applyFont="1" applyAlignment="1">
      <alignment horizontal="center" vertical="center"/>
    </xf>
    <xf numFmtId="49" fontId="58" fillId="6" borderId="0" xfId="3" applyNumberFormat="1" applyFont="1" applyFill="1" applyAlignment="1">
      <alignment vertical="center"/>
    </xf>
    <xf numFmtId="49" fontId="59" fillId="6" borderId="0" xfId="3" applyNumberFormat="1" applyFont="1" applyFill="1" applyAlignment="1">
      <alignment vertical="center"/>
    </xf>
    <xf numFmtId="49" fontId="60" fillId="2" borderId="25" xfId="3" applyNumberFormat="1" applyFont="1" applyFill="1" applyBorder="1" applyAlignment="1">
      <alignment horizontal="center" vertical="center"/>
    </xf>
    <xf numFmtId="49" fontId="60" fillId="2" borderId="25" xfId="3" applyNumberFormat="1" applyFont="1" applyFill="1" applyBorder="1" applyAlignment="1">
      <alignment horizontal="centerContinuous" vertical="center"/>
    </xf>
    <xf numFmtId="49" fontId="60" fillId="2" borderId="26" xfId="3" applyNumberFormat="1" applyFont="1" applyFill="1" applyBorder="1" applyAlignment="1">
      <alignment horizontal="centerContinuous" vertical="center"/>
    </xf>
    <xf numFmtId="49" fontId="61" fillId="2" borderId="25" xfId="3" applyNumberFormat="1" applyFont="1" applyFill="1" applyBorder="1" applyAlignment="1">
      <alignment vertical="center"/>
    </xf>
    <xf numFmtId="49" fontId="61" fillId="2" borderId="26" xfId="3" applyNumberFormat="1" applyFont="1" applyFill="1" applyBorder="1" applyAlignment="1">
      <alignment vertical="center"/>
    </xf>
    <xf numFmtId="49" fontId="32" fillId="2" borderId="25" xfId="3" applyNumberFormat="1" applyFont="1" applyFill="1" applyBorder="1" applyAlignment="1">
      <alignment horizontal="left" vertical="center"/>
    </xf>
    <xf numFmtId="49" fontId="32" fillId="0" borderId="25" xfId="3" applyNumberFormat="1" applyFont="1" applyBorder="1" applyAlignment="1">
      <alignment horizontal="left" vertical="center"/>
    </xf>
    <xf numFmtId="49" fontId="61" fillId="6" borderId="26" xfId="3" applyNumberFormat="1" applyFont="1" applyFill="1" applyBorder="1" applyAlignment="1">
      <alignment vertical="center"/>
    </xf>
    <xf numFmtId="0" fontId="11" fillId="0" borderId="0" xfId="3" applyFont="1" applyAlignment="1">
      <alignment vertical="center"/>
    </xf>
    <xf numFmtId="0" fontId="85" fillId="6" borderId="0" xfId="3" applyFont="1" applyFill="1" applyAlignment="1">
      <alignment vertical="center"/>
    </xf>
    <xf numFmtId="49" fontId="11" fillId="6" borderId="29" xfId="3" applyNumberFormat="1" applyFont="1" applyFill="1" applyBorder="1" applyAlignment="1">
      <alignment horizontal="right" vertical="center"/>
    </xf>
    <xf numFmtId="49" fontId="11" fillId="6" borderId="0" xfId="3" applyNumberFormat="1" applyFont="1" applyFill="1" applyAlignment="1">
      <alignment horizontal="center" vertical="center"/>
    </xf>
    <xf numFmtId="49" fontId="43" fillId="6" borderId="17" xfId="3" applyNumberFormat="1" applyFont="1" applyFill="1" applyBorder="1" applyAlignment="1">
      <alignment vertical="center"/>
    </xf>
    <xf numFmtId="49" fontId="32" fillId="6" borderId="29" xfId="3" applyNumberFormat="1" applyFont="1" applyFill="1" applyBorder="1" applyAlignment="1">
      <alignment vertical="center"/>
    </xf>
    <xf numFmtId="49" fontId="11" fillId="6" borderId="7" xfId="3" applyNumberFormat="1" applyFont="1" applyFill="1" applyBorder="1" applyAlignment="1">
      <alignment horizontal="right" vertical="center"/>
    </xf>
    <xf numFmtId="49" fontId="43" fillId="6" borderId="18" xfId="3" applyNumberFormat="1" applyFont="1" applyFill="1" applyBorder="1" applyAlignment="1">
      <alignment vertical="center"/>
    </xf>
    <xf numFmtId="49" fontId="11" fillId="2" borderId="29" xfId="3" applyNumberFormat="1" applyFont="1" applyFill="1" applyBorder="1" applyAlignment="1">
      <alignment horizontal="right" vertical="center"/>
    </xf>
    <xf numFmtId="0" fontId="11" fillId="2" borderId="0" xfId="3" applyFont="1" applyFill="1" applyAlignment="1">
      <alignment horizontal="right" vertical="center"/>
    </xf>
    <xf numFmtId="0" fontId="11" fillId="2" borderId="7" xfId="3" applyFont="1" applyFill="1" applyBorder="1" applyAlignment="1">
      <alignment horizontal="right" vertical="center"/>
    </xf>
    <xf numFmtId="49" fontId="11" fillId="6" borderId="7" xfId="3" applyNumberFormat="1" applyFont="1" applyFill="1" applyBorder="1" applyAlignment="1">
      <alignment horizontal="center" vertical="center"/>
    </xf>
    <xf numFmtId="49" fontId="38" fillId="6" borderId="7" xfId="3" applyNumberFormat="1" applyFont="1" applyFill="1" applyBorder="1" applyAlignment="1">
      <alignment horizontal="center" vertical="center"/>
    </xf>
    <xf numFmtId="0" fontId="53" fillId="8" borderId="18" xfId="3" applyFont="1" applyFill="1" applyBorder="1" applyAlignment="1">
      <alignment horizontal="right" vertical="center"/>
    </xf>
    <xf numFmtId="0" fontId="43" fillId="0" borderId="0" xfId="3" applyFont="1"/>
    <xf numFmtId="0" fontId="18" fillId="0" borderId="0" xfId="3" applyFont="1"/>
    <xf numFmtId="0" fontId="2" fillId="0" borderId="0" xfId="4"/>
    <xf numFmtId="49" fontId="100" fillId="0" borderId="5" xfId="4" applyNumberFormat="1" applyFont="1" applyBorder="1" applyAlignment="1">
      <alignment textRotation="90" wrapText="1"/>
    </xf>
    <xf numFmtId="49" fontId="2" fillId="0" borderId="5" xfId="4" applyNumberFormat="1" applyBorder="1"/>
    <xf numFmtId="49" fontId="96" fillId="0" borderId="5" xfId="4" applyNumberFormat="1" applyFont="1" applyBorder="1"/>
    <xf numFmtId="49" fontId="95" fillId="15" borderId="5" xfId="4" applyNumberFormat="1" applyFont="1" applyFill="1" applyBorder="1"/>
    <xf numFmtId="49" fontId="2" fillId="0" borderId="5" xfId="4" applyNumberFormat="1" applyBorder="1" applyAlignment="1">
      <alignment horizontal="center" vertical="center"/>
    </xf>
    <xf numFmtId="49" fontId="95" fillId="0" borderId="5" xfId="4" applyNumberFormat="1" applyFont="1" applyBorder="1"/>
    <xf numFmtId="49" fontId="101" fillId="0" borderId="5" xfId="4" applyNumberFormat="1" applyFont="1" applyBorder="1" applyAlignment="1">
      <alignment horizontal="center" vertical="center"/>
    </xf>
    <xf numFmtId="49" fontId="95" fillId="0" borderId="5" xfId="4" applyNumberFormat="1" applyFont="1" applyBorder="1" applyAlignment="1">
      <alignment horizontal="center"/>
    </xf>
    <xf numFmtId="49" fontId="2" fillId="0" borderId="5" xfId="4" applyNumberFormat="1" applyBorder="1" applyAlignment="1">
      <alignment horizontal="right"/>
    </xf>
    <xf numFmtId="49" fontId="95" fillId="0" borderId="5" xfId="4" applyNumberFormat="1" applyFont="1" applyBorder="1" applyAlignment="1">
      <alignment horizontal="center" vertical="center"/>
    </xf>
    <xf numFmtId="49" fontId="2" fillId="0" borderId="0" xfId="4" applyNumberFormat="1"/>
    <xf numFmtId="49" fontId="2" fillId="0" borderId="37" xfId="4" applyNumberFormat="1" applyBorder="1"/>
    <xf numFmtId="49" fontId="95" fillId="15" borderId="37" xfId="4" applyNumberFormat="1" applyFont="1" applyFill="1" applyBorder="1"/>
    <xf numFmtId="49" fontId="2" fillId="0" borderId="37" xfId="4" applyNumberFormat="1" applyBorder="1" applyAlignment="1">
      <alignment horizontal="center" vertical="center"/>
    </xf>
    <xf numFmtId="0" fontId="2" fillId="0" borderId="18" xfId="4" applyBorder="1"/>
    <xf numFmtId="49" fontId="2" fillId="0" borderId="5" xfId="4" applyNumberFormat="1" applyBorder="1" applyAlignment="1">
      <alignment horizontal="left"/>
    </xf>
    <xf numFmtId="0" fontId="96" fillId="0" borderId="18" xfId="4" applyFont="1" applyBorder="1"/>
    <xf numFmtId="49" fontId="96" fillId="0" borderId="0" xfId="4" applyNumberFormat="1" applyFont="1"/>
    <xf numFmtId="0" fontId="55" fillId="6" borderId="7" xfId="0" applyFont="1" applyFill="1" applyBorder="1" applyAlignment="1">
      <alignment vertical="center"/>
    </xf>
    <xf numFmtId="0" fontId="73" fillId="6" borderId="7" xfId="3" applyFont="1" applyFill="1" applyBorder="1"/>
    <xf numFmtId="0" fontId="73" fillId="6" borderId="0" xfId="3" applyFont="1" applyFill="1" applyAlignment="1">
      <alignment horizontal="center"/>
    </xf>
    <xf numFmtId="0" fontId="56" fillId="9" borderId="0" xfId="3" applyFont="1" applyFill="1" applyAlignment="1">
      <alignment horizontal="center"/>
    </xf>
    <xf numFmtId="0" fontId="82" fillId="6" borderId="0" xfId="3" applyFont="1" applyFill="1" applyAlignment="1">
      <alignment horizontal="center"/>
    </xf>
    <xf numFmtId="0" fontId="82" fillId="9" borderId="0" xfId="3" applyFont="1" applyFill="1" applyAlignment="1">
      <alignment horizontal="center"/>
    </xf>
    <xf numFmtId="0" fontId="4" fillId="6" borderId="5" xfId="3" applyFill="1" applyBorder="1"/>
    <xf numFmtId="0" fontId="73" fillId="9" borderId="5" xfId="3" applyFont="1" applyFill="1" applyBorder="1" applyAlignment="1">
      <alignment horizontal="center" vertical="center"/>
    </xf>
    <xf numFmtId="14" fontId="28" fillId="2" borderId="29" xfId="0" applyNumberFormat="1" applyFont="1" applyFill="1" applyBorder="1" applyAlignment="1">
      <alignment horizontal="left" vertical="center" wrapText="1"/>
    </xf>
    <xf numFmtId="0" fontId="98" fillId="0" borderId="24" xfId="4" applyFont="1" applyBorder="1" applyAlignment="1">
      <alignment horizontal="center" vertical="center"/>
    </xf>
    <xf numFmtId="0" fontId="98" fillId="0" borderId="25" xfId="4" applyFont="1" applyBorder="1" applyAlignment="1">
      <alignment horizontal="center" vertical="center"/>
    </xf>
    <xf numFmtId="0" fontId="98" fillId="0" borderId="26" xfId="4" applyFont="1" applyBorder="1" applyAlignment="1">
      <alignment horizontal="center" vertical="center"/>
    </xf>
    <xf numFmtId="0" fontId="99" fillId="16" borderId="28" xfId="4" applyFont="1" applyFill="1" applyBorder="1" applyAlignment="1">
      <alignment horizontal="center" vertical="center" wrapText="1"/>
    </xf>
    <xf numFmtId="0" fontId="99" fillId="16" borderId="29" xfId="4" applyFont="1" applyFill="1" applyBorder="1" applyAlignment="1">
      <alignment horizontal="center" vertical="center" wrapText="1"/>
    </xf>
    <xf numFmtId="0" fontId="99" fillId="16" borderId="23" xfId="4" applyFont="1" applyFill="1" applyBorder="1" applyAlignment="1">
      <alignment horizontal="center" vertical="center" wrapText="1"/>
    </xf>
    <xf numFmtId="0" fontId="99" fillId="16" borderId="30" xfId="4" applyFont="1" applyFill="1" applyBorder="1" applyAlignment="1">
      <alignment horizontal="center" vertical="center" wrapText="1"/>
    </xf>
    <xf numFmtId="0" fontId="99" fillId="16" borderId="7" xfId="4" applyFont="1" applyFill="1" applyBorder="1" applyAlignment="1">
      <alignment horizontal="center" vertical="center" wrapText="1"/>
    </xf>
    <xf numFmtId="0" fontId="99" fillId="16" borderId="18" xfId="4" applyFont="1" applyFill="1" applyBorder="1" applyAlignment="1">
      <alignment horizontal="center" vertical="center" wrapText="1"/>
    </xf>
    <xf numFmtId="0" fontId="49" fillId="2" borderId="0" xfId="0" applyFont="1" applyFill="1" applyAlignment="1">
      <alignment horizontal="center" vertical="center"/>
    </xf>
    <xf numFmtId="0" fontId="49" fillId="2" borderId="17" xfId="0" applyFont="1" applyFill="1" applyBorder="1" applyAlignment="1">
      <alignment horizontal="center" vertical="center"/>
    </xf>
    <xf numFmtId="14" fontId="20" fillId="0" borderId="6" xfId="0" applyNumberFormat="1" applyFont="1" applyBorder="1" applyAlignment="1">
      <alignment horizontal="left" vertical="center"/>
    </xf>
    <xf numFmtId="0" fontId="11" fillId="6" borderId="0" xfId="0" applyFont="1" applyFill="1" applyAlignment="1">
      <alignment horizontal="left" vertical="center"/>
    </xf>
    <xf numFmtId="0" fontId="0" fillId="0" borderId="5" xfId="0" applyBorder="1" applyAlignment="1">
      <alignment horizontal="right" vertical="center" shrinkToFit="1"/>
    </xf>
    <xf numFmtId="0" fontId="0" fillId="0" borderId="5" xfId="0" applyBorder="1" applyAlignment="1">
      <alignment horizontal="center" vertical="center"/>
    </xf>
    <xf numFmtId="0" fontId="0" fillId="0" borderId="5" xfId="0" applyBorder="1" applyAlignment="1">
      <alignment horizontal="center" vertical="center" shrinkToFit="1"/>
    </xf>
    <xf numFmtId="0" fontId="0" fillId="14" borderId="5" xfId="0" applyFill="1" applyBorder="1" applyAlignment="1">
      <alignment horizontal="center" vertical="center"/>
    </xf>
    <xf numFmtId="0" fontId="11" fillId="6" borderId="29" xfId="0" applyFont="1" applyFill="1" applyBorder="1" applyAlignment="1">
      <alignment horizontal="left" vertical="center"/>
    </xf>
    <xf numFmtId="0" fontId="4" fillId="0" borderId="5" xfId="0" applyFont="1" applyBorder="1" applyAlignment="1">
      <alignment horizontal="center" vertical="center"/>
    </xf>
    <xf numFmtId="0" fontId="78" fillId="6" borderId="7" xfId="0" applyFont="1" applyFill="1" applyBorder="1" applyAlignment="1">
      <alignment vertical="center" shrinkToFit="1"/>
    </xf>
    <xf numFmtId="0" fontId="0" fillId="2" borderId="5" xfId="0" applyFill="1" applyBorder="1" applyAlignment="1">
      <alignment vertical="center"/>
    </xf>
    <xf numFmtId="49" fontId="94" fillId="6" borderId="0" xfId="0" applyNumberFormat="1" applyFont="1" applyFill="1" applyAlignment="1">
      <alignment vertical="top" shrinkToFit="1"/>
    </xf>
    <xf numFmtId="14" fontId="20" fillId="6" borderId="6" xfId="0" applyNumberFormat="1" applyFont="1" applyFill="1" applyBorder="1" applyAlignment="1">
      <alignment horizontal="left" vertical="center"/>
    </xf>
    <xf numFmtId="0" fontId="4" fillId="0" borderId="5" xfId="3" applyBorder="1" applyAlignment="1">
      <alignment horizontal="right" vertical="center" shrinkToFit="1"/>
    </xf>
    <xf numFmtId="0" fontId="4" fillId="0" borderId="5" xfId="3" applyBorder="1" applyAlignment="1">
      <alignment horizontal="center" vertical="center"/>
    </xf>
    <xf numFmtId="0" fontId="4" fillId="14" borderId="5" xfId="3" applyFill="1" applyBorder="1" applyAlignment="1">
      <alignment horizontal="center" vertical="center"/>
    </xf>
    <xf numFmtId="0" fontId="4" fillId="0" borderId="5" xfId="3" applyBorder="1" applyAlignment="1">
      <alignment horizontal="center" vertical="center" shrinkToFit="1"/>
    </xf>
    <xf numFmtId="0" fontId="4" fillId="2" borderId="5" xfId="3" applyFill="1" applyBorder="1" applyAlignment="1">
      <alignment vertical="center"/>
    </xf>
    <xf numFmtId="49" fontId="94" fillId="6" borderId="0" xfId="3" applyNumberFormat="1" applyFont="1" applyFill="1" applyAlignment="1">
      <alignment vertical="top" shrinkToFit="1"/>
    </xf>
    <xf numFmtId="14" fontId="20" fillId="6" borderId="6" xfId="3" applyNumberFormat="1" applyFont="1" applyFill="1" applyBorder="1" applyAlignment="1">
      <alignment horizontal="left" vertical="center"/>
    </xf>
    <xf numFmtId="0" fontId="46" fillId="6" borderId="0" xfId="3" applyFont="1" applyFill="1" applyAlignment="1">
      <alignment horizontal="center" vertical="center" shrinkToFit="1"/>
    </xf>
    <xf numFmtId="0" fontId="46" fillId="6" borderId="7" xfId="3" applyFont="1" applyFill="1" applyBorder="1" applyAlignment="1">
      <alignment horizontal="center" vertical="center" shrinkToFit="1"/>
    </xf>
    <xf numFmtId="16" fontId="4" fillId="0" borderId="5" xfId="3" applyNumberFormat="1" applyBorder="1" applyAlignment="1">
      <alignment horizontal="center" vertical="center"/>
    </xf>
    <xf numFmtId="0" fontId="4" fillId="6" borderId="7" xfId="3" applyFill="1" applyBorder="1" applyAlignment="1">
      <alignment horizontal="center"/>
    </xf>
    <xf numFmtId="0" fontId="11" fillId="6" borderId="0" xfId="3" applyFont="1" applyFill="1" applyAlignment="1">
      <alignment horizontal="left" vertical="center"/>
    </xf>
    <xf numFmtId="0" fontId="11" fillId="6" borderId="29" xfId="3" applyFont="1" applyFill="1" applyBorder="1" applyAlignment="1">
      <alignment horizontal="left" vertical="center"/>
    </xf>
    <xf numFmtId="0" fontId="11" fillId="6" borderId="17" xfId="3" applyFont="1" applyFill="1" applyBorder="1" applyAlignment="1">
      <alignment horizontal="left" vertical="center"/>
    </xf>
    <xf numFmtId="0" fontId="4" fillId="0" borderId="5" xfId="0" applyFont="1" applyBorder="1" applyAlignment="1">
      <alignment horizontal="center" vertical="center" shrinkToFit="1"/>
    </xf>
    <xf numFmtId="49" fontId="1" fillId="0" borderId="5" xfId="4" applyNumberFormat="1" applyFont="1" applyBorder="1" applyAlignment="1">
      <alignment horizontal="left"/>
    </xf>
    <xf numFmtId="49" fontId="1" fillId="0" borderId="5" xfId="4" applyNumberFormat="1" applyFont="1" applyBorder="1"/>
    <xf numFmtId="49" fontId="102" fillId="0" borderId="5" xfId="0" applyNumberFormat="1" applyFont="1" applyBorder="1"/>
    <xf numFmtId="49" fontId="1" fillId="0" borderId="5" xfId="4" applyNumberFormat="1" applyFont="1" applyBorder="1" applyAlignment="1">
      <alignment horizontal="center" vertical="center"/>
    </xf>
    <xf numFmtId="0" fontId="4" fillId="6" borderId="7" xfId="3" applyFill="1" applyBorder="1" applyAlignment="1">
      <alignment horizontal="center" vertical="center"/>
    </xf>
    <xf numFmtId="0" fontId="14" fillId="0" borderId="0" xfId="3" applyFont="1" applyAlignment="1">
      <alignment vertical="top"/>
    </xf>
    <xf numFmtId="0" fontId="34" fillId="0" borderId="0" xfId="3" applyFont="1" applyAlignment="1">
      <alignment vertical="top"/>
    </xf>
    <xf numFmtId="0" fontId="39" fillId="0" borderId="0" xfId="3" applyFont="1" applyAlignment="1">
      <alignment horizontal="left"/>
    </xf>
    <xf numFmtId="0" fontId="17" fillId="0" borderId="0" xfId="3" applyFont="1" applyAlignment="1">
      <alignment horizontal="left"/>
    </xf>
    <xf numFmtId="49" fontId="35" fillId="0" borderId="0" xfId="3" applyNumberFormat="1" applyFont="1"/>
    <xf numFmtId="0" fontId="26" fillId="2" borderId="0" xfId="3" applyFont="1" applyFill="1" applyAlignment="1">
      <alignment vertical="center"/>
    </xf>
    <xf numFmtId="0" fontId="37" fillId="2" borderId="0" xfId="3" applyFont="1" applyFill="1" applyAlignment="1">
      <alignment vertical="center"/>
    </xf>
    <xf numFmtId="0" fontId="27" fillId="2" borderId="0" xfId="3" applyFont="1" applyFill="1" applyAlignment="1">
      <alignment horizontal="right" vertical="center"/>
    </xf>
    <xf numFmtId="14" fontId="20" fillId="0" borderId="6" xfId="3" applyNumberFormat="1" applyFont="1" applyBorder="1" applyAlignment="1">
      <alignment horizontal="left" vertical="center"/>
    </xf>
    <xf numFmtId="0" fontId="20" fillId="0" borderId="6" xfId="3" applyFont="1" applyBorder="1" applyAlignment="1">
      <alignment vertical="center"/>
    </xf>
    <xf numFmtId="49" fontId="20" fillId="0" borderId="6" xfId="3" applyNumberFormat="1" applyFont="1" applyBorder="1" applyAlignment="1">
      <alignment vertical="center"/>
    </xf>
    <xf numFmtId="0" fontId="4" fillId="0" borderId="6" xfId="3" applyBorder="1" applyAlignment="1">
      <alignment vertical="center"/>
    </xf>
    <xf numFmtId="0" fontId="44" fillId="0" borderId="6" xfId="3" applyFont="1" applyBorder="1" applyAlignment="1">
      <alignment vertical="center"/>
    </xf>
    <xf numFmtId="49" fontId="44" fillId="0" borderId="6" xfId="3" applyNumberFormat="1" applyFont="1" applyBorder="1" applyAlignment="1">
      <alignment vertical="center"/>
    </xf>
    <xf numFmtId="0" fontId="21" fillId="0" borderId="6" xfId="3" applyFont="1" applyBorder="1" applyAlignment="1">
      <alignment horizontal="right" vertical="center"/>
    </xf>
    <xf numFmtId="0" fontId="11" fillId="2" borderId="0" xfId="3" applyFont="1" applyFill="1" applyAlignment="1">
      <alignment horizontal="center" vertical="center"/>
    </xf>
    <xf numFmtId="0" fontId="11" fillId="2" borderId="0" xfId="3" applyFont="1" applyFill="1" applyAlignment="1">
      <alignment horizontal="center" vertical="center" shrinkToFit="1"/>
    </xf>
    <xf numFmtId="0" fontId="11" fillId="2" borderId="0" xfId="3" applyFont="1" applyFill="1" applyAlignment="1">
      <alignment horizontal="left" vertical="center"/>
    </xf>
    <xf numFmtId="0" fontId="43" fillId="2" borderId="0" xfId="3" applyFont="1" applyFill="1" applyAlignment="1">
      <alignment horizontal="center" vertical="center"/>
    </xf>
    <xf numFmtId="0" fontId="43" fillId="2" borderId="0" xfId="3" applyFont="1" applyFill="1" applyAlignment="1">
      <alignment vertical="center"/>
    </xf>
    <xf numFmtId="0" fontId="12" fillId="0" borderId="0" xfId="3" applyFont="1" applyAlignment="1">
      <alignment horizontal="center" vertical="center"/>
    </xf>
    <xf numFmtId="0" fontId="12" fillId="0" borderId="0" xfId="3" applyFont="1" applyAlignment="1">
      <alignment horizontal="left" vertical="center"/>
    </xf>
    <xf numFmtId="0" fontId="97" fillId="0" borderId="0" xfId="3" applyFont="1" applyAlignment="1">
      <alignment horizontal="center" vertical="center"/>
    </xf>
    <xf numFmtId="0" fontId="97" fillId="0" borderId="0" xfId="3" applyFont="1" applyAlignment="1">
      <alignment vertical="center"/>
    </xf>
    <xf numFmtId="0" fontId="45" fillId="2" borderId="0" xfId="3" applyFont="1" applyFill="1" applyAlignment="1">
      <alignment horizontal="center" vertical="center"/>
    </xf>
    <xf numFmtId="0" fontId="46" fillId="0" borderId="7" xfId="3" applyFont="1" applyBorder="1" applyAlignment="1">
      <alignment horizontal="center" vertical="center"/>
    </xf>
    <xf numFmtId="0" fontId="47" fillId="7" borderId="7" xfId="3" applyFont="1" applyFill="1" applyBorder="1" applyAlignment="1">
      <alignment horizontal="center" vertical="center"/>
    </xf>
    <xf numFmtId="0" fontId="57" fillId="0" borderId="7" xfId="3" applyFont="1" applyBorder="1" applyAlignment="1">
      <alignment vertical="center" shrinkToFit="1"/>
    </xf>
    <xf numFmtId="0" fontId="57" fillId="0" borderId="7" xfId="3" applyFont="1" applyBorder="1" applyAlignment="1">
      <alignment vertical="center"/>
    </xf>
    <xf numFmtId="0" fontId="73" fillId="0" borderId="7" xfId="3" applyFont="1" applyBorder="1" applyAlignment="1">
      <alignment vertical="center"/>
    </xf>
    <xf numFmtId="0" fontId="50" fillId="0" borderId="7" xfId="3" applyFont="1" applyBorder="1" applyAlignment="1">
      <alignment horizontal="center" vertical="center"/>
    </xf>
    <xf numFmtId="0" fontId="49" fillId="0" borderId="0" xfId="3" applyFont="1" applyAlignment="1">
      <alignment vertical="center"/>
    </xf>
    <xf numFmtId="0" fontId="50" fillId="0" borderId="0" xfId="3" applyFont="1" applyAlignment="1">
      <alignment vertical="center"/>
    </xf>
    <xf numFmtId="0" fontId="22" fillId="0" borderId="10" xfId="3" applyFont="1" applyBorder="1" applyAlignment="1">
      <alignment vertical="center"/>
    </xf>
    <xf numFmtId="0" fontId="49" fillId="2" borderId="0" xfId="3" applyFont="1" applyFill="1" applyAlignment="1">
      <alignment horizontal="center" vertical="center"/>
    </xf>
    <xf numFmtId="0" fontId="46" fillId="0" borderId="0" xfId="3" applyFont="1" applyAlignment="1">
      <alignment horizontal="center" vertical="center"/>
    </xf>
    <xf numFmtId="0" fontId="62" fillId="0" borderId="18" xfId="3" applyFont="1" applyBorder="1" applyAlignment="1">
      <alignment horizontal="right" vertical="center"/>
    </xf>
    <xf numFmtId="0" fontId="45" fillId="0" borderId="0" xfId="3" applyFont="1" applyAlignment="1">
      <alignment vertical="center"/>
    </xf>
    <xf numFmtId="0" fontId="22" fillId="0" borderId="13" xfId="3" applyFont="1" applyBorder="1" applyAlignment="1">
      <alignment vertical="center"/>
    </xf>
    <xf numFmtId="0" fontId="49" fillId="0" borderId="0" xfId="3" applyFont="1" applyAlignment="1">
      <alignment horizontal="center" vertical="center"/>
    </xf>
    <xf numFmtId="0" fontId="46" fillId="0" borderId="0" xfId="3" applyFont="1" applyAlignment="1">
      <alignment vertical="center"/>
    </xf>
    <xf numFmtId="0" fontId="104" fillId="0" borderId="17" xfId="3" applyFont="1" applyBorder="1" applyAlignment="1">
      <alignment horizontal="center" vertical="center"/>
    </xf>
    <xf numFmtId="0" fontId="48" fillId="0" borderId="0" xfId="3" applyFont="1" applyAlignment="1">
      <alignment horizontal="left" vertical="center"/>
    </xf>
    <xf numFmtId="0" fontId="50" fillId="0" borderId="0" xfId="3" applyFont="1" applyAlignment="1">
      <alignment horizontal="left" vertical="center"/>
    </xf>
    <xf numFmtId="0" fontId="77" fillId="0" borderId="0" xfId="3" applyFont="1" applyAlignment="1">
      <alignment horizontal="right" vertical="center"/>
    </xf>
    <xf numFmtId="0" fontId="48" fillId="0" borderId="7" xfId="3" applyFont="1" applyBorder="1" applyAlignment="1">
      <alignment horizontal="left" vertical="center"/>
    </xf>
    <xf numFmtId="0" fontId="62" fillId="0" borderId="7" xfId="3" applyFont="1" applyBorder="1" applyAlignment="1">
      <alignment horizontal="right" vertical="center"/>
    </xf>
    <xf numFmtId="0" fontId="46" fillId="0" borderId="7" xfId="3" applyFont="1" applyBorder="1" applyAlignment="1">
      <alignment vertical="center" shrinkToFit="1"/>
    </xf>
    <xf numFmtId="0" fontId="46" fillId="0" borderId="7" xfId="3" applyFont="1" applyBorder="1" applyAlignment="1">
      <alignment vertical="center"/>
    </xf>
    <xf numFmtId="0" fontId="4" fillId="0" borderId="7" xfId="3" applyBorder="1" applyAlignment="1">
      <alignment vertical="center"/>
    </xf>
    <xf numFmtId="0" fontId="50" fillId="0" borderId="18" xfId="3" applyFont="1" applyBorder="1" applyAlignment="1">
      <alignment horizontal="center" vertical="center"/>
    </xf>
    <xf numFmtId="0" fontId="50" fillId="0" borderId="17" xfId="3" applyFont="1" applyBorder="1" applyAlignment="1">
      <alignment vertical="center"/>
    </xf>
    <xf numFmtId="0" fontId="49" fillId="0" borderId="0" xfId="3" applyFont="1" applyAlignment="1">
      <alignment horizontal="left" vertical="center"/>
    </xf>
    <xf numFmtId="0" fontId="105" fillId="0" borderId="0" xfId="3" applyFont="1" applyAlignment="1">
      <alignment vertical="center"/>
    </xf>
    <xf numFmtId="0" fontId="62" fillId="0" borderId="0" xfId="3" applyFont="1" applyAlignment="1">
      <alignment horizontal="right" vertical="center"/>
    </xf>
    <xf numFmtId="0" fontId="47" fillId="0" borderId="0" xfId="3" applyFont="1" applyAlignment="1">
      <alignment horizontal="center" vertical="center"/>
    </xf>
    <xf numFmtId="0" fontId="50" fillId="0" borderId="0" xfId="3" applyFont="1" applyAlignment="1">
      <alignment horizontal="center" vertical="center"/>
    </xf>
    <xf numFmtId="0" fontId="43" fillId="0" borderId="0" xfId="3" applyFont="1" applyAlignment="1">
      <alignment horizontal="right" vertical="center"/>
    </xf>
    <xf numFmtId="0" fontId="46" fillId="2" borderId="0" xfId="3" applyFont="1" applyFill="1" applyAlignment="1">
      <alignment horizontal="center" vertical="center"/>
    </xf>
    <xf numFmtId="0" fontId="22" fillId="0" borderId="16" xfId="3" applyFont="1" applyBorder="1" applyAlignment="1">
      <alignment vertical="center"/>
    </xf>
    <xf numFmtId="0" fontId="50" fillId="0" borderId="17" xfId="3" applyFont="1" applyBorder="1" applyAlignment="1">
      <alignment horizontal="left" vertical="center"/>
    </xf>
    <xf numFmtId="0" fontId="62" fillId="0" borderId="17" xfId="3" applyFont="1" applyBorder="1" applyAlignment="1">
      <alignment horizontal="right" vertical="center"/>
    </xf>
    <xf numFmtId="0" fontId="50" fillId="0" borderId="29" xfId="3" applyFont="1" applyBorder="1" applyAlignment="1">
      <alignment vertical="center"/>
    </xf>
    <xf numFmtId="0" fontId="45" fillId="0" borderId="7" xfId="3" applyFont="1" applyBorder="1" applyAlignment="1">
      <alignment vertical="center"/>
    </xf>
    <xf numFmtId="0" fontId="17" fillId="0" borderId="7" xfId="3" applyFont="1" applyBorder="1" applyAlignment="1">
      <alignment vertical="center"/>
    </xf>
    <xf numFmtId="0" fontId="104" fillId="0" borderId="0" xfId="3" applyFont="1" applyAlignment="1">
      <alignment horizontal="center" vertical="center"/>
    </xf>
    <xf numFmtId="0" fontId="50" fillId="6" borderId="0" xfId="3" applyFont="1" applyFill="1" applyAlignment="1">
      <alignment horizontal="right" vertical="center"/>
    </xf>
    <xf numFmtId="1" fontId="49" fillId="6" borderId="0" xfId="3" applyNumberFormat="1" applyFont="1" applyFill="1" applyAlignment="1">
      <alignment horizontal="center" vertical="center"/>
    </xf>
    <xf numFmtId="49" fontId="49" fillId="0" borderId="0" xfId="3" applyNumberFormat="1" applyFont="1" applyAlignment="1">
      <alignment vertical="center"/>
    </xf>
    <xf numFmtId="49" fontId="4" fillId="0" borderId="0" xfId="3" applyNumberFormat="1" applyAlignment="1">
      <alignment vertical="center"/>
    </xf>
    <xf numFmtId="49" fontId="50" fillId="0" borderId="0" xfId="3" applyNumberFormat="1" applyFont="1" applyAlignment="1">
      <alignment horizontal="center" vertical="center"/>
    </xf>
    <xf numFmtId="0" fontId="32" fillId="2" borderId="44" xfId="3" applyFont="1" applyFill="1" applyBorder="1" applyAlignment="1">
      <alignment vertical="center"/>
    </xf>
    <xf numFmtId="49" fontId="60" fillId="2" borderId="26" xfId="3" applyNumberFormat="1" applyFont="1" applyFill="1" applyBorder="1" applyAlignment="1">
      <alignment vertical="center"/>
    </xf>
    <xf numFmtId="49" fontId="11" fillId="0" borderId="27" xfId="3" applyNumberFormat="1" applyFont="1" applyBorder="1" applyAlignment="1">
      <alignment vertical="center"/>
    </xf>
    <xf numFmtId="49" fontId="11" fillId="0" borderId="17" xfId="3" applyNumberFormat="1" applyFont="1" applyBorder="1" applyAlignment="1">
      <alignment horizontal="right" vertical="center"/>
    </xf>
    <xf numFmtId="49" fontId="11" fillId="0" borderId="0" xfId="3" applyNumberFormat="1" applyFont="1" applyAlignment="1">
      <alignment horizontal="center" vertical="center"/>
    </xf>
    <xf numFmtId="49" fontId="11" fillId="0" borderId="0" xfId="3" applyNumberFormat="1" applyFont="1" applyAlignment="1">
      <alignment horizontal="right" vertical="center"/>
    </xf>
    <xf numFmtId="49" fontId="38" fillId="6" borderId="17" xfId="3" applyNumberFormat="1" applyFont="1" applyFill="1" applyBorder="1" applyAlignment="1">
      <alignment vertical="center"/>
    </xf>
    <xf numFmtId="49" fontId="38" fillId="0" borderId="0" xfId="3" applyNumberFormat="1" applyFont="1" applyAlignment="1">
      <alignment vertical="center"/>
    </xf>
    <xf numFmtId="49" fontId="43" fillId="0" borderId="17" xfId="3" applyNumberFormat="1" applyFont="1" applyBorder="1" applyAlignment="1">
      <alignment vertical="center"/>
    </xf>
    <xf numFmtId="49" fontId="32" fillId="2" borderId="28" xfId="3" applyNumberFormat="1" applyFont="1" applyFill="1" applyBorder="1" applyAlignment="1">
      <alignment vertical="center"/>
    </xf>
    <xf numFmtId="49" fontId="32" fillId="2" borderId="29" xfId="3" applyNumberFormat="1" applyFont="1" applyFill="1" applyBorder="1" applyAlignment="1">
      <alignment vertical="center"/>
    </xf>
    <xf numFmtId="49" fontId="43" fillId="2" borderId="17" xfId="3" applyNumberFormat="1" applyFont="1" applyFill="1" applyBorder="1" applyAlignment="1">
      <alignment vertical="center"/>
    </xf>
    <xf numFmtId="49" fontId="11" fillId="0" borderId="30" xfId="3" applyNumberFormat="1" applyFont="1" applyBorder="1" applyAlignment="1">
      <alignment vertical="center"/>
    </xf>
    <xf numFmtId="49" fontId="11" fillId="0" borderId="7" xfId="3" applyNumberFormat="1" applyFont="1" applyBorder="1" applyAlignment="1">
      <alignment vertical="center"/>
    </xf>
    <xf numFmtId="49" fontId="11" fillId="0" borderId="18" xfId="3" applyNumberFormat="1" applyFont="1" applyBorder="1" applyAlignment="1">
      <alignment horizontal="right" vertical="center"/>
    </xf>
    <xf numFmtId="49" fontId="43" fillId="0" borderId="7" xfId="3" applyNumberFormat="1" applyFont="1" applyBorder="1" applyAlignment="1">
      <alignment vertical="center"/>
    </xf>
    <xf numFmtId="49" fontId="43" fillId="0" borderId="18" xfId="3" applyNumberFormat="1" applyFont="1" applyBorder="1" applyAlignment="1">
      <alignment vertical="center"/>
    </xf>
    <xf numFmtId="49" fontId="11" fillId="0" borderId="30" xfId="3" applyNumberFormat="1" applyFont="1" applyBorder="1" applyAlignment="1">
      <alignment horizontal="center" vertical="center"/>
    </xf>
    <xf numFmtId="49" fontId="38" fillId="6" borderId="18" xfId="3" applyNumberFormat="1" applyFont="1" applyFill="1" applyBorder="1" applyAlignment="1">
      <alignment vertical="center"/>
    </xf>
    <xf numFmtId="0" fontId="32" fillId="2" borderId="45" xfId="3" applyFont="1" applyFill="1" applyBorder="1" applyAlignment="1">
      <alignment vertical="center"/>
    </xf>
    <xf numFmtId="0" fontId="11" fillId="2" borderId="0" xfId="3" applyFont="1" applyFill="1" applyAlignment="1">
      <alignment vertical="center"/>
    </xf>
    <xf numFmtId="49" fontId="38" fillId="2" borderId="17" xfId="3" applyNumberFormat="1" applyFont="1" applyFill="1" applyBorder="1" applyAlignment="1">
      <alignment vertical="center"/>
    </xf>
    <xf numFmtId="49" fontId="11" fillId="2" borderId="7" xfId="3" applyNumberFormat="1" applyFont="1" applyFill="1" applyBorder="1" applyAlignment="1">
      <alignment horizontal="center" vertical="center"/>
    </xf>
    <xf numFmtId="0" fontId="11" fillId="2" borderId="7" xfId="3" applyFont="1" applyFill="1" applyBorder="1" applyAlignment="1">
      <alignment vertical="center"/>
    </xf>
    <xf numFmtId="49" fontId="38" fillId="2" borderId="18" xfId="3" applyNumberFormat="1" applyFont="1" applyFill="1" applyBorder="1" applyAlignment="1">
      <alignment vertical="center"/>
    </xf>
    <xf numFmtId="49" fontId="38" fillId="0" borderId="7" xfId="3" applyNumberFormat="1" applyFont="1" applyBorder="1" applyAlignment="1">
      <alignment vertical="center"/>
    </xf>
    <xf numFmtId="0" fontId="106" fillId="17" borderId="18" xfId="3" applyFont="1" applyFill="1" applyBorder="1" applyAlignment="1">
      <alignment vertical="center"/>
    </xf>
    <xf numFmtId="0" fontId="4" fillId="0" borderId="7" xfId="3" applyFont="1" applyBorder="1" applyAlignment="1">
      <alignment vertical="center"/>
    </xf>
    <xf numFmtId="49" fontId="107" fillId="0" borderId="5" xfId="0" applyNumberFormat="1" applyFont="1" applyBorder="1"/>
    <xf numFmtId="0" fontId="81" fillId="6" borderId="0" xfId="3" applyFont="1" applyFill="1" applyAlignment="1">
      <alignment horizontal="center" vertical="center" shrinkToFit="1"/>
    </xf>
    <xf numFmtId="0" fontId="35" fillId="0" borderId="0" xfId="3" applyFont="1" applyAlignment="1">
      <alignment horizontal="left" vertical="center"/>
    </xf>
    <xf numFmtId="0" fontId="4" fillId="9" borderId="7" xfId="0" applyFont="1" applyFill="1" applyBorder="1" applyAlignment="1">
      <alignment horizontal="center"/>
    </xf>
    <xf numFmtId="49" fontId="94" fillId="0" borderId="0" xfId="3" applyNumberFormat="1" applyFont="1" applyAlignment="1">
      <alignment vertical="top"/>
    </xf>
  </cellXfs>
  <cellStyles count="5">
    <cellStyle name="Hivatkozás" xfId="1" builtinId="8"/>
    <cellStyle name="Normál" xfId="0" builtinId="0"/>
    <cellStyle name="Normál 2" xfId="3" xr:uid="{9DE84E53-0A3E-454D-8C7E-8B2AC6B64715}"/>
    <cellStyle name="Normál 3" xfId="4" xr:uid="{F70C65FE-4C96-4126-98E8-2675A54C7C04}"/>
    <cellStyle name="Pénznem" xfId="2" builtinId="4"/>
  </cellStyles>
  <dxfs count="193">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color indexed="8"/>
      </font>
      <fill>
        <patternFill>
          <bgColor indexed="42"/>
        </patternFill>
      </fill>
    </dxf>
    <dxf>
      <font>
        <b val="0"/>
        <i val="0"/>
        <condense val="0"/>
        <extend val="0"/>
      </font>
    </dxf>
    <dxf>
      <font>
        <i val="0"/>
        <condense val="0"/>
        <extend val="0"/>
        <color indexed="9"/>
      </font>
      <fill>
        <patternFill>
          <bgColor indexed="42"/>
        </patternFill>
      </fill>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9"/>
      </font>
    </dxf>
    <dxf>
      <font>
        <i val="0"/>
        <condense val="0"/>
        <extend val="0"/>
        <color indexed="9"/>
      </font>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i val="0"/>
        <condense val="0"/>
        <extend val="0"/>
        <color indexed="9"/>
      </font>
      <fill>
        <patternFill>
          <bgColor indexed="42"/>
        </patternFill>
      </fill>
    </dxf>
    <dxf>
      <font>
        <b val="0"/>
        <i val="0"/>
        <condense val="0"/>
        <extend val="0"/>
      </font>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9"/>
      </font>
      <fill>
        <patternFill>
          <bgColor indexed="42"/>
        </patternFill>
      </fill>
    </dxf>
    <dxf>
      <font>
        <b val="0"/>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val="0"/>
        <i val="0"/>
        <condense val="0"/>
        <extend val="0"/>
      </font>
    </dxf>
    <dxf>
      <font>
        <b val="0"/>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i val="0"/>
        <condense val="0"/>
        <extend val="0"/>
        <color indexed="9"/>
      </font>
      <fill>
        <patternFill>
          <bgColor indexed="42"/>
        </patternFill>
      </fill>
    </dxf>
    <dxf>
      <font>
        <b val="0"/>
        <i val="0"/>
        <condense val="0"/>
        <extend val="0"/>
      </font>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color indexed="8"/>
      </font>
      <fill>
        <patternFill patternType="solid">
          <bgColor indexed="42"/>
        </patternFill>
      </fill>
    </dxf>
    <dxf>
      <font>
        <b/>
        <i val="0"/>
        <condense val="0"/>
        <extend val="0"/>
        <color indexed="8"/>
      </font>
      <fill>
        <patternFill patternType="solid">
          <bgColor indexed="42"/>
        </patternFill>
      </fill>
    </dxf>
    <dxf>
      <font>
        <i val="0"/>
        <condense val="0"/>
        <extend val="0"/>
        <color indexed="23"/>
      </font>
      <fill>
        <patternFill>
          <bgColor indexed="23"/>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ill>
        <patternFill>
          <bgColor indexed="43"/>
        </patternFill>
      </fill>
    </dxf>
    <dxf>
      <fill>
        <patternFill>
          <bgColor indexed="13"/>
        </patternFill>
      </fill>
    </dxf>
    <dxf>
      <fill>
        <patternFill>
          <bgColor indexed="10"/>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haredStrings" Target="sharedStrings.xml"/></Relationships>
</file>

<file path=xl/ctrlProps/ctrlProp1.xml><?xml version="1.0" encoding="utf-8"?>
<formControlPr xmlns="http://schemas.microsoft.com/office/spreadsheetml/2009/9/main" objectType="Label"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4</xdr:col>
      <xdr:colOff>312420</xdr:colOff>
      <xdr:row>11</xdr:row>
      <xdr:rowOff>0</xdr:rowOff>
    </xdr:from>
    <xdr:to>
      <xdr:col>4</xdr:col>
      <xdr:colOff>1259252</xdr:colOff>
      <xdr:row>11</xdr:row>
      <xdr:rowOff>0</xdr:rowOff>
    </xdr:to>
    <xdr:sp macro="" textlink="">
      <xdr:nvSpPr>
        <xdr:cNvPr id="1028" name="Text 4">
          <a:extLst>
            <a:ext uri="{FF2B5EF4-FFF2-40B4-BE49-F238E27FC236}">
              <a16:creationId xmlns:a16="http://schemas.microsoft.com/office/drawing/2014/main" id="{00000000-0008-0000-0000-000004040000}"/>
            </a:ext>
          </a:extLst>
        </xdr:cNvPr>
        <xdr:cNvSpPr txBox="1">
          <a:spLocks noChangeArrowheads="1"/>
        </xdr:cNvSpPr>
      </xdr:nvSpPr>
      <xdr:spPr bwMode="auto">
        <a:xfrm>
          <a:off x="5410200" y="2867025"/>
          <a:ext cx="923925" cy="0"/>
        </a:xfrm>
        <a:prstGeom prst="rect">
          <a:avLst/>
        </a:prstGeom>
        <a:noFill/>
        <a:ln w="1">
          <a:noFill/>
          <a:miter lim="800000"/>
          <a:headEnd/>
          <a:tailEnd/>
        </a:ln>
      </xdr:spPr>
      <xdr:txBody>
        <a:bodyPr vertOverflow="clip" wrap="square" lIns="45720" tIns="36576" rIns="0" bIns="0" anchor="t" upright="1"/>
        <a:lstStyle/>
        <a:p>
          <a:pPr algn="l" rtl="0">
            <a:defRPr sz="1000"/>
          </a:pPr>
          <a:r>
            <a:rPr lang="hu-HU" sz="2200" b="0" i="0" u="none" strike="noStrike" baseline="0">
              <a:solidFill>
                <a:srgbClr val="000000"/>
              </a:solidFill>
              <a:latin typeface="ITF"/>
            </a:rPr>
            <a:t>I</a:t>
          </a:r>
        </a:p>
      </xdr:txBody>
    </xdr:sp>
    <xdr:clientData/>
  </xdr:twoCellAnchor>
  <xdr:twoCellAnchor editAs="oneCell">
    <xdr:from>
      <xdr:col>4</xdr:col>
      <xdr:colOff>624840</xdr:colOff>
      <xdr:row>0</xdr:row>
      <xdr:rowOff>53340</xdr:rowOff>
    </xdr:from>
    <xdr:to>
      <xdr:col>4</xdr:col>
      <xdr:colOff>1249680</xdr:colOff>
      <xdr:row>0</xdr:row>
      <xdr:rowOff>548640</xdr:rowOff>
    </xdr:to>
    <xdr:pic>
      <xdr:nvPicPr>
        <xdr:cNvPr id="1275" name="Kép 2">
          <a:extLst>
            <a:ext uri="{FF2B5EF4-FFF2-40B4-BE49-F238E27FC236}">
              <a16:creationId xmlns:a16="http://schemas.microsoft.com/office/drawing/2014/main" id="{00000000-0008-0000-0000-0000FB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67400" y="53340"/>
          <a:ext cx="62484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563880</xdr:colOff>
      <xdr:row>0</xdr:row>
      <xdr:rowOff>60960</xdr:rowOff>
    </xdr:from>
    <xdr:to>
      <xdr:col>12</xdr:col>
      <xdr:colOff>495300</xdr:colOff>
      <xdr:row>1</xdr:row>
      <xdr:rowOff>137160</xdr:rowOff>
    </xdr:to>
    <xdr:pic>
      <xdr:nvPicPr>
        <xdr:cNvPr id="747543" name="Kép 2">
          <a:extLst>
            <a:ext uri="{FF2B5EF4-FFF2-40B4-BE49-F238E27FC236}">
              <a16:creationId xmlns:a16="http://schemas.microsoft.com/office/drawing/2014/main" id="{00000000-0008-0000-0C00-000017680B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24600" y="60960"/>
          <a:ext cx="51816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205740</xdr:colOff>
          <xdr:row>0</xdr:row>
          <xdr:rowOff>68580</xdr:rowOff>
        </xdr:from>
        <xdr:to>
          <xdr:col>14</xdr:col>
          <xdr:colOff>129540</xdr:colOff>
          <xdr:row>1</xdr:row>
          <xdr:rowOff>137160</xdr:rowOff>
        </xdr:to>
        <xdr:sp macro="" textlink="">
          <xdr:nvSpPr>
            <xdr:cNvPr id="102482" name="Button 82" hidden="1">
              <a:extLst>
                <a:ext uri="{63B3BB69-23CF-44E3-9099-C40C66FF867C}">
                  <a14:compatExt spid="_x0000_s102482"/>
                </a:ext>
                <a:ext uri="{FF2B5EF4-FFF2-40B4-BE49-F238E27FC236}">
                  <a16:creationId xmlns:a16="http://schemas.microsoft.com/office/drawing/2014/main" id="{00000000-0008-0000-0D00-00005290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twoCellAnchor editAs="oneCell">
    <xdr:from>
      <xdr:col>14</xdr:col>
      <xdr:colOff>396240</xdr:colOff>
      <xdr:row>0</xdr:row>
      <xdr:rowOff>38100</xdr:rowOff>
    </xdr:from>
    <xdr:to>
      <xdr:col>16</xdr:col>
      <xdr:colOff>472440</xdr:colOff>
      <xdr:row>2</xdr:row>
      <xdr:rowOff>0</xdr:rowOff>
    </xdr:to>
    <xdr:pic>
      <xdr:nvPicPr>
        <xdr:cNvPr id="102508" name="Kép 2">
          <a:extLst>
            <a:ext uri="{FF2B5EF4-FFF2-40B4-BE49-F238E27FC236}">
              <a16:creationId xmlns:a16="http://schemas.microsoft.com/office/drawing/2014/main" id="{00000000-0008-0000-0D00-00006C90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86600" y="38100"/>
          <a:ext cx="58674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525780</xdr:colOff>
          <xdr:row>0</xdr:row>
          <xdr:rowOff>7620</xdr:rowOff>
        </xdr:from>
        <xdr:to>
          <xdr:col>11</xdr:col>
          <xdr:colOff>373380</xdr:colOff>
          <xdr:row>0</xdr:row>
          <xdr:rowOff>175260</xdr:rowOff>
        </xdr:to>
        <xdr:sp macro="" textlink="">
          <xdr:nvSpPr>
            <xdr:cNvPr id="294913" name="Button 1" hidden="1">
              <a:extLst>
                <a:ext uri="{63B3BB69-23CF-44E3-9099-C40C66FF867C}">
                  <a14:compatExt spid="_x0000_s294913"/>
                </a:ext>
                <a:ext uri="{FF2B5EF4-FFF2-40B4-BE49-F238E27FC236}">
                  <a16:creationId xmlns:a16="http://schemas.microsoft.com/office/drawing/2014/main" id="{00000000-0008-0000-0E00-0000018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518160</xdr:colOff>
          <xdr:row>0</xdr:row>
          <xdr:rowOff>182880</xdr:rowOff>
        </xdr:from>
        <xdr:to>
          <xdr:col>11</xdr:col>
          <xdr:colOff>373380</xdr:colOff>
          <xdr:row>1</xdr:row>
          <xdr:rowOff>60960</xdr:rowOff>
        </xdr:to>
        <xdr:sp macro="" textlink="">
          <xdr:nvSpPr>
            <xdr:cNvPr id="294914" name="Button 2" hidden="1">
              <a:extLst>
                <a:ext uri="{63B3BB69-23CF-44E3-9099-C40C66FF867C}">
                  <a14:compatExt spid="_x0000_s294914"/>
                </a:ext>
                <a:ext uri="{FF2B5EF4-FFF2-40B4-BE49-F238E27FC236}">
                  <a16:creationId xmlns:a16="http://schemas.microsoft.com/office/drawing/2014/main" id="{00000000-0008-0000-0E00-00000280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twoCellAnchor editAs="oneCell">
    <xdr:from>
      <xdr:col>13</xdr:col>
      <xdr:colOff>289560</xdr:colOff>
      <xdr:row>0</xdr:row>
      <xdr:rowOff>30480</xdr:rowOff>
    </xdr:from>
    <xdr:to>
      <xdr:col>14</xdr:col>
      <xdr:colOff>60960</xdr:colOff>
      <xdr:row>1</xdr:row>
      <xdr:rowOff>144780</xdr:rowOff>
    </xdr:to>
    <xdr:pic>
      <xdr:nvPicPr>
        <xdr:cNvPr id="295004" name="Kép 2">
          <a:extLst>
            <a:ext uri="{FF2B5EF4-FFF2-40B4-BE49-F238E27FC236}">
              <a16:creationId xmlns:a16="http://schemas.microsoft.com/office/drawing/2014/main" id="{00000000-0008-0000-0E00-00005C800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99860" y="30480"/>
          <a:ext cx="5029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175260</xdr:colOff>
      <xdr:row>0</xdr:row>
      <xdr:rowOff>0</xdr:rowOff>
    </xdr:from>
    <xdr:to>
      <xdr:col>12</xdr:col>
      <xdr:colOff>381000</xdr:colOff>
      <xdr:row>2</xdr:row>
      <xdr:rowOff>7620</xdr:rowOff>
    </xdr:to>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35980" y="0"/>
          <a:ext cx="79248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175260</xdr:colOff>
      <xdr:row>0</xdr:row>
      <xdr:rowOff>0</xdr:rowOff>
    </xdr:from>
    <xdr:to>
      <xdr:col>12</xdr:col>
      <xdr:colOff>381000</xdr:colOff>
      <xdr:row>2</xdr:row>
      <xdr:rowOff>7620</xdr:rowOff>
    </xdr:to>
    <xdr:pic>
      <xdr:nvPicPr>
        <xdr:cNvPr id="2" name="Picture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35980" y="0"/>
          <a:ext cx="79248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175260</xdr:colOff>
      <xdr:row>0</xdr:row>
      <xdr:rowOff>0</xdr:rowOff>
    </xdr:from>
    <xdr:to>
      <xdr:col>12</xdr:col>
      <xdr:colOff>381000</xdr:colOff>
      <xdr:row>2</xdr:row>
      <xdr:rowOff>7620</xdr:rowOff>
    </xdr:to>
    <xdr:pic>
      <xdr:nvPicPr>
        <xdr:cNvPr id="2" name="Picture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35980" y="0"/>
          <a:ext cx="79248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175260</xdr:colOff>
      <xdr:row>0</xdr:row>
      <xdr:rowOff>0</xdr:rowOff>
    </xdr:from>
    <xdr:to>
      <xdr:col>12</xdr:col>
      <xdr:colOff>381000</xdr:colOff>
      <xdr:row>2</xdr:row>
      <xdr:rowOff>7620</xdr:rowOff>
    </xdr:to>
    <xdr:pic>
      <xdr:nvPicPr>
        <xdr:cNvPr id="2" name="Picture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35980" y="0"/>
          <a:ext cx="79248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16</xdr:col>
      <xdr:colOff>266700</xdr:colOff>
      <xdr:row>0</xdr:row>
      <xdr:rowOff>30480</xdr:rowOff>
    </xdr:from>
    <xdr:to>
      <xdr:col>17</xdr:col>
      <xdr:colOff>106680</xdr:colOff>
      <xdr:row>2</xdr:row>
      <xdr:rowOff>0</xdr:rowOff>
    </xdr:to>
    <xdr:pic>
      <xdr:nvPicPr>
        <xdr:cNvPr id="2" name="Picture 6">
          <a:extLst>
            <a:ext uri="{FF2B5EF4-FFF2-40B4-BE49-F238E27FC236}">
              <a16:creationId xmlns:a16="http://schemas.microsoft.com/office/drawing/2014/main" id="{D7308295-7D5D-4193-9253-74063F18F6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87440" y="3048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510540</xdr:colOff>
          <xdr:row>0</xdr:row>
          <xdr:rowOff>7620</xdr:rowOff>
        </xdr:from>
        <xdr:to>
          <xdr:col>14</xdr:col>
          <xdr:colOff>350520</xdr:colOff>
          <xdr:row>0</xdr:row>
          <xdr:rowOff>175260</xdr:rowOff>
        </xdr:to>
        <xdr:sp macro="" textlink="">
          <xdr:nvSpPr>
            <xdr:cNvPr id="732161" name="Button 1" hidden="1">
              <a:extLst>
                <a:ext uri="{63B3BB69-23CF-44E3-9099-C40C66FF867C}">
                  <a14:compatExt spid="_x0000_s732161"/>
                </a:ext>
                <a:ext uri="{FF2B5EF4-FFF2-40B4-BE49-F238E27FC236}">
                  <a16:creationId xmlns:a16="http://schemas.microsoft.com/office/drawing/2014/main" id="{CA4917E4-712D-4342-AAFF-C6F020BD82BA}"/>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495300</xdr:colOff>
          <xdr:row>0</xdr:row>
          <xdr:rowOff>175260</xdr:rowOff>
        </xdr:from>
        <xdr:to>
          <xdr:col>14</xdr:col>
          <xdr:colOff>350520</xdr:colOff>
          <xdr:row>1</xdr:row>
          <xdr:rowOff>45720</xdr:rowOff>
        </xdr:to>
        <xdr:sp macro="" textlink="">
          <xdr:nvSpPr>
            <xdr:cNvPr id="732162" name="Button 2" hidden="1">
              <a:extLst>
                <a:ext uri="{63B3BB69-23CF-44E3-9099-C40C66FF867C}">
                  <a14:compatExt spid="_x0000_s732162"/>
                </a:ext>
                <a:ext uri="{FF2B5EF4-FFF2-40B4-BE49-F238E27FC236}">
                  <a16:creationId xmlns:a16="http://schemas.microsoft.com/office/drawing/2014/main" id="{C32D7705-175D-408A-8711-4E08303C93CB}"/>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dr:col>11</xdr:col>
      <xdr:colOff>175260</xdr:colOff>
      <xdr:row>0</xdr:row>
      <xdr:rowOff>0</xdr:rowOff>
    </xdr:from>
    <xdr:to>
      <xdr:col>12</xdr:col>
      <xdr:colOff>381000</xdr:colOff>
      <xdr:row>2</xdr:row>
      <xdr:rowOff>7620</xdr:rowOff>
    </xdr:to>
    <xdr:pic>
      <xdr:nvPicPr>
        <xdr:cNvPr id="2" name="Picture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35980" y="0"/>
          <a:ext cx="79248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11</xdr:col>
      <xdr:colOff>175260</xdr:colOff>
      <xdr:row>0</xdr:row>
      <xdr:rowOff>0</xdr:rowOff>
    </xdr:from>
    <xdr:to>
      <xdr:col>12</xdr:col>
      <xdr:colOff>381000</xdr:colOff>
      <xdr:row>2</xdr:row>
      <xdr:rowOff>7620</xdr:rowOff>
    </xdr:to>
    <xdr:pic>
      <xdr:nvPicPr>
        <xdr:cNvPr id="2" name="Picture 1">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35980" y="0"/>
          <a:ext cx="79248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1379220</xdr:colOff>
      <xdr:row>0</xdr:row>
      <xdr:rowOff>68580</xdr:rowOff>
    </xdr:from>
    <xdr:to>
      <xdr:col>13</xdr:col>
      <xdr:colOff>419100</xdr:colOff>
      <xdr:row>1</xdr:row>
      <xdr:rowOff>160020</xdr:rowOff>
    </xdr:to>
    <xdr:pic>
      <xdr:nvPicPr>
        <xdr:cNvPr id="39020" name="Picture 23">
          <a:extLst>
            <a:ext uri="{FF2B5EF4-FFF2-40B4-BE49-F238E27FC236}">
              <a16:creationId xmlns:a16="http://schemas.microsoft.com/office/drawing/2014/main" id="{00000000-0008-0000-0100-00006C9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91840" y="68580"/>
          <a:ext cx="57912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22860</xdr:colOff>
          <xdr:row>29</xdr:row>
          <xdr:rowOff>0</xdr:rowOff>
        </xdr:from>
        <xdr:to>
          <xdr:col>13</xdr:col>
          <xdr:colOff>495300</xdr:colOff>
          <xdr:row>29</xdr:row>
          <xdr:rowOff>0</xdr:rowOff>
        </xdr:to>
        <xdr:sp macro="" textlink="">
          <xdr:nvSpPr>
            <xdr:cNvPr id="38928" name="Label 16" hidden="1">
              <a:extLst>
                <a:ext uri="{63B3BB69-23CF-44E3-9099-C40C66FF867C}">
                  <a14:compatExt spid="_x0000_s38928"/>
                </a:ext>
                <a:ext uri="{FF2B5EF4-FFF2-40B4-BE49-F238E27FC236}">
                  <a16:creationId xmlns:a16="http://schemas.microsoft.com/office/drawing/2014/main" id="{00000000-0008-0000-0100-0000109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square" lIns="27432" tIns="27432" rIns="0" bIns="0" anchor="t" upright="1"/>
            <a:lstStyle/>
            <a:p>
              <a:pPr algn="l" rtl="0">
                <a:defRPr sz="1000"/>
              </a:pPr>
              <a:r>
                <a:rPr lang="hu-HU" sz="800" b="0" i="0" u="none" strike="noStrike" baseline="0">
                  <a:solidFill>
                    <a:srgbClr val="000000"/>
                  </a:solidFill>
                  <a:latin typeface="Segoe UI"/>
                  <a:cs typeface="Segoe UI"/>
                </a:rPr>
                <a:t>*</a:t>
              </a:r>
            </a:p>
            <a:p>
              <a:pPr algn="l" rtl="0">
                <a:defRPr sz="1000"/>
              </a:pPr>
              <a:endParaRPr lang="hu-HU" sz="800" b="0" i="0" u="none" strike="noStrike" baseline="0">
                <a:solidFill>
                  <a:srgbClr val="000000"/>
                </a:solidFill>
                <a:latin typeface="Segoe UI"/>
                <a:cs typeface="Segoe UI"/>
              </a:endParaRPr>
            </a:p>
            <a:p>
              <a:pPr algn="l" rtl="0">
                <a:defRPr sz="1000"/>
              </a:pPr>
              <a:endParaRPr lang="hu-HU" sz="800" b="0" i="0" u="none" strike="noStrike" baseline="0">
                <a:solidFill>
                  <a:srgbClr val="000000"/>
                </a:solidFill>
                <a:latin typeface="Segoe UI"/>
                <a:cs typeface="Segoe UI"/>
              </a:endParaRPr>
            </a:p>
          </xdr:txBody>
        </xdr:sp>
        <xdr:clientData/>
      </xdr:twoCellAnchor>
    </mc:Choice>
    <mc:Fallback/>
  </mc:AlternateContent>
</xdr:wsDr>
</file>

<file path=xl/drawings/drawing20.xml><?xml version="1.0" encoding="utf-8"?>
<xdr:wsDr xmlns:xdr="http://schemas.openxmlformats.org/drawingml/2006/spreadsheetDrawing" xmlns:a="http://schemas.openxmlformats.org/drawingml/2006/main">
  <xdr:twoCellAnchor>
    <xdr:from>
      <xdr:col>16</xdr:col>
      <xdr:colOff>266700</xdr:colOff>
      <xdr:row>0</xdr:row>
      <xdr:rowOff>30480</xdr:rowOff>
    </xdr:from>
    <xdr:to>
      <xdr:col>17</xdr:col>
      <xdr:colOff>106680</xdr:colOff>
      <xdr:row>2</xdr:row>
      <xdr:rowOff>0</xdr:rowOff>
    </xdr:to>
    <xdr:pic>
      <xdr:nvPicPr>
        <xdr:cNvPr id="2" name="Picture 6">
          <a:extLst>
            <a:ext uri="{FF2B5EF4-FFF2-40B4-BE49-F238E27FC236}">
              <a16:creationId xmlns:a16="http://schemas.microsoft.com/office/drawing/2014/main" id="{A2915030-1021-4244-B2B7-B3382070B51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87440" y="3048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510540</xdr:colOff>
          <xdr:row>0</xdr:row>
          <xdr:rowOff>7620</xdr:rowOff>
        </xdr:from>
        <xdr:to>
          <xdr:col>14</xdr:col>
          <xdr:colOff>350520</xdr:colOff>
          <xdr:row>0</xdr:row>
          <xdr:rowOff>175260</xdr:rowOff>
        </xdr:to>
        <xdr:sp macro="" textlink="">
          <xdr:nvSpPr>
            <xdr:cNvPr id="733185" name="Button 1" hidden="1">
              <a:extLst>
                <a:ext uri="{63B3BB69-23CF-44E3-9099-C40C66FF867C}">
                  <a14:compatExt spid="_x0000_s733185"/>
                </a:ext>
                <a:ext uri="{FF2B5EF4-FFF2-40B4-BE49-F238E27FC236}">
                  <a16:creationId xmlns:a16="http://schemas.microsoft.com/office/drawing/2014/main" id="{9F9C0C4E-2237-44F5-905F-80C6A2756F7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495300</xdr:colOff>
          <xdr:row>0</xdr:row>
          <xdr:rowOff>175260</xdr:rowOff>
        </xdr:from>
        <xdr:to>
          <xdr:col>14</xdr:col>
          <xdr:colOff>350520</xdr:colOff>
          <xdr:row>1</xdr:row>
          <xdr:rowOff>45720</xdr:rowOff>
        </xdr:to>
        <xdr:sp macro="" textlink="">
          <xdr:nvSpPr>
            <xdr:cNvPr id="733186" name="Button 2" hidden="1">
              <a:extLst>
                <a:ext uri="{63B3BB69-23CF-44E3-9099-C40C66FF867C}">
                  <a14:compatExt spid="_x0000_s733186"/>
                </a:ext>
                <a:ext uri="{FF2B5EF4-FFF2-40B4-BE49-F238E27FC236}">
                  <a16:creationId xmlns:a16="http://schemas.microsoft.com/office/drawing/2014/main" id="{C67DC62D-B531-454A-BFD8-0F23EBB8802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14</xdr:col>
      <xdr:colOff>419100</xdr:colOff>
      <xdr:row>0</xdr:row>
      <xdr:rowOff>30480</xdr:rowOff>
    </xdr:from>
    <xdr:to>
      <xdr:col>16</xdr:col>
      <xdr:colOff>487680</xdr:colOff>
      <xdr:row>1</xdr:row>
      <xdr:rowOff>106680</xdr:rowOff>
    </xdr:to>
    <xdr:pic>
      <xdr:nvPicPr>
        <xdr:cNvPr id="2" name="Picture 21">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3800" y="30480"/>
          <a:ext cx="57912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7</xdr:col>
          <xdr:colOff>205740</xdr:colOff>
          <xdr:row>0</xdr:row>
          <xdr:rowOff>68580</xdr:rowOff>
        </xdr:from>
        <xdr:to>
          <xdr:col>14</xdr:col>
          <xdr:colOff>129540</xdr:colOff>
          <xdr:row>1</xdr:row>
          <xdr:rowOff>137160</xdr:rowOff>
        </xdr:to>
        <xdr:sp macro="" textlink="">
          <xdr:nvSpPr>
            <xdr:cNvPr id="722945" name="Button 1" hidden="1">
              <a:extLst>
                <a:ext uri="{63B3BB69-23CF-44E3-9099-C40C66FF867C}">
                  <a14:compatExt spid="_x0000_s722945"/>
                </a:ext>
                <a:ext uri="{FF2B5EF4-FFF2-40B4-BE49-F238E27FC236}">
                  <a16:creationId xmlns:a16="http://schemas.microsoft.com/office/drawing/2014/main" id="{00000000-0008-0000-1500-000001080B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wsDr>
</file>

<file path=xl/drawings/drawing22.xml><?xml version="1.0" encoding="utf-8"?>
<xdr:wsDr xmlns:xdr="http://schemas.openxmlformats.org/drawingml/2006/spreadsheetDrawing" xmlns:a="http://schemas.openxmlformats.org/drawingml/2006/main">
  <xdr:twoCellAnchor>
    <xdr:from>
      <xdr:col>16</xdr:col>
      <xdr:colOff>236220</xdr:colOff>
      <xdr:row>0</xdr:row>
      <xdr:rowOff>22860</xdr:rowOff>
    </xdr:from>
    <xdr:to>
      <xdr:col>17</xdr:col>
      <xdr:colOff>76200</xdr:colOff>
      <xdr:row>1</xdr:row>
      <xdr:rowOff>160020</xdr:rowOff>
    </xdr:to>
    <xdr:pic>
      <xdr:nvPicPr>
        <xdr:cNvPr id="2" name="Picture 3">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63640" y="22860"/>
          <a:ext cx="57150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12</xdr:col>
          <xdr:colOff>525780</xdr:colOff>
          <xdr:row>0</xdr:row>
          <xdr:rowOff>7620</xdr:rowOff>
        </xdr:from>
        <xdr:to>
          <xdr:col>14</xdr:col>
          <xdr:colOff>373380</xdr:colOff>
          <xdr:row>0</xdr:row>
          <xdr:rowOff>175260</xdr:rowOff>
        </xdr:to>
        <xdr:sp macro="" textlink="">
          <xdr:nvSpPr>
            <xdr:cNvPr id="723969" name="Button 1" hidden="1">
              <a:extLst>
                <a:ext uri="{63B3BB69-23CF-44E3-9099-C40C66FF867C}">
                  <a14:compatExt spid="_x0000_s723969"/>
                </a:ext>
                <a:ext uri="{FF2B5EF4-FFF2-40B4-BE49-F238E27FC236}">
                  <a16:creationId xmlns:a16="http://schemas.microsoft.com/office/drawing/2014/main" id="{00000000-0008-0000-1600-0000010C0B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518160</xdr:colOff>
          <xdr:row>0</xdr:row>
          <xdr:rowOff>182880</xdr:rowOff>
        </xdr:from>
        <xdr:to>
          <xdr:col>14</xdr:col>
          <xdr:colOff>373380</xdr:colOff>
          <xdr:row>1</xdr:row>
          <xdr:rowOff>60960</xdr:rowOff>
        </xdr:to>
        <xdr:sp macro="" textlink="">
          <xdr:nvSpPr>
            <xdr:cNvPr id="723970" name="Button 2" hidden="1">
              <a:extLst>
                <a:ext uri="{63B3BB69-23CF-44E3-9099-C40C66FF867C}">
                  <a14:compatExt spid="_x0000_s723970"/>
                </a:ext>
                <a:ext uri="{FF2B5EF4-FFF2-40B4-BE49-F238E27FC236}">
                  <a16:creationId xmlns:a16="http://schemas.microsoft.com/office/drawing/2014/main" id="{00000000-0008-0000-1600-0000020C0B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205740</xdr:colOff>
          <xdr:row>0</xdr:row>
          <xdr:rowOff>68580</xdr:rowOff>
        </xdr:from>
        <xdr:to>
          <xdr:col>14</xdr:col>
          <xdr:colOff>129540</xdr:colOff>
          <xdr:row>1</xdr:row>
          <xdr:rowOff>137160</xdr:rowOff>
        </xdr:to>
        <xdr:sp macro="" textlink="">
          <xdr:nvSpPr>
            <xdr:cNvPr id="650241" name="Button 1" hidden="1">
              <a:extLst>
                <a:ext uri="{63B3BB69-23CF-44E3-9099-C40C66FF867C}">
                  <a14:compatExt spid="_x0000_s650241"/>
                </a:ext>
                <a:ext uri="{FF2B5EF4-FFF2-40B4-BE49-F238E27FC236}">
                  <a16:creationId xmlns:a16="http://schemas.microsoft.com/office/drawing/2014/main" id="{00000000-0008-0000-0500-000001EC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twoCellAnchor editAs="oneCell">
    <xdr:from>
      <xdr:col>14</xdr:col>
      <xdr:colOff>381000</xdr:colOff>
      <xdr:row>0</xdr:row>
      <xdr:rowOff>7620</xdr:rowOff>
    </xdr:from>
    <xdr:to>
      <xdr:col>16</xdr:col>
      <xdr:colOff>464820</xdr:colOff>
      <xdr:row>1</xdr:row>
      <xdr:rowOff>144780</xdr:rowOff>
    </xdr:to>
    <xdr:pic>
      <xdr:nvPicPr>
        <xdr:cNvPr id="650267" name="Kép 2">
          <a:extLst>
            <a:ext uri="{FF2B5EF4-FFF2-40B4-BE49-F238E27FC236}">
              <a16:creationId xmlns:a16="http://schemas.microsoft.com/office/drawing/2014/main" id="{00000000-0008-0000-0500-00001BEC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0920" y="7620"/>
          <a:ext cx="59436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525780</xdr:colOff>
          <xdr:row>0</xdr:row>
          <xdr:rowOff>7620</xdr:rowOff>
        </xdr:from>
        <xdr:to>
          <xdr:col>11</xdr:col>
          <xdr:colOff>373380</xdr:colOff>
          <xdr:row>0</xdr:row>
          <xdr:rowOff>175260</xdr:rowOff>
        </xdr:to>
        <xdr:sp macro="" textlink="">
          <xdr:nvSpPr>
            <xdr:cNvPr id="653313" name="Button 1" hidden="1">
              <a:extLst>
                <a:ext uri="{63B3BB69-23CF-44E3-9099-C40C66FF867C}">
                  <a14:compatExt spid="_x0000_s653313"/>
                </a:ext>
                <a:ext uri="{FF2B5EF4-FFF2-40B4-BE49-F238E27FC236}">
                  <a16:creationId xmlns:a16="http://schemas.microsoft.com/office/drawing/2014/main" id="{00000000-0008-0000-0600-000001F8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518160</xdr:colOff>
          <xdr:row>0</xdr:row>
          <xdr:rowOff>182880</xdr:rowOff>
        </xdr:from>
        <xdr:to>
          <xdr:col>11</xdr:col>
          <xdr:colOff>373380</xdr:colOff>
          <xdr:row>1</xdr:row>
          <xdr:rowOff>60960</xdr:rowOff>
        </xdr:to>
        <xdr:sp macro="" textlink="">
          <xdr:nvSpPr>
            <xdr:cNvPr id="653314" name="Button 2" hidden="1">
              <a:extLst>
                <a:ext uri="{63B3BB69-23CF-44E3-9099-C40C66FF867C}">
                  <a14:compatExt spid="_x0000_s653314"/>
                </a:ext>
                <a:ext uri="{FF2B5EF4-FFF2-40B4-BE49-F238E27FC236}">
                  <a16:creationId xmlns:a16="http://schemas.microsoft.com/office/drawing/2014/main" id="{00000000-0008-0000-0600-000002F809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twoCellAnchor editAs="oneCell">
    <xdr:from>
      <xdr:col>13</xdr:col>
      <xdr:colOff>281940</xdr:colOff>
      <xdr:row>0</xdr:row>
      <xdr:rowOff>30480</xdr:rowOff>
    </xdr:from>
    <xdr:to>
      <xdr:col>14</xdr:col>
      <xdr:colOff>68580</xdr:colOff>
      <xdr:row>2</xdr:row>
      <xdr:rowOff>0</xdr:rowOff>
    </xdr:to>
    <xdr:pic>
      <xdr:nvPicPr>
        <xdr:cNvPr id="653339" name="Kép 2">
          <a:extLst>
            <a:ext uri="{FF2B5EF4-FFF2-40B4-BE49-F238E27FC236}">
              <a16:creationId xmlns:a16="http://schemas.microsoft.com/office/drawing/2014/main" id="{00000000-0008-0000-0600-00001BF809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46520" y="30480"/>
          <a:ext cx="51816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205740</xdr:colOff>
          <xdr:row>0</xdr:row>
          <xdr:rowOff>68580</xdr:rowOff>
        </xdr:from>
        <xdr:to>
          <xdr:col>14</xdr:col>
          <xdr:colOff>129540</xdr:colOff>
          <xdr:row>1</xdr:row>
          <xdr:rowOff>137160</xdr:rowOff>
        </xdr:to>
        <xdr:sp macro="" textlink="">
          <xdr:nvSpPr>
            <xdr:cNvPr id="688129" name="Button 1" hidden="1">
              <a:extLst>
                <a:ext uri="{63B3BB69-23CF-44E3-9099-C40C66FF867C}">
                  <a14:compatExt spid="_x0000_s688129"/>
                </a:ext>
                <a:ext uri="{FF2B5EF4-FFF2-40B4-BE49-F238E27FC236}">
                  <a16:creationId xmlns:a16="http://schemas.microsoft.com/office/drawing/2014/main" id="{00000000-0008-0000-0700-0000018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twoCellAnchor editAs="oneCell">
    <xdr:from>
      <xdr:col>14</xdr:col>
      <xdr:colOff>472440</xdr:colOff>
      <xdr:row>0</xdr:row>
      <xdr:rowOff>53340</xdr:rowOff>
    </xdr:from>
    <xdr:to>
      <xdr:col>16</xdr:col>
      <xdr:colOff>487680</xdr:colOff>
      <xdr:row>1</xdr:row>
      <xdr:rowOff>144780</xdr:rowOff>
    </xdr:to>
    <xdr:pic>
      <xdr:nvPicPr>
        <xdr:cNvPr id="688154" name="Kép 2">
          <a:extLst>
            <a:ext uri="{FF2B5EF4-FFF2-40B4-BE49-F238E27FC236}">
              <a16:creationId xmlns:a16="http://schemas.microsoft.com/office/drawing/2014/main" id="{00000000-0008-0000-0700-00001A80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03820" y="53340"/>
          <a:ext cx="52578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525780</xdr:colOff>
          <xdr:row>0</xdr:row>
          <xdr:rowOff>7620</xdr:rowOff>
        </xdr:from>
        <xdr:to>
          <xdr:col>14</xdr:col>
          <xdr:colOff>373380</xdr:colOff>
          <xdr:row>0</xdr:row>
          <xdr:rowOff>175260</xdr:rowOff>
        </xdr:to>
        <xdr:sp macro="" textlink="">
          <xdr:nvSpPr>
            <xdr:cNvPr id="691201" name="Button 1" hidden="1">
              <a:extLst>
                <a:ext uri="{63B3BB69-23CF-44E3-9099-C40C66FF867C}">
                  <a14:compatExt spid="_x0000_s691201"/>
                </a:ext>
                <a:ext uri="{FF2B5EF4-FFF2-40B4-BE49-F238E27FC236}">
                  <a16:creationId xmlns:a16="http://schemas.microsoft.com/office/drawing/2014/main" id="{00000000-0008-0000-0800-0000018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518160</xdr:colOff>
          <xdr:row>0</xdr:row>
          <xdr:rowOff>182880</xdr:rowOff>
        </xdr:from>
        <xdr:to>
          <xdr:col>14</xdr:col>
          <xdr:colOff>373380</xdr:colOff>
          <xdr:row>1</xdr:row>
          <xdr:rowOff>60960</xdr:rowOff>
        </xdr:to>
        <xdr:sp macro="" textlink="">
          <xdr:nvSpPr>
            <xdr:cNvPr id="691202" name="Button 2" hidden="1">
              <a:extLst>
                <a:ext uri="{63B3BB69-23CF-44E3-9099-C40C66FF867C}">
                  <a14:compatExt spid="_x0000_s691202"/>
                </a:ext>
                <a:ext uri="{FF2B5EF4-FFF2-40B4-BE49-F238E27FC236}">
                  <a16:creationId xmlns:a16="http://schemas.microsoft.com/office/drawing/2014/main" id="{00000000-0008-0000-0800-0000028C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twoCellAnchor editAs="oneCell">
    <xdr:from>
      <xdr:col>16</xdr:col>
      <xdr:colOff>304800</xdr:colOff>
      <xdr:row>0</xdr:row>
      <xdr:rowOff>0</xdr:rowOff>
    </xdr:from>
    <xdr:to>
      <xdr:col>17</xdr:col>
      <xdr:colOff>91440</xdr:colOff>
      <xdr:row>1</xdr:row>
      <xdr:rowOff>144780</xdr:rowOff>
    </xdr:to>
    <xdr:pic>
      <xdr:nvPicPr>
        <xdr:cNvPr id="691226" name="Kép 2">
          <a:extLst>
            <a:ext uri="{FF2B5EF4-FFF2-40B4-BE49-F238E27FC236}">
              <a16:creationId xmlns:a16="http://schemas.microsoft.com/office/drawing/2014/main" id="{00000000-0008-0000-0800-00001A8C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15100" y="0"/>
          <a:ext cx="51816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205740</xdr:colOff>
          <xdr:row>0</xdr:row>
          <xdr:rowOff>68580</xdr:rowOff>
        </xdr:from>
        <xdr:to>
          <xdr:col>14</xdr:col>
          <xdr:colOff>129540</xdr:colOff>
          <xdr:row>1</xdr:row>
          <xdr:rowOff>137160</xdr:rowOff>
        </xdr:to>
        <xdr:sp macro="" textlink="">
          <xdr:nvSpPr>
            <xdr:cNvPr id="701441" name="Button 1" hidden="1">
              <a:extLst>
                <a:ext uri="{63B3BB69-23CF-44E3-9099-C40C66FF867C}">
                  <a14:compatExt spid="_x0000_s701441"/>
                </a:ext>
                <a:ext uri="{FF2B5EF4-FFF2-40B4-BE49-F238E27FC236}">
                  <a16:creationId xmlns:a16="http://schemas.microsoft.com/office/drawing/2014/main" id="{00000000-0008-0000-0900-000001B4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twoCellAnchor editAs="oneCell">
    <xdr:from>
      <xdr:col>14</xdr:col>
      <xdr:colOff>449580</xdr:colOff>
      <xdr:row>0</xdr:row>
      <xdr:rowOff>38100</xdr:rowOff>
    </xdr:from>
    <xdr:to>
      <xdr:col>16</xdr:col>
      <xdr:colOff>464820</xdr:colOff>
      <xdr:row>1</xdr:row>
      <xdr:rowOff>114300</xdr:rowOff>
    </xdr:to>
    <xdr:pic>
      <xdr:nvPicPr>
        <xdr:cNvPr id="701466" name="Kép 2">
          <a:extLst>
            <a:ext uri="{FF2B5EF4-FFF2-40B4-BE49-F238E27FC236}">
              <a16:creationId xmlns:a16="http://schemas.microsoft.com/office/drawing/2014/main" id="{00000000-0008-0000-0900-00001AB4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46620" y="38100"/>
          <a:ext cx="525780" cy="38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525780</xdr:colOff>
          <xdr:row>0</xdr:row>
          <xdr:rowOff>7620</xdr:rowOff>
        </xdr:from>
        <xdr:to>
          <xdr:col>14</xdr:col>
          <xdr:colOff>373380</xdr:colOff>
          <xdr:row>0</xdr:row>
          <xdr:rowOff>175260</xdr:rowOff>
        </xdr:to>
        <xdr:sp macro="" textlink="">
          <xdr:nvSpPr>
            <xdr:cNvPr id="704513" name="Button 1" hidden="1">
              <a:extLst>
                <a:ext uri="{63B3BB69-23CF-44E3-9099-C40C66FF867C}">
                  <a14:compatExt spid="_x0000_s704513"/>
                </a:ext>
                <a:ext uri="{FF2B5EF4-FFF2-40B4-BE49-F238E27FC236}">
                  <a16:creationId xmlns:a16="http://schemas.microsoft.com/office/drawing/2014/main" id="{00000000-0008-0000-0A00-000001C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Legyen bíró</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12</xdr:col>
          <xdr:colOff>518160</xdr:colOff>
          <xdr:row>0</xdr:row>
          <xdr:rowOff>182880</xdr:rowOff>
        </xdr:from>
        <xdr:to>
          <xdr:col>14</xdr:col>
          <xdr:colOff>373380</xdr:colOff>
          <xdr:row>1</xdr:row>
          <xdr:rowOff>60960</xdr:rowOff>
        </xdr:to>
        <xdr:sp macro="" textlink="">
          <xdr:nvSpPr>
            <xdr:cNvPr id="704514" name="Button 2" hidden="1">
              <a:extLst>
                <a:ext uri="{63B3BB69-23CF-44E3-9099-C40C66FF867C}">
                  <a14:compatExt spid="_x0000_s704514"/>
                </a:ext>
                <a:ext uri="{FF2B5EF4-FFF2-40B4-BE49-F238E27FC236}">
                  <a16:creationId xmlns:a16="http://schemas.microsoft.com/office/drawing/2014/main" id="{00000000-0008-0000-0A00-000002C0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800" b="0" i="1" u="none" strike="noStrike" baseline="0">
                  <a:solidFill>
                    <a:srgbClr val="FF0000"/>
                  </a:solidFill>
                  <a:latin typeface="Arial"/>
                  <a:cs typeface="Arial"/>
                </a:rPr>
                <a:t>Nincs bíró</a:t>
              </a:r>
            </a:p>
          </xdr:txBody>
        </xdr:sp>
        <xdr:clientData fPrintsWithSheet="0"/>
      </xdr:twoCellAnchor>
    </mc:Choice>
    <mc:Fallback/>
  </mc:AlternateContent>
  <xdr:twoCellAnchor editAs="oneCell">
    <xdr:from>
      <xdr:col>16</xdr:col>
      <xdr:colOff>320040</xdr:colOff>
      <xdr:row>0</xdr:row>
      <xdr:rowOff>0</xdr:rowOff>
    </xdr:from>
    <xdr:to>
      <xdr:col>17</xdr:col>
      <xdr:colOff>106680</xdr:colOff>
      <xdr:row>1</xdr:row>
      <xdr:rowOff>137160</xdr:rowOff>
    </xdr:to>
    <xdr:pic>
      <xdr:nvPicPr>
        <xdr:cNvPr id="704538" name="Kép 2">
          <a:extLst>
            <a:ext uri="{FF2B5EF4-FFF2-40B4-BE49-F238E27FC236}">
              <a16:creationId xmlns:a16="http://schemas.microsoft.com/office/drawing/2014/main" id="{00000000-0008-0000-0A00-00001AC0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07480" y="0"/>
          <a:ext cx="51816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205740</xdr:colOff>
          <xdr:row>0</xdr:row>
          <xdr:rowOff>68580</xdr:rowOff>
        </xdr:from>
        <xdr:to>
          <xdr:col>14</xdr:col>
          <xdr:colOff>129540</xdr:colOff>
          <xdr:row>1</xdr:row>
          <xdr:rowOff>137160</xdr:rowOff>
        </xdr:to>
        <xdr:sp macro="" textlink="">
          <xdr:nvSpPr>
            <xdr:cNvPr id="714753" name="Button 1" hidden="1">
              <a:extLst>
                <a:ext uri="{63B3BB69-23CF-44E3-9099-C40C66FF867C}">
                  <a14:compatExt spid="_x0000_s714753"/>
                </a:ext>
                <a:ext uri="{FF2B5EF4-FFF2-40B4-BE49-F238E27FC236}">
                  <a16:creationId xmlns:a16="http://schemas.microsoft.com/office/drawing/2014/main" id="{00000000-0008-0000-0B00-000001E80A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hu-HU" sz="700" b="0" i="0" u="none" strike="noStrike" baseline="0">
                  <a:solidFill>
                    <a:srgbClr val="000000"/>
                  </a:solidFill>
                  <a:latin typeface="Arial"/>
                  <a:cs typeface="Arial"/>
                </a:rPr>
                <a:t>Sorsolási rangsor </a:t>
              </a:r>
            </a:p>
            <a:p>
              <a:pPr algn="ctr" rtl="0">
                <a:defRPr sz="1000"/>
              </a:pPr>
              <a:r>
                <a:rPr lang="hu-HU" sz="700" b="0" i="0" u="none" strike="noStrike" baseline="0">
                  <a:solidFill>
                    <a:srgbClr val="000000"/>
                  </a:solidFill>
                  <a:latin typeface="Arial"/>
                  <a:cs typeface="Arial"/>
                </a:rPr>
                <a:t>szerinti sorbarakás</a:t>
              </a:r>
            </a:p>
          </xdr:txBody>
        </xdr:sp>
        <xdr:clientData fPrintsWithSheet="0"/>
      </xdr:twoCellAnchor>
    </mc:Choice>
    <mc:Fallback/>
  </mc:AlternateContent>
  <xdr:twoCellAnchor editAs="oneCell">
    <xdr:from>
      <xdr:col>14</xdr:col>
      <xdr:colOff>441960</xdr:colOff>
      <xdr:row>0</xdr:row>
      <xdr:rowOff>60960</xdr:rowOff>
    </xdr:from>
    <xdr:to>
      <xdr:col>16</xdr:col>
      <xdr:colOff>449580</xdr:colOff>
      <xdr:row>1</xdr:row>
      <xdr:rowOff>144780</xdr:rowOff>
    </xdr:to>
    <xdr:pic>
      <xdr:nvPicPr>
        <xdr:cNvPr id="714778" name="Kép 2">
          <a:extLst>
            <a:ext uri="{FF2B5EF4-FFF2-40B4-BE49-F238E27FC236}">
              <a16:creationId xmlns:a16="http://schemas.microsoft.com/office/drawing/2014/main" id="{00000000-0008-0000-0B00-00001AE80A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77100" y="60960"/>
          <a:ext cx="518160" cy="396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ptaka\AppData\Local\Microsoft\Windows\INetCache\Content.Outlook\Z1ZQSHGK\P&#225;ros.xls" TargetMode="External"/><Relationship Id="rId1" Type="http://schemas.openxmlformats.org/officeDocument/2006/relationships/externalLinkPath" Target="/Users/ptaka/AppData/Local/Microsoft/Windows/INetCache/Content.Outlook/Z1ZQSHGK/P&#225;ros.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Munka\Amat&#337;r\OB%20-%202023\P&#225;ros.xls" TargetMode="External"/><Relationship Id="rId1" Type="http://schemas.openxmlformats.org/officeDocument/2006/relationships/externalLinkPath" Target="P&#225;r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P3 (9)"/>
      <sheetName val="1P3 (8)"/>
      <sheetName val="1P3 (7)"/>
      <sheetName val="1P3 (6)"/>
      <sheetName val="1D ELO"/>
      <sheetName val="Altalanos"/>
      <sheetName val="Birók"/>
      <sheetName val="1Q ELO"/>
      <sheetName val="1Q 8&gt;2"/>
      <sheetName val="1Q 8&gt;4"/>
      <sheetName val="1Q 16&gt;4"/>
      <sheetName val="1MD ELO"/>
      <sheetName val="1E3"/>
      <sheetName val="1E4"/>
      <sheetName val="1E5"/>
      <sheetName val="1E6"/>
      <sheetName val="1E7"/>
      <sheetName val="1E8"/>
      <sheetName val="1MD 8"/>
      <sheetName val="1MD 16"/>
      <sheetName val="1MD 32"/>
      <sheetName val="1MD 64"/>
      <sheetName val="1P3"/>
      <sheetName val="1P4"/>
      <sheetName val="1P5"/>
      <sheetName val="1P6"/>
      <sheetName val="1P7"/>
      <sheetName val="1D 8"/>
      <sheetName val="1D 16"/>
      <sheetName val="1D 32"/>
      <sheetName val="1Q ELO (2)"/>
      <sheetName val="1Q 8&gt;2 (2)"/>
      <sheetName val="1Q 8&gt;4 (2)"/>
      <sheetName val="1Q 16&gt;4 (2)"/>
      <sheetName val="1MD ELO (2)"/>
      <sheetName val="1E3 (2)"/>
      <sheetName val="1E4 (2)"/>
      <sheetName val="1E5 (2)"/>
      <sheetName val="1E6 (2)"/>
      <sheetName val="1E7 (2)"/>
      <sheetName val="1E8 (2)"/>
      <sheetName val="1MD 8 (2)"/>
      <sheetName val="1MD 16 (2)"/>
      <sheetName val="1MD 32 (2)"/>
      <sheetName val="1MD 64 (2)"/>
      <sheetName val="1D ELO (2)"/>
      <sheetName val="1P3 (2)"/>
      <sheetName val="1P4 (2)"/>
      <sheetName val="1P5 (2)"/>
      <sheetName val="1P6 (2)"/>
      <sheetName val="1P7 (2)"/>
      <sheetName val="1D 8 (2)"/>
      <sheetName val="1D 16 (2)"/>
      <sheetName val="1D 32 (2)"/>
      <sheetName val="1Q ELO (3)"/>
      <sheetName val="1Q 8&gt;2 (3)"/>
      <sheetName val="1Q 8&gt;4 (3)"/>
      <sheetName val="1Q 16&gt;4 (3)"/>
      <sheetName val="1MD ELO (3)"/>
      <sheetName val="1E3 (3)"/>
      <sheetName val="1E4 (3)"/>
      <sheetName val="1E5 (3)"/>
      <sheetName val="1E6 (3)"/>
      <sheetName val="1E7 (3)"/>
      <sheetName val="1E8 (3)"/>
      <sheetName val="1MD 8 (3)"/>
      <sheetName val="1MD 16 (3)"/>
      <sheetName val="1MD 32 (3)"/>
      <sheetName val="1MD 64 (3)"/>
      <sheetName val="1D ELO (3)"/>
      <sheetName val="1P3 (3)"/>
      <sheetName val="1P4 (3)"/>
      <sheetName val="1P5 (3)"/>
      <sheetName val="1P6 (3)"/>
      <sheetName val="1P7 (3)"/>
      <sheetName val="1D 8 (3)"/>
      <sheetName val="1D 16 (3)"/>
      <sheetName val="1D 32 (3)"/>
      <sheetName val="1Q ELO (4)"/>
      <sheetName val="1Q 8&gt;2 (4)"/>
      <sheetName val="1Q 8&gt;4 (4)"/>
      <sheetName val="1Q 16&gt;4 (4)"/>
      <sheetName val="1MD ELO (4)"/>
      <sheetName val="1E3 (4)"/>
      <sheetName val="1E4 (4)"/>
      <sheetName val="1E5 (4)"/>
      <sheetName val="1E6 (4)"/>
      <sheetName val="1E7 (4)"/>
      <sheetName val="1E8 (4)"/>
      <sheetName val="1MD 8 (4)"/>
      <sheetName val="1MD 16 (4)"/>
      <sheetName val="1MD 32 (4)"/>
      <sheetName val="1MD 64 (4)"/>
      <sheetName val="1D ELO (4)"/>
      <sheetName val="1P3 (4)"/>
      <sheetName val="1P4 (4)"/>
      <sheetName val="1P5 (4)"/>
      <sheetName val="1P6 (4)"/>
      <sheetName val="1P7 (4)"/>
      <sheetName val="1D 8 (4)"/>
      <sheetName val="1D 16 (4)"/>
      <sheetName val="1D 32 (4)"/>
      <sheetName val="1Q ELO (5)"/>
      <sheetName val="1Q 8&gt;2 (5)"/>
      <sheetName val="1Q 8&gt;4 (5)"/>
      <sheetName val="1Q 16&gt;4 (5)"/>
      <sheetName val="1MD ELO (5)"/>
      <sheetName val="1E3 (5)"/>
      <sheetName val="1E4 (5)"/>
      <sheetName val="1E5 (5)"/>
      <sheetName val="1E6 (5)"/>
      <sheetName val="1E7 (5)"/>
      <sheetName val="1E8 (5)"/>
      <sheetName val="1MD 8 (5)"/>
      <sheetName val="1MD 16 (5)"/>
      <sheetName val="1MD 32 (5)"/>
      <sheetName val="1MD 64 (5)"/>
      <sheetName val="1D ELO (5)"/>
      <sheetName val="1P3 (5)"/>
      <sheetName val="1P4 (5)"/>
      <sheetName val="1P5 (5)"/>
      <sheetName val="1P6 (5)"/>
      <sheetName val="1P7 (5)"/>
      <sheetName val="1D 8 (5)"/>
      <sheetName val="1D 16 (5)"/>
      <sheetName val="1D 32 (5)"/>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ltalanos"/>
      <sheetName val="Birók"/>
      <sheetName val="1Q ELO"/>
      <sheetName val="1Q 8&gt;2"/>
      <sheetName val="1Q 8&gt;4"/>
      <sheetName val="1Q 16&gt;4"/>
      <sheetName val="1MD ELO"/>
      <sheetName val="1E3"/>
      <sheetName val="1E4"/>
      <sheetName val="1E5"/>
      <sheetName val="1E6"/>
      <sheetName val="1E7"/>
      <sheetName val="1E8"/>
      <sheetName val="1MD 8"/>
      <sheetName val="1MD 16"/>
      <sheetName val="1MD 32"/>
      <sheetName val="1MD 64"/>
      <sheetName val="1D ELO"/>
      <sheetName val="1P3"/>
      <sheetName val="1P4"/>
      <sheetName val="1P5"/>
      <sheetName val="1P6"/>
      <sheetName val="1P7"/>
      <sheetName val="1D 8"/>
      <sheetName val="1D 16"/>
      <sheetName val="1D 32"/>
      <sheetName val="1Q ELO (2)"/>
      <sheetName val="1Q 8&gt;2 (2)"/>
      <sheetName val="1Q 8&gt;4 (2)"/>
      <sheetName val="1Q 16&gt;4 (2)"/>
      <sheetName val="1MD ELO (2)"/>
      <sheetName val="1E3 (2)"/>
      <sheetName val="1E4 (2)"/>
      <sheetName val="1E5 (2)"/>
      <sheetName val="1E6 (2)"/>
      <sheetName val="1E7 (2)"/>
      <sheetName val="1E8 (2)"/>
      <sheetName val="1MD 8 (2)"/>
      <sheetName val="1MD 16 (2)"/>
      <sheetName val="1MD 32 (2)"/>
      <sheetName val="1MD 64 (2)"/>
      <sheetName val="1D ELO (2)"/>
      <sheetName val="1P3 (2)"/>
      <sheetName val="1P4 (2)"/>
      <sheetName val="1P5 (2)"/>
      <sheetName val="1P6 (2)"/>
      <sheetName val="1P7 (2)"/>
      <sheetName val="1D 8 (2)"/>
      <sheetName val="1D 16 (2)"/>
      <sheetName val="1D 32 (2)"/>
      <sheetName val="1Q ELO (3)"/>
      <sheetName val="1Q 8&gt;2 (3)"/>
      <sheetName val="1Q 8&gt;4 (3)"/>
      <sheetName val="1Q 16&gt;4 (3)"/>
      <sheetName val="1MD ELO (3)"/>
      <sheetName val="1E3 (3)"/>
      <sheetName val="1E4 (3)"/>
      <sheetName val="1E5 (3)"/>
      <sheetName val="1E6 (3)"/>
      <sheetName val="1E7 (3)"/>
      <sheetName val="1E8 (3)"/>
      <sheetName val="1MD 8 (3)"/>
      <sheetName val="1MD 16 (3)"/>
      <sheetName val="1MD 32 (3)"/>
      <sheetName val="1MD 64 (3)"/>
      <sheetName val="1D ELO (3)"/>
      <sheetName val="1P3 (3)"/>
      <sheetName val="1P4 (3)"/>
      <sheetName val="1P5 (3)"/>
      <sheetName val="1P6 (3)"/>
      <sheetName val="1P7 (3)"/>
      <sheetName val="1D 8 (3)"/>
      <sheetName val="1D 16 (3)"/>
      <sheetName val="1D 32 (3)"/>
      <sheetName val="1Q ELO (4)"/>
      <sheetName val="1Q 8&gt;2 (4)"/>
      <sheetName val="1Q 8&gt;4 (4)"/>
      <sheetName val="1Q 16&gt;4 (4)"/>
      <sheetName val="1MD ELO (4)"/>
      <sheetName val="1E3 (4)"/>
      <sheetName val="1E4 (4)"/>
      <sheetName val="1E5 (4)"/>
      <sheetName val="1E6 (4)"/>
      <sheetName val="1E7 (4)"/>
      <sheetName val="1E8 (4)"/>
      <sheetName val="1MD 8 (4)"/>
      <sheetName val="1MD 16 (4)"/>
      <sheetName val="1MD 32 (4)"/>
      <sheetName val="1MD 64 (4)"/>
      <sheetName val="1D ELO (4)"/>
      <sheetName val="1P3 (4)"/>
      <sheetName val="1P4 (4)"/>
      <sheetName val="1P5 (4)"/>
      <sheetName val="1P6 (4)"/>
      <sheetName val="1P7 (4)"/>
      <sheetName val="1D 8 (4)"/>
      <sheetName val="1D 16 (4)"/>
      <sheetName val="1D 32 (4)"/>
      <sheetName val="1Q ELO (5)"/>
      <sheetName val="1Q 8&gt;2 (5)"/>
      <sheetName val="1Q 8&gt;4 (5)"/>
      <sheetName val="1Q 16&gt;4 (5)"/>
      <sheetName val="1MD ELO (5)"/>
      <sheetName val="1E3 (5)"/>
      <sheetName val="1E4 (5)"/>
      <sheetName val="1E5 (5)"/>
      <sheetName val="1E6 (5)"/>
      <sheetName val="1E7 (5)"/>
      <sheetName val="1E8 (5)"/>
      <sheetName val="1MD 8 (5)"/>
      <sheetName val="1MD 16 (5)"/>
      <sheetName val="1MD 32 (5)"/>
      <sheetName val="1MD 64 (5)"/>
      <sheetName val="1D ELO (5)"/>
      <sheetName val="1P3 (5)"/>
      <sheetName val="1P4 (5)"/>
      <sheetName val="1P5 (5)"/>
      <sheetName val="1P6 (5)"/>
      <sheetName val="1P7 (5)"/>
      <sheetName val="1D 8 (5)"/>
      <sheetName val="1D 16 (5)"/>
      <sheetName val="1D 32 (5)"/>
    </sheetNames>
    <definedNames>
      <definedName name="egyeni_fotabla_sorsolasi_ranglista"/>
      <definedName name="Jun_Hide_CU"/>
      <definedName name="Jun_Show_CU"/>
    </definedNames>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5" Type="http://schemas.openxmlformats.org/officeDocument/2006/relationships/comments" Target="../comments5.xml"/><Relationship Id="rId4" Type="http://schemas.openxmlformats.org/officeDocument/2006/relationships/ctrlProp" Target="../ctrlProps/ctrlProp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omments" Target="../comments6.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 Id="rId5" Type="http://schemas.openxmlformats.org/officeDocument/2006/relationships/comments" Target="../comments7.xml"/><Relationship Id="rId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5" Type="http://schemas.openxmlformats.org/officeDocument/2006/relationships/comments" Target="../comments8.xml"/><Relationship Id="rId4" Type="http://schemas.openxmlformats.org/officeDocument/2006/relationships/ctrlProp" Target="../ctrlProps/ctrlProp12.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6" Type="http://schemas.openxmlformats.org/officeDocument/2006/relationships/comments" Target="../comments9.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ctrlProp" Target="../ctrlProps/ctrlProp15.xml"/><Relationship Id="rId2" Type="http://schemas.openxmlformats.org/officeDocument/2006/relationships/vmlDrawing" Target="../drawings/vmlDrawing11.vml"/><Relationship Id="rId1" Type="http://schemas.openxmlformats.org/officeDocument/2006/relationships/drawing" Target="../drawings/drawing17.xml"/><Relationship Id="rId5" Type="http://schemas.openxmlformats.org/officeDocument/2006/relationships/comments" Target="../comments10.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ctrlProp" Target="../ctrlProps/ctrlProp17.xml"/><Relationship Id="rId2" Type="http://schemas.openxmlformats.org/officeDocument/2006/relationships/vmlDrawing" Target="../drawings/vmlDrawing12.vml"/><Relationship Id="rId1" Type="http://schemas.openxmlformats.org/officeDocument/2006/relationships/drawing" Target="../drawings/drawing20.xml"/><Relationship Id="rId5" Type="http://schemas.openxmlformats.org/officeDocument/2006/relationships/comments" Target="../comments11.xml"/><Relationship Id="rId4" Type="http://schemas.openxmlformats.org/officeDocument/2006/relationships/ctrlProp" Target="../ctrlProps/ctrlProp18.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1.xml"/><Relationship Id="rId1" Type="http://schemas.openxmlformats.org/officeDocument/2006/relationships/printerSettings" Target="../printerSettings/printerSettings21.bin"/><Relationship Id="rId5" Type="http://schemas.openxmlformats.org/officeDocument/2006/relationships/comments" Target="../comments12.xml"/><Relationship Id="rId4" Type="http://schemas.openxmlformats.org/officeDocument/2006/relationships/ctrlProp" Target="../ctrlProps/ctrlProp19.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2.xml"/><Relationship Id="rId1" Type="http://schemas.openxmlformats.org/officeDocument/2006/relationships/printerSettings" Target="../printerSettings/printerSettings22.bin"/><Relationship Id="rId6" Type="http://schemas.openxmlformats.org/officeDocument/2006/relationships/comments" Target="../comments13.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omments" Target="../comments2.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5" Type="http://schemas.openxmlformats.org/officeDocument/2006/relationships/comments" Target="../comments3.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omments" Target="../comments4.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8"/>
  <sheetViews>
    <sheetView showGridLines="0" showZeros="0" workbookViewId="0">
      <selection activeCell="D9" sqref="D9"/>
    </sheetView>
  </sheetViews>
  <sheetFormatPr defaultRowHeight="13.2" x14ac:dyDescent="0.25"/>
  <cols>
    <col min="1" max="4" width="19.109375" customWidth="1"/>
    <col min="5" max="5" width="19.109375" style="1" customWidth="1"/>
  </cols>
  <sheetData>
    <row r="1" spans="1:7" s="2" customFormat="1" ht="49.5" customHeight="1" thickBot="1" x14ac:dyDescent="0.3">
      <c r="A1" s="226" t="s">
        <v>98</v>
      </c>
      <c r="B1" s="3"/>
      <c r="C1" s="3"/>
      <c r="D1" s="227"/>
      <c r="E1" s="4"/>
      <c r="F1" s="5"/>
      <c r="G1" s="5"/>
    </row>
    <row r="2" spans="1:7" s="6" customFormat="1" ht="36.75" customHeight="1" thickBot="1" x14ac:dyDescent="0.3">
      <c r="A2" s="7" t="s">
        <v>17</v>
      </c>
      <c r="B2" s="8"/>
      <c r="C2" s="8"/>
      <c r="D2" s="8"/>
      <c r="E2" s="9"/>
      <c r="F2" s="10"/>
      <c r="G2" s="10"/>
    </row>
    <row r="3" spans="1:7" s="2" customFormat="1" ht="6" customHeight="1" thickBot="1" x14ac:dyDescent="0.3">
      <c r="A3" s="12"/>
      <c r="B3" s="13"/>
      <c r="C3" s="13"/>
      <c r="D3" s="13"/>
      <c r="E3" s="14"/>
      <c r="F3" s="5"/>
      <c r="G3" s="5"/>
    </row>
    <row r="4" spans="1:7" s="2" customFormat="1" ht="20.25" customHeight="1" thickBot="1" x14ac:dyDescent="0.3">
      <c r="A4" s="15" t="s">
        <v>18</v>
      </c>
      <c r="B4" s="16"/>
      <c r="C4" s="16"/>
      <c r="D4" s="16"/>
      <c r="E4" s="17"/>
      <c r="F4" s="5"/>
      <c r="G4" s="5"/>
    </row>
    <row r="5" spans="1:7" s="18" customFormat="1" ht="15" customHeight="1" x14ac:dyDescent="0.25">
      <c r="A5" s="254" t="s">
        <v>19</v>
      </c>
      <c r="B5" s="21"/>
      <c r="C5" s="21"/>
      <c r="D5" s="21"/>
      <c r="E5" s="414"/>
      <c r="F5" s="22"/>
      <c r="G5" s="23"/>
    </row>
    <row r="6" spans="1:7" s="2" customFormat="1" ht="24.6" x14ac:dyDescent="0.25">
      <c r="A6" s="446" t="s">
        <v>105</v>
      </c>
      <c r="B6" s="415"/>
      <c r="C6" s="24"/>
      <c r="D6" s="25"/>
      <c r="E6" s="26"/>
      <c r="F6" s="5"/>
      <c r="G6" s="5"/>
    </row>
    <row r="7" spans="1:7" s="18" customFormat="1" ht="15" customHeight="1" x14ac:dyDescent="0.25">
      <c r="A7" s="255" t="s">
        <v>99</v>
      </c>
      <c r="B7" s="255" t="s">
        <v>100</v>
      </c>
      <c r="C7" s="255" t="s">
        <v>101</v>
      </c>
      <c r="D7" s="255" t="s">
        <v>102</v>
      </c>
      <c r="E7" s="255" t="s">
        <v>103</v>
      </c>
      <c r="F7" s="22"/>
      <c r="G7" s="23"/>
    </row>
    <row r="8" spans="1:7" s="2" customFormat="1" ht="16.5" customHeight="1" x14ac:dyDescent="0.25">
      <c r="A8" s="285" t="s">
        <v>122</v>
      </c>
      <c r="B8" s="285" t="s">
        <v>123</v>
      </c>
      <c r="C8" s="285" t="s">
        <v>124</v>
      </c>
      <c r="D8" s="285" t="s">
        <v>125</v>
      </c>
      <c r="E8" s="285"/>
      <c r="F8" s="5"/>
      <c r="G8" s="5"/>
    </row>
    <row r="9" spans="1:7" s="2" customFormat="1" ht="15" customHeight="1" x14ac:dyDescent="0.25">
      <c r="A9" s="254" t="s">
        <v>20</v>
      </c>
      <c r="B9" s="21"/>
      <c r="C9" s="255" t="s">
        <v>21</v>
      </c>
      <c r="D9" s="255"/>
      <c r="E9" s="256" t="s">
        <v>22</v>
      </c>
      <c r="F9" s="5"/>
      <c r="G9" s="5"/>
    </row>
    <row r="10" spans="1:7" s="2" customFormat="1" x14ac:dyDescent="0.25">
      <c r="A10" s="29"/>
      <c r="B10" s="30"/>
      <c r="C10" s="31"/>
      <c r="D10" s="255" t="s">
        <v>67</v>
      </c>
      <c r="E10" s="405"/>
      <c r="F10" s="5"/>
      <c r="G10" s="5"/>
    </row>
    <row r="11" spans="1:7" x14ac:dyDescent="0.25">
      <c r="A11" s="20"/>
      <c r="B11" s="21"/>
      <c r="C11" s="275" t="s">
        <v>65</v>
      </c>
      <c r="D11" s="275" t="s">
        <v>95</v>
      </c>
      <c r="E11" s="275" t="s">
        <v>96</v>
      </c>
      <c r="F11" s="33"/>
      <c r="G11" s="33"/>
    </row>
    <row r="12" spans="1:7" s="2" customFormat="1" x14ac:dyDescent="0.25">
      <c r="A12" s="228"/>
      <c r="B12" s="5"/>
      <c r="C12" s="286"/>
      <c r="D12" s="286"/>
      <c r="E12" s="286"/>
      <c r="F12" s="5"/>
      <c r="G12" s="5"/>
    </row>
    <row r="13" spans="1:7" ht="7.5" customHeight="1" x14ac:dyDescent="0.25">
      <c r="A13" s="33"/>
      <c r="B13" s="33"/>
      <c r="C13" s="33"/>
      <c r="D13" s="33"/>
      <c r="E13" s="37"/>
      <c r="F13" s="33"/>
      <c r="G13" s="33"/>
    </row>
    <row r="14" spans="1:7" ht="112.5" customHeight="1" x14ac:dyDescent="0.25">
      <c r="A14" s="33"/>
      <c r="B14" s="33"/>
      <c r="C14" s="33"/>
      <c r="D14" s="33"/>
      <c r="E14" s="37"/>
      <c r="F14" s="33"/>
      <c r="G14" s="33"/>
    </row>
    <row r="15" spans="1:7" ht="18.75" customHeight="1" x14ac:dyDescent="0.25">
      <c r="A15" s="32"/>
      <c r="B15" s="32"/>
      <c r="C15" s="32"/>
      <c r="D15" s="32"/>
      <c r="E15" s="37"/>
      <c r="F15" s="33"/>
      <c r="G15" s="33"/>
    </row>
    <row r="16" spans="1:7" ht="17.25" customHeight="1" x14ac:dyDescent="0.25">
      <c r="A16" s="32"/>
      <c r="B16" s="32"/>
      <c r="C16" s="32"/>
      <c r="D16" s="32"/>
      <c r="E16" s="32"/>
      <c r="F16" s="33"/>
      <c r="G16" s="33"/>
    </row>
    <row r="17" spans="1:7" ht="12.75" customHeight="1" x14ac:dyDescent="0.25">
      <c r="A17" s="38"/>
      <c r="B17" s="400"/>
      <c r="C17" s="229"/>
      <c r="D17" s="39"/>
      <c r="E17" s="37"/>
      <c r="F17" s="33"/>
      <c r="G17" s="33"/>
    </row>
    <row r="18" spans="1:7" x14ac:dyDescent="0.25">
      <c r="A18" s="33"/>
      <c r="B18" s="33"/>
      <c r="C18" s="33"/>
      <c r="D18" s="33"/>
      <c r="E18" s="37"/>
      <c r="F18" s="33"/>
      <c r="G18" s="33"/>
    </row>
  </sheetData>
  <phoneticPr fontId="63" type="noConversion"/>
  <pageMargins left="0.35" right="0.35" top="0.39" bottom="0.39" header="0" footer="0"/>
  <pageSetup paperSize="9" orientation="portrait" horizontalDpi="360" verticalDpi="36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8">
    <tabColor indexed="42"/>
  </sheetPr>
  <dimension ref="A1:Q156"/>
  <sheetViews>
    <sheetView showGridLines="0" showZeros="0" workbookViewId="0">
      <pane ySplit="6" topLeftCell="A7" activePane="bottomLeft" state="frozen"/>
      <selection activeCell="D14" sqref="D14"/>
      <selection pane="bottomLeft" activeCell="B39" sqref="B39"/>
    </sheetView>
  </sheetViews>
  <sheetFormatPr defaultRowHeight="13.2" x14ac:dyDescent="0.25"/>
  <cols>
    <col min="1" max="1" width="3.88671875" customWidth="1"/>
    <col min="2" max="2" width="19.21875" bestFit="1" customWidth="1"/>
    <col min="3" max="3" width="12.44140625" customWidth="1"/>
    <col min="4" max="4" width="10.109375" style="40" customWidth="1"/>
    <col min="5" max="5" width="12.109375" style="433" customWidth="1"/>
    <col min="6" max="6" width="6.109375" style="92" hidden="1" customWidth="1"/>
    <col min="7" max="7" width="31.44140625" style="92" customWidth="1"/>
    <col min="8" max="8" width="7.6640625" style="40" customWidth="1"/>
    <col min="9" max="13" width="7.44140625" style="40" hidden="1" customWidth="1"/>
    <col min="14" max="15" width="7.44140625" style="40" customWidth="1"/>
    <col min="16" max="16" width="7.44140625" style="40" hidden="1" customWidth="1"/>
    <col min="17" max="17" width="7.44140625" style="40" customWidth="1"/>
  </cols>
  <sheetData>
    <row r="1" spans="1:17" ht="24.6" x14ac:dyDescent="0.4">
      <c r="A1" s="243" t="str">
        <f>Altalanos!$A$6</f>
        <v>OB</v>
      </c>
      <c r="B1" s="86"/>
      <c r="C1" s="86"/>
      <c r="D1" s="239"/>
      <c r="E1" s="259" t="s">
        <v>52</v>
      </c>
      <c r="F1" s="105"/>
      <c r="G1" s="250"/>
      <c r="H1" s="87"/>
      <c r="I1" s="87"/>
      <c r="J1" s="251"/>
      <c r="K1" s="251"/>
      <c r="L1" s="251"/>
      <c r="M1" s="251"/>
      <c r="N1" s="251"/>
      <c r="O1" s="251"/>
      <c r="P1" s="251"/>
      <c r="Q1" s="252"/>
    </row>
    <row r="2" spans="1:17" ht="13.8" thickBot="1" x14ac:dyDescent="0.3">
      <c r="B2" s="88" t="s">
        <v>51</v>
      </c>
      <c r="C2" s="445" t="str">
        <f>Altalanos!$D$8</f>
        <v>FE250</v>
      </c>
      <c r="D2" s="105"/>
      <c r="E2" s="259" t="s">
        <v>34</v>
      </c>
      <c r="F2" s="93"/>
      <c r="G2" s="93"/>
      <c r="H2" s="422"/>
      <c r="I2" s="422"/>
      <c r="J2" s="87"/>
      <c r="K2" s="87"/>
      <c r="L2" s="87"/>
      <c r="M2" s="87"/>
      <c r="N2" s="99"/>
      <c r="O2" s="80"/>
      <c r="P2" s="80"/>
      <c r="Q2" s="99"/>
    </row>
    <row r="3" spans="1:17" s="2" customFormat="1" ht="13.8" thickBot="1" x14ac:dyDescent="0.3">
      <c r="A3" s="416" t="s">
        <v>50</v>
      </c>
      <c r="B3" s="420"/>
      <c r="C3" s="420"/>
      <c r="D3" s="420"/>
      <c r="E3" s="420"/>
      <c r="F3" s="420"/>
      <c r="G3" s="420"/>
      <c r="H3" s="420"/>
      <c r="I3" s="421"/>
      <c r="J3" s="100"/>
      <c r="K3" s="106"/>
      <c r="L3" s="106"/>
      <c r="M3" s="106"/>
      <c r="N3" s="287" t="s">
        <v>33</v>
      </c>
      <c r="O3" s="101"/>
      <c r="P3" s="107"/>
      <c r="Q3" s="260"/>
    </row>
    <row r="4" spans="1:17" s="2" customFormat="1" x14ac:dyDescent="0.25">
      <c r="A4" s="50" t="s">
        <v>24</v>
      </c>
      <c r="B4" s="50"/>
      <c r="C4" s="48" t="s">
        <v>21</v>
      </c>
      <c r="D4" s="50" t="s">
        <v>29</v>
      </c>
      <c r="E4" s="81"/>
      <c r="G4" s="108"/>
      <c r="H4" s="435" t="s">
        <v>30</v>
      </c>
      <c r="I4" s="426"/>
      <c r="J4" s="109"/>
      <c r="K4" s="110"/>
      <c r="L4" s="110"/>
      <c r="M4" s="110"/>
      <c r="N4" s="109"/>
      <c r="O4" s="261"/>
      <c r="P4" s="261"/>
      <c r="Q4" s="111"/>
    </row>
    <row r="5" spans="1:17" s="2" customFormat="1" ht="13.8" thickBot="1" x14ac:dyDescent="0.3">
      <c r="A5" s="253">
        <f>Altalanos!$A$10</f>
        <v>0</v>
      </c>
      <c r="B5" s="253"/>
      <c r="C5" s="89">
        <f>Altalanos!$C$10</f>
        <v>0</v>
      </c>
      <c r="D5" s="90" t="str">
        <f>Altalanos!$D$10</f>
        <v xml:space="preserve">  </v>
      </c>
      <c r="E5" s="90"/>
      <c r="F5" s="90"/>
      <c r="G5" s="90"/>
      <c r="H5" s="281">
        <f>Altalanos!$E$10</f>
        <v>0</v>
      </c>
      <c r="I5" s="436"/>
      <c r="J5" s="112"/>
      <c r="K5" s="82"/>
      <c r="L5" s="82"/>
      <c r="M5" s="82"/>
      <c r="N5" s="112"/>
      <c r="O5" s="90"/>
      <c r="P5" s="90"/>
      <c r="Q5" s="439"/>
    </row>
    <row r="6" spans="1:17" ht="30" customHeight="1" thickBot="1" x14ac:dyDescent="0.3">
      <c r="A6" s="242" t="s">
        <v>35</v>
      </c>
      <c r="B6" s="461" t="s">
        <v>27</v>
      </c>
      <c r="C6" s="461" t="s">
        <v>28</v>
      </c>
      <c r="D6" s="102" t="s">
        <v>31</v>
      </c>
      <c r="E6" s="103" t="s">
        <v>32</v>
      </c>
      <c r="F6" s="103" t="s">
        <v>36</v>
      </c>
      <c r="G6" s="103" t="s">
        <v>104</v>
      </c>
      <c r="H6" s="423" t="s">
        <v>37</v>
      </c>
      <c r="I6" s="424"/>
      <c r="J6" s="245" t="s">
        <v>16</v>
      </c>
      <c r="K6" s="104" t="s">
        <v>14</v>
      </c>
      <c r="L6" s="247" t="s">
        <v>1</v>
      </c>
      <c r="M6" s="214" t="s">
        <v>15</v>
      </c>
      <c r="N6" s="272" t="s">
        <v>48</v>
      </c>
      <c r="O6" s="257" t="s">
        <v>38</v>
      </c>
      <c r="P6" s="258" t="s">
        <v>2</v>
      </c>
      <c r="Q6" s="103" t="s">
        <v>39</v>
      </c>
    </row>
    <row r="7" spans="1:17" s="11" customFormat="1" ht="18.899999999999999" customHeight="1" x14ac:dyDescent="0.25">
      <c r="A7" s="249">
        <v>1</v>
      </c>
      <c r="B7" s="470" t="s">
        <v>172</v>
      </c>
      <c r="C7" s="463"/>
      <c r="D7" s="95"/>
      <c r="E7" s="262"/>
      <c r="F7" s="417"/>
      <c r="G7" s="418"/>
      <c r="H7" s="95"/>
      <c r="I7" s="95"/>
      <c r="J7" s="246"/>
      <c r="K7" s="244"/>
      <c r="L7" s="248"/>
      <c r="M7" s="244"/>
      <c r="N7" s="240"/>
      <c r="O7" s="95"/>
      <c r="P7" s="113"/>
      <c r="Q7" s="96"/>
    </row>
    <row r="8" spans="1:17" s="11" customFormat="1" ht="18.899999999999999" customHeight="1" x14ac:dyDescent="0.25">
      <c r="A8" s="249">
        <v>2</v>
      </c>
      <c r="B8" s="462" t="s">
        <v>107</v>
      </c>
      <c r="C8" s="463"/>
      <c r="D8" s="95"/>
      <c r="E8" s="262"/>
      <c r="F8" s="419"/>
      <c r="G8" s="279"/>
      <c r="H8" s="95"/>
      <c r="I8" s="95"/>
      <c r="J8" s="246"/>
      <c r="K8" s="244"/>
      <c r="L8" s="248"/>
      <c r="M8" s="244"/>
      <c r="N8" s="240"/>
      <c r="O8" s="95"/>
      <c r="P8" s="113"/>
      <c r="Q8" s="96"/>
    </row>
    <row r="9" spans="1:17" s="11" customFormat="1" ht="18.899999999999999" customHeight="1" x14ac:dyDescent="0.25">
      <c r="A9" s="249">
        <v>3</v>
      </c>
      <c r="B9" s="470" t="s">
        <v>173</v>
      </c>
      <c r="C9" s="463"/>
      <c r="D9" s="95"/>
      <c r="E9" s="262"/>
      <c r="F9" s="419"/>
      <c r="G9" s="279"/>
      <c r="H9" s="95"/>
      <c r="I9" s="95"/>
      <c r="J9" s="246"/>
      <c r="K9" s="244"/>
      <c r="L9" s="248"/>
      <c r="M9" s="244"/>
      <c r="N9" s="240"/>
      <c r="O9" s="95"/>
      <c r="P9" s="428"/>
      <c r="Q9" s="273"/>
    </row>
    <row r="10" spans="1:17" s="11" customFormat="1" ht="18.899999999999999" customHeight="1" x14ac:dyDescent="0.25">
      <c r="A10" s="249">
        <v>4</v>
      </c>
      <c r="B10" s="462" t="s">
        <v>107</v>
      </c>
      <c r="C10" s="463"/>
      <c r="D10" s="95"/>
      <c r="E10" s="262"/>
      <c r="F10" s="419"/>
      <c r="G10" s="279"/>
      <c r="H10" s="95"/>
      <c r="I10" s="95"/>
      <c r="J10" s="246"/>
      <c r="K10" s="244"/>
      <c r="L10" s="248"/>
      <c r="M10" s="244"/>
      <c r="N10" s="240"/>
      <c r="O10" s="95"/>
      <c r="P10" s="427"/>
      <c r="Q10" s="425"/>
    </row>
    <row r="11" spans="1:17" s="11" customFormat="1" ht="18.899999999999999" customHeight="1" x14ac:dyDescent="0.25">
      <c r="A11" s="249">
        <v>5</v>
      </c>
      <c r="B11" s="470" t="s">
        <v>174</v>
      </c>
      <c r="C11" s="463"/>
      <c r="D11" s="95"/>
      <c r="E11" s="262"/>
      <c r="F11" s="419"/>
      <c r="G11" s="279"/>
      <c r="H11" s="95"/>
      <c r="I11" s="95"/>
      <c r="J11" s="246"/>
      <c r="K11" s="244"/>
      <c r="L11" s="248"/>
      <c r="M11" s="244"/>
      <c r="N11" s="240"/>
      <c r="O11" s="95"/>
      <c r="P11" s="427"/>
      <c r="Q11" s="425"/>
    </row>
    <row r="12" spans="1:17" s="11" customFormat="1" ht="18.899999999999999" customHeight="1" x14ac:dyDescent="0.25">
      <c r="A12" s="249">
        <v>6</v>
      </c>
      <c r="B12" s="462" t="s">
        <v>107</v>
      </c>
      <c r="C12" s="463"/>
      <c r="D12" s="95"/>
      <c r="E12" s="262"/>
      <c r="F12" s="419"/>
      <c r="G12" s="279"/>
      <c r="H12" s="95"/>
      <c r="I12" s="95"/>
      <c r="J12" s="246"/>
      <c r="K12" s="244"/>
      <c r="L12" s="248"/>
      <c r="M12" s="244"/>
      <c r="N12" s="240"/>
      <c r="O12" s="95"/>
      <c r="P12" s="427"/>
      <c r="Q12" s="425"/>
    </row>
    <row r="13" spans="1:17" s="11" customFormat="1" ht="18.899999999999999" customHeight="1" x14ac:dyDescent="0.25">
      <c r="A13" s="249">
        <v>7</v>
      </c>
      <c r="B13" s="462" t="s">
        <v>107</v>
      </c>
      <c r="C13" s="463"/>
      <c r="D13" s="95"/>
      <c r="E13" s="262"/>
      <c r="F13" s="419"/>
      <c r="G13" s="279"/>
      <c r="H13" s="95"/>
      <c r="I13" s="95"/>
      <c r="J13" s="246"/>
      <c r="K13" s="244"/>
      <c r="L13" s="248"/>
      <c r="M13" s="244"/>
      <c r="N13" s="240"/>
      <c r="O13" s="95"/>
      <c r="P13" s="427"/>
      <c r="Q13" s="425"/>
    </row>
    <row r="14" spans="1:17" s="11" customFormat="1" ht="18.899999999999999" customHeight="1" x14ac:dyDescent="0.25">
      <c r="A14" s="249">
        <v>8</v>
      </c>
      <c r="B14" s="470" t="s">
        <v>175</v>
      </c>
      <c r="C14" s="463"/>
      <c r="D14" s="95"/>
      <c r="E14" s="262"/>
      <c r="F14" s="419"/>
      <c r="G14" s="279"/>
      <c r="H14" s="95"/>
      <c r="I14" s="95"/>
      <c r="J14" s="246"/>
      <c r="K14" s="244"/>
      <c r="L14" s="248"/>
      <c r="M14" s="244"/>
      <c r="N14" s="240"/>
      <c r="O14" s="95"/>
      <c r="P14" s="427"/>
      <c r="Q14" s="425"/>
    </row>
    <row r="15" spans="1:17" s="11" customFormat="1" ht="18.899999999999999" customHeight="1" x14ac:dyDescent="0.25">
      <c r="A15" s="249">
        <v>9</v>
      </c>
      <c r="B15" s="470" t="s">
        <v>176</v>
      </c>
      <c r="C15" s="463"/>
      <c r="D15" s="95"/>
      <c r="E15" s="262"/>
      <c r="F15" s="96"/>
      <c r="G15" s="96"/>
      <c r="H15" s="95"/>
      <c r="I15" s="95"/>
      <c r="J15" s="246"/>
      <c r="K15" s="244"/>
      <c r="L15" s="248"/>
      <c r="M15" s="278"/>
      <c r="N15" s="240"/>
      <c r="O15" s="95"/>
      <c r="P15" s="96"/>
      <c r="Q15" s="96"/>
    </row>
    <row r="16" spans="1:17" s="11" customFormat="1" ht="18.899999999999999" customHeight="1" x14ac:dyDescent="0.25">
      <c r="A16" s="249">
        <v>10</v>
      </c>
      <c r="B16" s="462" t="s">
        <v>107</v>
      </c>
      <c r="C16" s="463"/>
      <c r="D16" s="95"/>
      <c r="E16" s="262"/>
      <c r="F16" s="96"/>
      <c r="G16" s="96"/>
      <c r="H16" s="95"/>
      <c r="I16" s="95"/>
      <c r="J16" s="246"/>
      <c r="K16" s="244"/>
      <c r="L16" s="248"/>
      <c r="M16" s="278"/>
      <c r="N16" s="240"/>
      <c r="O16" s="95"/>
      <c r="P16" s="113"/>
      <c r="Q16" s="96"/>
    </row>
    <row r="17" spans="1:17" s="11" customFormat="1" ht="18.899999999999999" customHeight="1" x14ac:dyDescent="0.25">
      <c r="A17" s="249">
        <v>11</v>
      </c>
      <c r="B17" s="470" t="s">
        <v>177</v>
      </c>
      <c r="C17" s="463"/>
      <c r="D17" s="95"/>
      <c r="E17" s="262"/>
      <c r="F17" s="96"/>
      <c r="G17" s="96"/>
      <c r="H17" s="95"/>
      <c r="I17" s="95"/>
      <c r="J17" s="246"/>
      <c r="K17" s="244"/>
      <c r="L17" s="248"/>
      <c r="M17" s="278"/>
      <c r="N17" s="240"/>
      <c r="O17" s="95"/>
      <c r="P17" s="113"/>
      <c r="Q17" s="96"/>
    </row>
    <row r="18" spans="1:17" s="11" customFormat="1" ht="18.899999999999999" customHeight="1" x14ac:dyDescent="0.25">
      <c r="A18" s="249">
        <v>12</v>
      </c>
      <c r="B18" s="462" t="s">
        <v>107</v>
      </c>
      <c r="C18" s="463"/>
      <c r="D18" s="95"/>
      <c r="E18" s="262"/>
      <c r="F18" s="96"/>
      <c r="G18" s="96"/>
      <c r="H18" s="95"/>
      <c r="I18" s="95"/>
      <c r="J18" s="246"/>
      <c r="K18" s="244"/>
      <c r="L18" s="248"/>
      <c r="M18" s="278"/>
      <c r="N18" s="240"/>
      <c r="O18" s="95"/>
      <c r="P18" s="113"/>
      <c r="Q18" s="96"/>
    </row>
    <row r="19" spans="1:17" s="11" customFormat="1" ht="18.899999999999999" customHeight="1" x14ac:dyDescent="0.25">
      <c r="A19" s="249">
        <v>13</v>
      </c>
      <c r="B19" s="470" t="s">
        <v>178</v>
      </c>
      <c r="C19" s="463"/>
      <c r="D19" s="95"/>
      <c r="E19" s="262"/>
      <c r="F19" s="96"/>
      <c r="G19" s="96"/>
      <c r="H19" s="95"/>
      <c r="I19" s="95"/>
      <c r="J19" s="246"/>
      <c r="K19" s="244"/>
      <c r="L19" s="248"/>
      <c r="M19" s="278"/>
      <c r="N19" s="240"/>
      <c r="O19" s="95"/>
      <c r="P19" s="113"/>
      <c r="Q19" s="96"/>
    </row>
    <row r="20" spans="1:17" s="11" customFormat="1" ht="18.899999999999999" customHeight="1" x14ac:dyDescent="0.25">
      <c r="A20" s="249">
        <v>14</v>
      </c>
      <c r="B20" s="462" t="s">
        <v>107</v>
      </c>
      <c r="C20" s="463"/>
      <c r="D20" s="95"/>
      <c r="E20" s="262"/>
      <c r="F20" s="96"/>
      <c r="G20" s="96"/>
      <c r="H20" s="95"/>
      <c r="I20" s="95"/>
      <c r="J20" s="246"/>
      <c r="K20" s="244"/>
      <c r="L20" s="248"/>
      <c r="M20" s="278"/>
      <c r="N20" s="240"/>
      <c r="O20" s="95"/>
      <c r="P20" s="113"/>
      <c r="Q20" s="96"/>
    </row>
    <row r="21" spans="1:17" s="11" customFormat="1" ht="18.899999999999999" customHeight="1" x14ac:dyDescent="0.25">
      <c r="A21" s="249">
        <v>15</v>
      </c>
      <c r="B21" s="462" t="s">
        <v>107</v>
      </c>
      <c r="C21" s="463"/>
      <c r="D21" s="95"/>
      <c r="E21" s="262"/>
      <c r="F21" s="96"/>
      <c r="G21" s="96"/>
      <c r="H21" s="95"/>
      <c r="I21" s="95"/>
      <c r="J21" s="246"/>
      <c r="K21" s="244"/>
      <c r="L21" s="248"/>
      <c r="M21" s="278"/>
      <c r="N21" s="240"/>
      <c r="O21" s="95"/>
      <c r="P21" s="113"/>
      <c r="Q21" s="96"/>
    </row>
    <row r="22" spans="1:17" s="11" customFormat="1" ht="18.899999999999999" customHeight="1" x14ac:dyDescent="0.25">
      <c r="A22" s="249">
        <v>16</v>
      </c>
      <c r="B22" s="462" t="s">
        <v>112</v>
      </c>
      <c r="C22" s="463"/>
      <c r="D22" s="95"/>
      <c r="E22" s="262"/>
      <c r="F22" s="96"/>
      <c r="G22" s="96"/>
      <c r="H22" s="95"/>
      <c r="I22" s="95"/>
      <c r="J22" s="246"/>
      <c r="K22" s="244"/>
      <c r="L22" s="248"/>
      <c r="M22" s="278"/>
      <c r="N22" s="240"/>
      <c r="O22" s="95"/>
      <c r="P22" s="113"/>
      <c r="Q22" s="96"/>
    </row>
    <row r="23" spans="1:17" s="11" customFormat="1" ht="18.899999999999999" customHeight="1" x14ac:dyDescent="0.25">
      <c r="A23" s="249">
        <v>17</v>
      </c>
      <c r="B23" s="470" t="s">
        <v>179</v>
      </c>
      <c r="C23" s="463"/>
      <c r="D23" s="95"/>
      <c r="E23" s="262"/>
      <c r="F23" s="96"/>
      <c r="G23" s="96"/>
      <c r="H23" s="95"/>
      <c r="I23" s="95"/>
      <c r="J23" s="246"/>
      <c r="K23" s="244"/>
      <c r="L23" s="248"/>
      <c r="M23" s="278"/>
      <c r="N23" s="240"/>
      <c r="O23" s="95"/>
      <c r="P23" s="113"/>
      <c r="Q23" s="96"/>
    </row>
    <row r="24" spans="1:17" s="11" customFormat="1" ht="18.899999999999999" customHeight="1" x14ac:dyDescent="0.25">
      <c r="A24" s="249">
        <v>18</v>
      </c>
      <c r="B24" s="462" t="s">
        <v>107</v>
      </c>
      <c r="C24" s="463"/>
      <c r="D24" s="95"/>
      <c r="E24" s="262"/>
      <c r="F24" s="96"/>
      <c r="G24" s="96"/>
      <c r="H24" s="95"/>
      <c r="I24" s="95"/>
      <c r="J24" s="246"/>
      <c r="K24" s="244"/>
      <c r="L24" s="248"/>
      <c r="M24" s="278"/>
      <c r="N24" s="240"/>
      <c r="O24" s="95"/>
      <c r="P24" s="113"/>
      <c r="Q24" s="96"/>
    </row>
    <row r="25" spans="1:17" s="11" customFormat="1" ht="18.899999999999999" customHeight="1" x14ac:dyDescent="0.25">
      <c r="A25" s="249">
        <v>19</v>
      </c>
      <c r="B25" s="470" t="s">
        <v>180</v>
      </c>
      <c r="C25" s="463"/>
      <c r="D25" s="95"/>
      <c r="E25" s="262"/>
      <c r="F25" s="96"/>
      <c r="G25" s="96"/>
      <c r="H25" s="95"/>
      <c r="I25" s="95"/>
      <c r="J25" s="246"/>
      <c r="K25" s="244"/>
      <c r="L25" s="248"/>
      <c r="M25" s="278"/>
      <c r="N25" s="240"/>
      <c r="O25" s="95"/>
      <c r="P25" s="113"/>
      <c r="Q25" s="96"/>
    </row>
    <row r="26" spans="1:17" s="11" customFormat="1" ht="18.899999999999999" customHeight="1" x14ac:dyDescent="0.25">
      <c r="A26" s="249">
        <v>20</v>
      </c>
      <c r="B26" s="462" t="s">
        <v>107</v>
      </c>
      <c r="C26" s="463"/>
      <c r="D26" s="95"/>
      <c r="E26" s="262"/>
      <c r="F26" s="96"/>
      <c r="G26" s="96"/>
      <c r="H26" s="95"/>
      <c r="I26" s="95"/>
      <c r="J26" s="246"/>
      <c r="K26" s="244"/>
      <c r="L26" s="248"/>
      <c r="M26" s="278"/>
      <c r="N26" s="240"/>
      <c r="O26" s="95"/>
      <c r="P26" s="113"/>
      <c r="Q26" s="96"/>
    </row>
    <row r="27" spans="1:17" s="11" customFormat="1" ht="18.899999999999999" customHeight="1" x14ac:dyDescent="0.25">
      <c r="A27" s="249">
        <v>21</v>
      </c>
      <c r="B27" s="470" t="s">
        <v>181</v>
      </c>
      <c r="C27" s="463"/>
      <c r="D27" s="95"/>
      <c r="E27" s="262"/>
      <c r="F27" s="96"/>
      <c r="G27" s="96"/>
      <c r="H27" s="95"/>
      <c r="I27" s="95"/>
      <c r="J27" s="246"/>
      <c r="K27" s="244"/>
      <c r="L27" s="248"/>
      <c r="M27" s="278"/>
      <c r="N27" s="240"/>
      <c r="O27" s="95"/>
      <c r="P27" s="113"/>
      <c r="Q27" s="96"/>
    </row>
    <row r="28" spans="1:17" s="11" customFormat="1" ht="18.899999999999999" customHeight="1" x14ac:dyDescent="0.25">
      <c r="A28" s="249">
        <v>22</v>
      </c>
      <c r="B28" s="470" t="s">
        <v>182</v>
      </c>
      <c r="C28" s="463"/>
      <c r="D28" s="95"/>
      <c r="E28" s="443"/>
      <c r="F28" s="437"/>
      <c r="G28" s="273"/>
      <c r="H28" s="95"/>
      <c r="I28" s="95"/>
      <c r="J28" s="246"/>
      <c r="K28" s="244"/>
      <c r="L28" s="248"/>
      <c r="M28" s="278"/>
      <c r="N28" s="240"/>
      <c r="O28" s="95"/>
      <c r="P28" s="113"/>
      <c r="Q28" s="96"/>
    </row>
    <row r="29" spans="1:17" s="11" customFormat="1" ht="18.899999999999999" customHeight="1" x14ac:dyDescent="0.25">
      <c r="A29" s="249">
        <v>23</v>
      </c>
      <c r="B29" s="462" t="s">
        <v>107</v>
      </c>
      <c r="C29" s="463"/>
      <c r="D29" s="95"/>
      <c r="E29" s="444"/>
      <c r="F29" s="96"/>
      <c r="G29" s="96"/>
      <c r="H29" s="95"/>
      <c r="I29" s="95"/>
      <c r="J29" s="246"/>
      <c r="K29" s="244"/>
      <c r="L29" s="248"/>
      <c r="M29" s="278"/>
      <c r="N29" s="240"/>
      <c r="O29" s="95"/>
      <c r="P29" s="113"/>
      <c r="Q29" s="96"/>
    </row>
    <row r="30" spans="1:17" s="11" customFormat="1" ht="18.899999999999999" customHeight="1" x14ac:dyDescent="0.25">
      <c r="A30" s="249">
        <v>24</v>
      </c>
      <c r="B30" s="462" t="s">
        <v>113</v>
      </c>
      <c r="C30" s="463"/>
      <c r="D30" s="95"/>
      <c r="E30" s="262"/>
      <c r="F30" s="96"/>
      <c r="G30" s="96"/>
      <c r="H30" s="95"/>
      <c r="I30" s="95"/>
      <c r="J30" s="246"/>
      <c r="K30" s="244"/>
      <c r="L30" s="248"/>
      <c r="M30" s="278"/>
      <c r="N30" s="240"/>
      <c r="O30" s="95"/>
      <c r="P30" s="113"/>
      <c r="Q30" s="96"/>
    </row>
    <row r="31" spans="1:17" s="11" customFormat="1" ht="18.899999999999999" customHeight="1" x14ac:dyDescent="0.25">
      <c r="A31" s="249">
        <v>25</v>
      </c>
      <c r="B31" s="470" t="s">
        <v>183</v>
      </c>
      <c r="C31" s="463"/>
      <c r="D31" s="95"/>
      <c r="E31" s="262"/>
      <c r="F31" s="96"/>
      <c r="G31" s="96"/>
      <c r="H31" s="95"/>
      <c r="I31" s="95"/>
      <c r="J31" s="246"/>
      <c r="K31" s="244"/>
      <c r="L31" s="248"/>
      <c r="M31" s="278"/>
      <c r="N31" s="240"/>
      <c r="O31" s="95"/>
      <c r="P31" s="113"/>
      <c r="Q31" s="96"/>
    </row>
    <row r="32" spans="1:17" s="11" customFormat="1" ht="18.899999999999999" customHeight="1" x14ac:dyDescent="0.25">
      <c r="A32" s="249">
        <v>26</v>
      </c>
      <c r="B32" s="462" t="s">
        <v>107</v>
      </c>
      <c r="C32" s="463"/>
      <c r="D32" s="95"/>
      <c r="E32" s="434"/>
      <c r="F32" s="96"/>
      <c r="G32" s="96"/>
      <c r="H32" s="95"/>
      <c r="I32" s="95"/>
      <c r="J32" s="246"/>
      <c r="K32" s="244"/>
      <c r="L32" s="248"/>
      <c r="M32" s="278"/>
      <c r="N32" s="240"/>
      <c r="O32" s="95"/>
      <c r="P32" s="113"/>
      <c r="Q32" s="96"/>
    </row>
    <row r="33" spans="1:17" s="11" customFormat="1" ht="18.899999999999999" customHeight="1" x14ac:dyDescent="0.25">
      <c r="A33" s="249">
        <v>27</v>
      </c>
      <c r="B33" s="470" t="s">
        <v>184</v>
      </c>
      <c r="C33" s="463"/>
      <c r="D33" s="95"/>
      <c r="E33" s="262"/>
      <c r="F33" s="96"/>
      <c r="G33" s="96"/>
      <c r="H33" s="95"/>
      <c r="I33" s="95"/>
      <c r="J33" s="246"/>
      <c r="K33" s="244"/>
      <c r="L33" s="248"/>
      <c r="M33" s="278"/>
      <c r="N33" s="240"/>
      <c r="O33" s="95"/>
      <c r="P33" s="113"/>
      <c r="Q33" s="96"/>
    </row>
    <row r="34" spans="1:17" s="11" customFormat="1" ht="18.899999999999999" customHeight="1" x14ac:dyDescent="0.25">
      <c r="A34" s="249">
        <v>28</v>
      </c>
      <c r="B34" s="462" t="s">
        <v>107</v>
      </c>
      <c r="C34" s="463"/>
      <c r="D34" s="95"/>
      <c r="E34" s="262"/>
      <c r="F34" s="96"/>
      <c r="G34" s="96"/>
      <c r="H34" s="95"/>
      <c r="I34" s="95"/>
      <c r="J34" s="246"/>
      <c r="K34" s="244"/>
      <c r="L34" s="248"/>
      <c r="M34" s="278"/>
      <c r="N34" s="240"/>
      <c r="O34" s="95"/>
      <c r="P34" s="113"/>
      <c r="Q34" s="96"/>
    </row>
    <row r="35" spans="1:17" s="11" customFormat="1" ht="18.899999999999999" customHeight="1" x14ac:dyDescent="0.25">
      <c r="A35" s="249">
        <v>29</v>
      </c>
      <c r="B35" s="470" t="s">
        <v>185</v>
      </c>
      <c r="C35" s="463"/>
      <c r="D35" s="95"/>
      <c r="E35" s="262"/>
      <c r="F35" s="96"/>
      <c r="G35" s="96"/>
      <c r="H35" s="95"/>
      <c r="I35" s="95"/>
      <c r="J35" s="246"/>
      <c r="K35" s="244"/>
      <c r="L35" s="248"/>
      <c r="M35" s="278"/>
      <c r="N35" s="240"/>
      <c r="O35" s="95"/>
      <c r="P35" s="113"/>
      <c r="Q35" s="96"/>
    </row>
    <row r="36" spans="1:17" s="11" customFormat="1" ht="18.899999999999999" customHeight="1" x14ac:dyDescent="0.25">
      <c r="A36" s="249">
        <v>30</v>
      </c>
      <c r="B36" s="470" t="s">
        <v>186</v>
      </c>
      <c r="C36" s="463"/>
      <c r="D36" s="95"/>
      <c r="E36" s="262"/>
      <c r="F36" s="96"/>
      <c r="G36" s="96"/>
      <c r="H36" s="95"/>
      <c r="I36" s="95"/>
      <c r="J36" s="246"/>
      <c r="K36" s="244"/>
      <c r="L36" s="248"/>
      <c r="M36" s="278"/>
      <c r="N36" s="240"/>
      <c r="O36" s="95"/>
      <c r="P36" s="113"/>
      <c r="Q36" s="96"/>
    </row>
    <row r="37" spans="1:17" s="11" customFormat="1" ht="18.899999999999999" customHeight="1" x14ac:dyDescent="0.25">
      <c r="A37" s="249">
        <v>31</v>
      </c>
      <c r="B37" s="462" t="s">
        <v>107</v>
      </c>
      <c r="C37" s="463"/>
      <c r="D37" s="95"/>
      <c r="E37" s="262"/>
      <c r="F37" s="96"/>
      <c r="G37" s="96"/>
      <c r="H37" s="95"/>
      <c r="I37" s="95"/>
      <c r="J37" s="246"/>
      <c r="K37" s="244"/>
      <c r="L37" s="248"/>
      <c r="M37" s="278"/>
      <c r="N37" s="240"/>
      <c r="O37" s="95"/>
      <c r="P37" s="113"/>
      <c r="Q37" s="96"/>
    </row>
    <row r="38" spans="1:17" s="11" customFormat="1" ht="18.899999999999999" customHeight="1" x14ac:dyDescent="0.25">
      <c r="A38" s="249">
        <v>32</v>
      </c>
      <c r="B38" s="470" t="s">
        <v>187</v>
      </c>
      <c r="C38" s="463"/>
      <c r="D38" s="95"/>
      <c r="E38" s="262"/>
      <c r="F38" s="96"/>
      <c r="G38" s="96"/>
      <c r="H38" s="419"/>
      <c r="I38" s="279"/>
      <c r="J38" s="246"/>
      <c r="K38" s="244"/>
      <c r="L38" s="248"/>
      <c r="M38" s="278"/>
      <c r="N38" s="240"/>
      <c r="O38" s="96"/>
      <c r="P38" s="113"/>
      <c r="Q38" s="96"/>
    </row>
    <row r="39" spans="1:17" s="11" customFormat="1" ht="18.899999999999999" customHeight="1" x14ac:dyDescent="0.25">
      <c r="A39" s="249">
        <v>33</v>
      </c>
      <c r="B39" s="463"/>
      <c r="C39" s="463"/>
      <c r="D39" s="95"/>
      <c r="E39" s="262"/>
      <c r="F39" s="96"/>
      <c r="G39" s="96"/>
      <c r="H39" s="419"/>
      <c r="I39" s="279"/>
      <c r="J39" s="246"/>
      <c r="K39" s="244"/>
      <c r="L39" s="248"/>
      <c r="M39" s="278"/>
      <c r="N39" s="273"/>
      <c r="O39" s="96"/>
      <c r="P39" s="113"/>
      <c r="Q39" s="96"/>
    </row>
    <row r="40" spans="1:17" s="11" customFormat="1" ht="18.899999999999999" customHeight="1" x14ac:dyDescent="0.25">
      <c r="A40" s="249">
        <v>34</v>
      </c>
      <c r="B40" s="463"/>
      <c r="C40" s="463"/>
      <c r="D40" s="95"/>
      <c r="E40" s="262"/>
      <c r="F40" s="96"/>
      <c r="G40" s="96"/>
      <c r="H40" s="419"/>
      <c r="I40" s="279"/>
      <c r="J40" s="246" t="e">
        <f>IF(AND(Q40="",#REF!&gt;0,#REF!&lt;5),K40,)</f>
        <v>#REF!</v>
      </c>
      <c r="K40" s="244" t="str">
        <f>IF(D40="","ZZZ9",IF(AND(#REF!&gt;0,#REF!&lt;5),D40&amp;#REF!,D40&amp;"9"))</f>
        <v>ZZZ9</v>
      </c>
      <c r="L40" s="248">
        <f t="shared" ref="L40:L103" si="0">IF(Q40="",999,Q40)</f>
        <v>999</v>
      </c>
      <c r="M40" s="278">
        <f t="shared" ref="M40:M103" si="1">IF(P40=999,999,1)</f>
        <v>999</v>
      </c>
      <c r="N40" s="273"/>
      <c r="O40" s="96"/>
      <c r="P40" s="113">
        <f t="shared" ref="P40:P103" si="2">IF(N40="DA",1,IF(N40="WC",2,IF(N40="SE",3,IF(N40="Q",4,IF(N40="LL",5,999)))))</f>
        <v>999</v>
      </c>
      <c r="Q40" s="96"/>
    </row>
    <row r="41" spans="1:17" s="11" customFormat="1" ht="18.899999999999999" customHeight="1" x14ac:dyDescent="0.25">
      <c r="A41" s="249">
        <v>35</v>
      </c>
      <c r="B41" s="463"/>
      <c r="C41" s="463"/>
      <c r="D41" s="95"/>
      <c r="E41" s="262"/>
      <c r="F41" s="96"/>
      <c r="G41" s="96"/>
      <c r="H41" s="419"/>
      <c r="I41" s="279"/>
      <c r="J41" s="246" t="e">
        <f>IF(AND(Q41="",#REF!&gt;0,#REF!&lt;5),K41,)</f>
        <v>#REF!</v>
      </c>
      <c r="K41" s="244" t="str">
        <f>IF(D41="","ZZZ9",IF(AND(#REF!&gt;0,#REF!&lt;5),D41&amp;#REF!,D41&amp;"9"))</f>
        <v>ZZZ9</v>
      </c>
      <c r="L41" s="248">
        <f t="shared" si="0"/>
        <v>999</v>
      </c>
      <c r="M41" s="278">
        <f t="shared" si="1"/>
        <v>999</v>
      </c>
      <c r="N41" s="273"/>
      <c r="O41" s="96"/>
      <c r="P41" s="113">
        <f t="shared" si="2"/>
        <v>999</v>
      </c>
      <c r="Q41" s="96"/>
    </row>
    <row r="42" spans="1:17" s="11" customFormat="1" ht="18.899999999999999" customHeight="1" x14ac:dyDescent="0.25">
      <c r="A42" s="249">
        <v>36</v>
      </c>
      <c r="B42" s="463"/>
      <c r="C42" s="463"/>
      <c r="D42" s="95"/>
      <c r="E42" s="262"/>
      <c r="F42" s="96"/>
      <c r="G42" s="96"/>
      <c r="H42" s="419"/>
      <c r="I42" s="279"/>
      <c r="J42" s="246" t="e">
        <f>IF(AND(Q42="",#REF!&gt;0,#REF!&lt;5),K42,)</f>
        <v>#REF!</v>
      </c>
      <c r="K42" s="244" t="str">
        <f>IF(D42="","ZZZ9",IF(AND(#REF!&gt;0,#REF!&lt;5),D42&amp;#REF!,D42&amp;"9"))</f>
        <v>ZZZ9</v>
      </c>
      <c r="L42" s="248">
        <f t="shared" si="0"/>
        <v>999</v>
      </c>
      <c r="M42" s="278">
        <f t="shared" si="1"/>
        <v>999</v>
      </c>
      <c r="N42" s="273"/>
      <c r="O42" s="96"/>
      <c r="P42" s="113">
        <f t="shared" si="2"/>
        <v>999</v>
      </c>
      <c r="Q42" s="96"/>
    </row>
    <row r="43" spans="1:17" s="11" customFormat="1" ht="18.899999999999999" customHeight="1" x14ac:dyDescent="0.25">
      <c r="A43" s="249">
        <v>37</v>
      </c>
      <c r="B43" s="463"/>
      <c r="C43" s="463"/>
      <c r="D43" s="95"/>
      <c r="E43" s="262"/>
      <c r="F43" s="96"/>
      <c r="G43" s="96"/>
      <c r="H43" s="419"/>
      <c r="I43" s="279"/>
      <c r="J43" s="246" t="e">
        <f>IF(AND(Q43="",#REF!&gt;0,#REF!&lt;5),K43,)</f>
        <v>#REF!</v>
      </c>
      <c r="K43" s="244" t="str">
        <f>IF(D43="","ZZZ9",IF(AND(#REF!&gt;0,#REF!&lt;5),D43&amp;#REF!,D43&amp;"9"))</f>
        <v>ZZZ9</v>
      </c>
      <c r="L43" s="248">
        <f t="shared" si="0"/>
        <v>999</v>
      </c>
      <c r="M43" s="278">
        <f t="shared" si="1"/>
        <v>999</v>
      </c>
      <c r="N43" s="273"/>
      <c r="O43" s="96"/>
      <c r="P43" s="113">
        <f t="shared" si="2"/>
        <v>999</v>
      </c>
      <c r="Q43" s="96"/>
    </row>
    <row r="44" spans="1:17" s="11" customFormat="1" ht="18.899999999999999" customHeight="1" x14ac:dyDescent="0.25">
      <c r="A44" s="249">
        <v>38</v>
      </c>
      <c r="B44" s="463"/>
      <c r="C44" s="463"/>
      <c r="D44" s="95"/>
      <c r="E44" s="262"/>
      <c r="F44" s="96"/>
      <c r="G44" s="96"/>
      <c r="H44" s="419"/>
      <c r="I44" s="279"/>
      <c r="J44" s="246" t="e">
        <f>IF(AND(Q44="",#REF!&gt;0,#REF!&lt;5),K44,)</f>
        <v>#REF!</v>
      </c>
      <c r="K44" s="244" t="str">
        <f>IF(D44="","ZZZ9",IF(AND(#REF!&gt;0,#REF!&lt;5),D44&amp;#REF!,D44&amp;"9"))</f>
        <v>ZZZ9</v>
      </c>
      <c r="L44" s="248">
        <f t="shared" si="0"/>
        <v>999</v>
      </c>
      <c r="M44" s="278">
        <f t="shared" si="1"/>
        <v>999</v>
      </c>
      <c r="N44" s="273"/>
      <c r="O44" s="96"/>
      <c r="P44" s="113">
        <f t="shared" si="2"/>
        <v>999</v>
      </c>
      <c r="Q44" s="96"/>
    </row>
    <row r="45" spans="1:17" s="11" customFormat="1" ht="18.899999999999999" customHeight="1" x14ac:dyDescent="0.25">
      <c r="A45" s="249">
        <v>39</v>
      </c>
      <c r="B45" s="463"/>
      <c r="C45" s="463"/>
      <c r="D45" s="95"/>
      <c r="E45" s="262"/>
      <c r="F45" s="96"/>
      <c r="G45" s="96"/>
      <c r="H45" s="419"/>
      <c r="I45" s="279"/>
      <c r="J45" s="246" t="e">
        <f>IF(AND(Q45="",#REF!&gt;0,#REF!&lt;5),K45,)</f>
        <v>#REF!</v>
      </c>
      <c r="K45" s="244" t="str">
        <f>IF(D45="","ZZZ9",IF(AND(#REF!&gt;0,#REF!&lt;5),D45&amp;#REF!,D45&amp;"9"))</f>
        <v>ZZZ9</v>
      </c>
      <c r="L45" s="248">
        <f t="shared" si="0"/>
        <v>999</v>
      </c>
      <c r="M45" s="278">
        <f t="shared" si="1"/>
        <v>999</v>
      </c>
      <c r="N45" s="273"/>
      <c r="O45" s="96"/>
      <c r="P45" s="113">
        <f t="shared" si="2"/>
        <v>999</v>
      </c>
      <c r="Q45" s="96"/>
    </row>
    <row r="46" spans="1:17" s="11" customFormat="1" ht="18.899999999999999" customHeight="1" x14ac:dyDescent="0.25">
      <c r="A46" s="249">
        <v>40</v>
      </c>
      <c r="B46" s="463"/>
      <c r="C46" s="463"/>
      <c r="D46" s="95"/>
      <c r="E46" s="262"/>
      <c r="F46" s="96"/>
      <c r="G46" s="96"/>
      <c r="H46" s="419"/>
      <c r="I46" s="279"/>
      <c r="J46" s="246" t="e">
        <f>IF(AND(Q46="",#REF!&gt;0,#REF!&lt;5),K46,)</f>
        <v>#REF!</v>
      </c>
      <c r="K46" s="244" t="str">
        <f>IF(D46="","ZZZ9",IF(AND(#REF!&gt;0,#REF!&lt;5),D46&amp;#REF!,D46&amp;"9"))</f>
        <v>ZZZ9</v>
      </c>
      <c r="L46" s="248">
        <f t="shared" si="0"/>
        <v>999</v>
      </c>
      <c r="M46" s="278">
        <f t="shared" si="1"/>
        <v>999</v>
      </c>
      <c r="N46" s="273"/>
      <c r="O46" s="96"/>
      <c r="P46" s="113">
        <f t="shared" si="2"/>
        <v>999</v>
      </c>
      <c r="Q46" s="96"/>
    </row>
    <row r="47" spans="1:17" s="11" customFormat="1" ht="18.899999999999999" customHeight="1" x14ac:dyDescent="0.25">
      <c r="A47" s="249">
        <v>41</v>
      </c>
      <c r="B47" s="463"/>
      <c r="C47" s="463"/>
      <c r="D47" s="95"/>
      <c r="E47" s="262"/>
      <c r="F47" s="96"/>
      <c r="G47" s="96"/>
      <c r="H47" s="419"/>
      <c r="I47" s="279"/>
      <c r="J47" s="246" t="e">
        <f>IF(AND(Q47="",#REF!&gt;0,#REF!&lt;5),K47,)</f>
        <v>#REF!</v>
      </c>
      <c r="K47" s="244" t="str">
        <f>IF(D47="","ZZZ9",IF(AND(#REF!&gt;0,#REF!&lt;5),D47&amp;#REF!,D47&amp;"9"))</f>
        <v>ZZZ9</v>
      </c>
      <c r="L47" s="248">
        <f t="shared" si="0"/>
        <v>999</v>
      </c>
      <c r="M47" s="278">
        <f t="shared" si="1"/>
        <v>999</v>
      </c>
      <c r="N47" s="273"/>
      <c r="O47" s="96"/>
      <c r="P47" s="113">
        <f t="shared" si="2"/>
        <v>999</v>
      </c>
      <c r="Q47" s="96"/>
    </row>
    <row r="48" spans="1:17" s="11" customFormat="1" ht="18.899999999999999" customHeight="1" x14ac:dyDescent="0.25">
      <c r="A48" s="249">
        <v>42</v>
      </c>
      <c r="B48" s="463"/>
      <c r="C48" s="463"/>
      <c r="D48" s="95"/>
      <c r="E48" s="262"/>
      <c r="F48" s="96"/>
      <c r="G48" s="96"/>
      <c r="H48" s="419"/>
      <c r="I48" s="279"/>
      <c r="J48" s="246" t="e">
        <f>IF(AND(Q48="",#REF!&gt;0,#REF!&lt;5),K48,)</f>
        <v>#REF!</v>
      </c>
      <c r="K48" s="244" t="str">
        <f>IF(D48="","ZZZ9",IF(AND(#REF!&gt;0,#REF!&lt;5),D48&amp;#REF!,D48&amp;"9"))</f>
        <v>ZZZ9</v>
      </c>
      <c r="L48" s="248">
        <f t="shared" si="0"/>
        <v>999</v>
      </c>
      <c r="M48" s="278">
        <f t="shared" si="1"/>
        <v>999</v>
      </c>
      <c r="N48" s="273"/>
      <c r="O48" s="96"/>
      <c r="P48" s="113">
        <f t="shared" si="2"/>
        <v>999</v>
      </c>
      <c r="Q48" s="96"/>
    </row>
    <row r="49" spans="1:17" s="11" customFormat="1" ht="18.899999999999999" customHeight="1" x14ac:dyDescent="0.25">
      <c r="A49" s="249">
        <v>43</v>
      </c>
      <c r="B49" s="94"/>
      <c r="C49" s="94"/>
      <c r="D49" s="95"/>
      <c r="E49" s="262"/>
      <c r="F49" s="96"/>
      <c r="G49" s="96"/>
      <c r="H49" s="419"/>
      <c r="I49" s="279"/>
      <c r="J49" s="246" t="e">
        <f>IF(AND(Q49="",#REF!&gt;0,#REF!&lt;5),K49,)</f>
        <v>#REF!</v>
      </c>
      <c r="K49" s="244" t="str">
        <f>IF(D49="","ZZZ9",IF(AND(#REF!&gt;0,#REF!&lt;5),D49&amp;#REF!,D49&amp;"9"))</f>
        <v>ZZZ9</v>
      </c>
      <c r="L49" s="248">
        <f t="shared" si="0"/>
        <v>999</v>
      </c>
      <c r="M49" s="278">
        <f t="shared" si="1"/>
        <v>999</v>
      </c>
      <c r="N49" s="273"/>
      <c r="O49" s="96"/>
      <c r="P49" s="113">
        <f t="shared" si="2"/>
        <v>999</v>
      </c>
      <c r="Q49" s="96"/>
    </row>
    <row r="50" spans="1:17" s="11" customFormat="1" ht="18.899999999999999" customHeight="1" x14ac:dyDescent="0.25">
      <c r="A50" s="249">
        <v>44</v>
      </c>
      <c r="B50" s="94"/>
      <c r="C50" s="94"/>
      <c r="D50" s="95"/>
      <c r="E50" s="262"/>
      <c r="F50" s="96"/>
      <c r="G50" s="96"/>
      <c r="H50" s="419"/>
      <c r="I50" s="279"/>
      <c r="J50" s="246" t="e">
        <f>IF(AND(Q50="",#REF!&gt;0,#REF!&lt;5),K50,)</f>
        <v>#REF!</v>
      </c>
      <c r="K50" s="244" t="str">
        <f>IF(D50="","ZZZ9",IF(AND(#REF!&gt;0,#REF!&lt;5),D50&amp;#REF!,D50&amp;"9"))</f>
        <v>ZZZ9</v>
      </c>
      <c r="L50" s="248">
        <f t="shared" si="0"/>
        <v>999</v>
      </c>
      <c r="M50" s="278">
        <f t="shared" si="1"/>
        <v>999</v>
      </c>
      <c r="N50" s="273"/>
      <c r="O50" s="96"/>
      <c r="P50" s="113">
        <f t="shared" si="2"/>
        <v>999</v>
      </c>
      <c r="Q50" s="96"/>
    </row>
    <row r="51" spans="1:17" s="11" customFormat="1" ht="18.899999999999999" customHeight="1" x14ac:dyDescent="0.25">
      <c r="A51" s="249">
        <v>45</v>
      </c>
      <c r="B51" s="94"/>
      <c r="C51" s="94"/>
      <c r="D51" s="95"/>
      <c r="E51" s="262"/>
      <c r="F51" s="96"/>
      <c r="G51" s="96"/>
      <c r="H51" s="419"/>
      <c r="I51" s="279"/>
      <c r="J51" s="246" t="e">
        <f>IF(AND(Q51="",#REF!&gt;0,#REF!&lt;5),K51,)</f>
        <v>#REF!</v>
      </c>
      <c r="K51" s="244" t="str">
        <f>IF(D51="","ZZZ9",IF(AND(#REF!&gt;0,#REF!&lt;5),D51&amp;#REF!,D51&amp;"9"))</f>
        <v>ZZZ9</v>
      </c>
      <c r="L51" s="248">
        <f t="shared" si="0"/>
        <v>999</v>
      </c>
      <c r="M51" s="278">
        <f t="shared" si="1"/>
        <v>999</v>
      </c>
      <c r="N51" s="273"/>
      <c r="O51" s="96"/>
      <c r="P51" s="113">
        <f t="shared" si="2"/>
        <v>999</v>
      </c>
      <c r="Q51" s="96"/>
    </row>
    <row r="52" spans="1:17" s="11" customFormat="1" ht="18.899999999999999" customHeight="1" x14ac:dyDescent="0.25">
      <c r="A52" s="249">
        <v>46</v>
      </c>
      <c r="B52" s="94"/>
      <c r="C52" s="94"/>
      <c r="D52" s="95"/>
      <c r="E52" s="262"/>
      <c r="F52" s="96"/>
      <c r="G52" s="96"/>
      <c r="H52" s="419"/>
      <c r="I52" s="279"/>
      <c r="J52" s="246" t="e">
        <f>IF(AND(Q52="",#REF!&gt;0,#REF!&lt;5),K52,)</f>
        <v>#REF!</v>
      </c>
      <c r="K52" s="244" t="str">
        <f>IF(D52="","ZZZ9",IF(AND(#REF!&gt;0,#REF!&lt;5),D52&amp;#REF!,D52&amp;"9"))</f>
        <v>ZZZ9</v>
      </c>
      <c r="L52" s="248">
        <f t="shared" si="0"/>
        <v>999</v>
      </c>
      <c r="M52" s="278">
        <f t="shared" si="1"/>
        <v>999</v>
      </c>
      <c r="N52" s="273"/>
      <c r="O52" s="96"/>
      <c r="P52" s="113">
        <f t="shared" si="2"/>
        <v>999</v>
      </c>
      <c r="Q52" s="96"/>
    </row>
    <row r="53" spans="1:17" s="11" customFormat="1" ht="18.899999999999999" customHeight="1" x14ac:dyDescent="0.25">
      <c r="A53" s="249">
        <v>47</v>
      </c>
      <c r="B53" s="94"/>
      <c r="C53" s="94"/>
      <c r="D53" s="95"/>
      <c r="E53" s="262"/>
      <c r="F53" s="96"/>
      <c r="G53" s="96"/>
      <c r="H53" s="419"/>
      <c r="I53" s="279"/>
      <c r="J53" s="246" t="e">
        <f>IF(AND(Q53="",#REF!&gt;0,#REF!&lt;5),K53,)</f>
        <v>#REF!</v>
      </c>
      <c r="K53" s="244" t="str">
        <f>IF(D53="","ZZZ9",IF(AND(#REF!&gt;0,#REF!&lt;5),D53&amp;#REF!,D53&amp;"9"))</f>
        <v>ZZZ9</v>
      </c>
      <c r="L53" s="248">
        <f t="shared" si="0"/>
        <v>999</v>
      </c>
      <c r="M53" s="278">
        <f t="shared" si="1"/>
        <v>999</v>
      </c>
      <c r="N53" s="273"/>
      <c r="O53" s="96"/>
      <c r="P53" s="113">
        <f t="shared" si="2"/>
        <v>999</v>
      </c>
      <c r="Q53" s="96"/>
    </row>
    <row r="54" spans="1:17" s="11" customFormat="1" ht="18.899999999999999" customHeight="1" x14ac:dyDescent="0.25">
      <c r="A54" s="249">
        <v>48</v>
      </c>
      <c r="B54" s="94"/>
      <c r="C54" s="94"/>
      <c r="D54" s="95"/>
      <c r="E54" s="262"/>
      <c r="F54" s="96"/>
      <c r="G54" s="96"/>
      <c r="H54" s="419"/>
      <c r="I54" s="279"/>
      <c r="J54" s="246" t="e">
        <f>IF(AND(Q54="",#REF!&gt;0,#REF!&lt;5),K54,)</f>
        <v>#REF!</v>
      </c>
      <c r="K54" s="244" t="str">
        <f>IF(D54="","ZZZ9",IF(AND(#REF!&gt;0,#REF!&lt;5),D54&amp;#REF!,D54&amp;"9"))</f>
        <v>ZZZ9</v>
      </c>
      <c r="L54" s="248">
        <f t="shared" si="0"/>
        <v>999</v>
      </c>
      <c r="M54" s="278">
        <f t="shared" si="1"/>
        <v>999</v>
      </c>
      <c r="N54" s="273"/>
      <c r="O54" s="96"/>
      <c r="P54" s="113">
        <f t="shared" si="2"/>
        <v>999</v>
      </c>
      <c r="Q54" s="96"/>
    </row>
    <row r="55" spans="1:17" s="11" customFormat="1" ht="18.899999999999999" customHeight="1" x14ac:dyDescent="0.25">
      <c r="A55" s="249">
        <v>49</v>
      </c>
      <c r="B55" s="94"/>
      <c r="C55" s="94"/>
      <c r="D55" s="95"/>
      <c r="E55" s="262"/>
      <c r="F55" s="96"/>
      <c r="G55" s="96"/>
      <c r="H55" s="419"/>
      <c r="I55" s="279"/>
      <c r="J55" s="246" t="e">
        <f>IF(AND(Q55="",#REF!&gt;0,#REF!&lt;5),K55,)</f>
        <v>#REF!</v>
      </c>
      <c r="K55" s="244" t="str">
        <f>IF(D55="","ZZZ9",IF(AND(#REF!&gt;0,#REF!&lt;5),D55&amp;#REF!,D55&amp;"9"))</f>
        <v>ZZZ9</v>
      </c>
      <c r="L55" s="248">
        <f t="shared" si="0"/>
        <v>999</v>
      </c>
      <c r="M55" s="278">
        <f t="shared" si="1"/>
        <v>999</v>
      </c>
      <c r="N55" s="273"/>
      <c r="O55" s="96"/>
      <c r="P55" s="113">
        <f t="shared" si="2"/>
        <v>999</v>
      </c>
      <c r="Q55" s="96"/>
    </row>
    <row r="56" spans="1:17" s="11" customFormat="1" ht="18.899999999999999" customHeight="1" x14ac:dyDescent="0.25">
      <c r="A56" s="249">
        <v>50</v>
      </c>
      <c r="B56" s="94"/>
      <c r="C56" s="94"/>
      <c r="D56" s="95"/>
      <c r="E56" s="262"/>
      <c r="F56" s="96"/>
      <c r="G56" s="96"/>
      <c r="H56" s="419"/>
      <c r="I56" s="279"/>
      <c r="J56" s="246" t="e">
        <f>IF(AND(Q56="",#REF!&gt;0,#REF!&lt;5),K56,)</f>
        <v>#REF!</v>
      </c>
      <c r="K56" s="244" t="str">
        <f>IF(D56="","ZZZ9",IF(AND(#REF!&gt;0,#REF!&lt;5),D56&amp;#REF!,D56&amp;"9"))</f>
        <v>ZZZ9</v>
      </c>
      <c r="L56" s="248">
        <f t="shared" si="0"/>
        <v>999</v>
      </c>
      <c r="M56" s="278">
        <f t="shared" si="1"/>
        <v>999</v>
      </c>
      <c r="N56" s="273"/>
      <c r="O56" s="96"/>
      <c r="P56" s="113">
        <f t="shared" si="2"/>
        <v>999</v>
      </c>
      <c r="Q56" s="96"/>
    </row>
    <row r="57" spans="1:17" s="11" customFormat="1" ht="18.899999999999999" customHeight="1" x14ac:dyDescent="0.25">
      <c r="A57" s="249">
        <v>51</v>
      </c>
      <c r="B57" s="94"/>
      <c r="C57" s="94"/>
      <c r="D57" s="95"/>
      <c r="E57" s="262"/>
      <c r="F57" s="96"/>
      <c r="G57" s="96"/>
      <c r="H57" s="419"/>
      <c r="I57" s="279"/>
      <c r="J57" s="246" t="e">
        <f>IF(AND(Q57="",#REF!&gt;0,#REF!&lt;5),K57,)</f>
        <v>#REF!</v>
      </c>
      <c r="K57" s="244" t="str">
        <f>IF(D57="","ZZZ9",IF(AND(#REF!&gt;0,#REF!&lt;5),D57&amp;#REF!,D57&amp;"9"))</f>
        <v>ZZZ9</v>
      </c>
      <c r="L57" s="248">
        <f t="shared" si="0"/>
        <v>999</v>
      </c>
      <c r="M57" s="278">
        <f t="shared" si="1"/>
        <v>999</v>
      </c>
      <c r="N57" s="273"/>
      <c r="O57" s="96"/>
      <c r="P57" s="113">
        <f t="shared" si="2"/>
        <v>999</v>
      </c>
      <c r="Q57" s="96"/>
    </row>
    <row r="58" spans="1:17" s="11" customFormat="1" ht="18.899999999999999" customHeight="1" x14ac:dyDescent="0.25">
      <c r="A58" s="249">
        <v>52</v>
      </c>
      <c r="B58" s="94"/>
      <c r="C58" s="94"/>
      <c r="D58" s="95"/>
      <c r="E58" s="262"/>
      <c r="F58" s="96"/>
      <c r="G58" s="96"/>
      <c r="H58" s="419"/>
      <c r="I58" s="279"/>
      <c r="J58" s="246" t="e">
        <f>IF(AND(Q58="",#REF!&gt;0,#REF!&lt;5),K58,)</f>
        <v>#REF!</v>
      </c>
      <c r="K58" s="244" t="str">
        <f>IF(D58="","ZZZ9",IF(AND(#REF!&gt;0,#REF!&lt;5),D58&amp;#REF!,D58&amp;"9"))</f>
        <v>ZZZ9</v>
      </c>
      <c r="L58" s="248">
        <f t="shared" si="0"/>
        <v>999</v>
      </c>
      <c r="M58" s="278">
        <f t="shared" si="1"/>
        <v>999</v>
      </c>
      <c r="N58" s="273"/>
      <c r="O58" s="96"/>
      <c r="P58" s="113">
        <f t="shared" si="2"/>
        <v>999</v>
      </c>
      <c r="Q58" s="96"/>
    </row>
    <row r="59" spans="1:17" s="11" customFormat="1" ht="18.899999999999999" customHeight="1" x14ac:dyDescent="0.25">
      <c r="A59" s="249">
        <v>53</v>
      </c>
      <c r="B59" s="94"/>
      <c r="C59" s="94"/>
      <c r="D59" s="95"/>
      <c r="E59" s="262"/>
      <c r="F59" s="96"/>
      <c r="G59" s="96"/>
      <c r="H59" s="419"/>
      <c r="I59" s="279"/>
      <c r="J59" s="246" t="e">
        <f>IF(AND(Q59="",#REF!&gt;0,#REF!&lt;5),K59,)</f>
        <v>#REF!</v>
      </c>
      <c r="K59" s="244" t="str">
        <f>IF(D59="","ZZZ9",IF(AND(#REF!&gt;0,#REF!&lt;5),D59&amp;#REF!,D59&amp;"9"))</f>
        <v>ZZZ9</v>
      </c>
      <c r="L59" s="248">
        <f t="shared" si="0"/>
        <v>999</v>
      </c>
      <c r="M59" s="278">
        <f t="shared" si="1"/>
        <v>999</v>
      </c>
      <c r="N59" s="273"/>
      <c r="O59" s="96"/>
      <c r="P59" s="113">
        <f t="shared" si="2"/>
        <v>999</v>
      </c>
      <c r="Q59" s="96"/>
    </row>
    <row r="60" spans="1:17" s="11" customFormat="1" ht="18.899999999999999" customHeight="1" x14ac:dyDescent="0.25">
      <c r="A60" s="249">
        <v>54</v>
      </c>
      <c r="B60" s="94"/>
      <c r="C60" s="94"/>
      <c r="D60" s="95"/>
      <c r="E60" s="262"/>
      <c r="F60" s="96"/>
      <c r="G60" s="96"/>
      <c r="H60" s="419"/>
      <c r="I60" s="279"/>
      <c r="J60" s="246" t="e">
        <f>IF(AND(Q60="",#REF!&gt;0,#REF!&lt;5),K60,)</f>
        <v>#REF!</v>
      </c>
      <c r="K60" s="244" t="str">
        <f>IF(D60="","ZZZ9",IF(AND(#REF!&gt;0,#REF!&lt;5),D60&amp;#REF!,D60&amp;"9"))</f>
        <v>ZZZ9</v>
      </c>
      <c r="L60" s="248">
        <f t="shared" si="0"/>
        <v>999</v>
      </c>
      <c r="M60" s="278">
        <f t="shared" si="1"/>
        <v>999</v>
      </c>
      <c r="N60" s="273"/>
      <c r="O60" s="96"/>
      <c r="P60" s="113">
        <f t="shared" si="2"/>
        <v>999</v>
      </c>
      <c r="Q60" s="96"/>
    </row>
    <row r="61" spans="1:17" s="11" customFormat="1" ht="18.899999999999999" customHeight="1" x14ac:dyDescent="0.25">
      <c r="A61" s="249">
        <v>55</v>
      </c>
      <c r="B61" s="94"/>
      <c r="C61" s="94"/>
      <c r="D61" s="95"/>
      <c r="E61" s="262"/>
      <c r="F61" s="96"/>
      <c r="G61" s="96"/>
      <c r="H61" s="419"/>
      <c r="I61" s="279"/>
      <c r="J61" s="246" t="e">
        <f>IF(AND(Q61="",#REF!&gt;0,#REF!&lt;5),K61,)</f>
        <v>#REF!</v>
      </c>
      <c r="K61" s="244" t="str">
        <f>IF(D61="","ZZZ9",IF(AND(#REF!&gt;0,#REF!&lt;5),D61&amp;#REF!,D61&amp;"9"))</f>
        <v>ZZZ9</v>
      </c>
      <c r="L61" s="248">
        <f t="shared" si="0"/>
        <v>999</v>
      </c>
      <c r="M61" s="278">
        <f t="shared" si="1"/>
        <v>999</v>
      </c>
      <c r="N61" s="273"/>
      <c r="O61" s="96"/>
      <c r="P61" s="113">
        <f t="shared" si="2"/>
        <v>999</v>
      </c>
      <c r="Q61" s="96"/>
    </row>
    <row r="62" spans="1:17" s="11" customFormat="1" ht="18.899999999999999" customHeight="1" x14ac:dyDescent="0.25">
      <c r="A62" s="249">
        <v>56</v>
      </c>
      <c r="B62" s="94"/>
      <c r="C62" s="94"/>
      <c r="D62" s="95"/>
      <c r="E62" s="262"/>
      <c r="F62" s="96"/>
      <c r="G62" s="96"/>
      <c r="H62" s="419"/>
      <c r="I62" s="279"/>
      <c r="J62" s="246" t="e">
        <f>IF(AND(Q62="",#REF!&gt;0,#REF!&lt;5),K62,)</f>
        <v>#REF!</v>
      </c>
      <c r="K62" s="244" t="str">
        <f>IF(D62="","ZZZ9",IF(AND(#REF!&gt;0,#REF!&lt;5),D62&amp;#REF!,D62&amp;"9"))</f>
        <v>ZZZ9</v>
      </c>
      <c r="L62" s="248">
        <f t="shared" si="0"/>
        <v>999</v>
      </c>
      <c r="M62" s="278">
        <f t="shared" si="1"/>
        <v>999</v>
      </c>
      <c r="N62" s="273"/>
      <c r="O62" s="96"/>
      <c r="P62" s="113">
        <f t="shared" si="2"/>
        <v>999</v>
      </c>
      <c r="Q62" s="96"/>
    </row>
    <row r="63" spans="1:17" s="11" customFormat="1" ht="18.899999999999999" customHeight="1" x14ac:dyDescent="0.25">
      <c r="A63" s="249">
        <v>57</v>
      </c>
      <c r="B63" s="94"/>
      <c r="C63" s="94"/>
      <c r="D63" s="95"/>
      <c r="E63" s="262"/>
      <c r="F63" s="96"/>
      <c r="G63" s="96"/>
      <c r="H63" s="419"/>
      <c r="I63" s="279"/>
      <c r="J63" s="246" t="e">
        <f>IF(AND(Q63="",#REF!&gt;0,#REF!&lt;5),K63,)</f>
        <v>#REF!</v>
      </c>
      <c r="K63" s="244" t="str">
        <f>IF(D63="","ZZZ9",IF(AND(#REF!&gt;0,#REF!&lt;5),D63&amp;#REF!,D63&amp;"9"))</f>
        <v>ZZZ9</v>
      </c>
      <c r="L63" s="248">
        <f t="shared" si="0"/>
        <v>999</v>
      </c>
      <c r="M63" s="278">
        <f t="shared" si="1"/>
        <v>999</v>
      </c>
      <c r="N63" s="273"/>
      <c r="O63" s="96"/>
      <c r="P63" s="113">
        <f t="shared" si="2"/>
        <v>999</v>
      </c>
      <c r="Q63" s="96"/>
    </row>
    <row r="64" spans="1:17" s="11" customFormat="1" ht="18.899999999999999" customHeight="1" x14ac:dyDescent="0.25">
      <c r="A64" s="249">
        <v>58</v>
      </c>
      <c r="B64" s="94"/>
      <c r="C64" s="94"/>
      <c r="D64" s="95"/>
      <c r="E64" s="262"/>
      <c r="F64" s="96"/>
      <c r="G64" s="96"/>
      <c r="H64" s="419"/>
      <c r="I64" s="279"/>
      <c r="J64" s="246" t="e">
        <f>IF(AND(Q64="",#REF!&gt;0,#REF!&lt;5),K64,)</f>
        <v>#REF!</v>
      </c>
      <c r="K64" s="244" t="str">
        <f>IF(D64="","ZZZ9",IF(AND(#REF!&gt;0,#REF!&lt;5),D64&amp;#REF!,D64&amp;"9"))</f>
        <v>ZZZ9</v>
      </c>
      <c r="L64" s="248">
        <f t="shared" si="0"/>
        <v>999</v>
      </c>
      <c r="M64" s="278">
        <f t="shared" si="1"/>
        <v>999</v>
      </c>
      <c r="N64" s="273"/>
      <c r="O64" s="96"/>
      <c r="P64" s="113">
        <f t="shared" si="2"/>
        <v>999</v>
      </c>
      <c r="Q64" s="96"/>
    </row>
    <row r="65" spans="1:17" s="11" customFormat="1" ht="18.899999999999999" customHeight="1" x14ac:dyDescent="0.25">
      <c r="A65" s="249">
        <v>59</v>
      </c>
      <c r="B65" s="94"/>
      <c r="C65" s="94"/>
      <c r="D65" s="95"/>
      <c r="E65" s="262"/>
      <c r="F65" s="96"/>
      <c r="G65" s="96"/>
      <c r="H65" s="419"/>
      <c r="I65" s="279"/>
      <c r="J65" s="246" t="e">
        <f>IF(AND(Q65="",#REF!&gt;0,#REF!&lt;5),K65,)</f>
        <v>#REF!</v>
      </c>
      <c r="K65" s="244" t="str">
        <f>IF(D65="","ZZZ9",IF(AND(#REF!&gt;0,#REF!&lt;5),D65&amp;#REF!,D65&amp;"9"))</f>
        <v>ZZZ9</v>
      </c>
      <c r="L65" s="248">
        <f t="shared" si="0"/>
        <v>999</v>
      </c>
      <c r="M65" s="278">
        <f t="shared" si="1"/>
        <v>999</v>
      </c>
      <c r="N65" s="273"/>
      <c r="O65" s="96"/>
      <c r="P65" s="113">
        <f t="shared" si="2"/>
        <v>999</v>
      </c>
      <c r="Q65" s="96"/>
    </row>
    <row r="66" spans="1:17" s="11" customFormat="1" ht="18.899999999999999" customHeight="1" x14ac:dyDescent="0.25">
      <c r="A66" s="249">
        <v>60</v>
      </c>
      <c r="B66" s="94"/>
      <c r="C66" s="94"/>
      <c r="D66" s="95"/>
      <c r="E66" s="262"/>
      <c r="F66" s="96"/>
      <c r="G66" s="96"/>
      <c r="H66" s="419"/>
      <c r="I66" s="279"/>
      <c r="J66" s="246" t="e">
        <f>IF(AND(Q66="",#REF!&gt;0,#REF!&lt;5),K66,)</f>
        <v>#REF!</v>
      </c>
      <c r="K66" s="244" t="str">
        <f>IF(D66="","ZZZ9",IF(AND(#REF!&gt;0,#REF!&lt;5),D66&amp;#REF!,D66&amp;"9"))</f>
        <v>ZZZ9</v>
      </c>
      <c r="L66" s="248">
        <f t="shared" si="0"/>
        <v>999</v>
      </c>
      <c r="M66" s="278">
        <f t="shared" si="1"/>
        <v>999</v>
      </c>
      <c r="N66" s="273"/>
      <c r="O66" s="96"/>
      <c r="P66" s="113">
        <f t="shared" si="2"/>
        <v>999</v>
      </c>
      <c r="Q66" s="96"/>
    </row>
    <row r="67" spans="1:17" s="11" customFormat="1" ht="18.899999999999999" customHeight="1" x14ac:dyDescent="0.25">
      <c r="A67" s="249">
        <v>61</v>
      </c>
      <c r="B67" s="94"/>
      <c r="C67" s="94"/>
      <c r="D67" s="95"/>
      <c r="E67" s="262"/>
      <c r="F67" s="96"/>
      <c r="G67" s="96"/>
      <c r="H67" s="419"/>
      <c r="I67" s="279"/>
      <c r="J67" s="246" t="e">
        <f>IF(AND(Q67="",#REF!&gt;0,#REF!&lt;5),K67,)</f>
        <v>#REF!</v>
      </c>
      <c r="K67" s="244" t="str">
        <f>IF(D67="","ZZZ9",IF(AND(#REF!&gt;0,#REF!&lt;5),D67&amp;#REF!,D67&amp;"9"))</f>
        <v>ZZZ9</v>
      </c>
      <c r="L67" s="248">
        <f t="shared" si="0"/>
        <v>999</v>
      </c>
      <c r="M67" s="278">
        <f t="shared" si="1"/>
        <v>999</v>
      </c>
      <c r="N67" s="273"/>
      <c r="O67" s="96"/>
      <c r="P67" s="113">
        <f t="shared" si="2"/>
        <v>999</v>
      </c>
      <c r="Q67" s="96"/>
    </row>
    <row r="68" spans="1:17" s="11" customFormat="1" ht="18.899999999999999" customHeight="1" x14ac:dyDescent="0.25">
      <c r="A68" s="249">
        <v>62</v>
      </c>
      <c r="B68" s="94"/>
      <c r="C68" s="94"/>
      <c r="D68" s="95"/>
      <c r="E68" s="262"/>
      <c r="F68" s="96"/>
      <c r="G68" s="96"/>
      <c r="H68" s="419"/>
      <c r="I68" s="279"/>
      <c r="J68" s="246" t="e">
        <f>IF(AND(Q68="",#REF!&gt;0,#REF!&lt;5),K68,)</f>
        <v>#REF!</v>
      </c>
      <c r="K68" s="244" t="str">
        <f>IF(D68="","ZZZ9",IF(AND(#REF!&gt;0,#REF!&lt;5),D68&amp;#REF!,D68&amp;"9"))</f>
        <v>ZZZ9</v>
      </c>
      <c r="L68" s="248">
        <f t="shared" si="0"/>
        <v>999</v>
      </c>
      <c r="M68" s="278">
        <f t="shared" si="1"/>
        <v>999</v>
      </c>
      <c r="N68" s="273"/>
      <c r="O68" s="96"/>
      <c r="P68" s="113">
        <f t="shared" si="2"/>
        <v>999</v>
      </c>
      <c r="Q68" s="96"/>
    </row>
    <row r="69" spans="1:17" s="11" customFormat="1" ht="18.899999999999999" customHeight="1" x14ac:dyDescent="0.25">
      <c r="A69" s="249">
        <v>63</v>
      </c>
      <c r="B69" s="94"/>
      <c r="C69" s="94"/>
      <c r="D69" s="95"/>
      <c r="E69" s="262"/>
      <c r="F69" s="96"/>
      <c r="G69" s="96"/>
      <c r="H69" s="419"/>
      <c r="I69" s="279"/>
      <c r="J69" s="246" t="e">
        <f>IF(AND(Q69="",#REF!&gt;0,#REF!&lt;5),K69,)</f>
        <v>#REF!</v>
      </c>
      <c r="K69" s="244" t="str">
        <f>IF(D69="","ZZZ9",IF(AND(#REF!&gt;0,#REF!&lt;5),D69&amp;#REF!,D69&amp;"9"))</f>
        <v>ZZZ9</v>
      </c>
      <c r="L69" s="248">
        <f t="shared" si="0"/>
        <v>999</v>
      </c>
      <c r="M69" s="278">
        <f t="shared" si="1"/>
        <v>999</v>
      </c>
      <c r="N69" s="273"/>
      <c r="O69" s="96"/>
      <c r="P69" s="113">
        <f t="shared" si="2"/>
        <v>999</v>
      </c>
      <c r="Q69" s="96"/>
    </row>
    <row r="70" spans="1:17" s="11" customFormat="1" ht="18.899999999999999" customHeight="1" x14ac:dyDescent="0.25">
      <c r="A70" s="249">
        <v>64</v>
      </c>
      <c r="B70" s="94"/>
      <c r="C70" s="94"/>
      <c r="D70" s="95"/>
      <c r="E70" s="262"/>
      <c r="F70" s="96"/>
      <c r="G70" s="96"/>
      <c r="H70" s="419"/>
      <c r="I70" s="279"/>
      <c r="J70" s="246" t="e">
        <f>IF(AND(Q70="",#REF!&gt;0,#REF!&lt;5),K70,)</f>
        <v>#REF!</v>
      </c>
      <c r="K70" s="244" t="str">
        <f>IF(D70="","ZZZ9",IF(AND(#REF!&gt;0,#REF!&lt;5),D70&amp;#REF!,D70&amp;"9"))</f>
        <v>ZZZ9</v>
      </c>
      <c r="L70" s="248">
        <f t="shared" si="0"/>
        <v>999</v>
      </c>
      <c r="M70" s="278">
        <f t="shared" si="1"/>
        <v>999</v>
      </c>
      <c r="N70" s="273"/>
      <c r="O70" s="96"/>
      <c r="P70" s="113">
        <f t="shared" si="2"/>
        <v>999</v>
      </c>
      <c r="Q70" s="96"/>
    </row>
    <row r="71" spans="1:17" s="11" customFormat="1" ht="18.899999999999999" customHeight="1" x14ac:dyDescent="0.25">
      <c r="A71" s="249">
        <v>65</v>
      </c>
      <c r="B71" s="94"/>
      <c r="C71" s="94"/>
      <c r="D71" s="95"/>
      <c r="E71" s="262"/>
      <c r="F71" s="96"/>
      <c r="G71" s="96"/>
      <c r="H71" s="419"/>
      <c r="I71" s="279"/>
      <c r="J71" s="246" t="e">
        <f>IF(AND(Q71="",#REF!&gt;0,#REF!&lt;5),K71,)</f>
        <v>#REF!</v>
      </c>
      <c r="K71" s="244" t="str">
        <f>IF(D71="","ZZZ9",IF(AND(#REF!&gt;0,#REF!&lt;5),D71&amp;#REF!,D71&amp;"9"))</f>
        <v>ZZZ9</v>
      </c>
      <c r="L71" s="248">
        <f t="shared" si="0"/>
        <v>999</v>
      </c>
      <c r="M71" s="278">
        <f t="shared" si="1"/>
        <v>999</v>
      </c>
      <c r="N71" s="273"/>
      <c r="O71" s="96"/>
      <c r="P71" s="113">
        <f t="shared" si="2"/>
        <v>999</v>
      </c>
      <c r="Q71" s="96"/>
    </row>
    <row r="72" spans="1:17" s="11" customFormat="1" ht="18.899999999999999" customHeight="1" x14ac:dyDescent="0.25">
      <c r="A72" s="249">
        <v>66</v>
      </c>
      <c r="B72" s="94"/>
      <c r="C72" s="94"/>
      <c r="D72" s="95"/>
      <c r="E72" s="262"/>
      <c r="F72" s="96"/>
      <c r="G72" s="96"/>
      <c r="H72" s="419"/>
      <c r="I72" s="279"/>
      <c r="J72" s="246" t="e">
        <f>IF(AND(Q72="",#REF!&gt;0,#REF!&lt;5),K72,)</f>
        <v>#REF!</v>
      </c>
      <c r="K72" s="244" t="str">
        <f>IF(D72="","ZZZ9",IF(AND(#REF!&gt;0,#REF!&lt;5),D72&amp;#REF!,D72&amp;"9"))</f>
        <v>ZZZ9</v>
      </c>
      <c r="L72" s="248">
        <f t="shared" si="0"/>
        <v>999</v>
      </c>
      <c r="M72" s="278">
        <f t="shared" si="1"/>
        <v>999</v>
      </c>
      <c r="N72" s="273"/>
      <c r="O72" s="96"/>
      <c r="P72" s="113">
        <f t="shared" si="2"/>
        <v>999</v>
      </c>
      <c r="Q72" s="96"/>
    </row>
    <row r="73" spans="1:17" s="11" customFormat="1" ht="18.899999999999999" customHeight="1" x14ac:dyDescent="0.25">
      <c r="A73" s="249">
        <v>67</v>
      </c>
      <c r="B73" s="94"/>
      <c r="C73" s="94"/>
      <c r="D73" s="95"/>
      <c r="E73" s="262"/>
      <c r="F73" s="96"/>
      <c r="G73" s="96"/>
      <c r="H73" s="419"/>
      <c r="I73" s="279"/>
      <c r="J73" s="246" t="e">
        <f>IF(AND(Q73="",#REF!&gt;0,#REF!&lt;5),K73,)</f>
        <v>#REF!</v>
      </c>
      <c r="K73" s="244" t="str">
        <f>IF(D73="","ZZZ9",IF(AND(#REF!&gt;0,#REF!&lt;5),D73&amp;#REF!,D73&amp;"9"))</f>
        <v>ZZZ9</v>
      </c>
      <c r="L73" s="248">
        <f t="shared" si="0"/>
        <v>999</v>
      </c>
      <c r="M73" s="278">
        <f t="shared" si="1"/>
        <v>999</v>
      </c>
      <c r="N73" s="273"/>
      <c r="O73" s="96"/>
      <c r="P73" s="113">
        <f t="shared" si="2"/>
        <v>999</v>
      </c>
      <c r="Q73" s="96"/>
    </row>
    <row r="74" spans="1:17" s="11" customFormat="1" ht="18.899999999999999" customHeight="1" x14ac:dyDescent="0.25">
      <c r="A74" s="249">
        <v>68</v>
      </c>
      <c r="B74" s="94"/>
      <c r="C74" s="94"/>
      <c r="D74" s="95"/>
      <c r="E74" s="262"/>
      <c r="F74" s="96"/>
      <c r="G74" s="96"/>
      <c r="H74" s="419"/>
      <c r="I74" s="279"/>
      <c r="J74" s="246" t="e">
        <f>IF(AND(Q74="",#REF!&gt;0,#REF!&lt;5),K74,)</f>
        <v>#REF!</v>
      </c>
      <c r="K74" s="244" t="str">
        <f>IF(D74="","ZZZ9",IF(AND(#REF!&gt;0,#REF!&lt;5),D74&amp;#REF!,D74&amp;"9"))</f>
        <v>ZZZ9</v>
      </c>
      <c r="L74" s="248">
        <f t="shared" si="0"/>
        <v>999</v>
      </c>
      <c r="M74" s="278">
        <f t="shared" si="1"/>
        <v>999</v>
      </c>
      <c r="N74" s="273"/>
      <c r="O74" s="96"/>
      <c r="P74" s="113">
        <f t="shared" si="2"/>
        <v>999</v>
      </c>
      <c r="Q74" s="96"/>
    </row>
    <row r="75" spans="1:17" s="11" customFormat="1" ht="18.899999999999999" customHeight="1" x14ac:dyDescent="0.25">
      <c r="A75" s="249">
        <v>69</v>
      </c>
      <c r="B75" s="94"/>
      <c r="C75" s="94"/>
      <c r="D75" s="95"/>
      <c r="E75" s="262"/>
      <c r="F75" s="96"/>
      <c r="G75" s="96"/>
      <c r="H75" s="419"/>
      <c r="I75" s="279"/>
      <c r="J75" s="246" t="e">
        <f>IF(AND(Q75="",#REF!&gt;0,#REF!&lt;5),K75,)</f>
        <v>#REF!</v>
      </c>
      <c r="K75" s="244" t="str">
        <f>IF(D75="","ZZZ9",IF(AND(#REF!&gt;0,#REF!&lt;5),D75&amp;#REF!,D75&amp;"9"))</f>
        <v>ZZZ9</v>
      </c>
      <c r="L75" s="248">
        <f t="shared" si="0"/>
        <v>999</v>
      </c>
      <c r="M75" s="278">
        <f t="shared" si="1"/>
        <v>999</v>
      </c>
      <c r="N75" s="273"/>
      <c r="O75" s="96"/>
      <c r="P75" s="113">
        <f t="shared" si="2"/>
        <v>999</v>
      </c>
      <c r="Q75" s="96"/>
    </row>
    <row r="76" spans="1:17" s="11" customFormat="1" ht="18.899999999999999" customHeight="1" x14ac:dyDescent="0.25">
      <c r="A76" s="249">
        <v>70</v>
      </c>
      <c r="B76" s="94"/>
      <c r="C76" s="94"/>
      <c r="D76" s="95"/>
      <c r="E76" s="262"/>
      <c r="F76" s="96"/>
      <c r="G76" s="96"/>
      <c r="H76" s="419"/>
      <c r="I76" s="279"/>
      <c r="J76" s="246" t="e">
        <f>IF(AND(Q76="",#REF!&gt;0,#REF!&lt;5),K76,)</f>
        <v>#REF!</v>
      </c>
      <c r="K76" s="244" t="str">
        <f>IF(D76="","ZZZ9",IF(AND(#REF!&gt;0,#REF!&lt;5),D76&amp;#REF!,D76&amp;"9"))</f>
        <v>ZZZ9</v>
      </c>
      <c r="L76" s="248">
        <f t="shared" si="0"/>
        <v>999</v>
      </c>
      <c r="M76" s="278">
        <f t="shared" si="1"/>
        <v>999</v>
      </c>
      <c r="N76" s="273"/>
      <c r="O76" s="96"/>
      <c r="P76" s="113">
        <f t="shared" si="2"/>
        <v>999</v>
      </c>
      <c r="Q76" s="96"/>
    </row>
    <row r="77" spans="1:17" s="11" customFormat="1" ht="18.899999999999999" customHeight="1" x14ac:dyDescent="0.25">
      <c r="A77" s="249">
        <v>71</v>
      </c>
      <c r="B77" s="94"/>
      <c r="C77" s="94"/>
      <c r="D77" s="95"/>
      <c r="E77" s="262"/>
      <c r="F77" s="96"/>
      <c r="G77" s="96"/>
      <c r="H77" s="419"/>
      <c r="I77" s="279"/>
      <c r="J77" s="246" t="e">
        <f>IF(AND(Q77="",#REF!&gt;0,#REF!&lt;5),K77,)</f>
        <v>#REF!</v>
      </c>
      <c r="K77" s="244" t="str">
        <f>IF(D77="","ZZZ9",IF(AND(#REF!&gt;0,#REF!&lt;5),D77&amp;#REF!,D77&amp;"9"))</f>
        <v>ZZZ9</v>
      </c>
      <c r="L77" s="248">
        <f t="shared" si="0"/>
        <v>999</v>
      </c>
      <c r="M77" s="278">
        <f t="shared" si="1"/>
        <v>999</v>
      </c>
      <c r="N77" s="273"/>
      <c r="O77" s="96"/>
      <c r="P77" s="113">
        <f t="shared" si="2"/>
        <v>999</v>
      </c>
      <c r="Q77" s="96"/>
    </row>
    <row r="78" spans="1:17" s="11" customFormat="1" ht="18.899999999999999" customHeight="1" x14ac:dyDescent="0.25">
      <c r="A78" s="249">
        <v>72</v>
      </c>
      <c r="B78" s="94"/>
      <c r="C78" s="94"/>
      <c r="D78" s="95"/>
      <c r="E78" s="262"/>
      <c r="F78" s="96"/>
      <c r="G78" s="96"/>
      <c r="H78" s="419"/>
      <c r="I78" s="279"/>
      <c r="J78" s="246" t="e">
        <f>IF(AND(Q78="",#REF!&gt;0,#REF!&lt;5),K78,)</f>
        <v>#REF!</v>
      </c>
      <c r="K78" s="244" t="str">
        <f>IF(D78="","ZZZ9",IF(AND(#REF!&gt;0,#REF!&lt;5),D78&amp;#REF!,D78&amp;"9"))</f>
        <v>ZZZ9</v>
      </c>
      <c r="L78" s="248">
        <f t="shared" si="0"/>
        <v>999</v>
      </c>
      <c r="M78" s="278">
        <f t="shared" si="1"/>
        <v>999</v>
      </c>
      <c r="N78" s="273"/>
      <c r="O78" s="96"/>
      <c r="P78" s="113">
        <f t="shared" si="2"/>
        <v>999</v>
      </c>
      <c r="Q78" s="96"/>
    </row>
    <row r="79" spans="1:17" s="11" customFormat="1" ht="18.899999999999999" customHeight="1" x14ac:dyDescent="0.25">
      <c r="A79" s="249">
        <v>73</v>
      </c>
      <c r="B79" s="94"/>
      <c r="C79" s="94"/>
      <c r="D79" s="95"/>
      <c r="E79" s="262"/>
      <c r="F79" s="96"/>
      <c r="G79" s="96"/>
      <c r="H79" s="419"/>
      <c r="I79" s="279"/>
      <c r="J79" s="246" t="e">
        <f>IF(AND(Q79="",#REF!&gt;0,#REF!&lt;5),K79,)</f>
        <v>#REF!</v>
      </c>
      <c r="K79" s="244" t="str">
        <f>IF(D79="","ZZZ9",IF(AND(#REF!&gt;0,#REF!&lt;5),D79&amp;#REF!,D79&amp;"9"))</f>
        <v>ZZZ9</v>
      </c>
      <c r="L79" s="248">
        <f t="shared" si="0"/>
        <v>999</v>
      </c>
      <c r="M79" s="278">
        <f t="shared" si="1"/>
        <v>999</v>
      </c>
      <c r="N79" s="273"/>
      <c r="O79" s="96"/>
      <c r="P79" s="113">
        <f t="shared" si="2"/>
        <v>999</v>
      </c>
      <c r="Q79" s="96"/>
    </row>
    <row r="80" spans="1:17" s="11" customFormat="1" ht="18.899999999999999" customHeight="1" x14ac:dyDescent="0.25">
      <c r="A80" s="249">
        <v>74</v>
      </c>
      <c r="B80" s="94"/>
      <c r="C80" s="94"/>
      <c r="D80" s="95"/>
      <c r="E80" s="262"/>
      <c r="F80" s="96"/>
      <c r="G80" s="96"/>
      <c r="H80" s="419"/>
      <c r="I80" s="279"/>
      <c r="J80" s="246" t="e">
        <f>IF(AND(Q80="",#REF!&gt;0,#REF!&lt;5),K80,)</f>
        <v>#REF!</v>
      </c>
      <c r="K80" s="244" t="str">
        <f>IF(D80="","ZZZ9",IF(AND(#REF!&gt;0,#REF!&lt;5),D80&amp;#REF!,D80&amp;"9"))</f>
        <v>ZZZ9</v>
      </c>
      <c r="L80" s="248">
        <f t="shared" si="0"/>
        <v>999</v>
      </c>
      <c r="M80" s="278">
        <f t="shared" si="1"/>
        <v>999</v>
      </c>
      <c r="N80" s="273"/>
      <c r="O80" s="96"/>
      <c r="P80" s="113">
        <f t="shared" si="2"/>
        <v>999</v>
      </c>
      <c r="Q80" s="96"/>
    </row>
    <row r="81" spans="1:17" s="11" customFormat="1" ht="18.899999999999999" customHeight="1" x14ac:dyDescent="0.25">
      <c r="A81" s="249">
        <v>75</v>
      </c>
      <c r="B81" s="94"/>
      <c r="C81" s="94"/>
      <c r="D81" s="95"/>
      <c r="E81" s="262"/>
      <c r="F81" s="96"/>
      <c r="G81" s="96"/>
      <c r="H81" s="419"/>
      <c r="I81" s="279"/>
      <c r="J81" s="246" t="e">
        <f>IF(AND(Q81="",#REF!&gt;0,#REF!&lt;5),K81,)</f>
        <v>#REF!</v>
      </c>
      <c r="K81" s="244" t="str">
        <f>IF(D81="","ZZZ9",IF(AND(#REF!&gt;0,#REF!&lt;5),D81&amp;#REF!,D81&amp;"9"))</f>
        <v>ZZZ9</v>
      </c>
      <c r="L81" s="248">
        <f t="shared" si="0"/>
        <v>999</v>
      </c>
      <c r="M81" s="278">
        <f t="shared" si="1"/>
        <v>999</v>
      </c>
      <c r="N81" s="273"/>
      <c r="O81" s="96"/>
      <c r="P81" s="113">
        <f t="shared" si="2"/>
        <v>999</v>
      </c>
      <c r="Q81" s="96"/>
    </row>
    <row r="82" spans="1:17" s="11" customFormat="1" ht="18.899999999999999" customHeight="1" x14ac:dyDescent="0.25">
      <c r="A82" s="249">
        <v>76</v>
      </c>
      <c r="B82" s="94"/>
      <c r="C82" s="94"/>
      <c r="D82" s="95"/>
      <c r="E82" s="262"/>
      <c r="F82" s="96"/>
      <c r="G82" s="96"/>
      <c r="H82" s="419"/>
      <c r="I82" s="279"/>
      <c r="J82" s="246" t="e">
        <f>IF(AND(Q82="",#REF!&gt;0,#REF!&lt;5),K82,)</f>
        <v>#REF!</v>
      </c>
      <c r="K82" s="244" t="str">
        <f>IF(D82="","ZZZ9",IF(AND(#REF!&gt;0,#REF!&lt;5),D82&amp;#REF!,D82&amp;"9"))</f>
        <v>ZZZ9</v>
      </c>
      <c r="L82" s="248">
        <f t="shared" si="0"/>
        <v>999</v>
      </c>
      <c r="M82" s="278">
        <f t="shared" si="1"/>
        <v>999</v>
      </c>
      <c r="N82" s="273"/>
      <c r="O82" s="96"/>
      <c r="P82" s="113">
        <f t="shared" si="2"/>
        <v>999</v>
      </c>
      <c r="Q82" s="96"/>
    </row>
    <row r="83" spans="1:17" s="11" customFormat="1" ht="18.899999999999999" customHeight="1" x14ac:dyDescent="0.25">
      <c r="A83" s="249">
        <v>77</v>
      </c>
      <c r="B83" s="94"/>
      <c r="C83" s="94"/>
      <c r="D83" s="95"/>
      <c r="E83" s="262"/>
      <c r="F83" s="96"/>
      <c r="G83" s="96"/>
      <c r="H83" s="419"/>
      <c r="I83" s="279"/>
      <c r="J83" s="246" t="e">
        <f>IF(AND(Q83="",#REF!&gt;0,#REF!&lt;5),K83,)</f>
        <v>#REF!</v>
      </c>
      <c r="K83" s="244" t="str">
        <f>IF(D83="","ZZZ9",IF(AND(#REF!&gt;0,#REF!&lt;5),D83&amp;#REF!,D83&amp;"9"))</f>
        <v>ZZZ9</v>
      </c>
      <c r="L83" s="248">
        <f t="shared" si="0"/>
        <v>999</v>
      </c>
      <c r="M83" s="278">
        <f t="shared" si="1"/>
        <v>999</v>
      </c>
      <c r="N83" s="273"/>
      <c r="O83" s="96"/>
      <c r="P83" s="113">
        <f t="shared" si="2"/>
        <v>999</v>
      </c>
      <c r="Q83" s="96"/>
    </row>
    <row r="84" spans="1:17" s="11" customFormat="1" ht="18.899999999999999" customHeight="1" x14ac:dyDescent="0.25">
      <c r="A84" s="249">
        <v>78</v>
      </c>
      <c r="B84" s="94"/>
      <c r="C84" s="94"/>
      <c r="D84" s="95"/>
      <c r="E84" s="262"/>
      <c r="F84" s="96"/>
      <c r="G84" s="96"/>
      <c r="H84" s="419"/>
      <c r="I84" s="279"/>
      <c r="J84" s="246" t="e">
        <f>IF(AND(Q84="",#REF!&gt;0,#REF!&lt;5),K84,)</f>
        <v>#REF!</v>
      </c>
      <c r="K84" s="244" t="str">
        <f>IF(D84="","ZZZ9",IF(AND(#REF!&gt;0,#REF!&lt;5),D84&amp;#REF!,D84&amp;"9"))</f>
        <v>ZZZ9</v>
      </c>
      <c r="L84" s="248">
        <f t="shared" si="0"/>
        <v>999</v>
      </c>
      <c r="M84" s="278">
        <f t="shared" si="1"/>
        <v>999</v>
      </c>
      <c r="N84" s="273"/>
      <c r="O84" s="96"/>
      <c r="P84" s="113">
        <f t="shared" si="2"/>
        <v>999</v>
      </c>
      <c r="Q84" s="96"/>
    </row>
    <row r="85" spans="1:17" s="11" customFormat="1" ht="18.899999999999999" customHeight="1" x14ac:dyDescent="0.25">
      <c r="A85" s="249">
        <v>79</v>
      </c>
      <c r="B85" s="94"/>
      <c r="C85" s="94"/>
      <c r="D85" s="95"/>
      <c r="E85" s="262"/>
      <c r="F85" s="96"/>
      <c r="G85" s="96"/>
      <c r="H85" s="419"/>
      <c r="I85" s="279"/>
      <c r="J85" s="246" t="e">
        <f>IF(AND(Q85="",#REF!&gt;0,#REF!&lt;5),K85,)</f>
        <v>#REF!</v>
      </c>
      <c r="K85" s="244" t="str">
        <f>IF(D85="","ZZZ9",IF(AND(#REF!&gt;0,#REF!&lt;5),D85&amp;#REF!,D85&amp;"9"))</f>
        <v>ZZZ9</v>
      </c>
      <c r="L85" s="248">
        <f t="shared" si="0"/>
        <v>999</v>
      </c>
      <c r="M85" s="278">
        <f t="shared" si="1"/>
        <v>999</v>
      </c>
      <c r="N85" s="273"/>
      <c r="O85" s="96"/>
      <c r="P85" s="113">
        <f t="shared" si="2"/>
        <v>999</v>
      </c>
      <c r="Q85" s="96"/>
    </row>
    <row r="86" spans="1:17" s="11" customFormat="1" ht="18.899999999999999" customHeight="1" x14ac:dyDescent="0.25">
      <c r="A86" s="249">
        <v>80</v>
      </c>
      <c r="B86" s="94"/>
      <c r="C86" s="94"/>
      <c r="D86" s="95"/>
      <c r="E86" s="262"/>
      <c r="F86" s="96"/>
      <c r="G86" s="96"/>
      <c r="H86" s="419"/>
      <c r="I86" s="279"/>
      <c r="J86" s="246" t="e">
        <f>IF(AND(Q86="",#REF!&gt;0,#REF!&lt;5),K86,)</f>
        <v>#REF!</v>
      </c>
      <c r="K86" s="244" t="str">
        <f>IF(D86="","ZZZ9",IF(AND(#REF!&gt;0,#REF!&lt;5),D86&amp;#REF!,D86&amp;"9"))</f>
        <v>ZZZ9</v>
      </c>
      <c r="L86" s="248">
        <f t="shared" si="0"/>
        <v>999</v>
      </c>
      <c r="M86" s="278">
        <f t="shared" si="1"/>
        <v>999</v>
      </c>
      <c r="N86" s="273"/>
      <c r="O86" s="96"/>
      <c r="P86" s="113">
        <f t="shared" si="2"/>
        <v>999</v>
      </c>
      <c r="Q86" s="96"/>
    </row>
    <row r="87" spans="1:17" s="11" customFormat="1" ht="18.899999999999999" customHeight="1" x14ac:dyDescent="0.25">
      <c r="A87" s="249">
        <v>81</v>
      </c>
      <c r="B87" s="94"/>
      <c r="C87" s="94"/>
      <c r="D87" s="95"/>
      <c r="E87" s="262"/>
      <c r="F87" s="96"/>
      <c r="G87" s="96"/>
      <c r="H87" s="419"/>
      <c r="I87" s="279"/>
      <c r="J87" s="246" t="e">
        <f>IF(AND(Q87="",#REF!&gt;0,#REF!&lt;5),K87,)</f>
        <v>#REF!</v>
      </c>
      <c r="K87" s="244" t="str">
        <f>IF(D87="","ZZZ9",IF(AND(#REF!&gt;0,#REF!&lt;5),D87&amp;#REF!,D87&amp;"9"))</f>
        <v>ZZZ9</v>
      </c>
      <c r="L87" s="248">
        <f t="shared" si="0"/>
        <v>999</v>
      </c>
      <c r="M87" s="278">
        <f t="shared" si="1"/>
        <v>999</v>
      </c>
      <c r="N87" s="273"/>
      <c r="O87" s="96"/>
      <c r="P87" s="113">
        <f t="shared" si="2"/>
        <v>999</v>
      </c>
      <c r="Q87" s="96"/>
    </row>
    <row r="88" spans="1:17" s="11" customFormat="1" ht="18.899999999999999" customHeight="1" x14ac:dyDescent="0.25">
      <c r="A88" s="249">
        <v>82</v>
      </c>
      <c r="B88" s="94"/>
      <c r="C88" s="94"/>
      <c r="D88" s="95"/>
      <c r="E88" s="262"/>
      <c r="F88" s="96"/>
      <c r="G88" s="96"/>
      <c r="H88" s="419"/>
      <c r="I88" s="279"/>
      <c r="J88" s="246" t="e">
        <f>IF(AND(Q88="",#REF!&gt;0,#REF!&lt;5),K88,)</f>
        <v>#REF!</v>
      </c>
      <c r="K88" s="244" t="str">
        <f>IF(D88="","ZZZ9",IF(AND(#REF!&gt;0,#REF!&lt;5),D88&amp;#REF!,D88&amp;"9"))</f>
        <v>ZZZ9</v>
      </c>
      <c r="L88" s="248">
        <f t="shared" si="0"/>
        <v>999</v>
      </c>
      <c r="M88" s="278">
        <f t="shared" si="1"/>
        <v>999</v>
      </c>
      <c r="N88" s="273"/>
      <c r="O88" s="96"/>
      <c r="P88" s="113">
        <f t="shared" si="2"/>
        <v>999</v>
      </c>
      <c r="Q88" s="96"/>
    </row>
    <row r="89" spans="1:17" s="11" customFormat="1" ht="18.899999999999999" customHeight="1" x14ac:dyDescent="0.25">
      <c r="A89" s="249">
        <v>83</v>
      </c>
      <c r="B89" s="94"/>
      <c r="C89" s="94"/>
      <c r="D89" s="95"/>
      <c r="E89" s="262"/>
      <c r="F89" s="96"/>
      <c r="G89" s="96"/>
      <c r="H89" s="419"/>
      <c r="I89" s="279"/>
      <c r="J89" s="246" t="e">
        <f>IF(AND(Q89="",#REF!&gt;0,#REF!&lt;5),K89,)</f>
        <v>#REF!</v>
      </c>
      <c r="K89" s="244" t="str">
        <f>IF(D89="","ZZZ9",IF(AND(#REF!&gt;0,#REF!&lt;5),D89&amp;#REF!,D89&amp;"9"))</f>
        <v>ZZZ9</v>
      </c>
      <c r="L89" s="248">
        <f t="shared" si="0"/>
        <v>999</v>
      </c>
      <c r="M89" s="278">
        <f t="shared" si="1"/>
        <v>999</v>
      </c>
      <c r="N89" s="273"/>
      <c r="O89" s="96"/>
      <c r="P89" s="113">
        <f t="shared" si="2"/>
        <v>999</v>
      </c>
      <c r="Q89" s="96"/>
    </row>
    <row r="90" spans="1:17" s="11" customFormat="1" ht="18.899999999999999" customHeight="1" x14ac:dyDescent="0.25">
      <c r="A90" s="249">
        <v>84</v>
      </c>
      <c r="B90" s="94"/>
      <c r="C90" s="94"/>
      <c r="D90" s="95"/>
      <c r="E90" s="262"/>
      <c r="F90" s="96"/>
      <c r="G90" s="96"/>
      <c r="H90" s="419"/>
      <c r="I90" s="279"/>
      <c r="J90" s="246" t="e">
        <f>IF(AND(Q90="",#REF!&gt;0,#REF!&lt;5),K90,)</f>
        <v>#REF!</v>
      </c>
      <c r="K90" s="244" t="str">
        <f>IF(D90="","ZZZ9",IF(AND(#REF!&gt;0,#REF!&lt;5),D90&amp;#REF!,D90&amp;"9"))</f>
        <v>ZZZ9</v>
      </c>
      <c r="L90" s="248">
        <f t="shared" si="0"/>
        <v>999</v>
      </c>
      <c r="M90" s="278">
        <f t="shared" si="1"/>
        <v>999</v>
      </c>
      <c r="N90" s="273"/>
      <c r="O90" s="96"/>
      <c r="P90" s="113">
        <f t="shared" si="2"/>
        <v>999</v>
      </c>
      <c r="Q90" s="96"/>
    </row>
    <row r="91" spans="1:17" s="11" customFormat="1" ht="18.899999999999999" customHeight="1" x14ac:dyDescent="0.25">
      <c r="A91" s="249">
        <v>85</v>
      </c>
      <c r="B91" s="94"/>
      <c r="C91" s="94"/>
      <c r="D91" s="95"/>
      <c r="E91" s="262"/>
      <c r="F91" s="96"/>
      <c r="G91" s="96"/>
      <c r="H91" s="419"/>
      <c r="I91" s="279"/>
      <c r="J91" s="246" t="e">
        <f>IF(AND(Q91="",#REF!&gt;0,#REF!&lt;5),K91,)</f>
        <v>#REF!</v>
      </c>
      <c r="K91" s="244" t="str">
        <f>IF(D91="","ZZZ9",IF(AND(#REF!&gt;0,#REF!&lt;5),D91&amp;#REF!,D91&amp;"9"))</f>
        <v>ZZZ9</v>
      </c>
      <c r="L91" s="248">
        <f t="shared" si="0"/>
        <v>999</v>
      </c>
      <c r="M91" s="278">
        <f t="shared" si="1"/>
        <v>999</v>
      </c>
      <c r="N91" s="273"/>
      <c r="O91" s="96"/>
      <c r="P91" s="113">
        <f t="shared" si="2"/>
        <v>999</v>
      </c>
      <c r="Q91" s="96"/>
    </row>
    <row r="92" spans="1:17" s="11" customFormat="1" ht="18.899999999999999" customHeight="1" x14ac:dyDescent="0.25">
      <c r="A92" s="249">
        <v>86</v>
      </c>
      <c r="B92" s="94"/>
      <c r="C92" s="94"/>
      <c r="D92" s="95"/>
      <c r="E92" s="262"/>
      <c r="F92" s="96"/>
      <c r="G92" s="96"/>
      <c r="H92" s="419"/>
      <c r="I92" s="279"/>
      <c r="J92" s="246" t="e">
        <f>IF(AND(Q92="",#REF!&gt;0,#REF!&lt;5),K92,)</f>
        <v>#REF!</v>
      </c>
      <c r="K92" s="244" t="str">
        <f>IF(D92="","ZZZ9",IF(AND(#REF!&gt;0,#REF!&lt;5),D92&amp;#REF!,D92&amp;"9"))</f>
        <v>ZZZ9</v>
      </c>
      <c r="L92" s="248">
        <f t="shared" si="0"/>
        <v>999</v>
      </c>
      <c r="M92" s="278">
        <f t="shared" si="1"/>
        <v>999</v>
      </c>
      <c r="N92" s="273"/>
      <c r="O92" s="96"/>
      <c r="P92" s="113">
        <f t="shared" si="2"/>
        <v>999</v>
      </c>
      <c r="Q92" s="96"/>
    </row>
    <row r="93" spans="1:17" s="11" customFormat="1" ht="18.899999999999999" customHeight="1" x14ac:dyDescent="0.25">
      <c r="A93" s="249">
        <v>87</v>
      </c>
      <c r="B93" s="94"/>
      <c r="C93" s="94"/>
      <c r="D93" s="95"/>
      <c r="E93" s="262"/>
      <c r="F93" s="96"/>
      <c r="G93" s="96"/>
      <c r="H93" s="419"/>
      <c r="I93" s="279"/>
      <c r="J93" s="246" t="e">
        <f>IF(AND(Q93="",#REF!&gt;0,#REF!&lt;5),K93,)</f>
        <v>#REF!</v>
      </c>
      <c r="K93" s="244" t="str">
        <f>IF(D93="","ZZZ9",IF(AND(#REF!&gt;0,#REF!&lt;5),D93&amp;#REF!,D93&amp;"9"))</f>
        <v>ZZZ9</v>
      </c>
      <c r="L93" s="248">
        <f t="shared" si="0"/>
        <v>999</v>
      </c>
      <c r="M93" s="278">
        <f t="shared" si="1"/>
        <v>999</v>
      </c>
      <c r="N93" s="273"/>
      <c r="O93" s="96"/>
      <c r="P93" s="113">
        <f t="shared" si="2"/>
        <v>999</v>
      </c>
      <c r="Q93" s="96"/>
    </row>
    <row r="94" spans="1:17" s="11" customFormat="1" ht="18.899999999999999" customHeight="1" x14ac:dyDescent="0.25">
      <c r="A94" s="249">
        <v>88</v>
      </c>
      <c r="B94" s="94"/>
      <c r="C94" s="94"/>
      <c r="D94" s="95"/>
      <c r="E94" s="262"/>
      <c r="F94" s="96"/>
      <c r="G94" s="96"/>
      <c r="H94" s="419"/>
      <c r="I94" s="279"/>
      <c r="J94" s="246" t="e">
        <f>IF(AND(Q94="",#REF!&gt;0,#REF!&lt;5),K94,)</f>
        <v>#REF!</v>
      </c>
      <c r="K94" s="244" t="str">
        <f>IF(D94="","ZZZ9",IF(AND(#REF!&gt;0,#REF!&lt;5),D94&amp;#REF!,D94&amp;"9"))</f>
        <v>ZZZ9</v>
      </c>
      <c r="L94" s="248">
        <f t="shared" si="0"/>
        <v>999</v>
      </c>
      <c r="M94" s="278">
        <f t="shared" si="1"/>
        <v>999</v>
      </c>
      <c r="N94" s="273"/>
      <c r="O94" s="96"/>
      <c r="P94" s="113">
        <f t="shared" si="2"/>
        <v>999</v>
      </c>
      <c r="Q94" s="96"/>
    </row>
    <row r="95" spans="1:17" s="11" customFormat="1" ht="18.899999999999999" customHeight="1" x14ac:dyDescent="0.25">
      <c r="A95" s="249">
        <v>89</v>
      </c>
      <c r="B95" s="94"/>
      <c r="C95" s="94"/>
      <c r="D95" s="95"/>
      <c r="E95" s="262"/>
      <c r="F95" s="96"/>
      <c r="G95" s="96"/>
      <c r="H95" s="419"/>
      <c r="I95" s="279"/>
      <c r="J95" s="246" t="e">
        <f>IF(AND(Q95="",#REF!&gt;0,#REF!&lt;5),K95,)</f>
        <v>#REF!</v>
      </c>
      <c r="K95" s="244" t="str">
        <f>IF(D95="","ZZZ9",IF(AND(#REF!&gt;0,#REF!&lt;5),D95&amp;#REF!,D95&amp;"9"))</f>
        <v>ZZZ9</v>
      </c>
      <c r="L95" s="248">
        <f t="shared" si="0"/>
        <v>999</v>
      </c>
      <c r="M95" s="278">
        <f t="shared" si="1"/>
        <v>999</v>
      </c>
      <c r="N95" s="273"/>
      <c r="O95" s="96"/>
      <c r="P95" s="113">
        <f t="shared" si="2"/>
        <v>999</v>
      </c>
      <c r="Q95" s="96"/>
    </row>
    <row r="96" spans="1:17" s="11" customFormat="1" ht="18.899999999999999" customHeight="1" x14ac:dyDescent="0.25">
      <c r="A96" s="249">
        <v>90</v>
      </c>
      <c r="B96" s="94"/>
      <c r="C96" s="94"/>
      <c r="D96" s="95"/>
      <c r="E96" s="262"/>
      <c r="F96" s="96"/>
      <c r="G96" s="96"/>
      <c r="H96" s="419"/>
      <c r="I96" s="279"/>
      <c r="J96" s="246" t="e">
        <f>IF(AND(Q96="",#REF!&gt;0,#REF!&lt;5),K96,)</f>
        <v>#REF!</v>
      </c>
      <c r="K96" s="244" t="str">
        <f>IF(D96="","ZZZ9",IF(AND(#REF!&gt;0,#REF!&lt;5),D96&amp;#REF!,D96&amp;"9"))</f>
        <v>ZZZ9</v>
      </c>
      <c r="L96" s="248">
        <f t="shared" si="0"/>
        <v>999</v>
      </c>
      <c r="M96" s="278">
        <f t="shared" si="1"/>
        <v>999</v>
      </c>
      <c r="N96" s="273"/>
      <c r="O96" s="96"/>
      <c r="P96" s="113">
        <f t="shared" si="2"/>
        <v>999</v>
      </c>
      <c r="Q96" s="96"/>
    </row>
    <row r="97" spans="1:17" s="11" customFormat="1" ht="18.899999999999999" customHeight="1" x14ac:dyDescent="0.25">
      <c r="A97" s="249">
        <v>91</v>
      </c>
      <c r="B97" s="94"/>
      <c r="C97" s="94"/>
      <c r="D97" s="95"/>
      <c r="E97" s="262"/>
      <c r="F97" s="96"/>
      <c r="G97" s="96"/>
      <c r="H97" s="419"/>
      <c r="I97" s="279"/>
      <c r="J97" s="246" t="e">
        <f>IF(AND(Q97="",#REF!&gt;0,#REF!&lt;5),K97,)</f>
        <v>#REF!</v>
      </c>
      <c r="K97" s="244" t="str">
        <f>IF(D97="","ZZZ9",IF(AND(#REF!&gt;0,#REF!&lt;5),D97&amp;#REF!,D97&amp;"9"))</f>
        <v>ZZZ9</v>
      </c>
      <c r="L97" s="248">
        <f t="shared" si="0"/>
        <v>999</v>
      </c>
      <c r="M97" s="278">
        <f t="shared" si="1"/>
        <v>999</v>
      </c>
      <c r="N97" s="273"/>
      <c r="O97" s="96"/>
      <c r="P97" s="113">
        <f t="shared" si="2"/>
        <v>999</v>
      </c>
      <c r="Q97" s="96"/>
    </row>
    <row r="98" spans="1:17" s="11" customFormat="1" ht="18.899999999999999" customHeight="1" x14ac:dyDescent="0.25">
      <c r="A98" s="249">
        <v>92</v>
      </c>
      <c r="B98" s="94"/>
      <c r="C98" s="94"/>
      <c r="D98" s="95"/>
      <c r="E98" s="262"/>
      <c r="F98" s="96"/>
      <c r="G98" s="96"/>
      <c r="H98" s="419"/>
      <c r="I98" s="279"/>
      <c r="J98" s="246" t="e">
        <f>IF(AND(Q98="",#REF!&gt;0,#REF!&lt;5),K98,)</f>
        <v>#REF!</v>
      </c>
      <c r="K98" s="244" t="str">
        <f>IF(D98="","ZZZ9",IF(AND(#REF!&gt;0,#REF!&lt;5),D98&amp;#REF!,D98&amp;"9"))</f>
        <v>ZZZ9</v>
      </c>
      <c r="L98" s="248">
        <f t="shared" si="0"/>
        <v>999</v>
      </c>
      <c r="M98" s="278">
        <f t="shared" si="1"/>
        <v>999</v>
      </c>
      <c r="N98" s="273"/>
      <c r="O98" s="96"/>
      <c r="P98" s="113">
        <f t="shared" si="2"/>
        <v>999</v>
      </c>
      <c r="Q98" s="96"/>
    </row>
    <row r="99" spans="1:17" s="11" customFormat="1" ht="18.899999999999999" customHeight="1" x14ac:dyDescent="0.25">
      <c r="A99" s="249">
        <v>93</v>
      </c>
      <c r="B99" s="94"/>
      <c r="C99" s="94"/>
      <c r="D99" s="95"/>
      <c r="E99" s="262"/>
      <c r="F99" s="96"/>
      <c r="G99" s="96"/>
      <c r="H99" s="419"/>
      <c r="I99" s="279"/>
      <c r="J99" s="246" t="e">
        <f>IF(AND(Q99="",#REF!&gt;0,#REF!&lt;5),K99,)</f>
        <v>#REF!</v>
      </c>
      <c r="K99" s="244" t="str">
        <f>IF(D99="","ZZZ9",IF(AND(#REF!&gt;0,#REF!&lt;5),D99&amp;#REF!,D99&amp;"9"))</f>
        <v>ZZZ9</v>
      </c>
      <c r="L99" s="248">
        <f t="shared" si="0"/>
        <v>999</v>
      </c>
      <c r="M99" s="278">
        <f t="shared" si="1"/>
        <v>999</v>
      </c>
      <c r="N99" s="273"/>
      <c r="O99" s="96"/>
      <c r="P99" s="113">
        <f t="shared" si="2"/>
        <v>999</v>
      </c>
      <c r="Q99" s="96"/>
    </row>
    <row r="100" spans="1:17" s="11" customFormat="1" ht="18.899999999999999" customHeight="1" x14ac:dyDescent="0.25">
      <c r="A100" s="249">
        <v>94</v>
      </c>
      <c r="B100" s="94"/>
      <c r="C100" s="94"/>
      <c r="D100" s="95"/>
      <c r="E100" s="262"/>
      <c r="F100" s="96"/>
      <c r="G100" s="96"/>
      <c r="H100" s="419"/>
      <c r="I100" s="279"/>
      <c r="J100" s="246" t="e">
        <f>IF(AND(Q100="",#REF!&gt;0,#REF!&lt;5),K100,)</f>
        <v>#REF!</v>
      </c>
      <c r="K100" s="244" t="str">
        <f>IF(D100="","ZZZ9",IF(AND(#REF!&gt;0,#REF!&lt;5),D100&amp;#REF!,D100&amp;"9"))</f>
        <v>ZZZ9</v>
      </c>
      <c r="L100" s="248">
        <f t="shared" si="0"/>
        <v>999</v>
      </c>
      <c r="M100" s="278">
        <f t="shared" si="1"/>
        <v>999</v>
      </c>
      <c r="N100" s="273"/>
      <c r="O100" s="96"/>
      <c r="P100" s="113">
        <f t="shared" si="2"/>
        <v>999</v>
      </c>
      <c r="Q100" s="96"/>
    </row>
    <row r="101" spans="1:17" s="11" customFormat="1" ht="18.899999999999999" customHeight="1" x14ac:dyDescent="0.25">
      <c r="A101" s="249">
        <v>95</v>
      </c>
      <c r="B101" s="94"/>
      <c r="C101" s="94"/>
      <c r="D101" s="95"/>
      <c r="E101" s="262"/>
      <c r="F101" s="96"/>
      <c r="G101" s="96"/>
      <c r="H101" s="419"/>
      <c r="I101" s="279"/>
      <c r="J101" s="246" t="e">
        <f>IF(AND(Q101="",#REF!&gt;0,#REF!&lt;5),K101,)</f>
        <v>#REF!</v>
      </c>
      <c r="K101" s="244" t="str">
        <f>IF(D101="","ZZZ9",IF(AND(#REF!&gt;0,#REF!&lt;5),D101&amp;#REF!,D101&amp;"9"))</f>
        <v>ZZZ9</v>
      </c>
      <c r="L101" s="248">
        <f t="shared" si="0"/>
        <v>999</v>
      </c>
      <c r="M101" s="278">
        <f t="shared" si="1"/>
        <v>999</v>
      </c>
      <c r="N101" s="273"/>
      <c r="O101" s="96"/>
      <c r="P101" s="113">
        <f t="shared" si="2"/>
        <v>999</v>
      </c>
      <c r="Q101" s="96"/>
    </row>
    <row r="102" spans="1:17" s="11" customFormat="1" ht="18.899999999999999" customHeight="1" x14ac:dyDescent="0.25">
      <c r="A102" s="249">
        <v>96</v>
      </c>
      <c r="B102" s="94"/>
      <c r="C102" s="94"/>
      <c r="D102" s="95"/>
      <c r="E102" s="262"/>
      <c r="F102" s="96"/>
      <c r="G102" s="96"/>
      <c r="H102" s="419"/>
      <c r="I102" s="279"/>
      <c r="J102" s="246" t="e">
        <f>IF(AND(Q102="",#REF!&gt;0,#REF!&lt;5),K102,)</f>
        <v>#REF!</v>
      </c>
      <c r="K102" s="244" t="str">
        <f>IF(D102="","ZZZ9",IF(AND(#REF!&gt;0,#REF!&lt;5),D102&amp;#REF!,D102&amp;"9"))</f>
        <v>ZZZ9</v>
      </c>
      <c r="L102" s="248">
        <f t="shared" si="0"/>
        <v>999</v>
      </c>
      <c r="M102" s="278">
        <f t="shared" si="1"/>
        <v>999</v>
      </c>
      <c r="N102" s="273"/>
      <c r="O102" s="96"/>
      <c r="P102" s="113">
        <f t="shared" si="2"/>
        <v>999</v>
      </c>
      <c r="Q102" s="96"/>
    </row>
    <row r="103" spans="1:17" s="11" customFormat="1" ht="18.899999999999999" customHeight="1" x14ac:dyDescent="0.25">
      <c r="A103" s="249">
        <v>97</v>
      </c>
      <c r="B103" s="94"/>
      <c r="C103" s="94"/>
      <c r="D103" s="95"/>
      <c r="E103" s="262"/>
      <c r="F103" s="96"/>
      <c r="G103" s="96"/>
      <c r="H103" s="419"/>
      <c r="I103" s="279"/>
      <c r="J103" s="246" t="e">
        <f>IF(AND(Q103="",#REF!&gt;0,#REF!&lt;5),K103,)</f>
        <v>#REF!</v>
      </c>
      <c r="K103" s="244" t="str">
        <f>IF(D103="","ZZZ9",IF(AND(#REF!&gt;0,#REF!&lt;5),D103&amp;#REF!,D103&amp;"9"))</f>
        <v>ZZZ9</v>
      </c>
      <c r="L103" s="248">
        <f t="shared" si="0"/>
        <v>999</v>
      </c>
      <c r="M103" s="278">
        <f t="shared" si="1"/>
        <v>999</v>
      </c>
      <c r="N103" s="273"/>
      <c r="O103" s="96"/>
      <c r="P103" s="113">
        <f t="shared" si="2"/>
        <v>999</v>
      </c>
      <c r="Q103" s="96"/>
    </row>
    <row r="104" spans="1:17" s="11" customFormat="1" ht="18.899999999999999" customHeight="1" x14ac:dyDescent="0.25">
      <c r="A104" s="249">
        <v>98</v>
      </c>
      <c r="B104" s="94"/>
      <c r="C104" s="94"/>
      <c r="D104" s="95"/>
      <c r="E104" s="262"/>
      <c r="F104" s="96"/>
      <c r="G104" s="96"/>
      <c r="H104" s="419"/>
      <c r="I104" s="279"/>
      <c r="J104" s="246" t="e">
        <f>IF(AND(Q104="",#REF!&gt;0,#REF!&lt;5),K104,)</f>
        <v>#REF!</v>
      </c>
      <c r="K104" s="244" t="str">
        <f>IF(D104="","ZZZ9",IF(AND(#REF!&gt;0,#REF!&lt;5),D104&amp;#REF!,D104&amp;"9"))</f>
        <v>ZZZ9</v>
      </c>
      <c r="L104" s="248">
        <f t="shared" ref="L104:L156" si="3">IF(Q104="",999,Q104)</f>
        <v>999</v>
      </c>
      <c r="M104" s="278">
        <f t="shared" ref="M104:M156" si="4">IF(P104=999,999,1)</f>
        <v>999</v>
      </c>
      <c r="N104" s="273"/>
      <c r="O104" s="96"/>
      <c r="P104" s="113">
        <f t="shared" ref="P104:P156" si="5">IF(N104="DA",1,IF(N104="WC",2,IF(N104="SE",3,IF(N104="Q",4,IF(N104="LL",5,999)))))</f>
        <v>999</v>
      </c>
      <c r="Q104" s="96"/>
    </row>
    <row r="105" spans="1:17" s="11" customFormat="1" ht="18.899999999999999" customHeight="1" x14ac:dyDescent="0.25">
      <c r="A105" s="249">
        <v>99</v>
      </c>
      <c r="B105" s="94"/>
      <c r="C105" s="94"/>
      <c r="D105" s="95"/>
      <c r="E105" s="262"/>
      <c r="F105" s="96"/>
      <c r="G105" s="96"/>
      <c r="H105" s="419"/>
      <c r="I105" s="279"/>
      <c r="J105" s="246" t="e">
        <f>IF(AND(Q105="",#REF!&gt;0,#REF!&lt;5),K105,)</f>
        <v>#REF!</v>
      </c>
      <c r="K105" s="244" t="str">
        <f>IF(D105="","ZZZ9",IF(AND(#REF!&gt;0,#REF!&lt;5),D105&amp;#REF!,D105&amp;"9"))</f>
        <v>ZZZ9</v>
      </c>
      <c r="L105" s="248">
        <f t="shared" si="3"/>
        <v>999</v>
      </c>
      <c r="M105" s="278">
        <f t="shared" si="4"/>
        <v>999</v>
      </c>
      <c r="N105" s="273"/>
      <c r="O105" s="96"/>
      <c r="P105" s="113">
        <f t="shared" si="5"/>
        <v>999</v>
      </c>
      <c r="Q105" s="96"/>
    </row>
    <row r="106" spans="1:17" s="11" customFormat="1" ht="18.899999999999999" customHeight="1" x14ac:dyDescent="0.25">
      <c r="A106" s="249">
        <v>100</v>
      </c>
      <c r="B106" s="94"/>
      <c r="C106" s="94"/>
      <c r="D106" s="95"/>
      <c r="E106" s="262"/>
      <c r="F106" s="96"/>
      <c r="G106" s="96"/>
      <c r="H106" s="419"/>
      <c r="I106" s="279"/>
      <c r="J106" s="246" t="e">
        <f>IF(AND(Q106="",#REF!&gt;0,#REF!&lt;5),K106,)</f>
        <v>#REF!</v>
      </c>
      <c r="K106" s="244" t="str">
        <f>IF(D106="","ZZZ9",IF(AND(#REF!&gt;0,#REF!&lt;5),D106&amp;#REF!,D106&amp;"9"))</f>
        <v>ZZZ9</v>
      </c>
      <c r="L106" s="248">
        <f t="shared" si="3"/>
        <v>999</v>
      </c>
      <c r="M106" s="278">
        <f t="shared" si="4"/>
        <v>999</v>
      </c>
      <c r="N106" s="273"/>
      <c r="O106" s="96"/>
      <c r="P106" s="113">
        <f t="shared" si="5"/>
        <v>999</v>
      </c>
      <c r="Q106" s="96"/>
    </row>
    <row r="107" spans="1:17" s="11" customFormat="1" ht="18.899999999999999" customHeight="1" x14ac:dyDescent="0.25">
      <c r="A107" s="249">
        <v>101</v>
      </c>
      <c r="B107" s="94"/>
      <c r="C107" s="94"/>
      <c r="D107" s="95"/>
      <c r="E107" s="262"/>
      <c r="F107" s="96"/>
      <c r="G107" s="96"/>
      <c r="H107" s="419"/>
      <c r="I107" s="279"/>
      <c r="J107" s="246" t="e">
        <f>IF(AND(Q107="",#REF!&gt;0,#REF!&lt;5),K107,)</f>
        <v>#REF!</v>
      </c>
      <c r="K107" s="244" t="str">
        <f>IF(D107="","ZZZ9",IF(AND(#REF!&gt;0,#REF!&lt;5),D107&amp;#REF!,D107&amp;"9"))</f>
        <v>ZZZ9</v>
      </c>
      <c r="L107" s="248">
        <f t="shared" si="3"/>
        <v>999</v>
      </c>
      <c r="M107" s="278">
        <f t="shared" si="4"/>
        <v>999</v>
      </c>
      <c r="N107" s="273"/>
      <c r="O107" s="96"/>
      <c r="P107" s="113">
        <f t="shared" si="5"/>
        <v>999</v>
      </c>
      <c r="Q107" s="96"/>
    </row>
    <row r="108" spans="1:17" s="11" customFormat="1" ht="18.899999999999999" customHeight="1" x14ac:dyDescent="0.25">
      <c r="A108" s="249">
        <v>102</v>
      </c>
      <c r="B108" s="94"/>
      <c r="C108" s="94"/>
      <c r="D108" s="95"/>
      <c r="E108" s="262"/>
      <c r="F108" s="96"/>
      <c r="G108" s="96"/>
      <c r="H108" s="419"/>
      <c r="I108" s="279"/>
      <c r="J108" s="246" t="e">
        <f>IF(AND(Q108="",#REF!&gt;0,#REF!&lt;5),K108,)</f>
        <v>#REF!</v>
      </c>
      <c r="K108" s="244" t="str">
        <f>IF(D108="","ZZZ9",IF(AND(#REF!&gt;0,#REF!&lt;5),D108&amp;#REF!,D108&amp;"9"))</f>
        <v>ZZZ9</v>
      </c>
      <c r="L108" s="248">
        <f t="shared" si="3"/>
        <v>999</v>
      </c>
      <c r="M108" s="278">
        <f t="shared" si="4"/>
        <v>999</v>
      </c>
      <c r="N108" s="273"/>
      <c r="O108" s="96"/>
      <c r="P108" s="113">
        <f t="shared" si="5"/>
        <v>999</v>
      </c>
      <c r="Q108" s="96"/>
    </row>
    <row r="109" spans="1:17" s="11" customFormat="1" ht="18.899999999999999" customHeight="1" x14ac:dyDescent="0.25">
      <c r="A109" s="249">
        <v>103</v>
      </c>
      <c r="B109" s="94"/>
      <c r="C109" s="94"/>
      <c r="D109" s="95"/>
      <c r="E109" s="262"/>
      <c r="F109" s="96"/>
      <c r="G109" s="96"/>
      <c r="H109" s="419"/>
      <c r="I109" s="279"/>
      <c r="J109" s="246" t="e">
        <f>IF(AND(Q109="",#REF!&gt;0,#REF!&lt;5),K109,)</f>
        <v>#REF!</v>
      </c>
      <c r="K109" s="244" t="str">
        <f>IF(D109="","ZZZ9",IF(AND(#REF!&gt;0,#REF!&lt;5),D109&amp;#REF!,D109&amp;"9"))</f>
        <v>ZZZ9</v>
      </c>
      <c r="L109" s="248">
        <f t="shared" si="3"/>
        <v>999</v>
      </c>
      <c r="M109" s="278">
        <f t="shared" si="4"/>
        <v>999</v>
      </c>
      <c r="N109" s="273"/>
      <c r="O109" s="96"/>
      <c r="P109" s="113">
        <f t="shared" si="5"/>
        <v>999</v>
      </c>
      <c r="Q109" s="96"/>
    </row>
    <row r="110" spans="1:17" s="11" customFormat="1" ht="18.899999999999999" customHeight="1" x14ac:dyDescent="0.25">
      <c r="A110" s="249">
        <v>104</v>
      </c>
      <c r="B110" s="94"/>
      <c r="C110" s="94"/>
      <c r="D110" s="95"/>
      <c r="E110" s="262"/>
      <c r="F110" s="96"/>
      <c r="G110" s="96"/>
      <c r="H110" s="419"/>
      <c r="I110" s="279"/>
      <c r="J110" s="246" t="e">
        <f>IF(AND(Q110="",#REF!&gt;0,#REF!&lt;5),K110,)</f>
        <v>#REF!</v>
      </c>
      <c r="K110" s="244" t="str">
        <f>IF(D110="","ZZZ9",IF(AND(#REF!&gt;0,#REF!&lt;5),D110&amp;#REF!,D110&amp;"9"))</f>
        <v>ZZZ9</v>
      </c>
      <c r="L110" s="248">
        <f t="shared" si="3"/>
        <v>999</v>
      </c>
      <c r="M110" s="278">
        <f t="shared" si="4"/>
        <v>999</v>
      </c>
      <c r="N110" s="273"/>
      <c r="O110" s="96"/>
      <c r="P110" s="113">
        <f t="shared" si="5"/>
        <v>999</v>
      </c>
      <c r="Q110" s="96"/>
    </row>
    <row r="111" spans="1:17" s="11" customFormat="1" ht="18.899999999999999" customHeight="1" x14ac:dyDescent="0.25">
      <c r="A111" s="249">
        <v>105</v>
      </c>
      <c r="B111" s="94"/>
      <c r="C111" s="94"/>
      <c r="D111" s="95"/>
      <c r="E111" s="262"/>
      <c r="F111" s="96"/>
      <c r="G111" s="96"/>
      <c r="H111" s="419"/>
      <c r="I111" s="279"/>
      <c r="J111" s="246" t="e">
        <f>IF(AND(Q111="",#REF!&gt;0,#REF!&lt;5),K111,)</f>
        <v>#REF!</v>
      </c>
      <c r="K111" s="244" t="str">
        <f>IF(D111="","ZZZ9",IF(AND(#REF!&gt;0,#REF!&lt;5),D111&amp;#REF!,D111&amp;"9"))</f>
        <v>ZZZ9</v>
      </c>
      <c r="L111" s="248">
        <f t="shared" si="3"/>
        <v>999</v>
      </c>
      <c r="M111" s="278">
        <f t="shared" si="4"/>
        <v>999</v>
      </c>
      <c r="N111" s="273"/>
      <c r="O111" s="96"/>
      <c r="P111" s="113">
        <f t="shared" si="5"/>
        <v>999</v>
      </c>
      <c r="Q111" s="96"/>
    </row>
    <row r="112" spans="1:17" s="11" customFormat="1" ht="18.899999999999999" customHeight="1" x14ac:dyDescent="0.25">
      <c r="A112" s="249">
        <v>106</v>
      </c>
      <c r="B112" s="94"/>
      <c r="C112" s="94"/>
      <c r="D112" s="95"/>
      <c r="E112" s="262"/>
      <c r="F112" s="96"/>
      <c r="G112" s="96"/>
      <c r="H112" s="419"/>
      <c r="I112" s="279"/>
      <c r="J112" s="246" t="e">
        <f>IF(AND(Q112="",#REF!&gt;0,#REF!&lt;5),K112,)</f>
        <v>#REF!</v>
      </c>
      <c r="K112" s="244" t="str">
        <f>IF(D112="","ZZZ9",IF(AND(#REF!&gt;0,#REF!&lt;5),D112&amp;#REF!,D112&amp;"9"))</f>
        <v>ZZZ9</v>
      </c>
      <c r="L112" s="248">
        <f t="shared" si="3"/>
        <v>999</v>
      </c>
      <c r="M112" s="278">
        <f t="shared" si="4"/>
        <v>999</v>
      </c>
      <c r="N112" s="273"/>
      <c r="O112" s="96"/>
      <c r="P112" s="113">
        <f t="shared" si="5"/>
        <v>999</v>
      </c>
      <c r="Q112" s="96"/>
    </row>
    <row r="113" spans="1:17" s="11" customFormat="1" ht="18.899999999999999" customHeight="1" x14ac:dyDescent="0.25">
      <c r="A113" s="249">
        <v>107</v>
      </c>
      <c r="B113" s="94"/>
      <c r="C113" s="94"/>
      <c r="D113" s="95"/>
      <c r="E113" s="262"/>
      <c r="F113" s="96"/>
      <c r="G113" s="96"/>
      <c r="H113" s="419"/>
      <c r="I113" s="279"/>
      <c r="J113" s="246" t="e">
        <f>IF(AND(Q113="",#REF!&gt;0,#REF!&lt;5),K113,)</f>
        <v>#REF!</v>
      </c>
      <c r="K113" s="244" t="str">
        <f>IF(D113="","ZZZ9",IF(AND(#REF!&gt;0,#REF!&lt;5),D113&amp;#REF!,D113&amp;"9"))</f>
        <v>ZZZ9</v>
      </c>
      <c r="L113" s="248">
        <f t="shared" si="3"/>
        <v>999</v>
      </c>
      <c r="M113" s="278">
        <f t="shared" si="4"/>
        <v>999</v>
      </c>
      <c r="N113" s="273"/>
      <c r="O113" s="96"/>
      <c r="P113" s="113">
        <f t="shared" si="5"/>
        <v>999</v>
      </c>
      <c r="Q113" s="96"/>
    </row>
    <row r="114" spans="1:17" s="11" customFormat="1" ht="18.899999999999999" customHeight="1" x14ac:dyDescent="0.25">
      <c r="A114" s="249">
        <v>108</v>
      </c>
      <c r="B114" s="94"/>
      <c r="C114" s="94"/>
      <c r="D114" s="95"/>
      <c r="E114" s="262"/>
      <c r="F114" s="96"/>
      <c r="G114" s="96"/>
      <c r="H114" s="419"/>
      <c r="I114" s="279"/>
      <c r="J114" s="246" t="e">
        <f>IF(AND(Q114="",#REF!&gt;0,#REF!&lt;5),K114,)</f>
        <v>#REF!</v>
      </c>
      <c r="K114" s="244" t="str">
        <f>IF(D114="","ZZZ9",IF(AND(#REF!&gt;0,#REF!&lt;5),D114&amp;#REF!,D114&amp;"9"))</f>
        <v>ZZZ9</v>
      </c>
      <c r="L114" s="248">
        <f t="shared" si="3"/>
        <v>999</v>
      </c>
      <c r="M114" s="278">
        <f t="shared" si="4"/>
        <v>999</v>
      </c>
      <c r="N114" s="273"/>
      <c r="O114" s="96"/>
      <c r="P114" s="113">
        <f t="shared" si="5"/>
        <v>999</v>
      </c>
      <c r="Q114" s="96"/>
    </row>
    <row r="115" spans="1:17" s="11" customFormat="1" ht="18.899999999999999" customHeight="1" x14ac:dyDescent="0.25">
      <c r="A115" s="249">
        <v>109</v>
      </c>
      <c r="B115" s="94"/>
      <c r="C115" s="94"/>
      <c r="D115" s="95"/>
      <c r="E115" s="262"/>
      <c r="F115" s="96"/>
      <c r="G115" s="96"/>
      <c r="H115" s="419"/>
      <c r="I115" s="279"/>
      <c r="J115" s="246" t="e">
        <f>IF(AND(Q115="",#REF!&gt;0,#REF!&lt;5),K115,)</f>
        <v>#REF!</v>
      </c>
      <c r="K115" s="244" t="str">
        <f>IF(D115="","ZZZ9",IF(AND(#REF!&gt;0,#REF!&lt;5),D115&amp;#REF!,D115&amp;"9"))</f>
        <v>ZZZ9</v>
      </c>
      <c r="L115" s="248">
        <f t="shared" si="3"/>
        <v>999</v>
      </c>
      <c r="M115" s="278">
        <f t="shared" si="4"/>
        <v>999</v>
      </c>
      <c r="N115" s="273"/>
      <c r="O115" s="96"/>
      <c r="P115" s="113">
        <f t="shared" si="5"/>
        <v>999</v>
      </c>
      <c r="Q115" s="96"/>
    </row>
    <row r="116" spans="1:17" s="11" customFormat="1" ht="18.899999999999999" customHeight="1" x14ac:dyDescent="0.25">
      <c r="A116" s="249">
        <v>110</v>
      </c>
      <c r="B116" s="94"/>
      <c r="C116" s="94"/>
      <c r="D116" s="95"/>
      <c r="E116" s="262"/>
      <c r="F116" s="96"/>
      <c r="G116" s="96"/>
      <c r="H116" s="419"/>
      <c r="I116" s="279"/>
      <c r="J116" s="246" t="e">
        <f>IF(AND(Q116="",#REF!&gt;0,#REF!&lt;5),K116,)</f>
        <v>#REF!</v>
      </c>
      <c r="K116" s="244" t="str">
        <f>IF(D116="","ZZZ9",IF(AND(#REF!&gt;0,#REF!&lt;5),D116&amp;#REF!,D116&amp;"9"))</f>
        <v>ZZZ9</v>
      </c>
      <c r="L116" s="248">
        <f t="shared" si="3"/>
        <v>999</v>
      </c>
      <c r="M116" s="278">
        <f t="shared" si="4"/>
        <v>999</v>
      </c>
      <c r="N116" s="273"/>
      <c r="O116" s="96"/>
      <c r="P116" s="113">
        <f t="shared" si="5"/>
        <v>999</v>
      </c>
      <c r="Q116" s="96"/>
    </row>
    <row r="117" spans="1:17" s="11" customFormat="1" ht="18.899999999999999" customHeight="1" x14ac:dyDescent="0.25">
      <c r="A117" s="249">
        <v>111</v>
      </c>
      <c r="B117" s="94"/>
      <c r="C117" s="94"/>
      <c r="D117" s="95"/>
      <c r="E117" s="262"/>
      <c r="F117" s="96"/>
      <c r="G117" s="96"/>
      <c r="H117" s="419"/>
      <c r="I117" s="279"/>
      <c r="J117" s="246" t="e">
        <f>IF(AND(Q117="",#REF!&gt;0,#REF!&lt;5),K117,)</f>
        <v>#REF!</v>
      </c>
      <c r="K117" s="244" t="str">
        <f>IF(D117="","ZZZ9",IF(AND(#REF!&gt;0,#REF!&lt;5),D117&amp;#REF!,D117&amp;"9"))</f>
        <v>ZZZ9</v>
      </c>
      <c r="L117" s="248">
        <f t="shared" si="3"/>
        <v>999</v>
      </c>
      <c r="M117" s="278">
        <f t="shared" si="4"/>
        <v>999</v>
      </c>
      <c r="N117" s="273"/>
      <c r="O117" s="96"/>
      <c r="P117" s="113">
        <f t="shared" si="5"/>
        <v>999</v>
      </c>
      <c r="Q117" s="96"/>
    </row>
    <row r="118" spans="1:17" s="11" customFormat="1" ht="18.899999999999999" customHeight="1" x14ac:dyDescent="0.25">
      <c r="A118" s="249">
        <v>112</v>
      </c>
      <c r="B118" s="94"/>
      <c r="C118" s="94"/>
      <c r="D118" s="95"/>
      <c r="E118" s="262"/>
      <c r="F118" s="96"/>
      <c r="G118" s="96"/>
      <c r="H118" s="419"/>
      <c r="I118" s="279"/>
      <c r="J118" s="246" t="e">
        <f>IF(AND(Q118="",#REF!&gt;0,#REF!&lt;5),K118,)</f>
        <v>#REF!</v>
      </c>
      <c r="K118" s="244" t="str">
        <f>IF(D118="","ZZZ9",IF(AND(#REF!&gt;0,#REF!&lt;5),D118&amp;#REF!,D118&amp;"9"))</f>
        <v>ZZZ9</v>
      </c>
      <c r="L118" s="248">
        <f t="shared" si="3"/>
        <v>999</v>
      </c>
      <c r="M118" s="278">
        <f t="shared" si="4"/>
        <v>999</v>
      </c>
      <c r="N118" s="273"/>
      <c r="O118" s="96"/>
      <c r="P118" s="113">
        <f t="shared" si="5"/>
        <v>999</v>
      </c>
      <c r="Q118" s="96"/>
    </row>
    <row r="119" spans="1:17" s="11" customFormat="1" ht="18.899999999999999" customHeight="1" x14ac:dyDescent="0.25">
      <c r="A119" s="249">
        <v>113</v>
      </c>
      <c r="B119" s="94"/>
      <c r="C119" s="94"/>
      <c r="D119" s="95"/>
      <c r="E119" s="262"/>
      <c r="F119" s="96"/>
      <c r="G119" s="96"/>
      <c r="H119" s="419"/>
      <c r="I119" s="279"/>
      <c r="J119" s="246" t="e">
        <f>IF(AND(Q119="",#REF!&gt;0,#REF!&lt;5),K119,)</f>
        <v>#REF!</v>
      </c>
      <c r="K119" s="244" t="str">
        <f>IF(D119="","ZZZ9",IF(AND(#REF!&gt;0,#REF!&lt;5),D119&amp;#REF!,D119&amp;"9"))</f>
        <v>ZZZ9</v>
      </c>
      <c r="L119" s="248">
        <f t="shared" si="3"/>
        <v>999</v>
      </c>
      <c r="M119" s="278">
        <f t="shared" si="4"/>
        <v>999</v>
      </c>
      <c r="N119" s="273"/>
      <c r="O119" s="96"/>
      <c r="P119" s="113">
        <f t="shared" si="5"/>
        <v>999</v>
      </c>
      <c r="Q119" s="96"/>
    </row>
    <row r="120" spans="1:17" s="11" customFormat="1" ht="18.899999999999999" customHeight="1" x14ac:dyDescent="0.25">
      <c r="A120" s="249">
        <v>114</v>
      </c>
      <c r="B120" s="94"/>
      <c r="C120" s="94"/>
      <c r="D120" s="95"/>
      <c r="E120" s="262"/>
      <c r="F120" s="96"/>
      <c r="G120" s="96"/>
      <c r="H120" s="419"/>
      <c r="I120" s="279"/>
      <c r="J120" s="246" t="e">
        <f>IF(AND(Q120="",#REF!&gt;0,#REF!&lt;5),K120,)</f>
        <v>#REF!</v>
      </c>
      <c r="K120" s="244" t="str">
        <f>IF(D120="","ZZZ9",IF(AND(#REF!&gt;0,#REF!&lt;5),D120&amp;#REF!,D120&amp;"9"))</f>
        <v>ZZZ9</v>
      </c>
      <c r="L120" s="248">
        <f t="shared" si="3"/>
        <v>999</v>
      </c>
      <c r="M120" s="278">
        <f t="shared" si="4"/>
        <v>999</v>
      </c>
      <c r="N120" s="273"/>
      <c r="O120" s="96"/>
      <c r="P120" s="113">
        <f t="shared" si="5"/>
        <v>999</v>
      </c>
      <c r="Q120" s="96"/>
    </row>
    <row r="121" spans="1:17" s="11" customFormat="1" ht="18.899999999999999" customHeight="1" x14ac:dyDescent="0.25">
      <c r="A121" s="249">
        <v>115</v>
      </c>
      <c r="B121" s="94"/>
      <c r="C121" s="94"/>
      <c r="D121" s="95"/>
      <c r="E121" s="262"/>
      <c r="F121" s="96"/>
      <c r="G121" s="96"/>
      <c r="H121" s="419"/>
      <c r="I121" s="279"/>
      <c r="J121" s="246" t="e">
        <f>IF(AND(Q121="",#REF!&gt;0,#REF!&lt;5),K121,)</f>
        <v>#REF!</v>
      </c>
      <c r="K121" s="244" t="str">
        <f>IF(D121="","ZZZ9",IF(AND(#REF!&gt;0,#REF!&lt;5),D121&amp;#REF!,D121&amp;"9"))</f>
        <v>ZZZ9</v>
      </c>
      <c r="L121" s="248">
        <f t="shared" si="3"/>
        <v>999</v>
      </c>
      <c r="M121" s="278">
        <f t="shared" si="4"/>
        <v>999</v>
      </c>
      <c r="N121" s="273"/>
      <c r="O121" s="96"/>
      <c r="P121" s="113">
        <f t="shared" si="5"/>
        <v>999</v>
      </c>
      <c r="Q121" s="96"/>
    </row>
    <row r="122" spans="1:17" s="11" customFormat="1" ht="18.899999999999999" customHeight="1" x14ac:dyDescent="0.25">
      <c r="A122" s="249">
        <v>116</v>
      </c>
      <c r="B122" s="94"/>
      <c r="C122" s="94"/>
      <c r="D122" s="95"/>
      <c r="E122" s="262"/>
      <c r="F122" s="96"/>
      <c r="G122" s="96"/>
      <c r="H122" s="419"/>
      <c r="I122" s="279"/>
      <c r="J122" s="246" t="e">
        <f>IF(AND(Q122="",#REF!&gt;0,#REF!&lt;5),K122,)</f>
        <v>#REF!</v>
      </c>
      <c r="K122" s="244" t="str">
        <f>IF(D122="","ZZZ9",IF(AND(#REF!&gt;0,#REF!&lt;5),D122&amp;#REF!,D122&amp;"9"))</f>
        <v>ZZZ9</v>
      </c>
      <c r="L122" s="248">
        <f t="shared" si="3"/>
        <v>999</v>
      </c>
      <c r="M122" s="278">
        <f t="shared" si="4"/>
        <v>999</v>
      </c>
      <c r="N122" s="273"/>
      <c r="O122" s="96"/>
      <c r="P122" s="113">
        <f t="shared" si="5"/>
        <v>999</v>
      </c>
      <c r="Q122" s="96"/>
    </row>
    <row r="123" spans="1:17" s="11" customFormat="1" ht="18.899999999999999" customHeight="1" x14ac:dyDescent="0.25">
      <c r="A123" s="249">
        <v>117</v>
      </c>
      <c r="B123" s="94"/>
      <c r="C123" s="94"/>
      <c r="D123" s="95"/>
      <c r="E123" s="262"/>
      <c r="F123" s="96"/>
      <c r="G123" s="96"/>
      <c r="H123" s="419"/>
      <c r="I123" s="279"/>
      <c r="J123" s="246" t="e">
        <f>IF(AND(Q123="",#REF!&gt;0,#REF!&lt;5),K123,)</f>
        <v>#REF!</v>
      </c>
      <c r="K123" s="244" t="str">
        <f>IF(D123="","ZZZ9",IF(AND(#REF!&gt;0,#REF!&lt;5),D123&amp;#REF!,D123&amp;"9"))</f>
        <v>ZZZ9</v>
      </c>
      <c r="L123" s="248">
        <f t="shared" si="3"/>
        <v>999</v>
      </c>
      <c r="M123" s="278">
        <f t="shared" si="4"/>
        <v>999</v>
      </c>
      <c r="N123" s="273"/>
      <c r="O123" s="96"/>
      <c r="P123" s="113">
        <f t="shared" si="5"/>
        <v>999</v>
      </c>
      <c r="Q123" s="96"/>
    </row>
    <row r="124" spans="1:17" s="11" customFormat="1" ht="18.899999999999999" customHeight="1" x14ac:dyDescent="0.25">
      <c r="A124" s="249">
        <v>118</v>
      </c>
      <c r="B124" s="94"/>
      <c r="C124" s="94"/>
      <c r="D124" s="95"/>
      <c r="E124" s="262"/>
      <c r="F124" s="96"/>
      <c r="G124" s="96"/>
      <c r="H124" s="419"/>
      <c r="I124" s="279"/>
      <c r="J124" s="246" t="e">
        <f>IF(AND(Q124="",#REF!&gt;0,#REF!&lt;5),K124,)</f>
        <v>#REF!</v>
      </c>
      <c r="K124" s="244" t="str">
        <f>IF(D124="","ZZZ9",IF(AND(#REF!&gt;0,#REF!&lt;5),D124&amp;#REF!,D124&amp;"9"))</f>
        <v>ZZZ9</v>
      </c>
      <c r="L124" s="248">
        <f t="shared" si="3"/>
        <v>999</v>
      </c>
      <c r="M124" s="278">
        <f t="shared" si="4"/>
        <v>999</v>
      </c>
      <c r="N124" s="273"/>
      <c r="O124" s="96"/>
      <c r="P124" s="113">
        <f t="shared" si="5"/>
        <v>999</v>
      </c>
      <c r="Q124" s="96"/>
    </row>
    <row r="125" spans="1:17" s="11" customFormat="1" ht="18.899999999999999" customHeight="1" x14ac:dyDescent="0.25">
      <c r="A125" s="249">
        <v>119</v>
      </c>
      <c r="B125" s="94"/>
      <c r="C125" s="94"/>
      <c r="D125" s="95"/>
      <c r="E125" s="262"/>
      <c r="F125" s="96"/>
      <c r="G125" s="96"/>
      <c r="H125" s="419"/>
      <c r="I125" s="279"/>
      <c r="J125" s="246" t="e">
        <f>IF(AND(Q125="",#REF!&gt;0,#REF!&lt;5),K125,)</f>
        <v>#REF!</v>
      </c>
      <c r="K125" s="244" t="str">
        <f>IF(D125="","ZZZ9",IF(AND(#REF!&gt;0,#REF!&lt;5),D125&amp;#REF!,D125&amp;"9"))</f>
        <v>ZZZ9</v>
      </c>
      <c r="L125" s="248">
        <f t="shared" si="3"/>
        <v>999</v>
      </c>
      <c r="M125" s="278">
        <f t="shared" si="4"/>
        <v>999</v>
      </c>
      <c r="N125" s="273"/>
      <c r="O125" s="96"/>
      <c r="P125" s="113">
        <f t="shared" si="5"/>
        <v>999</v>
      </c>
      <c r="Q125" s="96"/>
    </row>
    <row r="126" spans="1:17" s="11" customFormat="1" ht="18.899999999999999" customHeight="1" x14ac:dyDescent="0.25">
      <c r="A126" s="249">
        <v>120</v>
      </c>
      <c r="B126" s="94"/>
      <c r="C126" s="94"/>
      <c r="D126" s="95"/>
      <c r="E126" s="262"/>
      <c r="F126" s="96"/>
      <c r="G126" s="96"/>
      <c r="H126" s="419"/>
      <c r="I126" s="279"/>
      <c r="J126" s="246" t="e">
        <f>IF(AND(Q126="",#REF!&gt;0,#REF!&lt;5),K126,)</f>
        <v>#REF!</v>
      </c>
      <c r="K126" s="244" t="str">
        <f>IF(D126="","ZZZ9",IF(AND(#REF!&gt;0,#REF!&lt;5),D126&amp;#REF!,D126&amp;"9"))</f>
        <v>ZZZ9</v>
      </c>
      <c r="L126" s="248">
        <f t="shared" si="3"/>
        <v>999</v>
      </c>
      <c r="M126" s="278">
        <f t="shared" si="4"/>
        <v>999</v>
      </c>
      <c r="N126" s="273"/>
      <c r="O126" s="96"/>
      <c r="P126" s="113">
        <f t="shared" si="5"/>
        <v>999</v>
      </c>
      <c r="Q126" s="96"/>
    </row>
    <row r="127" spans="1:17" s="11" customFormat="1" ht="18.899999999999999" customHeight="1" x14ac:dyDescent="0.25">
      <c r="A127" s="249">
        <v>121</v>
      </c>
      <c r="B127" s="94"/>
      <c r="C127" s="94"/>
      <c r="D127" s="95"/>
      <c r="E127" s="262"/>
      <c r="F127" s="96"/>
      <c r="G127" s="96"/>
      <c r="H127" s="419"/>
      <c r="I127" s="279"/>
      <c r="J127" s="246" t="e">
        <f>IF(AND(Q127="",#REF!&gt;0,#REF!&lt;5),K127,)</f>
        <v>#REF!</v>
      </c>
      <c r="K127" s="244" t="str">
        <f>IF(D127="","ZZZ9",IF(AND(#REF!&gt;0,#REF!&lt;5),D127&amp;#REF!,D127&amp;"9"))</f>
        <v>ZZZ9</v>
      </c>
      <c r="L127" s="248">
        <f t="shared" si="3"/>
        <v>999</v>
      </c>
      <c r="M127" s="278">
        <f t="shared" si="4"/>
        <v>999</v>
      </c>
      <c r="N127" s="273"/>
      <c r="O127" s="96"/>
      <c r="P127" s="113">
        <f t="shared" si="5"/>
        <v>999</v>
      </c>
      <c r="Q127" s="96"/>
    </row>
    <row r="128" spans="1:17" s="11" customFormat="1" ht="18.899999999999999" customHeight="1" x14ac:dyDescent="0.25">
      <c r="A128" s="249">
        <v>122</v>
      </c>
      <c r="B128" s="94"/>
      <c r="C128" s="94"/>
      <c r="D128" s="95"/>
      <c r="E128" s="262"/>
      <c r="F128" s="96"/>
      <c r="G128" s="96"/>
      <c r="H128" s="419"/>
      <c r="I128" s="279"/>
      <c r="J128" s="246" t="e">
        <f>IF(AND(Q128="",#REF!&gt;0,#REF!&lt;5),K128,)</f>
        <v>#REF!</v>
      </c>
      <c r="K128" s="244" t="str">
        <f>IF(D128="","ZZZ9",IF(AND(#REF!&gt;0,#REF!&lt;5),D128&amp;#REF!,D128&amp;"9"))</f>
        <v>ZZZ9</v>
      </c>
      <c r="L128" s="248">
        <f t="shared" si="3"/>
        <v>999</v>
      </c>
      <c r="M128" s="278">
        <f t="shared" si="4"/>
        <v>999</v>
      </c>
      <c r="N128" s="273"/>
      <c r="O128" s="96"/>
      <c r="P128" s="113">
        <f t="shared" si="5"/>
        <v>999</v>
      </c>
      <c r="Q128" s="96"/>
    </row>
    <row r="129" spans="1:17" s="11" customFormat="1" ht="18.899999999999999" customHeight="1" x14ac:dyDescent="0.25">
      <c r="A129" s="249">
        <v>123</v>
      </c>
      <c r="B129" s="94"/>
      <c r="C129" s="94"/>
      <c r="D129" s="95"/>
      <c r="E129" s="262"/>
      <c r="F129" s="96"/>
      <c r="G129" s="96"/>
      <c r="H129" s="419"/>
      <c r="I129" s="279"/>
      <c r="J129" s="246" t="e">
        <f>IF(AND(Q129="",#REF!&gt;0,#REF!&lt;5),K129,)</f>
        <v>#REF!</v>
      </c>
      <c r="K129" s="244" t="str">
        <f>IF(D129="","ZZZ9",IF(AND(#REF!&gt;0,#REF!&lt;5),D129&amp;#REF!,D129&amp;"9"))</f>
        <v>ZZZ9</v>
      </c>
      <c r="L129" s="248">
        <f t="shared" si="3"/>
        <v>999</v>
      </c>
      <c r="M129" s="278">
        <f t="shared" si="4"/>
        <v>999</v>
      </c>
      <c r="N129" s="273"/>
      <c r="O129" s="96"/>
      <c r="P129" s="113">
        <f t="shared" si="5"/>
        <v>999</v>
      </c>
      <c r="Q129" s="96"/>
    </row>
    <row r="130" spans="1:17" s="11" customFormat="1" ht="18.899999999999999" customHeight="1" x14ac:dyDescent="0.25">
      <c r="A130" s="249">
        <v>124</v>
      </c>
      <c r="B130" s="94"/>
      <c r="C130" s="94"/>
      <c r="D130" s="95"/>
      <c r="E130" s="262"/>
      <c r="F130" s="96"/>
      <c r="G130" s="96"/>
      <c r="H130" s="419"/>
      <c r="I130" s="279"/>
      <c r="J130" s="246" t="e">
        <f>IF(AND(Q130="",#REF!&gt;0,#REF!&lt;5),K130,)</f>
        <v>#REF!</v>
      </c>
      <c r="K130" s="244" t="str">
        <f>IF(D130="","ZZZ9",IF(AND(#REF!&gt;0,#REF!&lt;5),D130&amp;#REF!,D130&amp;"9"))</f>
        <v>ZZZ9</v>
      </c>
      <c r="L130" s="248">
        <f t="shared" si="3"/>
        <v>999</v>
      </c>
      <c r="M130" s="278">
        <f t="shared" si="4"/>
        <v>999</v>
      </c>
      <c r="N130" s="273"/>
      <c r="O130" s="96"/>
      <c r="P130" s="113">
        <f t="shared" si="5"/>
        <v>999</v>
      </c>
      <c r="Q130" s="96"/>
    </row>
    <row r="131" spans="1:17" s="11" customFormat="1" ht="18.899999999999999" customHeight="1" x14ac:dyDescent="0.25">
      <c r="A131" s="249">
        <v>125</v>
      </c>
      <c r="B131" s="94"/>
      <c r="C131" s="94"/>
      <c r="D131" s="95"/>
      <c r="E131" s="262"/>
      <c r="F131" s="96"/>
      <c r="G131" s="96"/>
      <c r="H131" s="419"/>
      <c r="I131" s="279"/>
      <c r="J131" s="246" t="e">
        <f>IF(AND(Q131="",#REF!&gt;0,#REF!&lt;5),K131,)</f>
        <v>#REF!</v>
      </c>
      <c r="K131" s="244" t="str">
        <f>IF(D131="","ZZZ9",IF(AND(#REF!&gt;0,#REF!&lt;5),D131&amp;#REF!,D131&amp;"9"))</f>
        <v>ZZZ9</v>
      </c>
      <c r="L131" s="248">
        <f t="shared" si="3"/>
        <v>999</v>
      </c>
      <c r="M131" s="278">
        <f t="shared" si="4"/>
        <v>999</v>
      </c>
      <c r="N131" s="273"/>
      <c r="O131" s="96"/>
      <c r="P131" s="113">
        <f t="shared" si="5"/>
        <v>999</v>
      </c>
      <c r="Q131" s="96"/>
    </row>
    <row r="132" spans="1:17" s="11" customFormat="1" ht="18.899999999999999" customHeight="1" x14ac:dyDescent="0.25">
      <c r="A132" s="249">
        <v>126</v>
      </c>
      <c r="B132" s="94"/>
      <c r="C132" s="94"/>
      <c r="D132" s="95"/>
      <c r="E132" s="262"/>
      <c r="F132" s="96"/>
      <c r="G132" s="96"/>
      <c r="H132" s="419"/>
      <c r="I132" s="279"/>
      <c r="J132" s="246" t="e">
        <f>IF(AND(Q132="",#REF!&gt;0,#REF!&lt;5),K132,)</f>
        <v>#REF!</v>
      </c>
      <c r="K132" s="244" t="str">
        <f>IF(D132="","ZZZ9",IF(AND(#REF!&gt;0,#REF!&lt;5),D132&amp;#REF!,D132&amp;"9"))</f>
        <v>ZZZ9</v>
      </c>
      <c r="L132" s="248">
        <f t="shared" si="3"/>
        <v>999</v>
      </c>
      <c r="M132" s="278">
        <f t="shared" si="4"/>
        <v>999</v>
      </c>
      <c r="N132" s="273"/>
      <c r="O132" s="96"/>
      <c r="P132" s="113">
        <f t="shared" si="5"/>
        <v>999</v>
      </c>
      <c r="Q132" s="96"/>
    </row>
    <row r="133" spans="1:17" s="11" customFormat="1" ht="18.899999999999999" customHeight="1" x14ac:dyDescent="0.25">
      <c r="A133" s="249">
        <v>127</v>
      </c>
      <c r="B133" s="94"/>
      <c r="C133" s="94"/>
      <c r="D133" s="95"/>
      <c r="E133" s="262"/>
      <c r="F133" s="96"/>
      <c r="G133" s="96"/>
      <c r="H133" s="419"/>
      <c r="I133" s="279"/>
      <c r="J133" s="246" t="e">
        <f>IF(AND(Q133="",#REF!&gt;0,#REF!&lt;5),K133,)</f>
        <v>#REF!</v>
      </c>
      <c r="K133" s="244" t="str">
        <f>IF(D133="","ZZZ9",IF(AND(#REF!&gt;0,#REF!&lt;5),D133&amp;#REF!,D133&amp;"9"))</f>
        <v>ZZZ9</v>
      </c>
      <c r="L133" s="248">
        <f t="shared" si="3"/>
        <v>999</v>
      </c>
      <c r="M133" s="278">
        <f t="shared" si="4"/>
        <v>999</v>
      </c>
      <c r="N133" s="273"/>
      <c r="O133" s="96"/>
      <c r="P133" s="113">
        <f t="shared" si="5"/>
        <v>999</v>
      </c>
      <c r="Q133" s="96"/>
    </row>
    <row r="134" spans="1:17" s="11" customFormat="1" ht="18.899999999999999" customHeight="1" x14ac:dyDescent="0.25">
      <c r="A134" s="249">
        <v>128</v>
      </c>
      <c r="B134" s="94"/>
      <c r="C134" s="94"/>
      <c r="D134" s="95"/>
      <c r="E134" s="262"/>
      <c r="F134" s="96"/>
      <c r="G134" s="96"/>
      <c r="H134" s="419"/>
      <c r="I134" s="279"/>
      <c r="J134" s="246" t="e">
        <f>IF(AND(Q134="",#REF!&gt;0,#REF!&lt;5),K134,)</f>
        <v>#REF!</v>
      </c>
      <c r="K134" s="244" t="str">
        <f>IF(D134="","ZZZ9",IF(AND(#REF!&gt;0,#REF!&lt;5),D134&amp;#REF!,D134&amp;"9"))</f>
        <v>ZZZ9</v>
      </c>
      <c r="L134" s="248">
        <f t="shared" si="3"/>
        <v>999</v>
      </c>
      <c r="M134" s="278">
        <f t="shared" si="4"/>
        <v>999</v>
      </c>
      <c r="N134" s="273"/>
      <c r="O134" s="279"/>
      <c r="P134" s="280">
        <f t="shared" si="5"/>
        <v>999</v>
      </c>
      <c r="Q134" s="279"/>
    </row>
    <row r="135" spans="1:17" x14ac:dyDescent="0.25">
      <c r="A135" s="249">
        <v>129</v>
      </c>
      <c r="B135" s="94"/>
      <c r="C135" s="94"/>
      <c r="D135" s="95"/>
      <c r="E135" s="262"/>
      <c r="F135" s="96"/>
      <c r="G135" s="96"/>
      <c r="H135" s="419"/>
      <c r="I135" s="279"/>
      <c r="J135" s="246" t="e">
        <f>IF(AND(Q135="",#REF!&gt;0,#REF!&lt;5),K135,)</f>
        <v>#REF!</v>
      </c>
      <c r="K135" s="244" t="str">
        <f>IF(D135="","ZZZ9",IF(AND(#REF!&gt;0,#REF!&lt;5),D135&amp;#REF!,D135&amp;"9"))</f>
        <v>ZZZ9</v>
      </c>
      <c r="L135" s="248">
        <f t="shared" si="3"/>
        <v>999</v>
      </c>
      <c r="M135" s="278">
        <f t="shared" si="4"/>
        <v>999</v>
      </c>
      <c r="N135" s="273"/>
      <c r="O135" s="96"/>
      <c r="P135" s="113">
        <f t="shared" si="5"/>
        <v>999</v>
      </c>
      <c r="Q135" s="96"/>
    </row>
    <row r="136" spans="1:17" x14ac:dyDescent="0.25">
      <c r="A136" s="249">
        <v>130</v>
      </c>
      <c r="B136" s="94"/>
      <c r="C136" s="94"/>
      <c r="D136" s="95"/>
      <c r="E136" s="262"/>
      <c r="F136" s="96"/>
      <c r="G136" s="96"/>
      <c r="H136" s="419"/>
      <c r="I136" s="279"/>
      <c r="J136" s="246" t="e">
        <f>IF(AND(Q136="",#REF!&gt;0,#REF!&lt;5),K136,)</f>
        <v>#REF!</v>
      </c>
      <c r="K136" s="244" t="str">
        <f>IF(D136="","ZZZ9",IF(AND(#REF!&gt;0,#REF!&lt;5),D136&amp;#REF!,D136&amp;"9"))</f>
        <v>ZZZ9</v>
      </c>
      <c r="L136" s="248">
        <f t="shared" si="3"/>
        <v>999</v>
      </c>
      <c r="M136" s="278">
        <f t="shared" si="4"/>
        <v>999</v>
      </c>
      <c r="N136" s="273"/>
      <c r="O136" s="96"/>
      <c r="P136" s="113">
        <f t="shared" si="5"/>
        <v>999</v>
      </c>
      <c r="Q136" s="96"/>
    </row>
    <row r="137" spans="1:17" x14ac:dyDescent="0.25">
      <c r="A137" s="249">
        <v>131</v>
      </c>
      <c r="B137" s="94"/>
      <c r="C137" s="94"/>
      <c r="D137" s="95"/>
      <c r="E137" s="262"/>
      <c r="F137" s="96"/>
      <c r="G137" s="96"/>
      <c r="H137" s="419"/>
      <c r="I137" s="279"/>
      <c r="J137" s="246" t="e">
        <f>IF(AND(Q137="",#REF!&gt;0,#REF!&lt;5),K137,)</f>
        <v>#REF!</v>
      </c>
      <c r="K137" s="244" t="str">
        <f>IF(D137="","ZZZ9",IF(AND(#REF!&gt;0,#REF!&lt;5),D137&amp;#REF!,D137&amp;"9"))</f>
        <v>ZZZ9</v>
      </c>
      <c r="L137" s="248">
        <f t="shared" si="3"/>
        <v>999</v>
      </c>
      <c r="M137" s="278">
        <f t="shared" si="4"/>
        <v>999</v>
      </c>
      <c r="N137" s="273"/>
      <c r="O137" s="96"/>
      <c r="P137" s="113">
        <f t="shared" si="5"/>
        <v>999</v>
      </c>
      <c r="Q137" s="96"/>
    </row>
    <row r="138" spans="1:17" x14ac:dyDescent="0.25">
      <c r="A138" s="249">
        <v>132</v>
      </c>
      <c r="B138" s="94"/>
      <c r="C138" s="94"/>
      <c r="D138" s="95"/>
      <c r="E138" s="262"/>
      <c r="F138" s="96"/>
      <c r="G138" s="96"/>
      <c r="H138" s="419"/>
      <c r="I138" s="279"/>
      <c r="J138" s="246" t="e">
        <f>IF(AND(Q138="",#REF!&gt;0,#REF!&lt;5),K138,)</f>
        <v>#REF!</v>
      </c>
      <c r="K138" s="244" t="str">
        <f>IF(D138="","ZZZ9",IF(AND(#REF!&gt;0,#REF!&lt;5),D138&amp;#REF!,D138&amp;"9"))</f>
        <v>ZZZ9</v>
      </c>
      <c r="L138" s="248">
        <f t="shared" si="3"/>
        <v>999</v>
      </c>
      <c r="M138" s="278">
        <f t="shared" si="4"/>
        <v>999</v>
      </c>
      <c r="N138" s="273"/>
      <c r="O138" s="96"/>
      <c r="P138" s="113">
        <f t="shared" si="5"/>
        <v>999</v>
      </c>
      <c r="Q138" s="96"/>
    </row>
    <row r="139" spans="1:17" x14ac:dyDescent="0.25">
      <c r="A139" s="249">
        <v>133</v>
      </c>
      <c r="B139" s="94"/>
      <c r="C139" s="94"/>
      <c r="D139" s="95"/>
      <c r="E139" s="262"/>
      <c r="F139" s="96"/>
      <c r="G139" s="96"/>
      <c r="H139" s="419"/>
      <c r="I139" s="279"/>
      <c r="J139" s="246" t="e">
        <f>IF(AND(Q139="",#REF!&gt;0,#REF!&lt;5),K139,)</f>
        <v>#REF!</v>
      </c>
      <c r="K139" s="244" t="str">
        <f>IF(D139="","ZZZ9",IF(AND(#REF!&gt;0,#REF!&lt;5),D139&amp;#REF!,D139&amp;"9"))</f>
        <v>ZZZ9</v>
      </c>
      <c r="L139" s="248">
        <f t="shared" si="3"/>
        <v>999</v>
      </c>
      <c r="M139" s="278">
        <f t="shared" si="4"/>
        <v>999</v>
      </c>
      <c r="N139" s="273"/>
      <c r="O139" s="96"/>
      <c r="P139" s="113">
        <f t="shared" si="5"/>
        <v>999</v>
      </c>
      <c r="Q139" s="96"/>
    </row>
    <row r="140" spans="1:17" x14ac:dyDescent="0.25">
      <c r="A140" s="249">
        <v>134</v>
      </c>
      <c r="B140" s="94"/>
      <c r="C140" s="94"/>
      <c r="D140" s="95"/>
      <c r="E140" s="262"/>
      <c r="F140" s="96"/>
      <c r="G140" s="96"/>
      <c r="H140" s="419"/>
      <c r="I140" s="279"/>
      <c r="J140" s="246" t="e">
        <f>IF(AND(Q140="",#REF!&gt;0,#REF!&lt;5),K140,)</f>
        <v>#REF!</v>
      </c>
      <c r="K140" s="244" t="str">
        <f>IF(D140="","ZZZ9",IF(AND(#REF!&gt;0,#REF!&lt;5),D140&amp;#REF!,D140&amp;"9"))</f>
        <v>ZZZ9</v>
      </c>
      <c r="L140" s="248">
        <f t="shared" si="3"/>
        <v>999</v>
      </c>
      <c r="M140" s="278">
        <f t="shared" si="4"/>
        <v>999</v>
      </c>
      <c r="N140" s="273"/>
      <c r="O140" s="96"/>
      <c r="P140" s="113">
        <f t="shared" si="5"/>
        <v>999</v>
      </c>
      <c r="Q140" s="96"/>
    </row>
    <row r="141" spans="1:17" x14ac:dyDescent="0.25">
      <c r="A141" s="249">
        <v>135</v>
      </c>
      <c r="B141" s="94"/>
      <c r="C141" s="94"/>
      <c r="D141" s="95"/>
      <c r="E141" s="262"/>
      <c r="F141" s="96"/>
      <c r="G141" s="96"/>
      <c r="H141" s="419"/>
      <c r="I141" s="279"/>
      <c r="J141" s="246" t="e">
        <f>IF(AND(Q141="",#REF!&gt;0,#REF!&lt;5),K141,)</f>
        <v>#REF!</v>
      </c>
      <c r="K141" s="244" t="str">
        <f>IF(D141="","ZZZ9",IF(AND(#REF!&gt;0,#REF!&lt;5),D141&amp;#REF!,D141&amp;"9"))</f>
        <v>ZZZ9</v>
      </c>
      <c r="L141" s="248">
        <f t="shared" si="3"/>
        <v>999</v>
      </c>
      <c r="M141" s="278">
        <f t="shared" si="4"/>
        <v>999</v>
      </c>
      <c r="N141" s="273"/>
      <c r="O141" s="279"/>
      <c r="P141" s="280">
        <f t="shared" si="5"/>
        <v>999</v>
      </c>
      <c r="Q141" s="279"/>
    </row>
    <row r="142" spans="1:17" x14ac:dyDescent="0.25">
      <c r="A142" s="249">
        <v>136</v>
      </c>
      <c r="B142" s="94"/>
      <c r="C142" s="94"/>
      <c r="D142" s="95"/>
      <c r="E142" s="262"/>
      <c r="F142" s="96"/>
      <c r="G142" s="96"/>
      <c r="H142" s="419"/>
      <c r="I142" s="279"/>
      <c r="J142" s="246" t="e">
        <f>IF(AND(Q142="",#REF!&gt;0,#REF!&lt;5),K142,)</f>
        <v>#REF!</v>
      </c>
      <c r="K142" s="244" t="str">
        <f>IF(D142="","ZZZ9",IF(AND(#REF!&gt;0,#REF!&lt;5),D142&amp;#REF!,D142&amp;"9"))</f>
        <v>ZZZ9</v>
      </c>
      <c r="L142" s="248">
        <f t="shared" si="3"/>
        <v>999</v>
      </c>
      <c r="M142" s="278">
        <f t="shared" si="4"/>
        <v>999</v>
      </c>
      <c r="N142" s="273"/>
      <c r="O142" s="96"/>
      <c r="P142" s="113">
        <f t="shared" si="5"/>
        <v>999</v>
      </c>
      <c r="Q142" s="96"/>
    </row>
    <row r="143" spans="1:17" x14ac:dyDescent="0.25">
      <c r="A143" s="249">
        <v>137</v>
      </c>
      <c r="B143" s="94"/>
      <c r="C143" s="94"/>
      <c r="D143" s="95"/>
      <c r="E143" s="262"/>
      <c r="F143" s="96"/>
      <c r="G143" s="96"/>
      <c r="H143" s="419"/>
      <c r="I143" s="279"/>
      <c r="J143" s="246" t="e">
        <f>IF(AND(Q143="",#REF!&gt;0,#REF!&lt;5),K143,)</f>
        <v>#REF!</v>
      </c>
      <c r="K143" s="244" t="str">
        <f>IF(D143="","ZZZ9",IF(AND(#REF!&gt;0,#REF!&lt;5),D143&amp;#REF!,D143&amp;"9"))</f>
        <v>ZZZ9</v>
      </c>
      <c r="L143" s="248">
        <f t="shared" si="3"/>
        <v>999</v>
      </c>
      <c r="M143" s="278">
        <f t="shared" si="4"/>
        <v>999</v>
      </c>
      <c r="N143" s="273"/>
      <c r="O143" s="96"/>
      <c r="P143" s="113">
        <f t="shared" si="5"/>
        <v>999</v>
      </c>
      <c r="Q143" s="96"/>
    </row>
    <row r="144" spans="1:17" x14ac:dyDescent="0.25">
      <c r="A144" s="249">
        <v>138</v>
      </c>
      <c r="B144" s="94"/>
      <c r="C144" s="94"/>
      <c r="D144" s="95"/>
      <c r="E144" s="262"/>
      <c r="F144" s="96"/>
      <c r="G144" s="96"/>
      <c r="H144" s="419"/>
      <c r="I144" s="279"/>
      <c r="J144" s="246" t="e">
        <f>IF(AND(Q144="",#REF!&gt;0,#REF!&lt;5),K144,)</f>
        <v>#REF!</v>
      </c>
      <c r="K144" s="244" t="str">
        <f>IF(D144="","ZZZ9",IF(AND(#REF!&gt;0,#REF!&lt;5),D144&amp;#REF!,D144&amp;"9"))</f>
        <v>ZZZ9</v>
      </c>
      <c r="L144" s="248">
        <f t="shared" si="3"/>
        <v>999</v>
      </c>
      <c r="M144" s="278">
        <f t="shared" si="4"/>
        <v>999</v>
      </c>
      <c r="N144" s="273"/>
      <c r="O144" s="96"/>
      <c r="P144" s="113">
        <f t="shared" si="5"/>
        <v>999</v>
      </c>
      <c r="Q144" s="96"/>
    </row>
    <row r="145" spans="1:17" x14ac:dyDescent="0.25">
      <c r="A145" s="249">
        <v>139</v>
      </c>
      <c r="B145" s="94"/>
      <c r="C145" s="94"/>
      <c r="D145" s="95"/>
      <c r="E145" s="262"/>
      <c r="F145" s="96"/>
      <c r="G145" s="96"/>
      <c r="H145" s="419"/>
      <c r="I145" s="279"/>
      <c r="J145" s="246" t="e">
        <f>IF(AND(Q145="",#REF!&gt;0,#REF!&lt;5),K145,)</f>
        <v>#REF!</v>
      </c>
      <c r="K145" s="244" t="str">
        <f>IF(D145="","ZZZ9",IF(AND(#REF!&gt;0,#REF!&lt;5),D145&amp;#REF!,D145&amp;"9"))</f>
        <v>ZZZ9</v>
      </c>
      <c r="L145" s="248">
        <f t="shared" si="3"/>
        <v>999</v>
      </c>
      <c r="M145" s="278">
        <f t="shared" si="4"/>
        <v>999</v>
      </c>
      <c r="N145" s="273"/>
      <c r="O145" s="96"/>
      <c r="P145" s="113">
        <f t="shared" si="5"/>
        <v>999</v>
      </c>
      <c r="Q145" s="96"/>
    </row>
    <row r="146" spans="1:17" x14ac:dyDescent="0.25">
      <c r="A146" s="249">
        <v>140</v>
      </c>
      <c r="B146" s="94"/>
      <c r="C146" s="94"/>
      <c r="D146" s="95"/>
      <c r="E146" s="262"/>
      <c r="F146" s="96"/>
      <c r="G146" s="96"/>
      <c r="H146" s="419"/>
      <c r="I146" s="279"/>
      <c r="J146" s="246" t="e">
        <f>IF(AND(Q146="",#REF!&gt;0,#REF!&lt;5),K146,)</f>
        <v>#REF!</v>
      </c>
      <c r="K146" s="244" t="str">
        <f>IF(D146="","ZZZ9",IF(AND(#REF!&gt;0,#REF!&lt;5),D146&amp;#REF!,D146&amp;"9"))</f>
        <v>ZZZ9</v>
      </c>
      <c r="L146" s="248">
        <f t="shared" si="3"/>
        <v>999</v>
      </c>
      <c r="M146" s="278">
        <f t="shared" si="4"/>
        <v>999</v>
      </c>
      <c r="N146" s="273"/>
      <c r="O146" s="96"/>
      <c r="P146" s="113">
        <f t="shared" si="5"/>
        <v>999</v>
      </c>
      <c r="Q146" s="96"/>
    </row>
    <row r="147" spans="1:17" x14ac:dyDescent="0.25">
      <c r="A147" s="249">
        <v>141</v>
      </c>
      <c r="B147" s="94"/>
      <c r="C147" s="94"/>
      <c r="D147" s="95"/>
      <c r="E147" s="262"/>
      <c r="F147" s="96"/>
      <c r="G147" s="96"/>
      <c r="H147" s="419"/>
      <c r="I147" s="279"/>
      <c r="J147" s="246" t="e">
        <f>IF(AND(Q147="",#REF!&gt;0,#REF!&lt;5),K147,)</f>
        <v>#REF!</v>
      </c>
      <c r="K147" s="244" t="str">
        <f>IF(D147="","ZZZ9",IF(AND(#REF!&gt;0,#REF!&lt;5),D147&amp;#REF!,D147&amp;"9"))</f>
        <v>ZZZ9</v>
      </c>
      <c r="L147" s="248">
        <f t="shared" si="3"/>
        <v>999</v>
      </c>
      <c r="M147" s="278">
        <f t="shared" si="4"/>
        <v>999</v>
      </c>
      <c r="N147" s="273"/>
      <c r="O147" s="96"/>
      <c r="P147" s="113">
        <f t="shared" si="5"/>
        <v>999</v>
      </c>
      <c r="Q147" s="96"/>
    </row>
    <row r="148" spans="1:17" x14ac:dyDescent="0.25">
      <c r="A148" s="249">
        <v>142</v>
      </c>
      <c r="B148" s="94"/>
      <c r="C148" s="94"/>
      <c r="D148" s="95"/>
      <c r="E148" s="262"/>
      <c r="F148" s="96"/>
      <c r="G148" s="96"/>
      <c r="H148" s="419"/>
      <c r="I148" s="279"/>
      <c r="J148" s="246" t="e">
        <f>IF(AND(Q148="",#REF!&gt;0,#REF!&lt;5),K148,)</f>
        <v>#REF!</v>
      </c>
      <c r="K148" s="244" t="str">
        <f>IF(D148="","ZZZ9",IF(AND(#REF!&gt;0,#REF!&lt;5),D148&amp;#REF!,D148&amp;"9"))</f>
        <v>ZZZ9</v>
      </c>
      <c r="L148" s="248">
        <f t="shared" si="3"/>
        <v>999</v>
      </c>
      <c r="M148" s="278">
        <f t="shared" si="4"/>
        <v>999</v>
      </c>
      <c r="N148" s="273"/>
      <c r="O148" s="279"/>
      <c r="P148" s="280">
        <f t="shared" si="5"/>
        <v>999</v>
      </c>
      <c r="Q148" s="279"/>
    </row>
    <row r="149" spans="1:17" x14ac:dyDescent="0.25">
      <c r="A149" s="249">
        <v>143</v>
      </c>
      <c r="B149" s="94"/>
      <c r="C149" s="94"/>
      <c r="D149" s="95"/>
      <c r="E149" s="262"/>
      <c r="F149" s="96"/>
      <c r="G149" s="96"/>
      <c r="H149" s="419"/>
      <c r="I149" s="279"/>
      <c r="J149" s="246" t="e">
        <f>IF(AND(Q149="",#REF!&gt;0,#REF!&lt;5),K149,)</f>
        <v>#REF!</v>
      </c>
      <c r="K149" s="244" t="str">
        <f>IF(D149="","ZZZ9",IF(AND(#REF!&gt;0,#REF!&lt;5),D149&amp;#REF!,D149&amp;"9"))</f>
        <v>ZZZ9</v>
      </c>
      <c r="L149" s="248">
        <f t="shared" si="3"/>
        <v>999</v>
      </c>
      <c r="M149" s="278">
        <f t="shared" si="4"/>
        <v>999</v>
      </c>
      <c r="N149" s="273"/>
      <c r="O149" s="96"/>
      <c r="P149" s="113">
        <f t="shared" si="5"/>
        <v>999</v>
      </c>
      <c r="Q149" s="96"/>
    </row>
    <row r="150" spans="1:17" x14ac:dyDescent="0.25">
      <c r="A150" s="249">
        <v>144</v>
      </c>
      <c r="B150" s="94"/>
      <c r="C150" s="94"/>
      <c r="D150" s="95"/>
      <c r="E150" s="262"/>
      <c r="F150" s="96"/>
      <c r="G150" s="96"/>
      <c r="H150" s="419"/>
      <c r="I150" s="279"/>
      <c r="J150" s="246" t="e">
        <f>IF(AND(Q150="",#REF!&gt;0,#REF!&lt;5),K150,)</f>
        <v>#REF!</v>
      </c>
      <c r="K150" s="244" t="str">
        <f>IF(D150="","ZZZ9",IF(AND(#REF!&gt;0,#REF!&lt;5),D150&amp;#REF!,D150&amp;"9"))</f>
        <v>ZZZ9</v>
      </c>
      <c r="L150" s="248">
        <f t="shared" si="3"/>
        <v>999</v>
      </c>
      <c r="M150" s="278">
        <f t="shared" si="4"/>
        <v>999</v>
      </c>
      <c r="N150" s="273"/>
      <c r="O150" s="96"/>
      <c r="P150" s="113">
        <f t="shared" si="5"/>
        <v>999</v>
      </c>
      <c r="Q150" s="96"/>
    </row>
    <row r="151" spans="1:17" x14ac:dyDescent="0.25">
      <c r="A151" s="249">
        <v>145</v>
      </c>
      <c r="B151" s="94"/>
      <c r="C151" s="94"/>
      <c r="D151" s="95"/>
      <c r="E151" s="262"/>
      <c r="F151" s="96"/>
      <c r="G151" s="96"/>
      <c r="H151" s="419"/>
      <c r="I151" s="279"/>
      <c r="J151" s="246" t="e">
        <f>IF(AND(Q151="",#REF!&gt;0,#REF!&lt;5),K151,)</f>
        <v>#REF!</v>
      </c>
      <c r="K151" s="244" t="str">
        <f>IF(D151="","ZZZ9",IF(AND(#REF!&gt;0,#REF!&lt;5),D151&amp;#REF!,D151&amp;"9"))</f>
        <v>ZZZ9</v>
      </c>
      <c r="L151" s="248">
        <f t="shared" si="3"/>
        <v>999</v>
      </c>
      <c r="M151" s="278">
        <f t="shared" si="4"/>
        <v>999</v>
      </c>
      <c r="N151" s="273"/>
      <c r="O151" s="96"/>
      <c r="P151" s="113">
        <f t="shared" si="5"/>
        <v>999</v>
      </c>
      <c r="Q151" s="96"/>
    </row>
    <row r="152" spans="1:17" x14ac:dyDescent="0.25">
      <c r="A152" s="249">
        <v>146</v>
      </c>
      <c r="B152" s="94"/>
      <c r="C152" s="94"/>
      <c r="D152" s="95"/>
      <c r="E152" s="262"/>
      <c r="F152" s="96"/>
      <c r="G152" s="96"/>
      <c r="H152" s="419"/>
      <c r="I152" s="279"/>
      <c r="J152" s="246" t="e">
        <f>IF(AND(Q152="",#REF!&gt;0,#REF!&lt;5),K152,)</f>
        <v>#REF!</v>
      </c>
      <c r="K152" s="244" t="str">
        <f>IF(D152="","ZZZ9",IF(AND(#REF!&gt;0,#REF!&lt;5),D152&amp;#REF!,D152&amp;"9"))</f>
        <v>ZZZ9</v>
      </c>
      <c r="L152" s="248">
        <f t="shared" si="3"/>
        <v>999</v>
      </c>
      <c r="M152" s="278">
        <f t="shared" si="4"/>
        <v>999</v>
      </c>
      <c r="N152" s="273"/>
      <c r="O152" s="96"/>
      <c r="P152" s="113">
        <f t="shared" si="5"/>
        <v>999</v>
      </c>
      <c r="Q152" s="96"/>
    </row>
    <row r="153" spans="1:17" x14ac:dyDescent="0.25">
      <c r="A153" s="249">
        <v>147</v>
      </c>
      <c r="B153" s="94"/>
      <c r="C153" s="94"/>
      <c r="D153" s="95"/>
      <c r="E153" s="262"/>
      <c r="F153" s="96"/>
      <c r="G153" s="96"/>
      <c r="H153" s="419"/>
      <c r="I153" s="279"/>
      <c r="J153" s="246" t="e">
        <f>IF(AND(Q153="",#REF!&gt;0,#REF!&lt;5),K153,)</f>
        <v>#REF!</v>
      </c>
      <c r="K153" s="244" t="str">
        <f>IF(D153="","ZZZ9",IF(AND(#REF!&gt;0,#REF!&lt;5),D153&amp;#REF!,D153&amp;"9"))</f>
        <v>ZZZ9</v>
      </c>
      <c r="L153" s="248">
        <f t="shared" si="3"/>
        <v>999</v>
      </c>
      <c r="M153" s="278">
        <f t="shared" si="4"/>
        <v>999</v>
      </c>
      <c r="N153" s="273"/>
      <c r="O153" s="96"/>
      <c r="P153" s="113">
        <f t="shared" si="5"/>
        <v>999</v>
      </c>
      <c r="Q153" s="96"/>
    </row>
    <row r="154" spans="1:17" x14ac:dyDescent="0.25">
      <c r="A154" s="249">
        <v>148</v>
      </c>
      <c r="B154" s="94"/>
      <c r="C154" s="94"/>
      <c r="D154" s="95"/>
      <c r="E154" s="262"/>
      <c r="F154" s="96"/>
      <c r="G154" s="96"/>
      <c r="H154" s="419"/>
      <c r="I154" s="279"/>
      <c r="J154" s="246" t="e">
        <f>IF(AND(Q154="",#REF!&gt;0,#REF!&lt;5),K154,)</f>
        <v>#REF!</v>
      </c>
      <c r="K154" s="244" t="str">
        <f>IF(D154="","ZZZ9",IF(AND(#REF!&gt;0,#REF!&lt;5),D154&amp;#REF!,D154&amp;"9"))</f>
        <v>ZZZ9</v>
      </c>
      <c r="L154" s="248">
        <f t="shared" si="3"/>
        <v>999</v>
      </c>
      <c r="M154" s="278">
        <f t="shared" si="4"/>
        <v>999</v>
      </c>
      <c r="N154" s="273"/>
      <c r="O154" s="96"/>
      <c r="P154" s="113">
        <f t="shared" si="5"/>
        <v>999</v>
      </c>
      <c r="Q154" s="96"/>
    </row>
    <row r="155" spans="1:17" x14ac:dyDescent="0.25">
      <c r="A155" s="249">
        <v>149</v>
      </c>
      <c r="B155" s="94"/>
      <c r="C155" s="94"/>
      <c r="D155" s="95"/>
      <c r="E155" s="262"/>
      <c r="F155" s="96"/>
      <c r="G155" s="96"/>
      <c r="H155" s="419"/>
      <c r="I155" s="279"/>
      <c r="J155" s="246" t="e">
        <f>IF(AND(Q155="",#REF!&gt;0,#REF!&lt;5),K155,)</f>
        <v>#REF!</v>
      </c>
      <c r="K155" s="244" t="str">
        <f>IF(D155="","ZZZ9",IF(AND(#REF!&gt;0,#REF!&lt;5),D155&amp;#REF!,D155&amp;"9"))</f>
        <v>ZZZ9</v>
      </c>
      <c r="L155" s="248">
        <f t="shared" si="3"/>
        <v>999</v>
      </c>
      <c r="M155" s="278">
        <f t="shared" si="4"/>
        <v>999</v>
      </c>
      <c r="N155" s="273"/>
      <c r="O155" s="96"/>
      <c r="P155" s="113">
        <f t="shared" si="5"/>
        <v>999</v>
      </c>
      <c r="Q155" s="96"/>
    </row>
    <row r="156" spans="1:17" x14ac:dyDescent="0.25">
      <c r="A156" s="249">
        <v>150</v>
      </c>
      <c r="B156" s="94"/>
      <c r="C156" s="94"/>
      <c r="D156" s="95"/>
      <c r="E156" s="262"/>
      <c r="F156" s="96"/>
      <c r="G156" s="96"/>
      <c r="H156" s="419"/>
      <c r="I156" s="279"/>
      <c r="J156" s="246" t="e">
        <f>IF(AND(Q156="",#REF!&gt;0,#REF!&lt;5),K156,)</f>
        <v>#REF!</v>
      </c>
      <c r="K156" s="244" t="str">
        <f>IF(D156="","ZZZ9",IF(AND(#REF!&gt;0,#REF!&lt;5),D156&amp;#REF!,D156&amp;"9"))</f>
        <v>ZZZ9</v>
      </c>
      <c r="L156" s="248">
        <f t="shared" si="3"/>
        <v>999</v>
      </c>
      <c r="M156" s="278">
        <f t="shared" si="4"/>
        <v>999</v>
      </c>
      <c r="N156" s="273"/>
      <c r="O156" s="96"/>
      <c r="P156" s="113">
        <f t="shared" si="5"/>
        <v>999</v>
      </c>
      <c r="Q156" s="96"/>
    </row>
  </sheetData>
  <conditionalFormatting sqref="A7:A38 A39:D156">
    <cfRule type="expression" dxfId="136" priority="14" stopIfTrue="1">
      <formula>$Q7&gt;=1</formula>
    </cfRule>
  </conditionalFormatting>
  <conditionalFormatting sqref="C7:D38">
    <cfRule type="expression" dxfId="135" priority="1" stopIfTrue="1">
      <formula>$Q7&gt;=1</formula>
    </cfRule>
  </conditionalFormatting>
  <conditionalFormatting sqref="E7:E14">
    <cfRule type="expression" dxfId="134" priority="6" stopIfTrue="1">
      <formula>AND(ROUNDDOWN(($A$4-E7)/365.25,0)&lt;=13,G7&lt;&gt;"OK")</formula>
    </cfRule>
    <cfRule type="expression" dxfId="133" priority="7" stopIfTrue="1">
      <formula>AND(ROUNDDOWN(($A$4-E7)/365.25,0)&lt;=14,G7&lt;&gt;"OK")</formula>
    </cfRule>
    <cfRule type="expression" dxfId="132" priority="8" stopIfTrue="1">
      <formula>AND(ROUNDDOWN(($A$4-E7)/365.25,0)&lt;=17,G7&lt;&gt;"OK")</formula>
    </cfRule>
    <cfRule type="expression" dxfId="131" priority="11" stopIfTrue="1">
      <formula>AND(ROUNDDOWN(($A$4-E7)/365.25,0)&lt;=13,G7&lt;&gt;"OK")</formula>
    </cfRule>
    <cfRule type="expression" dxfId="130" priority="12" stopIfTrue="1">
      <formula>AND(ROUNDDOWN(($A$4-E7)/365.25,0)&lt;=14,G7&lt;&gt;"OK")</formula>
    </cfRule>
    <cfRule type="expression" dxfId="129" priority="13" stopIfTrue="1">
      <formula>AND(ROUNDDOWN(($A$4-E7)/365.25,0)&lt;=17,G7&lt;&gt;"OK")</formula>
    </cfRule>
  </conditionalFormatting>
  <conditionalFormatting sqref="E7:E27 E29:E37">
    <cfRule type="expression" dxfId="128" priority="2" stopIfTrue="1">
      <formula>AND(ROUNDDOWN(($A$4-E7)/365.25,0)&lt;=13,G7&lt;&gt;"OK")</formula>
    </cfRule>
    <cfRule type="expression" dxfId="127" priority="3" stopIfTrue="1">
      <formula>AND(ROUNDDOWN(($A$4-E7)/365.25,0)&lt;=14,G7&lt;&gt;"OK")</formula>
    </cfRule>
    <cfRule type="expression" dxfId="126" priority="4" stopIfTrue="1">
      <formula>AND(ROUNDDOWN(($A$4-E7)/365.25,0)&lt;=17,G7&lt;&gt;"OK")</formula>
    </cfRule>
  </conditionalFormatting>
  <conditionalFormatting sqref="E7:E156">
    <cfRule type="expression" dxfId="125" priority="16" stopIfTrue="1">
      <formula>AND(ROUNDDOWN(($A$4-E7)/365.25,0)&lt;=13,G7&lt;&gt;"OK")</formula>
    </cfRule>
    <cfRule type="expression" dxfId="124" priority="17" stopIfTrue="1">
      <formula>AND(ROUNDDOWN(($A$4-E7)/365.25,0)&lt;=14,G7&lt;&gt;"OK")</formula>
    </cfRule>
    <cfRule type="expression" dxfId="123" priority="18" stopIfTrue="1">
      <formula>AND(ROUNDDOWN(($A$4-E7)/365.25,0)&lt;=17,G7&lt;&gt;"OK")</formula>
    </cfRule>
  </conditionalFormatting>
  <conditionalFormatting sqref="J7:J156">
    <cfRule type="cellIs" dxfId="122" priority="10"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01441" r:id="rId4" name="Button 1">
              <controlPr defaultSize="0" print="0" autoFill="0" autoPict="0" macro="[0]!egyeni_fotabla_sorsolasi_ranglista">
                <anchor moveWithCells="1" sizeWithCells="1">
                  <from>
                    <xdr:col>7</xdr:col>
                    <xdr:colOff>205740</xdr:colOff>
                    <xdr:row>0</xdr:row>
                    <xdr:rowOff>68580</xdr:rowOff>
                  </from>
                  <to>
                    <xdr:col>14</xdr:col>
                    <xdr:colOff>129540</xdr:colOff>
                    <xdr:row>1</xdr:row>
                    <xdr:rowOff>137160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0">
    <tabColor indexed="11"/>
    <pageSetUpPr fitToPage="1"/>
  </sheetPr>
  <dimension ref="A1:AK79"/>
  <sheetViews>
    <sheetView showGridLines="0" showZeros="0" workbookViewId="0"/>
  </sheetViews>
  <sheetFormatPr defaultRowHeight="13.2" x14ac:dyDescent="0.25"/>
  <cols>
    <col min="1" max="1" width="3.33203125" customWidth="1"/>
    <col min="2" max="2" width="3.33203125" hidden="1" customWidth="1"/>
    <col min="3" max="3" width="4.6640625" hidden="1" customWidth="1"/>
    <col min="4" max="4" width="7" hidden="1" customWidth="1"/>
    <col min="5" max="5" width="4.33203125" hidden="1" customWidth="1"/>
    <col min="6" max="6" width="18.6640625" bestFit="1" customWidth="1"/>
    <col min="7" max="7" width="2.6640625" customWidth="1"/>
    <col min="8" max="8" width="7.6640625" customWidth="1"/>
    <col min="9" max="9" width="5.88671875" customWidth="1"/>
    <col min="10" max="10" width="1.6640625" style="114" customWidth="1"/>
    <col min="11" max="11" width="10.6640625" customWidth="1"/>
    <col min="12" max="12" width="1.6640625" style="114" customWidth="1"/>
    <col min="13" max="13" width="10.6640625" customWidth="1"/>
    <col min="14" max="14" width="1.6640625" style="115" customWidth="1"/>
    <col min="15" max="15" width="10.6640625" customWidth="1"/>
    <col min="16" max="16" width="1.6640625" style="114" customWidth="1"/>
    <col min="17" max="17" width="10.6640625" customWidth="1"/>
    <col min="18" max="18" width="1.6640625" style="115" customWidth="1"/>
    <col min="19" max="19" width="0" hidden="1" customWidth="1"/>
    <col min="20" max="20" width="8.6640625" customWidth="1"/>
    <col min="21" max="21" width="9.109375" hidden="1" customWidth="1"/>
    <col min="25" max="34" width="9.109375" hidden="1" customWidth="1"/>
    <col min="35" max="37" width="9.109375" customWidth="1"/>
  </cols>
  <sheetData>
    <row r="1" spans="1:37" s="116" customFormat="1" ht="21.75" customHeight="1" x14ac:dyDescent="0.25">
      <c r="A1" s="468" t="s">
        <v>131</v>
      </c>
      <c r="B1" s="86"/>
      <c r="C1" s="117"/>
      <c r="D1" s="117"/>
      <c r="E1" s="117"/>
      <c r="F1" s="117"/>
      <c r="G1" s="117"/>
      <c r="H1" s="117"/>
      <c r="I1" s="232"/>
      <c r="J1" s="118"/>
      <c r="K1" s="259" t="s">
        <v>52</v>
      </c>
      <c r="L1" s="105"/>
      <c r="M1" s="87"/>
      <c r="N1" s="118"/>
      <c r="O1" s="118" t="s">
        <v>13</v>
      </c>
      <c r="P1" s="118"/>
      <c r="Q1" s="117"/>
      <c r="R1" s="118"/>
      <c r="Y1" s="340"/>
      <c r="Z1" s="340"/>
      <c r="AA1" s="340"/>
      <c r="AB1" s="407" t="e">
        <f>IF($Y$5=1,CONCATENATE(VLOOKUP($Y$3,$AA$2:$AH$14,2)),CONCATENATE(VLOOKUP($Y$3,$AA$16:$AH$25,2)))</f>
        <v>#N/A</v>
      </c>
      <c r="AC1" s="407" t="e">
        <f>IF($Y$5=1,CONCATENATE(VLOOKUP($Y$3,$AA$2:$AH$14,3)),CONCATENATE(VLOOKUP($Y$3,$AA$16:$AH$25,3)))</f>
        <v>#N/A</v>
      </c>
      <c r="AD1" s="407" t="e">
        <f>IF($Y$5=1,CONCATENATE(VLOOKUP($Y$3,$AA$2:$AH$14,4)),CONCATENATE(VLOOKUP($Y$3,$AA$16:$AH$25,4)))</f>
        <v>#N/A</v>
      </c>
      <c r="AE1" s="407" t="e">
        <f>IF($Y$5=1,CONCATENATE(VLOOKUP($Y$3,$AA$2:$AH$14,5)),CONCATENATE(VLOOKUP($Y$3,$AA$16:$AH$25,5)))</f>
        <v>#N/A</v>
      </c>
      <c r="AF1" s="407" t="e">
        <f>IF($Y$5=1,CONCATENATE(VLOOKUP($Y$3,$AA$2:$AH$14,6)),CONCATENATE(VLOOKUP($Y$3,$AA$16:$AH$25,6)))</f>
        <v>#N/A</v>
      </c>
      <c r="AG1" s="407" t="e">
        <f>IF($Y$5=1,CONCATENATE(VLOOKUP($Y$3,$AA$2:$AH$14,7)),CONCATENATE(VLOOKUP($Y$3,$AA$16:$AH$25,7)))</f>
        <v>#N/A</v>
      </c>
      <c r="AH1" s="407" t="e">
        <f>IF($Y$5=1,CONCATENATE(VLOOKUP($Y$3,$AA$2:$AH$14,8)),CONCATENATE(VLOOKUP($Y$3,$AA$16:$AH$25,8)))</f>
        <v>#N/A</v>
      </c>
    </row>
    <row r="2" spans="1:37" s="97" customFormat="1" x14ac:dyDescent="0.25">
      <c r="A2" s="467" t="s">
        <v>130</v>
      </c>
      <c r="B2" s="88"/>
      <c r="C2" s="88"/>
      <c r="E2" s="276" t="str">
        <f>Altalanos!$D$8</f>
        <v>FE250</v>
      </c>
      <c r="F2" s="88"/>
      <c r="G2" s="119"/>
      <c r="H2" s="98"/>
      <c r="I2" s="98"/>
      <c r="J2" s="120"/>
      <c r="K2" s="105"/>
      <c r="L2" s="105"/>
      <c r="M2" s="105"/>
      <c r="N2" s="120"/>
      <c r="O2" s="98"/>
      <c r="P2" s="120"/>
      <c r="Q2" s="98"/>
      <c r="R2" s="120"/>
      <c r="Y2" s="402"/>
      <c r="Z2" s="401"/>
      <c r="AA2" s="401" t="s">
        <v>68</v>
      </c>
      <c r="AB2" s="395">
        <v>300</v>
      </c>
      <c r="AC2" s="395">
        <v>250</v>
      </c>
      <c r="AD2" s="395">
        <v>200</v>
      </c>
      <c r="AE2" s="395">
        <v>150</v>
      </c>
      <c r="AF2" s="395">
        <v>120</v>
      </c>
      <c r="AG2" s="395">
        <v>90</v>
      </c>
      <c r="AH2" s="395">
        <v>40</v>
      </c>
      <c r="AI2"/>
      <c r="AJ2"/>
      <c r="AK2"/>
    </row>
    <row r="3" spans="1:37" s="19" customFormat="1" ht="11.25" customHeight="1" x14ac:dyDescent="0.25">
      <c r="A3" s="50" t="s">
        <v>24</v>
      </c>
      <c r="B3" s="50"/>
      <c r="C3" s="50"/>
      <c r="D3" s="50"/>
      <c r="E3" s="50"/>
      <c r="F3" s="50"/>
      <c r="G3" s="50" t="s">
        <v>21</v>
      </c>
      <c r="H3" s="50"/>
      <c r="I3" s="50"/>
      <c r="J3" s="121"/>
      <c r="K3" s="50" t="s">
        <v>29</v>
      </c>
      <c r="L3" s="121"/>
      <c r="M3" s="50"/>
      <c r="N3" s="121"/>
      <c r="O3" s="50"/>
      <c r="P3" s="121"/>
      <c r="Q3" s="50"/>
      <c r="R3" s="51" t="s">
        <v>30</v>
      </c>
      <c r="Y3" s="401" t="str">
        <f>IF(K4="OB","A",IF(K4="IX","W",IF(K4="","",K4)))</f>
        <v/>
      </c>
      <c r="Z3" s="401"/>
      <c r="AA3" s="401" t="s">
        <v>69</v>
      </c>
      <c r="AB3" s="395">
        <v>280</v>
      </c>
      <c r="AC3" s="395">
        <v>230</v>
      </c>
      <c r="AD3" s="395">
        <v>180</v>
      </c>
      <c r="AE3" s="395">
        <v>140</v>
      </c>
      <c r="AF3" s="395">
        <v>80</v>
      </c>
      <c r="AG3" s="395">
        <v>0</v>
      </c>
      <c r="AH3" s="395">
        <v>0</v>
      </c>
      <c r="AI3"/>
      <c r="AJ3"/>
      <c r="AK3"/>
    </row>
    <row r="4" spans="1:37" s="28" customFormat="1" ht="11.25" customHeight="1" thickBot="1" x14ac:dyDescent="0.3">
      <c r="A4" s="804">
        <f>Altalanos!$A$10</f>
        <v>0</v>
      </c>
      <c r="B4" s="804"/>
      <c r="C4" s="804"/>
      <c r="D4" s="253"/>
      <c r="E4" s="122"/>
      <c r="F4" s="122"/>
      <c r="G4" s="122">
        <f>Altalanos!$C$10</f>
        <v>0</v>
      </c>
      <c r="H4" s="91"/>
      <c r="I4" s="122"/>
      <c r="J4" s="123"/>
      <c r="K4" s="124"/>
      <c r="L4" s="123"/>
      <c r="M4" s="125"/>
      <c r="N4" s="123"/>
      <c r="O4" s="122"/>
      <c r="P4" s="123"/>
      <c r="Q4" s="122"/>
      <c r="R4" s="82">
        <f>Altalanos!$E$10</f>
        <v>0</v>
      </c>
      <c r="Y4" s="401"/>
      <c r="Z4" s="401"/>
      <c r="AA4" s="401" t="s">
        <v>85</v>
      </c>
      <c r="AB4" s="395">
        <v>250</v>
      </c>
      <c r="AC4" s="395">
        <v>200</v>
      </c>
      <c r="AD4" s="395">
        <v>150</v>
      </c>
      <c r="AE4" s="395">
        <v>120</v>
      </c>
      <c r="AF4" s="395">
        <v>90</v>
      </c>
      <c r="AG4" s="395">
        <v>60</v>
      </c>
      <c r="AH4" s="395">
        <v>25</v>
      </c>
      <c r="AI4"/>
      <c r="AJ4"/>
      <c r="AK4"/>
    </row>
    <row r="5" spans="1:37" s="19" customFormat="1" x14ac:dyDescent="0.25">
      <c r="A5" s="126"/>
      <c r="B5" s="127" t="s">
        <v>3</v>
      </c>
      <c r="C5" s="274" t="s">
        <v>43</v>
      </c>
      <c r="D5" s="127" t="s">
        <v>42</v>
      </c>
      <c r="E5" s="127" t="s">
        <v>40</v>
      </c>
      <c r="F5" s="128" t="s">
        <v>27</v>
      </c>
      <c r="G5" s="128" t="s">
        <v>28</v>
      </c>
      <c r="H5" s="128"/>
      <c r="I5" s="128" t="s">
        <v>31</v>
      </c>
      <c r="J5" s="128"/>
      <c r="K5" s="127" t="s">
        <v>41</v>
      </c>
      <c r="L5" s="129"/>
      <c r="M5" s="127" t="s">
        <v>60</v>
      </c>
      <c r="N5" s="129"/>
      <c r="O5" s="127" t="s">
        <v>59</v>
      </c>
      <c r="P5" s="129"/>
      <c r="Q5" s="127" t="s">
        <v>58</v>
      </c>
      <c r="R5" s="130"/>
      <c r="Y5" s="401">
        <f>IF(OR(Altalanos!$A$8="F1",Altalanos!$A$8="F2",Altalanos!$A$8="N1",Altalanos!$A$8="N2"),1,2)</f>
        <v>2</v>
      </c>
      <c r="Z5" s="401"/>
      <c r="AA5" s="401" t="s">
        <v>86</v>
      </c>
      <c r="AB5" s="395">
        <v>200</v>
      </c>
      <c r="AC5" s="395">
        <v>150</v>
      </c>
      <c r="AD5" s="395">
        <v>120</v>
      </c>
      <c r="AE5" s="395">
        <v>90</v>
      </c>
      <c r="AF5" s="395">
        <v>60</v>
      </c>
      <c r="AG5" s="395">
        <v>40</v>
      </c>
      <c r="AH5" s="395">
        <v>15</v>
      </c>
      <c r="AI5"/>
      <c r="AJ5"/>
      <c r="AK5"/>
    </row>
    <row r="6" spans="1:37" s="448" customFormat="1" ht="15" customHeight="1" thickBot="1" x14ac:dyDescent="0.3">
      <c r="A6" s="447"/>
      <c r="B6" s="450"/>
      <c r="C6" s="450"/>
      <c r="D6" s="450"/>
      <c r="E6" s="450"/>
      <c r="F6" s="449" t="str">
        <f>IF(Y3="","",CONCATENATE(AH1," / ",AG1," pont"))</f>
        <v/>
      </c>
      <c r="G6" s="451"/>
      <c r="H6" s="452"/>
      <c r="I6" s="451"/>
      <c r="J6" s="453"/>
      <c r="K6" s="450" t="str">
        <f>IF(Y3="","",CONCATENATE(AF1," pont"))</f>
        <v/>
      </c>
      <c r="L6" s="453"/>
      <c r="M6" s="450" t="str">
        <f>IF(Y3="","",CONCATENATE(AE1," pont"))</f>
        <v/>
      </c>
      <c r="N6" s="453"/>
      <c r="O6" s="450" t="str">
        <f>IF(Y3="","",CONCATENATE(AD1," pont"))</f>
        <v/>
      </c>
      <c r="P6" s="453"/>
      <c r="Q6" s="450" t="str">
        <f>IF(Y3="","",CONCATENATE(AC1," pont"))</f>
        <v/>
      </c>
      <c r="R6" s="460"/>
      <c r="Y6" s="456"/>
      <c r="Z6" s="456"/>
      <c r="AA6" s="456" t="s">
        <v>87</v>
      </c>
      <c r="AB6" s="457">
        <v>150</v>
      </c>
      <c r="AC6" s="457">
        <v>120</v>
      </c>
      <c r="AD6" s="457">
        <v>90</v>
      </c>
      <c r="AE6" s="457">
        <v>60</v>
      </c>
      <c r="AF6" s="457">
        <v>40</v>
      </c>
      <c r="AG6" s="457">
        <v>25</v>
      </c>
      <c r="AH6" s="457">
        <v>10</v>
      </c>
      <c r="AI6" s="459"/>
      <c r="AJ6" s="459"/>
      <c r="AK6" s="459"/>
    </row>
    <row r="7" spans="1:37" s="34" customFormat="1" ht="10.5" customHeight="1" x14ac:dyDescent="0.25">
      <c r="A7" s="131">
        <v>1</v>
      </c>
      <c r="B7" s="241">
        <f>IF($E7="","",VLOOKUP($E7,'FE250 ELŐ'!$A$7:$O$48,14))</f>
        <v>0</v>
      </c>
      <c r="C7" s="241">
        <f>IF($E7="","",VLOOKUP($E7,'FE250 ELŐ'!$A$7:$O$48,15))</f>
        <v>0</v>
      </c>
      <c r="D7" s="282">
        <f>IF($E7="","",VLOOKUP($E7,'FE250 ELŐ'!$A$7:$O$48,5))</f>
        <v>0</v>
      </c>
      <c r="E7" s="132">
        <v>1</v>
      </c>
      <c r="F7" s="133" t="str">
        <f>UPPER(IF($E7="","",VLOOKUP($E7,'FE250 ELŐ'!$A$7:$O$48,2)))</f>
        <v>PAP SÁNDOR (1)</v>
      </c>
      <c r="G7" s="133">
        <f>IF($E7="","",VLOOKUP($E7,'FE250 ELŐ'!$A$7:$O$48,3))</f>
        <v>0</v>
      </c>
      <c r="H7" s="133"/>
      <c r="I7" s="133">
        <f>IF($E7="","",VLOOKUP($E7,'FE250 ELŐ'!$A$7:$O$48,4))</f>
        <v>0</v>
      </c>
      <c r="J7" s="135"/>
      <c r="K7" s="134"/>
      <c r="L7" s="134"/>
      <c r="M7" s="134"/>
      <c r="N7" s="134"/>
      <c r="O7" s="136"/>
      <c r="P7" s="137"/>
      <c r="Q7" s="138"/>
      <c r="R7" s="139"/>
      <c r="S7" s="140"/>
      <c r="U7" s="141" t="str">
        <f>Birók!P21</f>
        <v>Bíró</v>
      </c>
      <c r="Y7" s="401"/>
      <c r="Z7" s="401"/>
      <c r="AA7" s="401" t="s">
        <v>88</v>
      </c>
      <c r="AB7" s="395">
        <v>120</v>
      </c>
      <c r="AC7" s="395">
        <v>90</v>
      </c>
      <c r="AD7" s="395">
        <v>60</v>
      </c>
      <c r="AE7" s="395">
        <v>40</v>
      </c>
      <c r="AF7" s="395">
        <v>25</v>
      </c>
      <c r="AG7" s="395">
        <v>10</v>
      </c>
      <c r="AH7" s="395">
        <v>5</v>
      </c>
      <c r="AI7"/>
      <c r="AJ7"/>
      <c r="AK7"/>
    </row>
    <row r="8" spans="1:37" s="34" customFormat="1" ht="9.6" customHeight="1" x14ac:dyDescent="0.25">
      <c r="A8" s="142"/>
      <c r="B8" s="216"/>
      <c r="C8" s="216"/>
      <c r="D8" s="283"/>
      <c r="E8" s="143"/>
      <c r="F8" s="144"/>
      <c r="G8" s="144"/>
      <c r="H8" s="145"/>
      <c r="I8" s="146" t="s">
        <v>0</v>
      </c>
      <c r="J8" s="147" t="s">
        <v>197</v>
      </c>
      <c r="K8" s="471" t="str">
        <f>UPPER(IF(OR(J8="a",J8="as"),F7,IF(OR(J8="b",J8="bs"),F9,)))</f>
        <v>PAP SÁNDOR (1)</v>
      </c>
      <c r="L8" s="148"/>
      <c r="M8" s="134"/>
      <c r="N8" s="134"/>
      <c r="O8" s="136"/>
      <c r="P8" s="137"/>
      <c r="Q8" s="138"/>
      <c r="R8" s="139"/>
      <c r="S8" s="140"/>
      <c r="U8" s="149" t="str">
        <f>Birók!P22</f>
        <v xml:space="preserve"> </v>
      </c>
      <c r="Y8" s="401"/>
      <c r="Z8" s="401"/>
      <c r="AA8" s="401" t="s">
        <v>89</v>
      </c>
      <c r="AB8" s="395">
        <v>90</v>
      </c>
      <c r="AC8" s="395">
        <v>60</v>
      </c>
      <c r="AD8" s="395">
        <v>40</v>
      </c>
      <c r="AE8" s="395">
        <v>25</v>
      </c>
      <c r="AF8" s="395">
        <v>10</v>
      </c>
      <c r="AG8" s="395">
        <v>5</v>
      </c>
      <c r="AH8" s="395">
        <v>2</v>
      </c>
      <c r="AI8"/>
      <c r="AJ8"/>
      <c r="AK8"/>
    </row>
    <row r="9" spans="1:37" s="34" customFormat="1" ht="9.6" customHeight="1" x14ac:dyDescent="0.25">
      <c r="A9" s="142">
        <v>2</v>
      </c>
      <c r="B9" s="241">
        <f>IF($E9="","",VLOOKUP($E9,'FE250 ELŐ'!$A$7:$O$48,14))</f>
        <v>0</v>
      </c>
      <c r="C9" s="241">
        <f>IF($E9="","",VLOOKUP($E9,'FE250 ELŐ'!$A$7:$O$48,15))</f>
        <v>0</v>
      </c>
      <c r="D9" s="282">
        <f>IF($E9="","",VLOOKUP($E9,'FE250 ELŐ'!$A$7:$O$48,5))</f>
        <v>0</v>
      </c>
      <c r="E9" s="132">
        <v>2</v>
      </c>
      <c r="F9" s="288" t="str">
        <f>UPPER(IF($E9="","",VLOOKUP($E9,'FE250 ELŐ'!$A$7:$O$48,2)))</f>
        <v>BYE</v>
      </c>
      <c r="G9" s="288">
        <f>IF($E9="","",VLOOKUP($E9,'FE250 ELŐ'!$A$7:$O$48,3))</f>
        <v>0</v>
      </c>
      <c r="H9" s="288"/>
      <c r="I9" s="288">
        <f>IF($E9="","",VLOOKUP($E9,'FE250 ELŐ'!$A$7:$O$48,4))</f>
        <v>0</v>
      </c>
      <c r="J9" s="150"/>
      <c r="K9" s="134"/>
      <c r="L9" s="151"/>
      <c r="M9" s="134"/>
      <c r="N9" s="134"/>
      <c r="O9" s="136"/>
      <c r="P9" s="137"/>
      <c r="Q9" s="138"/>
      <c r="R9" s="139"/>
      <c r="S9" s="140"/>
      <c r="U9" s="149" t="str">
        <f>Birók!P23</f>
        <v xml:space="preserve"> </v>
      </c>
      <c r="Y9" s="401"/>
      <c r="Z9" s="401"/>
      <c r="AA9" s="401" t="s">
        <v>90</v>
      </c>
      <c r="AB9" s="395">
        <v>60</v>
      </c>
      <c r="AC9" s="395">
        <v>40</v>
      </c>
      <c r="AD9" s="395">
        <v>25</v>
      </c>
      <c r="AE9" s="395">
        <v>10</v>
      </c>
      <c r="AF9" s="395">
        <v>5</v>
      </c>
      <c r="AG9" s="395">
        <v>2</v>
      </c>
      <c r="AH9" s="395">
        <v>1</v>
      </c>
      <c r="AI9"/>
      <c r="AJ9"/>
      <c r="AK9"/>
    </row>
    <row r="10" spans="1:37" s="34" customFormat="1" ht="9.6" customHeight="1" x14ac:dyDescent="0.25">
      <c r="A10" s="142"/>
      <c r="B10" s="216"/>
      <c r="C10" s="216"/>
      <c r="D10" s="283"/>
      <c r="E10" s="152"/>
      <c r="F10" s="289"/>
      <c r="G10" s="289"/>
      <c r="H10" s="290"/>
      <c r="I10" s="289"/>
      <c r="J10" s="153"/>
      <c r="K10" s="146" t="s">
        <v>0</v>
      </c>
      <c r="L10" s="154" t="s">
        <v>195</v>
      </c>
      <c r="M10" s="148" t="str">
        <f>UPPER(IF(OR(L10="a",L10="as"),K8,IF(OR(L10="b",L10="bs"),K12,)))</f>
        <v xml:space="preserve">DÖMÖTÖR ZOLTÁN </v>
      </c>
      <c r="N10" s="155"/>
      <c r="O10" s="156"/>
      <c r="P10" s="156"/>
      <c r="Q10" s="138"/>
      <c r="R10" s="139"/>
      <c r="S10" s="140"/>
      <c r="U10" s="149" t="str">
        <f>Birók!P24</f>
        <v xml:space="preserve"> </v>
      </c>
      <c r="Y10" s="401"/>
      <c r="Z10" s="401"/>
      <c r="AA10" s="401" t="s">
        <v>91</v>
      </c>
      <c r="AB10" s="395">
        <v>40</v>
      </c>
      <c r="AC10" s="395">
        <v>25</v>
      </c>
      <c r="AD10" s="395">
        <v>15</v>
      </c>
      <c r="AE10" s="395">
        <v>7</v>
      </c>
      <c r="AF10" s="395">
        <v>4</v>
      </c>
      <c r="AG10" s="395">
        <v>1</v>
      </c>
      <c r="AH10" s="395">
        <v>0</v>
      </c>
      <c r="AI10"/>
      <c r="AJ10"/>
      <c r="AK10"/>
    </row>
    <row r="11" spans="1:37" s="34" customFormat="1" ht="9.6" customHeight="1" x14ac:dyDescent="0.25">
      <c r="A11" s="142">
        <v>3</v>
      </c>
      <c r="B11" s="241">
        <f>IF($E11="","",VLOOKUP($E11,'FE250 ELŐ'!$A$7:$O$48,14))</f>
        <v>0</v>
      </c>
      <c r="C11" s="241">
        <f>IF($E11="","",VLOOKUP($E11,'FE250 ELŐ'!$A$7:$O$48,15))</f>
        <v>0</v>
      </c>
      <c r="D11" s="282">
        <f>IF($E11="","",VLOOKUP($E11,'FE250 ELŐ'!$A$7:$O$48,5))</f>
        <v>0</v>
      </c>
      <c r="E11" s="132">
        <v>3</v>
      </c>
      <c r="F11" s="288" t="str">
        <f>UPPER(IF($E11="","",VLOOKUP($E11,'FE250 ELŐ'!$A$7:$O$48,2)))</f>
        <v xml:space="preserve">DÖMÖTÖR ZOLTÁN </v>
      </c>
      <c r="G11" s="288">
        <f>IF($E11="","",VLOOKUP($E11,'FE250 ELŐ'!$A$7:$O$48,3))</f>
        <v>0</v>
      </c>
      <c r="H11" s="288"/>
      <c r="I11" s="288">
        <f>IF($E11="","",VLOOKUP($E11,'FE250 ELŐ'!$A$7:$O$48,4))</f>
        <v>0</v>
      </c>
      <c r="J11" s="135"/>
      <c r="K11" s="134"/>
      <c r="L11" s="157"/>
      <c r="M11" s="134" t="s">
        <v>206</v>
      </c>
      <c r="N11" s="158"/>
      <c r="O11" s="156"/>
      <c r="P11" s="156"/>
      <c r="Q11" s="138"/>
      <c r="R11" s="139"/>
      <c r="S11" s="140"/>
      <c r="U11" s="149" t="str">
        <f>Birók!P25</f>
        <v xml:space="preserve"> </v>
      </c>
      <c r="Y11" s="401"/>
      <c r="Z11" s="401"/>
      <c r="AA11" s="401" t="s">
        <v>92</v>
      </c>
      <c r="AB11" s="395">
        <v>25</v>
      </c>
      <c r="AC11" s="395">
        <v>15</v>
      </c>
      <c r="AD11" s="395">
        <v>10</v>
      </c>
      <c r="AE11" s="395">
        <v>6</v>
      </c>
      <c r="AF11" s="395">
        <v>3</v>
      </c>
      <c r="AG11" s="395">
        <v>1</v>
      </c>
      <c r="AH11" s="395">
        <v>0</v>
      </c>
      <c r="AI11"/>
      <c r="AJ11"/>
      <c r="AK11"/>
    </row>
    <row r="12" spans="1:37" s="34" customFormat="1" ht="9.6" customHeight="1" x14ac:dyDescent="0.25">
      <c r="A12" s="142"/>
      <c r="B12" s="216"/>
      <c r="C12" s="216"/>
      <c r="D12" s="283"/>
      <c r="E12" s="152"/>
      <c r="F12" s="289"/>
      <c r="G12" s="289"/>
      <c r="H12" s="290"/>
      <c r="I12" s="291" t="s">
        <v>0</v>
      </c>
      <c r="J12" s="147" t="s">
        <v>197</v>
      </c>
      <c r="K12" s="148" t="str">
        <f>UPPER(IF(OR(J12="a",J12="as"),F11,IF(OR(J12="b",J12="bs"),F13,)))</f>
        <v xml:space="preserve">DÖMÖTÖR ZOLTÁN </v>
      </c>
      <c r="L12" s="159"/>
      <c r="M12" s="134"/>
      <c r="N12" s="158"/>
      <c r="O12" s="156"/>
      <c r="P12" s="156"/>
      <c r="Q12" s="138"/>
      <c r="R12" s="139"/>
      <c r="S12" s="140"/>
      <c r="U12" s="149" t="str">
        <f>Birók!P26</f>
        <v xml:space="preserve"> </v>
      </c>
      <c r="Y12" s="401"/>
      <c r="Z12" s="401"/>
      <c r="AA12" s="401" t="s">
        <v>97</v>
      </c>
      <c r="AB12" s="395">
        <v>15</v>
      </c>
      <c r="AC12" s="395">
        <v>10</v>
      </c>
      <c r="AD12" s="395">
        <v>6</v>
      </c>
      <c r="AE12" s="395">
        <v>3</v>
      </c>
      <c r="AF12" s="395">
        <v>1</v>
      </c>
      <c r="AG12" s="395">
        <v>0</v>
      </c>
      <c r="AH12" s="395">
        <v>0</v>
      </c>
      <c r="AI12"/>
      <c r="AJ12"/>
      <c r="AK12"/>
    </row>
    <row r="13" spans="1:37" s="34" customFormat="1" ht="9.6" customHeight="1" x14ac:dyDescent="0.25">
      <c r="A13" s="142">
        <v>4</v>
      </c>
      <c r="B13" s="241">
        <f>IF($E13="","",VLOOKUP($E13,'FE250 ELŐ'!$A$7:$O$48,14))</f>
        <v>0</v>
      </c>
      <c r="C13" s="241">
        <f>IF($E13="","",VLOOKUP($E13,'FE250 ELŐ'!$A$7:$O$48,15))</f>
        <v>0</v>
      </c>
      <c r="D13" s="282">
        <f>IF($E13="","",VLOOKUP($E13,'FE250 ELŐ'!$A$7:$O$48,5))</f>
        <v>0</v>
      </c>
      <c r="E13" s="132">
        <v>4</v>
      </c>
      <c r="F13" s="288" t="str">
        <f>UPPER(IF($E13="","",VLOOKUP($E13,'FE250 ELŐ'!$A$7:$O$48,2)))</f>
        <v>BYE</v>
      </c>
      <c r="G13" s="288">
        <f>IF($E13="","",VLOOKUP($E13,'FE250 ELŐ'!$A$7:$O$48,3))</f>
        <v>0</v>
      </c>
      <c r="H13" s="288"/>
      <c r="I13" s="288">
        <f>IF($E13="","",VLOOKUP($E13,'FE250 ELŐ'!$A$7:$O$48,4))</f>
        <v>0</v>
      </c>
      <c r="J13" s="160"/>
      <c r="K13" s="134"/>
      <c r="L13" s="134"/>
      <c r="M13" s="134"/>
      <c r="N13" s="158"/>
      <c r="O13" s="156"/>
      <c r="P13" s="156"/>
      <c r="Q13" s="138"/>
      <c r="R13" s="139"/>
      <c r="S13" s="140"/>
      <c r="U13" s="149" t="str">
        <f>Birók!P27</f>
        <v xml:space="preserve"> </v>
      </c>
      <c r="Y13" s="401"/>
      <c r="Z13" s="401"/>
      <c r="AA13" s="401" t="s">
        <v>93</v>
      </c>
      <c r="AB13" s="395">
        <v>10</v>
      </c>
      <c r="AC13" s="395">
        <v>6</v>
      </c>
      <c r="AD13" s="395">
        <v>3</v>
      </c>
      <c r="AE13" s="395">
        <v>1</v>
      </c>
      <c r="AF13" s="395">
        <v>0</v>
      </c>
      <c r="AG13" s="395">
        <v>0</v>
      </c>
      <c r="AH13" s="395">
        <v>0</v>
      </c>
      <c r="AI13"/>
      <c r="AJ13"/>
      <c r="AK13"/>
    </row>
    <row r="14" spans="1:37" s="34" customFormat="1" ht="9.6" customHeight="1" x14ac:dyDescent="0.25">
      <c r="A14" s="142"/>
      <c r="B14" s="216"/>
      <c r="C14" s="216"/>
      <c r="D14" s="283"/>
      <c r="E14" s="152"/>
      <c r="F14" s="289"/>
      <c r="G14" s="289"/>
      <c r="H14" s="290"/>
      <c r="I14" s="289"/>
      <c r="J14" s="153"/>
      <c r="K14" s="134"/>
      <c r="L14" s="134"/>
      <c r="M14" s="146" t="s">
        <v>0</v>
      </c>
      <c r="N14" s="154" t="s">
        <v>195</v>
      </c>
      <c r="O14" s="148" t="str">
        <f>UPPER(IF(OR(N14="a",N14="as"),M10,IF(OR(N14="b",N14="bs"),M18,)))</f>
        <v>BOROS KRISZTIÁN (5)</v>
      </c>
      <c r="P14" s="155"/>
      <c r="Q14" s="138"/>
      <c r="R14" s="139"/>
      <c r="S14" s="140"/>
      <c r="U14" s="149" t="str">
        <f>Birók!P28</f>
        <v xml:space="preserve"> </v>
      </c>
      <c r="Y14" s="401"/>
      <c r="Z14" s="401"/>
      <c r="AA14" s="401" t="s">
        <v>94</v>
      </c>
      <c r="AB14" s="395">
        <v>3</v>
      </c>
      <c r="AC14" s="395">
        <v>2</v>
      </c>
      <c r="AD14" s="395">
        <v>1</v>
      </c>
      <c r="AE14" s="395">
        <v>0</v>
      </c>
      <c r="AF14" s="395">
        <v>0</v>
      </c>
      <c r="AG14" s="395">
        <v>0</v>
      </c>
      <c r="AH14" s="395">
        <v>0</v>
      </c>
      <c r="AI14"/>
      <c r="AJ14"/>
      <c r="AK14"/>
    </row>
    <row r="15" spans="1:37" s="34" customFormat="1" ht="9.6" customHeight="1" x14ac:dyDescent="0.25">
      <c r="A15" s="142">
        <v>5</v>
      </c>
      <c r="B15" s="241">
        <f>IF($E15="","",VLOOKUP($E15,'FE250 ELŐ'!$A$7:$O$48,14))</f>
        <v>0</v>
      </c>
      <c r="C15" s="241">
        <f>IF($E15="","",VLOOKUP($E15,'FE250 ELŐ'!$A$7:$O$48,15))</f>
        <v>0</v>
      </c>
      <c r="D15" s="282">
        <f>IF($E15="","",VLOOKUP($E15,'FE250 ELŐ'!$A$7:$O$48,5))</f>
        <v>0</v>
      </c>
      <c r="E15" s="132">
        <v>5</v>
      </c>
      <c r="F15" s="288" t="str">
        <f>UPPER(IF($E15="","",VLOOKUP($E15,'FE250 ELŐ'!$A$7:$O$48,2)))</f>
        <v xml:space="preserve">SPERGEL LAJOS </v>
      </c>
      <c r="G15" s="288">
        <f>IF($E15="","",VLOOKUP($E15,'FE250 ELŐ'!$A$7:$O$48,3))</f>
        <v>0</v>
      </c>
      <c r="H15" s="288"/>
      <c r="I15" s="288">
        <f>IF($E15="","",VLOOKUP($E15,'FE250 ELŐ'!$A$7:$O$48,4))</f>
        <v>0</v>
      </c>
      <c r="J15" s="162"/>
      <c r="K15" s="134"/>
      <c r="L15" s="134"/>
      <c r="M15" s="134"/>
      <c r="N15" s="158"/>
      <c r="O15" s="134" t="s">
        <v>205</v>
      </c>
      <c r="P15" s="208"/>
      <c r="Q15" s="136"/>
      <c r="R15" s="137"/>
      <c r="S15" s="140"/>
      <c r="U15" s="149" t="str">
        <f>Birók!P29</f>
        <v xml:space="preserve"> </v>
      </c>
      <c r="Y15" s="401"/>
      <c r="Z15" s="401"/>
      <c r="AA15" s="401"/>
      <c r="AB15" s="401"/>
      <c r="AC15" s="401"/>
      <c r="AD15" s="401"/>
      <c r="AE15" s="401"/>
      <c r="AF15" s="401"/>
      <c r="AG15" s="401"/>
      <c r="AH15" s="401"/>
      <c r="AI15"/>
      <c r="AJ15"/>
      <c r="AK15"/>
    </row>
    <row r="16" spans="1:37" s="34" customFormat="1" ht="9.6" customHeight="1" thickBot="1" x14ac:dyDescent="0.3">
      <c r="A16" s="142"/>
      <c r="B16" s="216"/>
      <c r="C16" s="216"/>
      <c r="D16" s="283"/>
      <c r="E16" s="152"/>
      <c r="F16" s="289"/>
      <c r="G16" s="289"/>
      <c r="H16" s="290"/>
      <c r="I16" s="291" t="s">
        <v>0</v>
      </c>
      <c r="J16" s="147" t="s">
        <v>197</v>
      </c>
      <c r="K16" s="148" t="str">
        <f>UPPER(IF(OR(J16="a",J16="as"),F15,IF(OR(J16="b",J16="bs"),F17,)))</f>
        <v xml:space="preserve">SPERGEL LAJOS </v>
      </c>
      <c r="L16" s="148"/>
      <c r="M16" s="134"/>
      <c r="N16" s="158"/>
      <c r="O16" s="136"/>
      <c r="P16" s="208"/>
      <c r="Q16" s="136"/>
      <c r="R16" s="137"/>
      <c r="S16" s="140"/>
      <c r="U16" s="163" t="str">
        <f>Birók!P30</f>
        <v>Egyik sem</v>
      </c>
      <c r="Y16" s="401"/>
      <c r="Z16" s="401"/>
      <c r="AA16" s="401" t="s">
        <v>68</v>
      </c>
      <c r="AB16" s="395">
        <v>150</v>
      </c>
      <c r="AC16" s="395">
        <v>120</v>
      </c>
      <c r="AD16" s="395">
        <v>90</v>
      </c>
      <c r="AE16" s="395">
        <v>60</v>
      </c>
      <c r="AF16" s="395">
        <v>40</v>
      </c>
      <c r="AG16" s="395">
        <v>25</v>
      </c>
      <c r="AH16" s="395">
        <v>15</v>
      </c>
      <c r="AI16"/>
      <c r="AJ16"/>
      <c r="AK16"/>
    </row>
    <row r="17" spans="1:37" s="34" customFormat="1" ht="9.6" customHeight="1" x14ac:dyDescent="0.25">
      <c r="A17" s="142">
        <v>6</v>
      </c>
      <c r="B17" s="241">
        <f>IF($E17="","",VLOOKUP($E17,'FE250 ELŐ'!$A$7:$O$48,14))</f>
        <v>0</v>
      </c>
      <c r="C17" s="241">
        <f>IF($E17="","",VLOOKUP($E17,'FE250 ELŐ'!$A$7:$O$48,15))</f>
        <v>0</v>
      </c>
      <c r="D17" s="282">
        <f>IF($E17="","",VLOOKUP($E17,'FE250 ELŐ'!$A$7:$O$48,5))</f>
        <v>0</v>
      </c>
      <c r="E17" s="132">
        <v>6</v>
      </c>
      <c r="F17" s="288" t="str">
        <f>UPPER(IF($E17="","",VLOOKUP($E17,'FE250 ELŐ'!$A$7:$O$48,2)))</f>
        <v>BYE</v>
      </c>
      <c r="G17" s="288">
        <f>IF($E17="","",VLOOKUP($E17,'FE250 ELŐ'!$A$7:$O$48,3))</f>
        <v>0</v>
      </c>
      <c r="H17" s="288"/>
      <c r="I17" s="288">
        <f>IF($E17="","",VLOOKUP($E17,'FE250 ELŐ'!$A$7:$O$48,4))</f>
        <v>0</v>
      </c>
      <c r="J17" s="150"/>
      <c r="K17" s="134"/>
      <c r="L17" s="151"/>
      <c r="M17" s="134"/>
      <c r="N17" s="158"/>
      <c r="O17" s="136"/>
      <c r="P17" s="208"/>
      <c r="Q17" s="136"/>
      <c r="R17" s="137"/>
      <c r="S17" s="140"/>
      <c r="Y17" s="401"/>
      <c r="Z17" s="401"/>
      <c r="AA17" s="401" t="s">
        <v>85</v>
      </c>
      <c r="AB17" s="395">
        <v>120</v>
      </c>
      <c r="AC17" s="395">
        <v>90</v>
      </c>
      <c r="AD17" s="395">
        <v>60</v>
      </c>
      <c r="AE17" s="395">
        <v>40</v>
      </c>
      <c r="AF17" s="395">
        <v>25</v>
      </c>
      <c r="AG17" s="395">
        <v>15</v>
      </c>
      <c r="AH17" s="395">
        <v>8</v>
      </c>
      <c r="AI17"/>
      <c r="AJ17"/>
      <c r="AK17"/>
    </row>
    <row r="18" spans="1:37" s="34" customFormat="1" ht="9.6" customHeight="1" x14ac:dyDescent="0.25">
      <c r="A18" s="142"/>
      <c r="B18" s="216"/>
      <c r="C18" s="216"/>
      <c r="D18" s="283"/>
      <c r="E18" s="152"/>
      <c r="F18" s="289"/>
      <c r="G18" s="289"/>
      <c r="H18" s="290"/>
      <c r="I18" s="289"/>
      <c r="J18" s="153"/>
      <c r="K18" s="146" t="s">
        <v>0</v>
      </c>
      <c r="L18" s="154" t="s">
        <v>195</v>
      </c>
      <c r="M18" s="471" t="str">
        <f>UPPER(IF(OR(L18="a",L18="as"),K16,IF(OR(L18="b",L18="bs"),K20,)))</f>
        <v>BOROS KRISZTIÁN (5)</v>
      </c>
      <c r="N18" s="164"/>
      <c r="O18" s="136"/>
      <c r="P18" s="208"/>
      <c r="Q18" s="136"/>
      <c r="R18" s="137"/>
      <c r="S18" s="140"/>
      <c r="Y18" s="401"/>
      <c r="Z18" s="401"/>
      <c r="AA18" s="401" t="s">
        <v>86</v>
      </c>
      <c r="AB18" s="395">
        <v>90</v>
      </c>
      <c r="AC18" s="395">
        <v>60</v>
      </c>
      <c r="AD18" s="395">
        <v>40</v>
      </c>
      <c r="AE18" s="395">
        <v>25</v>
      </c>
      <c r="AF18" s="395">
        <v>15</v>
      </c>
      <c r="AG18" s="395">
        <v>8</v>
      </c>
      <c r="AH18" s="395">
        <v>4</v>
      </c>
      <c r="AI18"/>
      <c r="AJ18"/>
      <c r="AK18"/>
    </row>
    <row r="19" spans="1:37" s="34" customFormat="1" ht="9.6" customHeight="1" x14ac:dyDescent="0.25">
      <c r="A19" s="142">
        <v>7</v>
      </c>
      <c r="B19" s="241">
        <f>IF($E19="","",VLOOKUP($E19,'FE250 ELŐ'!$A$7:$O$48,14))</f>
        <v>0</v>
      </c>
      <c r="C19" s="241">
        <f>IF($E19="","",VLOOKUP($E19,'FE250 ELŐ'!$A$7:$O$48,15))</f>
        <v>0</v>
      </c>
      <c r="D19" s="282">
        <f>IF($E19="","",VLOOKUP($E19,'FE250 ELŐ'!$A$7:$O$48,5))</f>
        <v>0</v>
      </c>
      <c r="E19" s="132">
        <v>7</v>
      </c>
      <c r="F19" s="288" t="str">
        <f>UPPER(IF($E19="","",VLOOKUP($E19,'FE250 ELŐ'!$A$7:$O$48,2)))</f>
        <v>BYE</v>
      </c>
      <c r="G19" s="288">
        <f>IF($E19="","",VLOOKUP($E19,'FE250 ELŐ'!$A$7:$O$48,3))</f>
        <v>0</v>
      </c>
      <c r="H19" s="288"/>
      <c r="I19" s="288">
        <f>IF($E19="","",VLOOKUP($E19,'FE250 ELŐ'!$A$7:$O$48,4))</f>
        <v>0</v>
      </c>
      <c r="J19" s="135"/>
      <c r="K19" s="134"/>
      <c r="L19" s="157"/>
      <c r="M19" s="134" t="s">
        <v>199</v>
      </c>
      <c r="N19" s="156"/>
      <c r="O19" s="136"/>
      <c r="P19" s="208"/>
      <c r="Q19" s="136"/>
      <c r="R19" s="137"/>
      <c r="S19" s="140"/>
      <c r="Y19" s="401"/>
      <c r="Z19" s="401"/>
      <c r="AA19" s="401" t="s">
        <v>87</v>
      </c>
      <c r="AB19" s="395">
        <v>60</v>
      </c>
      <c r="AC19" s="395">
        <v>40</v>
      </c>
      <c r="AD19" s="395">
        <v>25</v>
      </c>
      <c r="AE19" s="395">
        <v>15</v>
      </c>
      <c r="AF19" s="395">
        <v>8</v>
      </c>
      <c r="AG19" s="395">
        <v>4</v>
      </c>
      <c r="AH19" s="395">
        <v>2</v>
      </c>
      <c r="AI19"/>
      <c r="AJ19"/>
      <c r="AK19"/>
    </row>
    <row r="20" spans="1:37" s="34" customFormat="1" ht="9.6" customHeight="1" x14ac:dyDescent="0.25">
      <c r="A20" s="142"/>
      <c r="B20" s="216"/>
      <c r="C20" s="216"/>
      <c r="D20" s="283"/>
      <c r="E20" s="143"/>
      <c r="F20" s="144"/>
      <c r="G20" s="144"/>
      <c r="H20" s="145"/>
      <c r="I20" s="146" t="s">
        <v>0</v>
      </c>
      <c r="J20" s="147" t="s">
        <v>195</v>
      </c>
      <c r="K20" s="471" t="str">
        <f>UPPER(IF(OR(J20="a",J20="as"),F19,IF(OR(J20="b",J20="bs"),F21,)))</f>
        <v>BOROS KRISZTIÁN (5)</v>
      </c>
      <c r="L20" s="159"/>
      <c r="M20" s="134"/>
      <c r="N20" s="156"/>
      <c r="O20" s="136"/>
      <c r="P20" s="208"/>
      <c r="Q20" s="136"/>
      <c r="R20" s="137"/>
      <c r="S20" s="140"/>
      <c r="Y20" s="401"/>
      <c r="Z20" s="401"/>
      <c r="AA20" s="401" t="s">
        <v>88</v>
      </c>
      <c r="AB20" s="395">
        <v>40</v>
      </c>
      <c r="AC20" s="395">
        <v>25</v>
      </c>
      <c r="AD20" s="395">
        <v>15</v>
      </c>
      <c r="AE20" s="395">
        <v>8</v>
      </c>
      <c r="AF20" s="395">
        <v>4</v>
      </c>
      <c r="AG20" s="395">
        <v>2</v>
      </c>
      <c r="AH20" s="395">
        <v>1</v>
      </c>
      <c r="AI20"/>
      <c r="AJ20"/>
      <c r="AK20"/>
    </row>
    <row r="21" spans="1:37" s="34" customFormat="1" ht="9.6" customHeight="1" x14ac:dyDescent="0.25">
      <c r="A21" s="131">
        <v>8</v>
      </c>
      <c r="B21" s="241">
        <f>IF($E21="","",VLOOKUP($E21,'FE250 ELŐ'!$A$7:$O$48,14))</f>
        <v>0</v>
      </c>
      <c r="C21" s="241">
        <f>IF($E21="","",VLOOKUP($E21,'FE250 ELŐ'!$A$7:$O$48,15))</f>
        <v>0</v>
      </c>
      <c r="D21" s="282">
        <f>IF($E21="","",VLOOKUP($E21,'FE250 ELŐ'!$A$7:$O$48,5))</f>
        <v>0</v>
      </c>
      <c r="E21" s="132">
        <v>8</v>
      </c>
      <c r="F21" s="133" t="str">
        <f>UPPER(IF($E21="","",VLOOKUP($E21,'FE250 ELŐ'!$A$7:$O$48,2)))</f>
        <v>BOROS KRISZTIÁN (5)</v>
      </c>
      <c r="G21" s="133">
        <f>IF($E21="","",VLOOKUP($E21,'FE250 ELŐ'!$A$7:$O$48,3))</f>
        <v>0</v>
      </c>
      <c r="H21" s="133"/>
      <c r="I21" s="133">
        <f>IF($E21="","",VLOOKUP($E21,'FE250 ELŐ'!$A$7:$O$48,4))</f>
        <v>0</v>
      </c>
      <c r="J21" s="160"/>
      <c r="K21" s="134"/>
      <c r="L21" s="134"/>
      <c r="M21" s="134"/>
      <c r="N21" s="156"/>
      <c r="O21" s="136"/>
      <c r="P21" s="208"/>
      <c r="Q21" s="136"/>
      <c r="R21" s="137"/>
      <c r="S21" s="140"/>
      <c r="Y21" s="401"/>
      <c r="Z21" s="401"/>
      <c r="AA21" s="401" t="s">
        <v>89</v>
      </c>
      <c r="AB21" s="395">
        <v>25</v>
      </c>
      <c r="AC21" s="395">
        <v>15</v>
      </c>
      <c r="AD21" s="395">
        <v>10</v>
      </c>
      <c r="AE21" s="395">
        <v>6</v>
      </c>
      <c r="AF21" s="395">
        <v>3</v>
      </c>
      <c r="AG21" s="395">
        <v>1</v>
      </c>
      <c r="AH21" s="395">
        <v>0</v>
      </c>
      <c r="AI21"/>
      <c r="AJ21"/>
      <c r="AK21"/>
    </row>
    <row r="22" spans="1:37" s="34" customFormat="1" ht="9.6" customHeight="1" x14ac:dyDescent="0.25">
      <c r="A22" s="142"/>
      <c r="B22" s="216"/>
      <c r="C22" s="216"/>
      <c r="D22" s="283"/>
      <c r="E22" s="143"/>
      <c r="F22" s="161"/>
      <c r="G22" s="161"/>
      <c r="H22" s="165"/>
      <c r="I22" s="161"/>
      <c r="J22" s="153"/>
      <c r="K22" s="134"/>
      <c r="L22" s="134"/>
      <c r="M22" s="134"/>
      <c r="N22" s="156"/>
      <c r="O22" s="146" t="s">
        <v>0</v>
      </c>
      <c r="P22" s="154" t="s">
        <v>195</v>
      </c>
      <c r="Q22" s="471" t="str">
        <f>UPPER(IF(OR(P22="a",P22="as"),O14,IF(OR(P22="b",P22="bs"),O30,)))</f>
        <v>SZŐKE GERGŐ (3)</v>
      </c>
      <c r="R22" s="209"/>
      <c r="S22" s="140"/>
      <c r="Y22" s="401"/>
      <c r="Z22" s="401"/>
      <c r="AA22" s="401" t="s">
        <v>90</v>
      </c>
      <c r="AB22" s="395">
        <v>15</v>
      </c>
      <c r="AC22" s="395">
        <v>10</v>
      </c>
      <c r="AD22" s="395">
        <v>6</v>
      </c>
      <c r="AE22" s="395">
        <v>3</v>
      </c>
      <c r="AF22" s="395">
        <v>1</v>
      </c>
      <c r="AG22" s="395">
        <v>0</v>
      </c>
      <c r="AH22" s="395">
        <v>0</v>
      </c>
      <c r="AI22"/>
      <c r="AJ22"/>
      <c r="AK22"/>
    </row>
    <row r="23" spans="1:37" s="34" customFormat="1" ht="9.6" customHeight="1" x14ac:dyDescent="0.25">
      <c r="A23" s="131">
        <v>9</v>
      </c>
      <c r="B23" s="241">
        <f>IF($E23="","",VLOOKUP($E23,'FE250 ELŐ'!$A$7:$O$48,14))</f>
        <v>0</v>
      </c>
      <c r="C23" s="241">
        <f>IF($E23="","",VLOOKUP($E23,'FE250 ELŐ'!$A$7:$O$48,15))</f>
        <v>0</v>
      </c>
      <c r="D23" s="282">
        <f>IF($E23="","",VLOOKUP($E23,'FE250 ELŐ'!$A$7:$O$48,5))</f>
        <v>0</v>
      </c>
      <c r="E23" s="132">
        <v>9</v>
      </c>
      <c r="F23" s="133" t="str">
        <f>UPPER(IF($E23="","",VLOOKUP($E23,'FE250 ELŐ'!$A$7:$O$48,2)))</f>
        <v>SZŐKE GERGŐ (3)</v>
      </c>
      <c r="G23" s="133">
        <f>IF($E23="","",VLOOKUP($E23,'FE250 ELŐ'!$A$7:$O$48,3))</f>
        <v>0</v>
      </c>
      <c r="H23" s="133"/>
      <c r="I23" s="133">
        <f>IF($E23="","",VLOOKUP($E23,'FE250 ELŐ'!$A$7:$O$48,4))</f>
        <v>0</v>
      </c>
      <c r="J23" s="135"/>
      <c r="K23" s="134"/>
      <c r="L23" s="134"/>
      <c r="M23" s="134"/>
      <c r="N23" s="156"/>
      <c r="O23" s="136"/>
      <c r="P23" s="208"/>
      <c r="Q23" s="134" t="s">
        <v>196</v>
      </c>
      <c r="R23" s="208"/>
      <c r="S23" s="140"/>
      <c r="Y23" s="401"/>
      <c r="Z23" s="401"/>
      <c r="AA23" s="401" t="s">
        <v>91</v>
      </c>
      <c r="AB23" s="395">
        <v>10</v>
      </c>
      <c r="AC23" s="395">
        <v>6</v>
      </c>
      <c r="AD23" s="395">
        <v>3</v>
      </c>
      <c r="AE23" s="395">
        <v>1</v>
      </c>
      <c r="AF23" s="395">
        <v>0</v>
      </c>
      <c r="AG23" s="395">
        <v>0</v>
      </c>
      <c r="AH23" s="395">
        <v>0</v>
      </c>
      <c r="AI23"/>
      <c r="AJ23"/>
      <c r="AK23"/>
    </row>
    <row r="24" spans="1:37" s="34" customFormat="1" ht="9.6" customHeight="1" x14ac:dyDescent="0.25">
      <c r="A24" s="142"/>
      <c r="B24" s="216"/>
      <c r="C24" s="216"/>
      <c r="D24" s="283"/>
      <c r="E24" s="143"/>
      <c r="F24" s="144"/>
      <c r="G24" s="144"/>
      <c r="H24" s="145"/>
      <c r="I24" s="146" t="s">
        <v>0</v>
      </c>
      <c r="J24" s="147" t="s">
        <v>197</v>
      </c>
      <c r="K24" s="471" t="str">
        <f>UPPER(IF(OR(J24="a",J24="as"),F23,IF(OR(J24="b",J24="bs"),F25,)))</f>
        <v>SZŐKE GERGŐ (3)</v>
      </c>
      <c r="L24" s="148"/>
      <c r="M24" s="134"/>
      <c r="N24" s="156"/>
      <c r="O24" s="136"/>
      <c r="P24" s="208"/>
      <c r="Q24" s="136"/>
      <c r="R24" s="208"/>
      <c r="S24" s="140"/>
      <c r="Y24" s="401"/>
      <c r="Z24" s="401"/>
      <c r="AA24" s="401" t="s">
        <v>92</v>
      </c>
      <c r="AB24" s="395">
        <v>6</v>
      </c>
      <c r="AC24" s="395">
        <v>3</v>
      </c>
      <c r="AD24" s="395">
        <v>1</v>
      </c>
      <c r="AE24" s="395">
        <v>0</v>
      </c>
      <c r="AF24" s="395">
        <v>0</v>
      </c>
      <c r="AG24" s="395">
        <v>0</v>
      </c>
      <c r="AH24" s="395">
        <v>0</v>
      </c>
      <c r="AI24"/>
      <c r="AJ24"/>
      <c r="AK24"/>
    </row>
    <row r="25" spans="1:37" s="34" customFormat="1" ht="9.6" customHeight="1" x14ac:dyDescent="0.25">
      <c r="A25" s="142">
        <v>10</v>
      </c>
      <c r="B25" s="241">
        <f>IF($E25="","",VLOOKUP($E25,'FE250 ELŐ'!$A$7:$O$48,14))</f>
        <v>0</v>
      </c>
      <c r="C25" s="241">
        <f>IF($E25="","",VLOOKUP($E25,'FE250 ELŐ'!$A$7:$O$48,15))</f>
        <v>0</v>
      </c>
      <c r="D25" s="282">
        <f>IF($E25="","",VLOOKUP($E25,'FE250 ELŐ'!$A$7:$O$48,5))</f>
        <v>0</v>
      </c>
      <c r="E25" s="132">
        <v>10</v>
      </c>
      <c r="F25" s="288" t="str">
        <f>UPPER(IF($E25="","",VLOOKUP($E25,'FE250 ELŐ'!$A$7:$O$48,2)))</f>
        <v>BYE</v>
      </c>
      <c r="G25" s="288">
        <f>IF($E25="","",VLOOKUP($E25,'FE250 ELŐ'!$A$7:$O$48,3))</f>
        <v>0</v>
      </c>
      <c r="H25" s="288"/>
      <c r="I25" s="288">
        <f>IF($E25="","",VLOOKUP($E25,'FE250 ELŐ'!$A$7:$O$48,4))</f>
        <v>0</v>
      </c>
      <c r="J25" s="150"/>
      <c r="K25" s="134"/>
      <c r="L25" s="151"/>
      <c r="M25" s="134"/>
      <c r="N25" s="156"/>
      <c r="O25" s="136"/>
      <c r="P25" s="208"/>
      <c r="Q25" s="136"/>
      <c r="R25" s="208"/>
      <c r="S25" s="140"/>
      <c r="Y25" s="401"/>
      <c r="Z25" s="401"/>
      <c r="AA25" s="401" t="s">
        <v>97</v>
      </c>
      <c r="AB25" s="395">
        <v>3</v>
      </c>
      <c r="AC25" s="395">
        <v>2</v>
      </c>
      <c r="AD25" s="395">
        <v>1</v>
      </c>
      <c r="AE25" s="395">
        <v>0</v>
      </c>
      <c r="AF25" s="395">
        <v>0</v>
      </c>
      <c r="AG25" s="395">
        <v>0</v>
      </c>
      <c r="AH25" s="395">
        <v>0</v>
      </c>
      <c r="AI25"/>
      <c r="AJ25"/>
      <c r="AK25"/>
    </row>
    <row r="26" spans="1:37" s="34" customFormat="1" ht="9.6" customHeight="1" x14ac:dyDescent="0.25">
      <c r="A26" s="142"/>
      <c r="B26" s="216"/>
      <c r="C26" s="216"/>
      <c r="D26" s="283"/>
      <c r="E26" s="152"/>
      <c r="F26" s="289"/>
      <c r="G26" s="289"/>
      <c r="H26" s="290"/>
      <c r="I26" s="289"/>
      <c r="J26" s="153"/>
      <c r="K26" s="146" t="s">
        <v>0</v>
      </c>
      <c r="L26" s="154" t="s">
        <v>68</v>
      </c>
      <c r="M26" s="471" t="str">
        <f>UPPER(IF(OR(L26="a",L26="as"),K24,IF(OR(L26="b",L26="bs"),K28,)))</f>
        <v>SZŐKE GERGŐ (3)</v>
      </c>
      <c r="N26" s="155"/>
      <c r="O26" s="136"/>
      <c r="P26" s="208"/>
      <c r="Q26" s="136"/>
      <c r="R26" s="208"/>
      <c r="S26" s="140"/>
      <c r="Y26"/>
      <c r="Z26"/>
      <c r="AA26"/>
      <c r="AB26"/>
      <c r="AC26"/>
      <c r="AD26"/>
      <c r="AE26"/>
      <c r="AF26"/>
      <c r="AG26"/>
      <c r="AH26"/>
      <c r="AI26"/>
      <c r="AJ26"/>
      <c r="AK26"/>
    </row>
    <row r="27" spans="1:37" s="34" customFormat="1" ht="9.6" customHeight="1" x14ac:dyDescent="0.25">
      <c r="A27" s="142">
        <v>11</v>
      </c>
      <c r="B27" s="241">
        <f>IF($E27="","",VLOOKUP($E27,'FE250 ELŐ'!$A$7:$O$48,14))</f>
        <v>0</v>
      </c>
      <c r="C27" s="241">
        <f>IF($E27="","",VLOOKUP($E27,'FE250 ELŐ'!$A$7:$O$48,15))</f>
        <v>0</v>
      </c>
      <c r="D27" s="282">
        <f>IF($E27="","",VLOOKUP($E27,'FE250 ELŐ'!$A$7:$O$48,5))</f>
        <v>0</v>
      </c>
      <c r="E27" s="132">
        <v>11</v>
      </c>
      <c r="F27" s="288" t="str">
        <f>UPPER(IF($E27="","",VLOOKUP($E27,'FE250 ELŐ'!$A$7:$O$48,2)))</f>
        <v xml:space="preserve">SZEDERKÉNYI ROMÁN </v>
      </c>
      <c r="G27" s="288">
        <f>IF($E27="","",VLOOKUP($E27,'FE250 ELŐ'!$A$7:$O$48,3))</f>
        <v>0</v>
      </c>
      <c r="H27" s="288"/>
      <c r="I27" s="288">
        <f>IF($E27="","",VLOOKUP($E27,'FE250 ELŐ'!$A$7:$O$48,4))</f>
        <v>0</v>
      </c>
      <c r="J27" s="135"/>
      <c r="K27" s="134"/>
      <c r="L27" s="157"/>
      <c r="M27" s="134" t="s">
        <v>196</v>
      </c>
      <c r="N27" s="158"/>
      <c r="O27" s="136"/>
      <c r="P27" s="208"/>
      <c r="Q27" s="136"/>
      <c r="R27" s="208"/>
      <c r="S27" s="140"/>
      <c r="Y27"/>
      <c r="Z27"/>
      <c r="AA27"/>
      <c r="AB27"/>
      <c r="AC27"/>
      <c r="AD27"/>
      <c r="AE27"/>
      <c r="AF27"/>
      <c r="AG27"/>
      <c r="AH27"/>
      <c r="AI27"/>
      <c r="AJ27"/>
      <c r="AK27"/>
    </row>
    <row r="28" spans="1:37" s="34" customFormat="1" ht="9.6" customHeight="1" x14ac:dyDescent="0.25">
      <c r="A28" s="166"/>
      <c r="B28" s="216"/>
      <c r="C28" s="216"/>
      <c r="D28" s="283"/>
      <c r="E28" s="152"/>
      <c r="F28" s="289"/>
      <c r="G28" s="289"/>
      <c r="H28" s="290"/>
      <c r="I28" s="291" t="s">
        <v>0</v>
      </c>
      <c r="J28" s="147" t="s">
        <v>197</v>
      </c>
      <c r="K28" s="148" t="str">
        <f>UPPER(IF(OR(J28="a",J28="as"),F27,IF(OR(J28="b",J28="bs"),F29,)))</f>
        <v xml:space="preserve">SZEDERKÉNYI ROMÁN </v>
      </c>
      <c r="L28" s="159"/>
      <c r="M28" s="134"/>
      <c r="N28" s="158"/>
      <c r="O28" s="136"/>
      <c r="P28" s="208"/>
      <c r="Q28" s="136"/>
      <c r="R28" s="208"/>
      <c r="S28" s="140"/>
    </row>
    <row r="29" spans="1:37" s="34" customFormat="1" ht="9.6" customHeight="1" x14ac:dyDescent="0.25">
      <c r="A29" s="142">
        <v>12</v>
      </c>
      <c r="B29" s="241">
        <f>IF($E29="","",VLOOKUP($E29,'FE250 ELŐ'!$A$7:$O$48,14))</f>
        <v>0</v>
      </c>
      <c r="C29" s="241">
        <f>IF($E29="","",VLOOKUP($E29,'FE250 ELŐ'!$A$7:$O$48,15))</f>
        <v>0</v>
      </c>
      <c r="D29" s="282">
        <f>IF($E29="","",VLOOKUP($E29,'FE250 ELŐ'!$A$7:$O$48,5))</f>
        <v>0</v>
      </c>
      <c r="E29" s="132">
        <v>12</v>
      </c>
      <c r="F29" s="288" t="str">
        <f>UPPER(IF($E29="","",VLOOKUP($E29,'FE250 ELŐ'!$A$7:$O$48,2)))</f>
        <v>BYE</v>
      </c>
      <c r="G29" s="288">
        <f>IF($E29="","",VLOOKUP($E29,'FE250 ELŐ'!$A$7:$O$48,3))</f>
        <v>0</v>
      </c>
      <c r="H29" s="288"/>
      <c r="I29" s="288">
        <f>IF($E29="","",VLOOKUP($E29,'FE250 ELŐ'!$A$7:$O$48,4))</f>
        <v>0</v>
      </c>
      <c r="J29" s="160"/>
      <c r="K29" s="134"/>
      <c r="L29" s="134"/>
      <c r="M29" s="134"/>
      <c r="N29" s="158"/>
      <c r="O29" s="136"/>
      <c r="P29" s="208"/>
      <c r="Q29" s="136"/>
      <c r="R29" s="208"/>
      <c r="S29" s="140"/>
    </row>
    <row r="30" spans="1:37" s="34" customFormat="1" ht="9.6" customHeight="1" x14ac:dyDescent="0.25">
      <c r="A30" s="142"/>
      <c r="B30" s="216"/>
      <c r="C30" s="216"/>
      <c r="D30" s="283"/>
      <c r="E30" s="152"/>
      <c r="F30" s="289"/>
      <c r="G30" s="289"/>
      <c r="H30" s="290"/>
      <c r="I30" s="289"/>
      <c r="J30" s="153"/>
      <c r="K30" s="134"/>
      <c r="L30" s="134"/>
      <c r="M30" s="146" t="s">
        <v>0</v>
      </c>
      <c r="N30" s="154" t="s">
        <v>197</v>
      </c>
      <c r="O30" s="471" t="str">
        <f>UPPER(IF(OR(N30="a",N30="as"),M26,IF(OR(N30="b",N30="bs"),M34,)))</f>
        <v>SZŐKE GERGŐ (3)</v>
      </c>
      <c r="P30" s="210"/>
      <c r="Q30" s="136"/>
      <c r="R30" s="208"/>
      <c r="S30" s="140"/>
    </row>
    <row r="31" spans="1:37" s="34" customFormat="1" ht="9.6" customHeight="1" x14ac:dyDescent="0.25">
      <c r="A31" s="142">
        <v>13</v>
      </c>
      <c r="B31" s="241">
        <f>IF($E31="","",VLOOKUP($E31,'FE250 ELŐ'!$A$7:$O$48,14))</f>
        <v>0</v>
      </c>
      <c r="C31" s="241">
        <f>IF($E31="","",VLOOKUP($E31,'FE250 ELŐ'!$A$7:$O$48,15))</f>
        <v>0</v>
      </c>
      <c r="D31" s="282">
        <f>IF($E31="","",VLOOKUP($E31,'FE250 ELŐ'!$A$7:$O$48,5))</f>
        <v>0</v>
      </c>
      <c r="E31" s="132">
        <v>13</v>
      </c>
      <c r="F31" s="288" t="str">
        <f>UPPER(IF($E31="","",VLOOKUP($E31,'FE250 ELŐ'!$A$7:$O$48,2)))</f>
        <v xml:space="preserve">LÁZÁR SZILÁRD </v>
      </c>
      <c r="G31" s="288">
        <f>IF($E31="","",VLOOKUP($E31,'FE250 ELŐ'!$A$7:$O$48,3))</f>
        <v>0</v>
      </c>
      <c r="H31" s="288"/>
      <c r="I31" s="288">
        <f>IF($E31="","",VLOOKUP($E31,'FE250 ELŐ'!$A$7:$O$48,4))</f>
        <v>0</v>
      </c>
      <c r="J31" s="162"/>
      <c r="K31" s="134"/>
      <c r="L31" s="134"/>
      <c r="M31" s="134"/>
      <c r="N31" s="158"/>
      <c r="O31" s="134" t="s">
        <v>201</v>
      </c>
      <c r="P31" s="137"/>
      <c r="Q31" s="136"/>
      <c r="R31" s="208"/>
      <c r="S31" s="140"/>
    </row>
    <row r="32" spans="1:37" s="34" customFormat="1" ht="9.6" customHeight="1" x14ac:dyDescent="0.25">
      <c r="A32" s="142"/>
      <c r="B32" s="216"/>
      <c r="C32" s="216"/>
      <c r="D32" s="283"/>
      <c r="E32" s="152"/>
      <c r="F32" s="289"/>
      <c r="G32" s="289"/>
      <c r="H32" s="290"/>
      <c r="I32" s="291" t="s">
        <v>197</v>
      </c>
      <c r="J32" s="147" t="s">
        <v>197</v>
      </c>
      <c r="K32" s="148" t="str">
        <f>UPPER(IF(OR(J32="a",J32="as"),F31,IF(OR(J32="b",J32="bs"),F33,)))</f>
        <v xml:space="preserve">LÁZÁR SZILÁRD </v>
      </c>
      <c r="L32" s="148"/>
      <c r="M32" s="134"/>
      <c r="N32" s="158"/>
      <c r="O32" s="136"/>
      <c r="P32" s="137"/>
      <c r="Q32" s="136"/>
      <c r="R32" s="208"/>
      <c r="S32" s="140"/>
    </row>
    <row r="33" spans="1:19" s="34" customFormat="1" ht="9.6" customHeight="1" x14ac:dyDescent="0.25">
      <c r="A33" s="142">
        <v>14</v>
      </c>
      <c r="B33" s="241">
        <f>IF($E33="","",VLOOKUP($E33,'FE250 ELŐ'!$A$7:$O$48,14))</f>
        <v>0</v>
      </c>
      <c r="C33" s="241">
        <f>IF($E33="","",VLOOKUP($E33,'FE250 ELŐ'!$A$7:$O$48,15))</f>
        <v>0</v>
      </c>
      <c r="D33" s="282">
        <f>IF($E33="","",VLOOKUP($E33,'FE250 ELŐ'!$A$7:$O$48,5))</f>
        <v>0</v>
      </c>
      <c r="E33" s="132">
        <v>14</v>
      </c>
      <c r="F33" s="288" t="str">
        <f>UPPER(IF($E33="","",VLOOKUP($E33,'FE250 ELŐ'!$A$7:$O$48,2)))</f>
        <v>BYE</v>
      </c>
      <c r="G33" s="288">
        <f>IF($E33="","",VLOOKUP($E33,'FE250 ELŐ'!$A$7:$O$48,3))</f>
        <v>0</v>
      </c>
      <c r="H33" s="288"/>
      <c r="I33" s="288">
        <f>IF($E33="","",VLOOKUP($E33,'FE250 ELŐ'!$A$7:$O$48,4))</f>
        <v>0</v>
      </c>
      <c r="J33" s="150"/>
      <c r="K33" s="134"/>
      <c r="L33" s="151"/>
      <c r="M33" s="134"/>
      <c r="N33" s="158"/>
      <c r="O33" s="136"/>
      <c r="P33" s="137"/>
      <c r="Q33" s="136"/>
      <c r="R33" s="208"/>
      <c r="S33" s="140"/>
    </row>
    <row r="34" spans="1:19" s="34" customFormat="1" ht="9.6" customHeight="1" x14ac:dyDescent="0.25">
      <c r="A34" s="142"/>
      <c r="B34" s="216"/>
      <c r="C34" s="216"/>
      <c r="D34" s="283"/>
      <c r="E34" s="152"/>
      <c r="F34" s="289"/>
      <c r="G34" s="289"/>
      <c r="H34" s="290"/>
      <c r="I34" s="289"/>
      <c r="J34" s="153"/>
      <c r="K34" s="146" t="s">
        <v>0</v>
      </c>
      <c r="L34" s="154" t="s">
        <v>195</v>
      </c>
      <c r="M34" s="471" t="str">
        <f>UPPER(IF(OR(L34="a",L34="as"),K32,IF(OR(L34="b",L34="bs"),K36,)))</f>
        <v>BALDÓ BÁLINT (6)</v>
      </c>
      <c r="N34" s="164"/>
      <c r="O34" s="136"/>
      <c r="P34" s="137"/>
      <c r="Q34" s="136"/>
      <c r="R34" s="208"/>
      <c r="S34" s="140"/>
    </row>
    <row r="35" spans="1:19" s="34" customFormat="1" ht="9.6" customHeight="1" x14ac:dyDescent="0.25">
      <c r="A35" s="142">
        <v>15</v>
      </c>
      <c r="B35" s="241">
        <f>IF($E35="","",VLOOKUP($E35,'FE250 ELŐ'!$A$7:$O$48,14))</f>
        <v>0</v>
      </c>
      <c r="C35" s="241">
        <f>IF($E35="","",VLOOKUP($E35,'FE250 ELŐ'!$A$7:$O$48,15))</f>
        <v>0</v>
      </c>
      <c r="D35" s="282">
        <f>IF($E35="","",VLOOKUP($E35,'FE250 ELŐ'!$A$7:$O$48,5))</f>
        <v>0</v>
      </c>
      <c r="E35" s="132">
        <v>15</v>
      </c>
      <c r="F35" s="288" t="str">
        <f>UPPER(IF($E35="","",VLOOKUP($E35,'FE250 ELŐ'!$A$7:$O$48,2)))</f>
        <v>BYE</v>
      </c>
      <c r="G35" s="288">
        <f>IF($E35="","",VLOOKUP($E35,'FE250 ELŐ'!$A$7:$O$48,3))</f>
        <v>0</v>
      </c>
      <c r="H35" s="288"/>
      <c r="I35" s="288">
        <f>IF($E35="","",VLOOKUP($E35,'FE250 ELŐ'!$A$7:$O$48,4))</f>
        <v>0</v>
      </c>
      <c r="J35" s="135"/>
      <c r="K35" s="134"/>
      <c r="L35" s="157"/>
      <c r="M35" s="134" t="s">
        <v>199</v>
      </c>
      <c r="N35" s="156"/>
      <c r="O35" s="136"/>
      <c r="P35" s="137"/>
      <c r="Q35" s="136"/>
      <c r="R35" s="208"/>
      <c r="S35" s="140"/>
    </row>
    <row r="36" spans="1:19" s="34" customFormat="1" ht="9.6" customHeight="1" x14ac:dyDescent="0.25">
      <c r="A36" s="142"/>
      <c r="B36" s="216"/>
      <c r="C36" s="216"/>
      <c r="D36" s="283"/>
      <c r="E36" s="143"/>
      <c r="F36" s="144"/>
      <c r="G36" s="144"/>
      <c r="H36" s="145"/>
      <c r="I36" s="146" t="s">
        <v>0</v>
      </c>
      <c r="J36" s="147" t="s">
        <v>195</v>
      </c>
      <c r="K36" s="471" t="str">
        <f>UPPER(IF(OR(J36="a",J36="as"),F35,IF(OR(J36="b",J36="bs"),F37,)))</f>
        <v>BALDÓ BÁLINT (6)</v>
      </c>
      <c r="L36" s="159"/>
      <c r="M36" s="134"/>
      <c r="N36" s="156"/>
      <c r="O36" s="136"/>
      <c r="P36" s="137"/>
      <c r="Q36" s="136"/>
      <c r="R36" s="208"/>
      <c r="S36" s="140"/>
    </row>
    <row r="37" spans="1:19" s="34" customFormat="1" ht="9.6" customHeight="1" x14ac:dyDescent="0.25">
      <c r="A37" s="131">
        <v>16</v>
      </c>
      <c r="B37" s="241">
        <f>IF($E37="","",VLOOKUP($E37,'FE250 ELŐ'!$A$7:$O$48,14))</f>
        <v>0</v>
      </c>
      <c r="C37" s="241">
        <f>IF($E37="","",VLOOKUP($E37,'FE250 ELŐ'!$A$7:$O$48,15))</f>
        <v>0</v>
      </c>
      <c r="D37" s="282">
        <f>IF($E37="","",VLOOKUP($E37,'FE250 ELŐ'!$A$7:$O$48,5))</f>
        <v>0</v>
      </c>
      <c r="E37" s="132">
        <v>16</v>
      </c>
      <c r="F37" s="133" t="str">
        <f>UPPER(IF($E37="","",VLOOKUP($E37,'FE250 ELŐ'!$A$7:$O$48,2)))</f>
        <v>BALDÓ BÁLINT (6)</v>
      </c>
      <c r="G37" s="133">
        <f>IF($E37="","",VLOOKUP($E37,'FE250 ELŐ'!$A$7:$O$48,3))</f>
        <v>0</v>
      </c>
      <c r="H37" s="133"/>
      <c r="I37" s="133">
        <f>IF($E37="","",VLOOKUP($E37,'FE250 ELŐ'!$A$7:$O$48,4))</f>
        <v>0</v>
      </c>
      <c r="J37" s="160"/>
      <c r="K37" s="134"/>
      <c r="L37" s="134"/>
      <c r="M37" s="134"/>
      <c r="N37" s="156"/>
      <c r="O37" s="137"/>
      <c r="P37" s="137"/>
      <c r="Q37" s="136"/>
      <c r="R37" s="208"/>
      <c r="S37" s="140"/>
    </row>
    <row r="38" spans="1:19" s="34" customFormat="1" ht="9.6" customHeight="1" x14ac:dyDescent="0.25">
      <c r="A38" s="142"/>
      <c r="B38" s="216"/>
      <c r="C38" s="216"/>
      <c r="D38" s="283"/>
      <c r="E38" s="143"/>
      <c r="F38" s="144"/>
      <c r="G38" s="144"/>
      <c r="H38" s="145"/>
      <c r="I38" s="144"/>
      <c r="J38" s="153"/>
      <c r="K38" s="134"/>
      <c r="L38" s="134"/>
      <c r="M38" s="134"/>
      <c r="N38" s="156"/>
      <c r="O38" s="284" t="s">
        <v>61</v>
      </c>
      <c r="P38" s="211"/>
      <c r="Q38" s="471" t="str">
        <f>UPPER(IF(OR(P39="a",P39="as"),Q22,IF(OR(P39="b",P39="bs"),Q54,)))</f>
        <v>ŐRI ÁDÁM KRISTÓF (4)</v>
      </c>
      <c r="R38" s="212"/>
      <c r="S38" s="140"/>
    </row>
    <row r="39" spans="1:19" s="34" customFormat="1" ht="9.6" customHeight="1" x14ac:dyDescent="0.25">
      <c r="A39" s="131">
        <v>17</v>
      </c>
      <c r="B39" s="241">
        <f>IF($E39="","",VLOOKUP($E39,'FE250 ELŐ'!$A$7:$O$48,14))</f>
        <v>0</v>
      </c>
      <c r="C39" s="241">
        <f>IF($E39="","",VLOOKUP($E39,'FE250 ELŐ'!$A$7:$O$48,15))</f>
        <v>0</v>
      </c>
      <c r="D39" s="282">
        <f>IF($E39="","",VLOOKUP($E39,'FE250 ELŐ'!$A$7:$O$48,5))</f>
        <v>0</v>
      </c>
      <c r="E39" s="132">
        <v>17</v>
      </c>
      <c r="F39" s="133" t="str">
        <f>UPPER(IF($E39="","",VLOOKUP($E39,'FE250 ELŐ'!$A$7:$O$48,2)))</f>
        <v>NEMES ANDRÁS (7)</v>
      </c>
      <c r="G39" s="133">
        <f>IF($E39="","",VLOOKUP($E39,'FE250 ELŐ'!$A$7:$O$48,3))</f>
        <v>0</v>
      </c>
      <c r="H39" s="133"/>
      <c r="I39" s="133">
        <f>IF($E39="","",VLOOKUP($E39,'FE250 ELŐ'!$A$7:$O$48,4))</f>
        <v>0</v>
      </c>
      <c r="J39" s="135"/>
      <c r="K39" s="134"/>
      <c r="L39" s="134"/>
      <c r="M39" s="134"/>
      <c r="N39" s="156"/>
      <c r="O39" s="146" t="s">
        <v>0</v>
      </c>
      <c r="P39" s="213" t="s">
        <v>195</v>
      </c>
      <c r="Q39" s="134" t="s">
        <v>196</v>
      </c>
      <c r="R39" s="208"/>
      <c r="S39" s="140"/>
    </row>
    <row r="40" spans="1:19" s="34" customFormat="1" ht="9.6" customHeight="1" x14ac:dyDescent="0.25">
      <c r="A40" s="142"/>
      <c r="B40" s="216"/>
      <c r="C40" s="216"/>
      <c r="D40" s="283"/>
      <c r="E40" s="143"/>
      <c r="F40" s="144"/>
      <c r="G40" s="144"/>
      <c r="H40" s="145"/>
      <c r="I40" s="146" t="s">
        <v>0</v>
      </c>
      <c r="J40" s="147" t="s">
        <v>197</v>
      </c>
      <c r="K40" s="471" t="str">
        <f>UPPER(IF(OR(J40="a",J40="as"),F39,IF(OR(J40="b",J40="bs"),F41,)))</f>
        <v>NEMES ANDRÁS (7)</v>
      </c>
      <c r="L40" s="148"/>
      <c r="M40" s="134"/>
      <c r="N40" s="156"/>
      <c r="O40" s="136"/>
      <c r="P40" s="137"/>
      <c r="Q40" s="136"/>
      <c r="R40" s="208"/>
      <c r="S40" s="140"/>
    </row>
    <row r="41" spans="1:19" s="34" customFormat="1" ht="9.6" customHeight="1" x14ac:dyDescent="0.25">
      <c r="A41" s="142">
        <v>18</v>
      </c>
      <c r="B41" s="241">
        <f>IF($E41="","",VLOOKUP($E41,'FE250 ELŐ'!$A$7:$O$48,14))</f>
        <v>0</v>
      </c>
      <c r="C41" s="241">
        <f>IF($E41="","",VLOOKUP($E41,'FE250 ELŐ'!$A$7:$O$48,15))</f>
        <v>0</v>
      </c>
      <c r="D41" s="282">
        <f>IF($E41="","",VLOOKUP($E41,'FE250 ELŐ'!$A$7:$O$48,5))</f>
        <v>0</v>
      </c>
      <c r="E41" s="132">
        <v>18</v>
      </c>
      <c r="F41" s="288" t="str">
        <f>UPPER(IF($E41="","",VLOOKUP($E41,'FE250 ELŐ'!$A$7:$O$48,2)))</f>
        <v>BYE</v>
      </c>
      <c r="G41" s="288">
        <f>IF($E41="","",VLOOKUP($E41,'FE250 ELŐ'!$A$7:$O$48,3))</f>
        <v>0</v>
      </c>
      <c r="H41" s="288"/>
      <c r="I41" s="288">
        <f>IF($E41="","",VLOOKUP($E41,'FE250 ELŐ'!$A$7:$O$48,4))</f>
        <v>0</v>
      </c>
      <c r="J41" s="150"/>
      <c r="K41" s="134"/>
      <c r="L41" s="151"/>
      <c r="M41" s="134"/>
      <c r="N41" s="156"/>
      <c r="O41" s="136"/>
      <c r="P41" s="137"/>
      <c r="Q41" s="802" t="str">
        <f>IF(Y3="","",CONCATENATE(AB1," pont"))</f>
        <v/>
      </c>
      <c r="R41" s="803"/>
      <c r="S41" s="140"/>
    </row>
    <row r="42" spans="1:19" s="34" customFormat="1" ht="9.6" customHeight="1" x14ac:dyDescent="0.25">
      <c r="A42" s="142"/>
      <c r="B42" s="216"/>
      <c r="C42" s="216"/>
      <c r="D42" s="283"/>
      <c r="E42" s="152"/>
      <c r="F42" s="289"/>
      <c r="G42" s="289"/>
      <c r="H42" s="290"/>
      <c r="I42" s="289"/>
      <c r="J42" s="153"/>
      <c r="K42" s="146" t="s">
        <v>0</v>
      </c>
      <c r="L42" s="154" t="s">
        <v>197</v>
      </c>
      <c r="M42" s="471" t="str">
        <f>UPPER(IF(OR(L42="a",L42="as"),K40,IF(OR(L42="b",L42="bs"),K44,)))</f>
        <v>NEMES ANDRÁS (7)</v>
      </c>
      <c r="N42" s="155"/>
      <c r="O42" s="136"/>
      <c r="P42" s="137"/>
      <c r="Q42" s="136"/>
      <c r="R42" s="208"/>
      <c r="S42" s="140"/>
    </row>
    <row r="43" spans="1:19" s="34" customFormat="1" ht="9.6" customHeight="1" x14ac:dyDescent="0.25">
      <c r="A43" s="142">
        <v>19</v>
      </c>
      <c r="B43" s="241">
        <f>IF($E43="","",VLOOKUP($E43,'FE250 ELŐ'!$A$7:$O$48,14))</f>
        <v>0</v>
      </c>
      <c r="C43" s="241">
        <f>IF($E43="","",VLOOKUP($E43,'FE250 ELŐ'!$A$7:$O$48,15))</f>
        <v>0</v>
      </c>
      <c r="D43" s="282">
        <f>IF($E43="","",VLOOKUP($E43,'FE250 ELŐ'!$A$7:$O$48,5))</f>
        <v>0</v>
      </c>
      <c r="E43" s="132">
        <v>19</v>
      </c>
      <c r="F43" s="288" t="str">
        <f>UPPER(IF($E43="","",VLOOKUP($E43,'FE250 ELŐ'!$A$7:$O$48,2)))</f>
        <v xml:space="preserve">KÁTAY JÁNOS </v>
      </c>
      <c r="G43" s="288">
        <f>IF($E43="","",VLOOKUP($E43,'FE250 ELŐ'!$A$7:$O$48,3))</f>
        <v>0</v>
      </c>
      <c r="H43" s="288"/>
      <c r="I43" s="288">
        <f>IF($E43="","",VLOOKUP($E43,'FE250 ELŐ'!$A$7:$O$48,4))</f>
        <v>0</v>
      </c>
      <c r="J43" s="135"/>
      <c r="K43" s="134"/>
      <c r="L43" s="157"/>
      <c r="M43" s="134" t="s">
        <v>198</v>
      </c>
      <c r="N43" s="158"/>
      <c r="O43" s="136"/>
      <c r="P43" s="137"/>
      <c r="Q43" s="136"/>
      <c r="R43" s="208"/>
      <c r="S43" s="140"/>
    </row>
    <row r="44" spans="1:19" s="34" customFormat="1" ht="9.6" customHeight="1" x14ac:dyDescent="0.25">
      <c r="A44" s="142"/>
      <c r="B44" s="216"/>
      <c r="C44" s="216"/>
      <c r="D44" s="283"/>
      <c r="E44" s="152"/>
      <c r="F44" s="289"/>
      <c r="G44" s="289"/>
      <c r="H44" s="290"/>
      <c r="I44" s="291" t="s">
        <v>0</v>
      </c>
      <c r="J44" s="147" t="s">
        <v>197</v>
      </c>
      <c r="K44" s="148" t="str">
        <f>UPPER(IF(OR(J44="a",J44="as"),F43,IF(OR(J44="b",J44="bs"),F45,)))</f>
        <v xml:space="preserve">KÁTAY JÁNOS </v>
      </c>
      <c r="L44" s="159"/>
      <c r="M44" s="134"/>
      <c r="N44" s="158"/>
      <c r="O44" s="136"/>
      <c r="P44" s="137"/>
      <c r="Q44" s="136"/>
      <c r="R44" s="208"/>
      <c r="S44" s="140"/>
    </row>
    <row r="45" spans="1:19" s="34" customFormat="1" ht="9.6" customHeight="1" x14ac:dyDescent="0.25">
      <c r="A45" s="142">
        <v>20</v>
      </c>
      <c r="B45" s="241">
        <f>IF($E45="","",VLOOKUP($E45,'FE250 ELŐ'!$A$7:$O$48,14))</f>
        <v>0</v>
      </c>
      <c r="C45" s="241">
        <f>IF($E45="","",VLOOKUP($E45,'FE250 ELŐ'!$A$7:$O$48,15))</f>
        <v>0</v>
      </c>
      <c r="D45" s="282">
        <f>IF($E45="","",VLOOKUP($E45,'FE250 ELŐ'!$A$7:$O$48,5))</f>
        <v>0</v>
      </c>
      <c r="E45" s="132">
        <v>20</v>
      </c>
      <c r="F45" s="288" t="str">
        <f>UPPER(IF($E45="","",VLOOKUP($E45,'FE250 ELŐ'!$A$7:$O$48,2)))</f>
        <v>BYE</v>
      </c>
      <c r="G45" s="288">
        <f>IF($E45="","",VLOOKUP($E45,'FE250 ELŐ'!$A$7:$O$48,3))</f>
        <v>0</v>
      </c>
      <c r="H45" s="288"/>
      <c r="I45" s="288">
        <f>IF($E45="","",VLOOKUP($E45,'FE250 ELŐ'!$A$7:$O$48,4))</f>
        <v>0</v>
      </c>
      <c r="J45" s="160"/>
      <c r="K45" s="134"/>
      <c r="L45" s="134"/>
      <c r="M45" s="134"/>
      <c r="N45" s="158"/>
      <c r="O45" s="136"/>
      <c r="P45" s="137"/>
      <c r="Q45" s="136"/>
      <c r="R45" s="208"/>
      <c r="S45" s="140"/>
    </row>
    <row r="46" spans="1:19" s="34" customFormat="1" ht="9.6" customHeight="1" x14ac:dyDescent="0.25">
      <c r="A46" s="142"/>
      <c r="B46" s="216"/>
      <c r="C46" s="216"/>
      <c r="D46" s="283"/>
      <c r="E46" s="152"/>
      <c r="F46" s="289"/>
      <c r="G46" s="289"/>
      <c r="H46" s="290"/>
      <c r="I46" s="289"/>
      <c r="J46" s="153"/>
      <c r="K46" s="134"/>
      <c r="L46" s="134"/>
      <c r="M46" s="146" t="s">
        <v>0</v>
      </c>
      <c r="N46" s="154" t="s">
        <v>195</v>
      </c>
      <c r="O46" s="471" t="str">
        <f>UPPER(IF(OR(N46="a",N46="as"),M42,IF(OR(N46="b",N46="bs"),M50,)))</f>
        <v>ŐRI ÁDÁM KRISTÓF (4)</v>
      </c>
      <c r="P46" s="209"/>
      <c r="Q46" s="136"/>
      <c r="R46" s="208"/>
      <c r="S46" s="140"/>
    </row>
    <row r="47" spans="1:19" s="34" customFormat="1" ht="9.6" customHeight="1" x14ac:dyDescent="0.25">
      <c r="A47" s="142">
        <v>21</v>
      </c>
      <c r="B47" s="241">
        <f>IF($E47="","",VLOOKUP($E47,'FE250 ELŐ'!$A$7:$O$48,14))</f>
        <v>0</v>
      </c>
      <c r="C47" s="241">
        <f>IF($E47="","",VLOOKUP($E47,'FE250 ELŐ'!$A$7:$O$48,15))</f>
        <v>0</v>
      </c>
      <c r="D47" s="282">
        <f>IF($E47="","",VLOOKUP($E47,'FE250 ELŐ'!$A$7:$O$48,5))</f>
        <v>0</v>
      </c>
      <c r="E47" s="132">
        <v>21</v>
      </c>
      <c r="F47" s="288" t="str">
        <f>UPPER(IF($E47="","",VLOOKUP($E47,'FE250 ELŐ'!$A$7:$O$48,2)))</f>
        <v xml:space="preserve">HAJNAL BENEDEK </v>
      </c>
      <c r="G47" s="288">
        <f>IF($E47="","",VLOOKUP($E47,'FE250 ELŐ'!$A$7:$O$48,3))</f>
        <v>0</v>
      </c>
      <c r="H47" s="288"/>
      <c r="I47" s="288">
        <f>IF($E47="","",VLOOKUP($E47,'FE250 ELŐ'!$A$7:$O$48,4))</f>
        <v>0</v>
      </c>
      <c r="J47" s="162"/>
      <c r="K47" s="134"/>
      <c r="L47" s="134"/>
      <c r="M47" s="134"/>
      <c r="N47" s="158"/>
      <c r="O47" s="134" t="s">
        <v>199</v>
      </c>
      <c r="P47" s="208"/>
      <c r="Q47" s="136"/>
      <c r="R47" s="208"/>
      <c r="S47" s="140"/>
    </row>
    <row r="48" spans="1:19" s="34" customFormat="1" ht="9.6" customHeight="1" x14ac:dyDescent="0.25">
      <c r="A48" s="142"/>
      <c r="B48" s="216"/>
      <c r="C48" s="216"/>
      <c r="D48" s="283"/>
      <c r="E48" s="152"/>
      <c r="F48" s="289"/>
      <c r="G48" s="289"/>
      <c r="H48" s="290"/>
      <c r="I48" s="291" t="s">
        <v>0</v>
      </c>
      <c r="J48" s="147" t="s">
        <v>195</v>
      </c>
      <c r="K48" s="148" t="str">
        <f>UPPER(IF(OR(J48="a",J48="as"),F47,IF(OR(J48="b",J48="bs"),F49,)))</f>
        <v xml:space="preserve">ILYÉS ÁRON </v>
      </c>
      <c r="L48" s="148"/>
      <c r="M48" s="134"/>
      <c r="N48" s="158"/>
      <c r="O48" s="136"/>
      <c r="P48" s="208"/>
      <c r="Q48" s="136"/>
      <c r="R48" s="208"/>
      <c r="S48" s="140"/>
    </row>
    <row r="49" spans="1:19" s="34" customFormat="1" ht="9.6" customHeight="1" x14ac:dyDescent="0.25">
      <c r="A49" s="142">
        <v>22</v>
      </c>
      <c r="B49" s="241">
        <f>IF($E49="","",VLOOKUP($E49,'FE250 ELŐ'!$A$7:$O$48,14))</f>
        <v>0</v>
      </c>
      <c r="C49" s="241">
        <f>IF($E49="","",VLOOKUP($E49,'FE250 ELŐ'!$A$7:$O$48,15))</f>
        <v>0</v>
      </c>
      <c r="D49" s="282">
        <f>IF($E49="","",VLOOKUP($E49,'FE250 ELŐ'!$A$7:$O$48,5))</f>
        <v>0</v>
      </c>
      <c r="E49" s="132">
        <v>22</v>
      </c>
      <c r="F49" s="288" t="str">
        <f>UPPER(IF($E49="","",VLOOKUP($E49,'FE250 ELŐ'!$A$7:$O$48,2)))</f>
        <v xml:space="preserve">ILYÉS ÁRON </v>
      </c>
      <c r="G49" s="288">
        <f>IF($E49="","",VLOOKUP($E49,'FE250 ELŐ'!$A$7:$O$48,3))</f>
        <v>0</v>
      </c>
      <c r="H49" s="288"/>
      <c r="I49" s="288">
        <f>IF($E49="","",VLOOKUP($E49,'FE250 ELŐ'!$A$7:$O$48,4))</f>
        <v>0</v>
      </c>
      <c r="J49" s="150"/>
      <c r="K49" s="134" t="s">
        <v>199</v>
      </c>
      <c r="L49" s="151"/>
      <c r="M49" s="134"/>
      <c r="N49" s="158"/>
      <c r="O49" s="136"/>
      <c r="P49" s="208"/>
      <c r="Q49" s="136"/>
      <c r="R49" s="208"/>
      <c r="S49" s="140"/>
    </row>
    <row r="50" spans="1:19" s="34" customFormat="1" ht="9.6" customHeight="1" x14ac:dyDescent="0.25">
      <c r="A50" s="142"/>
      <c r="B50" s="216"/>
      <c r="C50" s="216"/>
      <c r="D50" s="283"/>
      <c r="E50" s="152"/>
      <c r="F50" s="289"/>
      <c r="G50" s="289"/>
      <c r="H50" s="290"/>
      <c r="I50" s="289"/>
      <c r="J50" s="153"/>
      <c r="K50" s="146" t="s">
        <v>0</v>
      </c>
      <c r="L50" s="154" t="s">
        <v>195</v>
      </c>
      <c r="M50" s="471" t="str">
        <f>UPPER(IF(OR(L50="a",L50="as"),K48,IF(OR(L50="b",L50="bs"),K52,)))</f>
        <v>ŐRI ÁDÁM KRISTÓF (4)</v>
      </c>
      <c r="N50" s="164"/>
      <c r="O50" s="136"/>
      <c r="P50" s="208"/>
      <c r="Q50" s="136"/>
      <c r="R50" s="208"/>
      <c r="S50" s="140"/>
    </row>
    <row r="51" spans="1:19" s="34" customFormat="1" ht="9.6" customHeight="1" x14ac:dyDescent="0.25">
      <c r="A51" s="142">
        <v>23</v>
      </c>
      <c r="B51" s="241">
        <f>IF($E51="","",VLOOKUP($E51,'FE250 ELŐ'!$A$7:$O$48,14))</f>
        <v>0</v>
      </c>
      <c r="C51" s="241">
        <f>IF($E51="","",VLOOKUP($E51,'FE250 ELŐ'!$A$7:$O$48,15))</f>
        <v>0</v>
      </c>
      <c r="D51" s="282">
        <f>IF($E51="","",VLOOKUP($E51,'FE250 ELŐ'!$A$7:$O$48,5))</f>
        <v>0</v>
      </c>
      <c r="E51" s="132">
        <v>23</v>
      </c>
      <c r="F51" s="288" t="str">
        <f>UPPER(IF($E51="","",VLOOKUP($E51,'FE250 ELŐ'!$A$7:$O$48,2)))</f>
        <v>BYE</v>
      </c>
      <c r="G51" s="288">
        <f>IF($E51="","",VLOOKUP($E51,'FE250 ELŐ'!$A$7:$O$48,3))</f>
        <v>0</v>
      </c>
      <c r="H51" s="288"/>
      <c r="I51" s="288">
        <f>IF($E51="","",VLOOKUP($E51,'FE250 ELŐ'!$A$7:$O$48,4))</f>
        <v>0</v>
      </c>
      <c r="J51" s="135"/>
      <c r="K51" s="134"/>
      <c r="L51" s="157"/>
      <c r="M51" s="134" t="s">
        <v>200</v>
      </c>
      <c r="N51" s="156"/>
      <c r="O51" s="136"/>
      <c r="P51" s="208"/>
      <c r="Q51" s="136"/>
      <c r="R51" s="208"/>
      <c r="S51" s="140"/>
    </row>
    <row r="52" spans="1:19" s="34" customFormat="1" ht="9.6" customHeight="1" x14ac:dyDescent="0.25">
      <c r="A52" s="142"/>
      <c r="B52" s="216"/>
      <c r="C52" s="216"/>
      <c r="D52" s="283"/>
      <c r="E52" s="143"/>
      <c r="F52" s="144"/>
      <c r="G52" s="144"/>
      <c r="H52" s="145"/>
      <c r="I52" s="146" t="s">
        <v>0</v>
      </c>
      <c r="J52" s="147" t="s">
        <v>195</v>
      </c>
      <c r="K52" s="471" t="str">
        <f>UPPER(IF(OR(J52="a",J52="as"),F51,IF(OR(J52="b",J52="bs"),F53,)))</f>
        <v>ŐRI ÁDÁM KRISTÓF (4)</v>
      </c>
      <c r="L52" s="159"/>
      <c r="M52" s="134"/>
      <c r="N52" s="156"/>
      <c r="O52" s="136"/>
      <c r="P52" s="208"/>
      <c r="Q52" s="136"/>
      <c r="R52" s="208"/>
      <c r="S52" s="140"/>
    </row>
    <row r="53" spans="1:19" s="34" customFormat="1" ht="9.6" customHeight="1" x14ac:dyDescent="0.25">
      <c r="A53" s="131">
        <v>24</v>
      </c>
      <c r="B53" s="241">
        <f>IF($E53="","",VLOOKUP($E53,'FE250 ELŐ'!$A$7:$O$48,14))</f>
        <v>0</v>
      </c>
      <c r="C53" s="241">
        <f>IF($E53="","",VLOOKUP($E53,'FE250 ELŐ'!$A$7:$O$48,15))</f>
        <v>0</v>
      </c>
      <c r="D53" s="282">
        <f>IF($E53="","",VLOOKUP($E53,'FE250 ELŐ'!$A$7:$O$48,5))</f>
        <v>0</v>
      </c>
      <c r="E53" s="132">
        <v>24</v>
      </c>
      <c r="F53" s="133" t="str">
        <f>UPPER(IF($E53="","",VLOOKUP($E53,'FE250 ELŐ'!$A$7:$O$48,2)))</f>
        <v>ŐRI ÁDÁM KRISTÓF (4)</v>
      </c>
      <c r="G53" s="133">
        <f>IF($E53="","",VLOOKUP($E53,'FE250 ELŐ'!$A$7:$O$48,3))</f>
        <v>0</v>
      </c>
      <c r="H53" s="133"/>
      <c r="I53" s="133">
        <f>IF($E53="","",VLOOKUP($E53,'FE250 ELŐ'!$A$7:$O$48,4))</f>
        <v>0</v>
      </c>
      <c r="J53" s="160"/>
      <c r="K53" s="134"/>
      <c r="L53" s="134"/>
      <c r="M53" s="134"/>
      <c r="N53" s="156"/>
      <c r="O53" s="136"/>
      <c r="P53" s="208"/>
      <c r="Q53" s="136"/>
      <c r="R53" s="208"/>
      <c r="S53" s="140"/>
    </row>
    <row r="54" spans="1:19" s="34" customFormat="1" ht="9.6" customHeight="1" x14ac:dyDescent="0.25">
      <c r="A54" s="142"/>
      <c r="B54" s="216"/>
      <c r="C54" s="216"/>
      <c r="D54" s="283"/>
      <c r="E54" s="143"/>
      <c r="F54" s="161"/>
      <c r="G54" s="161"/>
      <c r="H54" s="165"/>
      <c r="I54" s="161"/>
      <c r="J54" s="153"/>
      <c r="K54" s="134"/>
      <c r="L54" s="134"/>
      <c r="M54" s="134"/>
      <c r="N54" s="156"/>
      <c r="O54" s="146" t="s">
        <v>0</v>
      </c>
      <c r="P54" s="154" t="s">
        <v>197</v>
      </c>
      <c r="Q54" s="471" t="str">
        <f>UPPER(IF(OR(P54="a",P54="as"),O46,IF(OR(P54="b",P54="bs"),O62,)))</f>
        <v>ŐRI ÁDÁM KRISTÓF (4)</v>
      </c>
      <c r="R54" s="210"/>
      <c r="S54" s="140"/>
    </row>
    <row r="55" spans="1:19" s="34" customFormat="1" ht="9.6" customHeight="1" x14ac:dyDescent="0.25">
      <c r="A55" s="131">
        <v>25</v>
      </c>
      <c r="B55" s="241">
        <f>IF($E55="","",VLOOKUP($E55,'FE250 ELŐ'!$A$7:$O$48,14))</f>
        <v>0</v>
      </c>
      <c r="C55" s="241">
        <f>IF($E55="","",VLOOKUP($E55,'FE250 ELŐ'!$A$7:$O$48,15))</f>
        <v>0</v>
      </c>
      <c r="D55" s="282">
        <f>IF($E55="","",VLOOKUP($E55,'FE250 ELŐ'!$A$7:$O$48,5))</f>
        <v>0</v>
      </c>
      <c r="E55" s="132">
        <v>25</v>
      </c>
      <c r="F55" s="133" t="str">
        <f>UPPER(IF($E55="","",VLOOKUP($E55,'FE250 ELŐ'!$A$7:$O$48,2)))</f>
        <v>KŐRÖSSY BENCE (8)</v>
      </c>
      <c r="G55" s="133">
        <f>IF($E55="","",VLOOKUP($E55,'FE250 ELŐ'!$A$7:$O$48,3))</f>
        <v>0</v>
      </c>
      <c r="H55" s="133"/>
      <c r="I55" s="133">
        <f>IF($E55="","",VLOOKUP($E55,'FE250 ELŐ'!$A$7:$O$48,4))</f>
        <v>0</v>
      </c>
      <c r="J55" s="135"/>
      <c r="K55" s="134"/>
      <c r="L55" s="134"/>
      <c r="M55" s="134"/>
      <c r="N55" s="156"/>
      <c r="O55" s="136"/>
      <c r="P55" s="208"/>
      <c r="Q55" s="134" t="s">
        <v>204</v>
      </c>
      <c r="R55" s="137"/>
      <c r="S55" s="140"/>
    </row>
    <row r="56" spans="1:19" s="34" customFormat="1" ht="9.6" customHeight="1" x14ac:dyDescent="0.25">
      <c r="A56" s="142"/>
      <c r="B56" s="216"/>
      <c r="C56" s="216"/>
      <c r="D56" s="283"/>
      <c r="E56" s="143"/>
      <c r="F56" s="144"/>
      <c r="G56" s="144"/>
      <c r="H56" s="145"/>
      <c r="I56" s="146" t="s">
        <v>0</v>
      </c>
      <c r="J56" s="147" t="s">
        <v>197</v>
      </c>
      <c r="K56" s="471" t="str">
        <f>UPPER(IF(OR(J56="a",J56="as"),F55,IF(OR(J56="b",J56="bs"),F57,)))</f>
        <v>KŐRÖSSY BENCE (8)</v>
      </c>
      <c r="L56" s="148"/>
      <c r="M56" s="134"/>
      <c r="N56" s="156"/>
      <c r="O56" s="136"/>
      <c r="P56" s="208"/>
      <c r="Q56" s="136"/>
      <c r="R56" s="137"/>
      <c r="S56" s="140"/>
    </row>
    <row r="57" spans="1:19" s="34" customFormat="1" ht="9.6" customHeight="1" x14ac:dyDescent="0.25">
      <c r="A57" s="142">
        <v>26</v>
      </c>
      <c r="B57" s="241">
        <f>IF($E57="","",VLOOKUP($E57,'FE250 ELŐ'!$A$7:$O$48,14))</f>
        <v>0</v>
      </c>
      <c r="C57" s="241">
        <f>IF($E57="","",VLOOKUP($E57,'FE250 ELŐ'!$A$7:$O$48,15))</f>
        <v>0</v>
      </c>
      <c r="D57" s="282">
        <f>IF($E57="","",VLOOKUP($E57,'FE250 ELŐ'!$A$7:$O$48,5))</f>
        <v>0</v>
      </c>
      <c r="E57" s="132">
        <v>26</v>
      </c>
      <c r="F57" s="288" t="str">
        <f>UPPER(IF($E57="","",VLOOKUP($E57,'FE250 ELŐ'!$A$7:$O$48,2)))</f>
        <v>BYE</v>
      </c>
      <c r="G57" s="288">
        <f>IF($E57="","",VLOOKUP($E57,'FE250 ELŐ'!$A$7:$O$48,3))</f>
        <v>0</v>
      </c>
      <c r="H57" s="288"/>
      <c r="I57" s="288">
        <f>IF($E57="","",VLOOKUP($E57,'FE250 ELŐ'!$A$7:$O$48,4))</f>
        <v>0</v>
      </c>
      <c r="J57" s="150"/>
      <c r="K57" s="134"/>
      <c r="L57" s="151"/>
      <c r="M57" s="134"/>
      <c r="N57" s="156"/>
      <c r="O57" s="136"/>
      <c r="P57" s="208"/>
      <c r="Q57" s="136"/>
      <c r="R57" s="137"/>
      <c r="S57" s="140"/>
    </row>
    <row r="58" spans="1:19" s="34" customFormat="1" ht="9.6" customHeight="1" x14ac:dyDescent="0.25">
      <c r="A58" s="142"/>
      <c r="B58" s="216"/>
      <c r="C58" s="216"/>
      <c r="D58" s="283"/>
      <c r="E58" s="152"/>
      <c r="F58" s="289"/>
      <c r="G58" s="289"/>
      <c r="H58" s="290"/>
      <c r="I58" s="289"/>
      <c r="J58" s="153"/>
      <c r="K58" s="146" t="s">
        <v>0</v>
      </c>
      <c r="L58" s="154" t="s">
        <v>197</v>
      </c>
      <c r="M58" s="471" t="str">
        <f>UPPER(IF(OR(L58="a",L58="as"),K56,IF(OR(L58="b",L58="bs"),K60,)))</f>
        <v>KŐRÖSSY BENCE (8)</v>
      </c>
      <c r="N58" s="155"/>
      <c r="O58" s="136"/>
      <c r="P58" s="208"/>
      <c r="Q58" s="136"/>
      <c r="R58" s="137"/>
      <c r="S58" s="140"/>
    </row>
    <row r="59" spans="1:19" s="34" customFormat="1" ht="9.6" customHeight="1" x14ac:dyDescent="0.25">
      <c r="A59" s="142">
        <v>27</v>
      </c>
      <c r="B59" s="241">
        <f>IF($E59="","",VLOOKUP($E59,'FE250 ELŐ'!$A$7:$O$48,14))</f>
        <v>0</v>
      </c>
      <c r="C59" s="241">
        <f>IF($E59="","",VLOOKUP($E59,'FE250 ELŐ'!$A$7:$O$48,15))</f>
        <v>0</v>
      </c>
      <c r="D59" s="282">
        <f>IF($E59="","",VLOOKUP($E59,'FE250 ELŐ'!$A$7:$O$48,5))</f>
        <v>0</v>
      </c>
      <c r="E59" s="132">
        <v>27</v>
      </c>
      <c r="F59" s="288" t="str">
        <f>UPPER(IF($E59="","",VLOOKUP($E59,'FE250 ELŐ'!$A$7:$O$48,2)))</f>
        <v xml:space="preserve">VÖRÖS ATTILA </v>
      </c>
      <c r="G59" s="288">
        <f>IF($E59="","",VLOOKUP($E59,'FE250 ELŐ'!$A$7:$O$48,3))</f>
        <v>0</v>
      </c>
      <c r="H59" s="288"/>
      <c r="I59" s="288">
        <f>IF($E59="","",VLOOKUP($E59,'FE250 ELŐ'!$A$7:$O$48,4))</f>
        <v>0</v>
      </c>
      <c r="J59" s="135"/>
      <c r="K59" s="134"/>
      <c r="L59" s="157"/>
      <c r="M59" s="134" t="s">
        <v>199</v>
      </c>
      <c r="N59" s="158"/>
      <c r="O59" s="136"/>
      <c r="P59" s="208"/>
      <c r="Q59" s="136"/>
      <c r="R59" s="137"/>
      <c r="S59" s="167"/>
    </row>
    <row r="60" spans="1:19" s="34" customFormat="1" ht="9.6" customHeight="1" x14ac:dyDescent="0.25">
      <c r="A60" s="142"/>
      <c r="B60" s="216"/>
      <c r="C60" s="216"/>
      <c r="D60" s="283"/>
      <c r="E60" s="152"/>
      <c r="F60" s="289"/>
      <c r="G60" s="289"/>
      <c r="H60" s="290"/>
      <c r="I60" s="291" t="s">
        <v>0</v>
      </c>
      <c r="J60" s="147" t="s">
        <v>197</v>
      </c>
      <c r="K60" s="148" t="str">
        <f>UPPER(IF(OR(J60="a",J60="as"),F59,IF(OR(J60="b",J60="bs"),F61,)))</f>
        <v xml:space="preserve">VÖRÖS ATTILA </v>
      </c>
      <c r="L60" s="159"/>
      <c r="M60" s="134"/>
      <c r="N60" s="158"/>
      <c r="O60" s="136"/>
      <c r="P60" s="208"/>
      <c r="Q60" s="136"/>
      <c r="R60" s="137"/>
      <c r="S60" s="140"/>
    </row>
    <row r="61" spans="1:19" s="34" customFormat="1" ht="9.6" customHeight="1" x14ac:dyDescent="0.25">
      <c r="A61" s="142">
        <v>28</v>
      </c>
      <c r="B61" s="241">
        <f>IF($E61="","",VLOOKUP($E61,'FE250 ELŐ'!$A$7:$O$48,14))</f>
        <v>0</v>
      </c>
      <c r="C61" s="241">
        <f>IF($E61="","",VLOOKUP($E61,'FE250 ELŐ'!$A$7:$O$48,15))</f>
        <v>0</v>
      </c>
      <c r="D61" s="282">
        <f>IF($E61="","",VLOOKUP($E61,'FE250 ELŐ'!$A$7:$O$48,5))</f>
        <v>0</v>
      </c>
      <c r="E61" s="132">
        <v>28</v>
      </c>
      <c r="F61" s="288" t="str">
        <f>UPPER(IF($E61="","",VLOOKUP($E61,'FE250 ELŐ'!$A$7:$O$48,2)))</f>
        <v>BYE</v>
      </c>
      <c r="G61" s="288">
        <f>IF($E61="","",VLOOKUP($E61,'FE250 ELŐ'!$A$7:$O$48,3))</f>
        <v>0</v>
      </c>
      <c r="H61" s="288"/>
      <c r="I61" s="288">
        <f>IF($E61="","",VLOOKUP($E61,'FE250 ELŐ'!$A$7:$O$48,4))</f>
        <v>0</v>
      </c>
      <c r="J61" s="160"/>
      <c r="K61" s="134"/>
      <c r="L61" s="134"/>
      <c r="M61" s="134"/>
      <c r="N61" s="158"/>
      <c r="O61" s="136"/>
      <c r="P61" s="208"/>
      <c r="Q61" s="136"/>
      <c r="R61" s="137"/>
      <c r="S61" s="140"/>
    </row>
    <row r="62" spans="1:19" s="34" customFormat="1" ht="9.6" customHeight="1" x14ac:dyDescent="0.25">
      <c r="A62" s="142"/>
      <c r="B62" s="216"/>
      <c r="C62" s="216"/>
      <c r="D62" s="283"/>
      <c r="E62" s="152"/>
      <c r="F62" s="289"/>
      <c r="G62" s="289"/>
      <c r="H62" s="290"/>
      <c r="I62" s="289"/>
      <c r="J62" s="153"/>
      <c r="K62" s="134"/>
      <c r="L62" s="134"/>
      <c r="M62" s="146" t="s">
        <v>0</v>
      </c>
      <c r="N62" s="154" t="s">
        <v>68</v>
      </c>
      <c r="O62" s="471" t="str">
        <f>UPPER(IF(OR(N62="a",N62="as"),M58,IF(OR(N62="b",N62="bs"),M66,)))</f>
        <v>KŐRÖSSY BENCE (8)</v>
      </c>
      <c r="P62" s="210"/>
      <c r="Q62" s="136"/>
      <c r="R62" s="137"/>
      <c r="S62" s="140"/>
    </row>
    <row r="63" spans="1:19" s="34" customFormat="1" ht="9.6" customHeight="1" x14ac:dyDescent="0.25">
      <c r="A63" s="142">
        <v>29</v>
      </c>
      <c r="B63" s="241">
        <f>IF($E63="","",VLOOKUP($E63,'FE250 ELŐ'!$A$7:$O$48,14))</f>
        <v>0</v>
      </c>
      <c r="C63" s="241">
        <f>IF($E63="","",VLOOKUP($E63,'FE250 ELŐ'!$A$7:$O$48,15))</f>
        <v>0</v>
      </c>
      <c r="D63" s="282">
        <f>IF($E63="","",VLOOKUP($E63,'FE250 ELŐ'!$A$7:$O$48,5))</f>
        <v>0</v>
      </c>
      <c r="E63" s="132">
        <v>29</v>
      </c>
      <c r="F63" s="288" t="str">
        <f>UPPER(IF($E63="","",VLOOKUP($E63,'FE250 ELŐ'!$A$7:$O$48,2)))</f>
        <v xml:space="preserve">HÖNICH MÁRIÓ </v>
      </c>
      <c r="G63" s="288">
        <f>IF($E63="","",VLOOKUP($E63,'FE250 ELŐ'!$A$7:$O$48,3))</f>
        <v>0</v>
      </c>
      <c r="H63" s="288"/>
      <c r="I63" s="288">
        <f>IF($E63="","",VLOOKUP($E63,'FE250 ELŐ'!$A$7:$O$48,4))</f>
        <v>0</v>
      </c>
      <c r="J63" s="162"/>
      <c r="K63" s="134"/>
      <c r="L63" s="134"/>
      <c r="M63" s="134"/>
      <c r="N63" s="158"/>
      <c r="O63" s="134" t="s">
        <v>204</v>
      </c>
      <c r="P63" s="156"/>
      <c r="Q63" s="138"/>
      <c r="R63" s="139"/>
      <c r="S63" s="140"/>
    </row>
    <row r="64" spans="1:19" s="34" customFormat="1" ht="9.6" customHeight="1" x14ac:dyDescent="0.25">
      <c r="A64" s="142"/>
      <c r="B64" s="216"/>
      <c r="C64" s="216"/>
      <c r="D64" s="283"/>
      <c r="E64" s="152"/>
      <c r="F64" s="289"/>
      <c r="G64" s="289"/>
      <c r="H64" s="290"/>
      <c r="I64" s="291" t="s">
        <v>0</v>
      </c>
      <c r="J64" s="147" t="s">
        <v>197</v>
      </c>
      <c r="K64" s="148" t="str">
        <f>UPPER(IF(OR(J64="a",J64="as"),F63,IF(OR(J64="b",J64="bs"),F65,)))</f>
        <v xml:space="preserve">HÖNICH MÁRIÓ </v>
      </c>
      <c r="L64" s="148"/>
      <c r="M64" s="134"/>
      <c r="N64" s="158"/>
      <c r="O64" s="156"/>
      <c r="P64" s="156"/>
      <c r="Q64" s="138"/>
      <c r="R64" s="139"/>
      <c r="S64" s="140"/>
    </row>
    <row r="65" spans="1:19" s="34" customFormat="1" ht="9.6" customHeight="1" x14ac:dyDescent="0.25">
      <c r="A65" s="142">
        <v>30</v>
      </c>
      <c r="B65" s="241">
        <f>IF($E65="","",VLOOKUP($E65,'FE250 ELŐ'!$A$7:$O$48,14))</f>
        <v>0</v>
      </c>
      <c r="C65" s="241">
        <f>IF($E65="","",VLOOKUP($E65,'FE250 ELŐ'!$A$7:$O$48,15))</f>
        <v>0</v>
      </c>
      <c r="D65" s="282">
        <f>IF($E65="","",VLOOKUP($E65,'FE250 ELŐ'!$A$7:$O$48,5))</f>
        <v>0</v>
      </c>
      <c r="E65" s="132">
        <v>30</v>
      </c>
      <c r="F65" s="288" t="str">
        <f>UPPER(IF($E65="","",VLOOKUP($E65,'FE250 ELŐ'!$A$7:$O$48,2)))</f>
        <v xml:space="preserve">KALTENECKER DÁVID </v>
      </c>
      <c r="G65" s="288">
        <f>IF($E65="","",VLOOKUP($E65,'FE250 ELŐ'!$A$7:$O$48,3))</f>
        <v>0</v>
      </c>
      <c r="H65" s="288"/>
      <c r="I65" s="288">
        <f>IF($E65="","",VLOOKUP($E65,'FE250 ELŐ'!$A$7:$O$48,4))</f>
        <v>0</v>
      </c>
      <c r="J65" s="150"/>
      <c r="K65" s="134" t="s">
        <v>205</v>
      </c>
      <c r="L65" s="151"/>
      <c r="M65" s="134"/>
      <c r="N65" s="158"/>
      <c r="O65" s="156"/>
      <c r="P65" s="156"/>
      <c r="Q65" s="138"/>
      <c r="R65" s="139"/>
      <c r="S65" s="140"/>
    </row>
    <row r="66" spans="1:19" s="34" customFormat="1" ht="9.6" customHeight="1" x14ac:dyDescent="0.25">
      <c r="A66" s="142"/>
      <c r="B66" s="216"/>
      <c r="C66" s="216"/>
      <c r="D66" s="283"/>
      <c r="E66" s="152"/>
      <c r="F66" s="289"/>
      <c r="G66" s="289"/>
      <c r="H66" s="290"/>
      <c r="I66" s="289"/>
      <c r="J66" s="153"/>
      <c r="K66" s="146" t="s">
        <v>0</v>
      </c>
      <c r="L66" s="154" t="s">
        <v>197</v>
      </c>
      <c r="M66" s="148" t="str">
        <f>UPPER(IF(OR(L66="a",L66="as"),K64,IF(OR(L66="b",L66="bs"),K68,)))</f>
        <v xml:space="preserve">HÖNICH MÁRIÓ </v>
      </c>
      <c r="N66" s="164"/>
      <c r="O66" s="156"/>
      <c r="P66" s="156"/>
      <c r="Q66" s="138"/>
      <c r="R66" s="139"/>
      <c r="S66" s="140"/>
    </row>
    <row r="67" spans="1:19" s="34" customFormat="1" ht="9.6" customHeight="1" x14ac:dyDescent="0.25">
      <c r="A67" s="142">
        <v>31</v>
      </c>
      <c r="B67" s="241">
        <f>IF($E67="","",VLOOKUP($E67,'FE250 ELŐ'!$A$7:$O$48,14))</f>
        <v>0</v>
      </c>
      <c r="C67" s="241">
        <f>IF($E67="","",VLOOKUP($E67,'FE250 ELŐ'!$A$7:$O$48,15))</f>
        <v>0</v>
      </c>
      <c r="D67" s="282">
        <f>IF($E67="","",VLOOKUP($E67,'FE250 ELŐ'!$A$7:$O$48,5))</f>
        <v>0</v>
      </c>
      <c r="E67" s="132">
        <v>31</v>
      </c>
      <c r="F67" s="288" t="str">
        <f>UPPER(IF($E67="","",VLOOKUP($E67,'FE250 ELŐ'!$A$7:$O$48,2)))</f>
        <v>BYE</v>
      </c>
      <c r="G67" s="288">
        <f>IF($E67="","",VLOOKUP($E67,'FE250 ELŐ'!$A$7:$O$48,3))</f>
        <v>0</v>
      </c>
      <c r="H67" s="288"/>
      <c r="I67" s="288">
        <f>IF($E67="","",VLOOKUP($E67,'FE250 ELŐ'!$A$7:$O$48,4))</f>
        <v>0</v>
      </c>
      <c r="J67" s="135"/>
      <c r="K67" s="134"/>
      <c r="L67" s="157"/>
      <c r="M67" s="134" t="s">
        <v>198</v>
      </c>
      <c r="N67" s="156"/>
      <c r="O67" s="156"/>
      <c r="P67" s="156"/>
      <c r="Q67" s="138"/>
      <c r="R67" s="139"/>
      <c r="S67" s="140"/>
    </row>
    <row r="68" spans="1:19" s="34" customFormat="1" ht="9.6" customHeight="1" x14ac:dyDescent="0.25">
      <c r="A68" s="142"/>
      <c r="B68" s="216"/>
      <c r="C68" s="216"/>
      <c r="D68" s="283"/>
      <c r="E68" s="143"/>
      <c r="F68" s="144"/>
      <c r="G68" s="144"/>
      <c r="H68" s="145"/>
      <c r="I68" s="146" t="s">
        <v>0</v>
      </c>
      <c r="J68" s="147" t="s">
        <v>195</v>
      </c>
      <c r="K68" s="471" t="str">
        <f>UPPER(IF(OR(J68="a",J68="as"),F67,IF(OR(J68="b",J68="bs"),F69,)))</f>
        <v>MISKY ISTVÁN (2)</v>
      </c>
      <c r="L68" s="159"/>
      <c r="M68" s="134"/>
      <c r="N68" s="156"/>
      <c r="O68" s="156"/>
      <c r="P68" s="156"/>
      <c r="Q68" s="138"/>
      <c r="R68" s="139"/>
      <c r="S68" s="140"/>
    </row>
    <row r="69" spans="1:19" s="34" customFormat="1" ht="9.6" customHeight="1" x14ac:dyDescent="0.25">
      <c r="A69" s="131">
        <v>32</v>
      </c>
      <c r="B69" s="241">
        <f>IF($E69="","",VLOOKUP($E69,'FE250 ELŐ'!$A$7:$O$48,14))</f>
        <v>0</v>
      </c>
      <c r="C69" s="241">
        <f>IF($E69="","",VLOOKUP($E69,'FE250 ELŐ'!$A$7:$O$48,15))</f>
        <v>0</v>
      </c>
      <c r="D69" s="282">
        <f>IF($E69="","",VLOOKUP($E69,'FE250 ELŐ'!$A$7:$O$48,5))</f>
        <v>0</v>
      </c>
      <c r="E69" s="132">
        <v>32</v>
      </c>
      <c r="F69" s="133" t="str">
        <f>UPPER(IF($E69="","",VLOOKUP($E69,'FE250 ELŐ'!$A$7:$O$48,2)))</f>
        <v>MISKY ISTVÁN (2)</v>
      </c>
      <c r="G69" s="133">
        <f>IF($E69="","",VLOOKUP($E69,'FE250 ELŐ'!$A$7:$O$48,3))</f>
        <v>0</v>
      </c>
      <c r="H69" s="133"/>
      <c r="I69" s="133">
        <f>IF($E69="","",VLOOKUP($E69,'FE250 ELŐ'!$A$7:$O$48,4))</f>
        <v>0</v>
      </c>
      <c r="J69" s="160"/>
      <c r="K69" s="134"/>
      <c r="L69" s="134"/>
      <c r="M69" s="134"/>
      <c r="N69" s="134"/>
      <c r="O69" s="136"/>
      <c r="P69" s="137"/>
      <c r="Q69" s="138"/>
      <c r="R69" s="139"/>
      <c r="S69" s="140"/>
    </row>
    <row r="70" spans="1:19" s="2" customFormat="1" ht="6.75" customHeight="1" x14ac:dyDescent="0.25">
      <c r="A70" s="168"/>
      <c r="B70" s="168"/>
      <c r="C70" s="168"/>
      <c r="D70" s="168"/>
      <c r="E70" s="168"/>
      <c r="F70" s="169"/>
      <c r="G70" s="169"/>
      <c r="H70" s="169"/>
      <c r="I70" s="169"/>
      <c r="J70" s="170"/>
      <c r="K70" s="171"/>
      <c r="L70" s="172"/>
      <c r="M70" s="171"/>
      <c r="N70" s="172"/>
      <c r="O70" s="171"/>
      <c r="P70" s="172"/>
      <c r="Q70" s="171"/>
      <c r="R70" s="172"/>
      <c r="S70" s="173"/>
    </row>
    <row r="71" spans="1:19" s="18" customFormat="1" ht="10.5" customHeight="1" x14ac:dyDescent="0.25">
      <c r="A71" s="174" t="s">
        <v>43</v>
      </c>
      <c r="B71" s="175"/>
      <c r="C71" s="175"/>
      <c r="D71" s="267"/>
      <c r="E71" s="176" t="s">
        <v>4</v>
      </c>
      <c r="F71" s="177" t="s">
        <v>45</v>
      </c>
      <c r="G71" s="176"/>
      <c r="H71" s="178"/>
      <c r="I71" s="179"/>
      <c r="J71" s="176" t="s">
        <v>4</v>
      </c>
      <c r="K71" s="177" t="s">
        <v>54</v>
      </c>
      <c r="L71" s="180"/>
      <c r="M71" s="177" t="s">
        <v>55</v>
      </c>
      <c r="N71" s="181"/>
      <c r="O71" s="182" t="s">
        <v>56</v>
      </c>
      <c r="P71" s="182"/>
      <c r="Q71" s="183"/>
      <c r="R71" s="184"/>
    </row>
    <row r="72" spans="1:19" s="18" customFormat="1" ht="9" customHeight="1" x14ac:dyDescent="0.25">
      <c r="A72" s="268" t="s">
        <v>44</v>
      </c>
      <c r="B72" s="269"/>
      <c r="C72" s="270"/>
      <c r="D72" s="271"/>
      <c r="E72" s="186">
        <v>1</v>
      </c>
      <c r="F72" s="85"/>
      <c r="G72" s="187"/>
      <c r="H72" s="85"/>
      <c r="I72" s="84"/>
      <c r="J72" s="188" t="s">
        <v>5</v>
      </c>
      <c r="K72" s="185"/>
      <c r="L72" s="189"/>
      <c r="M72" s="185"/>
      <c r="N72" s="190"/>
      <c r="O72" s="191" t="s">
        <v>46</v>
      </c>
      <c r="P72" s="192"/>
      <c r="Q72" s="192"/>
      <c r="R72" s="193"/>
    </row>
    <row r="73" spans="1:19" s="18" customFormat="1" ht="9" customHeight="1" x14ac:dyDescent="0.25">
      <c r="A73" s="198" t="s">
        <v>53</v>
      </c>
      <c r="B73" s="196"/>
      <c r="C73" s="264"/>
      <c r="D73" s="199"/>
      <c r="E73" s="186">
        <v>2</v>
      </c>
      <c r="F73" s="85"/>
      <c r="G73" s="187"/>
      <c r="H73" s="85"/>
      <c r="I73" s="84"/>
      <c r="J73" s="188" t="s">
        <v>6</v>
      </c>
      <c r="K73" s="185"/>
      <c r="L73" s="189"/>
      <c r="M73" s="185"/>
      <c r="N73" s="190"/>
      <c r="O73" s="194"/>
      <c r="P73" s="195"/>
      <c r="Q73" s="196"/>
      <c r="R73" s="197"/>
    </row>
    <row r="74" spans="1:19" s="18" customFormat="1" ht="9" customHeight="1" x14ac:dyDescent="0.25">
      <c r="A74" s="235"/>
      <c r="B74" s="236"/>
      <c r="C74" s="265"/>
      <c r="D74" s="237"/>
      <c r="E74" s="186">
        <v>3</v>
      </c>
      <c r="F74" s="85"/>
      <c r="G74" s="187"/>
      <c r="H74" s="85"/>
      <c r="I74" s="84"/>
      <c r="J74" s="188" t="s">
        <v>7</v>
      </c>
      <c r="K74" s="185"/>
      <c r="L74" s="189"/>
      <c r="M74" s="185"/>
      <c r="N74" s="190"/>
      <c r="O74" s="191" t="s">
        <v>47</v>
      </c>
      <c r="P74" s="192"/>
      <c r="Q74" s="192"/>
      <c r="R74" s="193"/>
    </row>
    <row r="75" spans="1:19" s="18" customFormat="1" ht="9" customHeight="1" x14ac:dyDescent="0.25">
      <c r="A75" s="200"/>
      <c r="B75" s="126"/>
      <c r="C75" s="126"/>
      <c r="D75" s="201"/>
      <c r="E75" s="186">
        <v>4</v>
      </c>
      <c r="F75" s="85"/>
      <c r="G75" s="187"/>
      <c r="H75" s="85"/>
      <c r="I75" s="84"/>
      <c r="J75" s="188" t="s">
        <v>8</v>
      </c>
      <c r="K75" s="185"/>
      <c r="L75" s="189"/>
      <c r="M75" s="185"/>
      <c r="N75" s="190"/>
      <c r="O75" s="185"/>
      <c r="P75" s="189"/>
      <c r="Q75" s="185"/>
      <c r="R75" s="190"/>
    </row>
    <row r="76" spans="1:19" s="18" customFormat="1" ht="9" customHeight="1" x14ac:dyDescent="0.25">
      <c r="A76" s="223"/>
      <c r="B76" s="238"/>
      <c r="C76" s="238"/>
      <c r="D76" s="266"/>
      <c r="E76" s="186">
        <v>5</v>
      </c>
      <c r="F76" s="85"/>
      <c r="G76" s="187"/>
      <c r="H76" s="85"/>
      <c r="I76" s="84"/>
      <c r="J76" s="188" t="s">
        <v>9</v>
      </c>
      <c r="K76" s="185"/>
      <c r="L76" s="189"/>
      <c r="M76" s="185"/>
      <c r="N76" s="190"/>
      <c r="O76" s="196"/>
      <c r="P76" s="195"/>
      <c r="Q76" s="196"/>
      <c r="R76" s="197"/>
    </row>
    <row r="77" spans="1:19" s="18" customFormat="1" ht="9" customHeight="1" x14ac:dyDescent="0.25">
      <c r="A77" s="224"/>
      <c r="B77" s="22"/>
      <c r="C77" s="126"/>
      <c r="D77" s="201"/>
      <c r="E77" s="186">
        <v>6</v>
      </c>
      <c r="F77" s="85"/>
      <c r="G77" s="187"/>
      <c r="H77" s="85"/>
      <c r="I77" s="84"/>
      <c r="J77" s="188" t="s">
        <v>10</v>
      </c>
      <c r="K77" s="185"/>
      <c r="L77" s="189"/>
      <c r="M77" s="185"/>
      <c r="N77" s="190"/>
      <c r="O77" s="191" t="s">
        <v>33</v>
      </c>
      <c r="P77" s="192"/>
      <c r="Q77" s="192"/>
      <c r="R77" s="193"/>
    </row>
    <row r="78" spans="1:19" s="18" customFormat="1" ht="9" customHeight="1" x14ac:dyDescent="0.25">
      <c r="A78" s="224"/>
      <c r="B78" s="22"/>
      <c r="C78" s="215"/>
      <c r="D78" s="233"/>
      <c r="E78" s="186">
        <v>7</v>
      </c>
      <c r="F78" s="85"/>
      <c r="G78" s="187"/>
      <c r="H78" s="85"/>
      <c r="I78" s="84"/>
      <c r="J78" s="188" t="s">
        <v>11</v>
      </c>
      <c r="K78" s="185"/>
      <c r="L78" s="189"/>
      <c r="M78" s="185"/>
      <c r="N78" s="190"/>
      <c r="O78" s="185"/>
      <c r="P78" s="189"/>
      <c r="Q78" s="185"/>
      <c r="R78" s="190"/>
    </row>
    <row r="79" spans="1:19" s="18" customFormat="1" ht="9" customHeight="1" x14ac:dyDescent="0.25">
      <c r="A79" s="225"/>
      <c r="B79" s="222"/>
      <c r="C79" s="263"/>
      <c r="D79" s="234"/>
      <c r="E79" s="202">
        <v>8</v>
      </c>
      <c r="F79" s="203"/>
      <c r="G79" s="204"/>
      <c r="H79" s="203"/>
      <c r="I79" s="205"/>
      <c r="J79" s="206" t="s">
        <v>12</v>
      </c>
      <c r="K79" s="196"/>
      <c r="L79" s="195"/>
      <c r="M79" s="196"/>
      <c r="N79" s="197"/>
      <c r="O79" s="196">
        <f>R4</f>
        <v>0</v>
      </c>
      <c r="P79" s="195"/>
      <c r="Q79" s="196"/>
      <c r="R79" s="207">
        <f>MIN(8,'FE250 ELŐ'!Q5)</f>
        <v>8</v>
      </c>
    </row>
  </sheetData>
  <mergeCells count="2">
    <mergeCell ref="A4:C4"/>
    <mergeCell ref="Q41:R41"/>
  </mergeCells>
  <conditionalFormatting sqref="E7 E9 E11">
    <cfRule type="expression" dxfId="121" priority="1" stopIfTrue="1">
      <formula>$E7&lt;9</formula>
    </cfRule>
  </conditionalFormatting>
  <conditionalFormatting sqref="E13 E15 E17 E19 E21 E23 E25 E27 E29 E31 E33 E35 E37 E39 E41 E43 E45 E47 E49 E51 E53 E55 E57 E59 E61 E63 E65 E67 E69">
    <cfRule type="expression" dxfId="120" priority="7" stopIfTrue="1">
      <formula>AND($E13&lt;9,$C13&gt;0)</formula>
    </cfRule>
  </conditionalFormatting>
  <conditionalFormatting sqref="H7 H9 H11 H13 H15 H17 H19 H21 H23 H25 H27 H29 H31 H33 H35 H37 H39 H41 H43 H45 H47 H49 H51 H53 H55 H57 H59 H61 H63 H65 H67 H69">
    <cfRule type="expression" dxfId="119" priority="11" stopIfTrue="1">
      <formula>AND($E7&lt;9,$C7&gt;0)</formula>
    </cfRule>
  </conditionalFormatting>
  <conditionalFormatting sqref="I8 K10 I12 M14 I16 K18 I20 O22 I24 K26 I28 M30 I32 K34 I36 O39 I40 K42 I44 M46 I48 K50 I52 O54 I56 K58 I60 M62 I64 K66 I68">
    <cfRule type="expression" dxfId="118" priority="8" stopIfTrue="1">
      <formula>AND($O$1="CU",I8="Umpire")</formula>
    </cfRule>
    <cfRule type="expression" dxfId="117" priority="9" stopIfTrue="1">
      <formula>AND($O$1="CU",I8&lt;&gt;"Umpire",J8&lt;&gt;"")</formula>
    </cfRule>
    <cfRule type="expression" dxfId="116" priority="10" stopIfTrue="1">
      <formula>AND($O$1="CU",I8&lt;&gt;"Umpire")</formula>
    </cfRule>
  </conditionalFormatting>
  <conditionalFormatting sqref="J8 L10 J12 N14 J16 L18 J20 P22 J24 L26 J28 N30 J32 L34 J36 P39 J40 L42 J44 N46 J48 L50 J52 P54 J56 L58 J60 N62 J64 L66 J68 R79">
    <cfRule type="expression" dxfId="115" priority="4" stopIfTrue="1">
      <formula>$O$1="CU"</formula>
    </cfRule>
  </conditionalFormatting>
  <conditionalFormatting sqref="K8 M10 K12 O14 K16 M18 K20 Q22 K24 M26 K28 O30 K32 M34 K36 K40 M42 K44 O46 K48 M50 K52 Q54 K56 M58 K60 O62 K64 M66 K68">
    <cfRule type="expression" dxfId="114" priority="5" stopIfTrue="1">
      <formula>J8="as"</formula>
    </cfRule>
    <cfRule type="expression" dxfId="113" priority="6" stopIfTrue="1">
      <formula>J8="bs"</formula>
    </cfRule>
  </conditionalFormatting>
  <conditionalFormatting sqref="Q38">
    <cfRule type="expression" dxfId="112" priority="2" stopIfTrue="1">
      <formula>P39="as"</formula>
    </cfRule>
    <cfRule type="expression" dxfId="111" priority="3" stopIfTrue="1">
      <formula>P39="bs"</formula>
    </cfRule>
  </conditionalFormatting>
  <dataValidations count="2">
    <dataValidation type="list" allowBlank="1" showInputMessage="1" sqref="O54 O39 O22" xr:uid="{00000000-0002-0000-0B00-000000000000}">
      <formula1>$V$8:$V$17</formula1>
    </dataValidation>
    <dataValidation type="list" allowBlank="1" showInputMessage="1" sqref="I8 I24 I12 I28 I16 I40 I20 I44 I48 I52 I32 I36 I56 I60 I64 I68 K66 K58 K50 K42 K34 K26 K18 K10 M14 M30 M46 M62" xr:uid="{00000000-0002-0000-0B00-000001000000}">
      <formula1>$U$7:$U$16</formula1>
    </dataValidation>
  </dataValidations>
  <printOptions horizontalCentered="1"/>
  <pageMargins left="0.35" right="0.35" top="0.39" bottom="0.39" header="0" footer="0"/>
  <pageSetup paperSize="9" orientation="portrait" horizontalDpi="360" verticalDpi="36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4513" r:id="rId4" name="Button 1">
              <controlPr defaultSize="0" print="0" autoFill="0" autoPict="0" macro="[0]!Jun_Show_CU">
                <anchor moveWithCells="1" sizeWithCells="1">
                  <from>
                    <xdr:col>12</xdr:col>
                    <xdr:colOff>525780</xdr:colOff>
                    <xdr:row>0</xdr:row>
                    <xdr:rowOff>7620</xdr:rowOff>
                  </from>
                  <to>
                    <xdr:col>14</xdr:col>
                    <xdr:colOff>373380</xdr:colOff>
                    <xdr:row>0</xdr:row>
                    <xdr:rowOff>175260</xdr:rowOff>
                  </to>
                </anchor>
              </controlPr>
            </control>
          </mc:Choice>
        </mc:AlternateContent>
        <mc:AlternateContent xmlns:mc="http://schemas.openxmlformats.org/markup-compatibility/2006">
          <mc:Choice Requires="x14">
            <control shapeId="704514" r:id="rId5" name="Button 2">
              <controlPr defaultSize="0" print="0" autoFill="0" autoPict="0" macro="[0]!Jun_Hide_CU">
                <anchor moveWithCells="1" sizeWithCells="1">
                  <from>
                    <xdr:col>12</xdr:col>
                    <xdr:colOff>518160</xdr:colOff>
                    <xdr:row>0</xdr:row>
                    <xdr:rowOff>182880</xdr:rowOff>
                  </from>
                  <to>
                    <xdr:col>14</xdr:col>
                    <xdr:colOff>373380</xdr:colOff>
                    <xdr:row>1</xdr:row>
                    <xdr:rowOff>60960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tabColor indexed="42"/>
  </sheetPr>
  <dimension ref="A1:Q156"/>
  <sheetViews>
    <sheetView showGridLines="0" showZeros="0" view="pageBreakPreview" zoomScale="60" zoomScaleNormal="100" workbookViewId="0">
      <pane ySplit="6" topLeftCell="A7" activePane="bottomLeft" state="frozen"/>
      <selection activeCell="F2" sqref="F2"/>
      <selection pane="bottomLeft" activeCell="D13" sqref="D13"/>
    </sheetView>
  </sheetViews>
  <sheetFormatPr defaultRowHeight="13.2" x14ac:dyDescent="0.25"/>
  <cols>
    <col min="1" max="1" width="3.88671875" customWidth="1"/>
    <col min="2" max="2" width="14.33203125" customWidth="1"/>
    <col min="3" max="3" width="12" customWidth="1"/>
    <col min="4" max="4" width="11.109375" style="40" customWidth="1"/>
    <col min="5" max="5" width="9.33203125" style="433" customWidth="1"/>
    <col min="6" max="6" width="6.109375" style="92" hidden="1" customWidth="1"/>
    <col min="7" max="7" width="33.88671875" style="92" customWidth="1"/>
    <col min="8" max="8" width="7.6640625" style="40" customWidth="1"/>
    <col min="9" max="13" width="7.44140625" style="40" hidden="1" customWidth="1"/>
    <col min="14" max="15" width="7.44140625" style="40" customWidth="1"/>
    <col min="16" max="16" width="7.44140625" style="40" hidden="1" customWidth="1"/>
    <col min="17" max="17" width="7.44140625" style="40" customWidth="1"/>
  </cols>
  <sheetData>
    <row r="1" spans="1:17" ht="24.6" x14ac:dyDescent="0.4">
      <c r="A1" s="243" t="str">
        <f>Altalanos!$A$6</f>
        <v>OB</v>
      </c>
      <c r="B1" s="86"/>
      <c r="C1" s="86"/>
      <c r="D1" s="239"/>
      <c r="E1" s="259" t="s">
        <v>52</v>
      </c>
      <c r="F1" s="105"/>
      <c r="G1" s="250"/>
      <c r="H1" s="87"/>
      <c r="I1" s="87"/>
      <c r="J1" s="251"/>
      <c r="K1" s="251"/>
      <c r="L1" s="251"/>
      <c r="M1" s="251"/>
      <c r="N1" s="251"/>
      <c r="O1" s="251"/>
      <c r="P1" s="251"/>
      <c r="Q1" s="252"/>
    </row>
    <row r="2" spans="1:17" ht="13.8" thickBot="1" x14ac:dyDescent="0.3">
      <c r="B2" s="88" t="s">
        <v>51</v>
      </c>
      <c r="C2" s="277">
        <f>Altalanos!$E$8</f>
        <v>0</v>
      </c>
      <c r="D2" s="105"/>
      <c r="E2" s="259" t="s">
        <v>34</v>
      </c>
      <c r="F2" s="93"/>
      <c r="G2" s="93"/>
      <c r="H2" s="422"/>
      <c r="I2" s="422"/>
      <c r="J2" s="87"/>
      <c r="K2" s="87"/>
      <c r="L2" s="87"/>
      <c r="M2" s="87"/>
      <c r="N2" s="99"/>
      <c r="O2" s="80"/>
      <c r="P2" s="80"/>
      <c r="Q2" s="99"/>
    </row>
    <row r="3" spans="1:17" s="2" customFormat="1" ht="13.8" thickBot="1" x14ac:dyDescent="0.3">
      <c r="A3" s="416" t="s">
        <v>50</v>
      </c>
      <c r="B3" s="420"/>
      <c r="C3" s="420"/>
      <c r="D3" s="420"/>
      <c r="E3" s="420"/>
      <c r="F3" s="420"/>
      <c r="G3" s="420"/>
      <c r="H3" s="420"/>
      <c r="I3" s="421"/>
      <c r="J3" s="100"/>
      <c r="K3" s="106"/>
      <c r="L3" s="106"/>
      <c r="M3" s="106"/>
      <c r="N3" s="287" t="s">
        <v>33</v>
      </c>
      <c r="O3" s="101"/>
      <c r="P3" s="107"/>
      <c r="Q3" s="260"/>
    </row>
    <row r="4" spans="1:17" s="2" customFormat="1" x14ac:dyDescent="0.25">
      <c r="A4" s="50" t="s">
        <v>24</v>
      </c>
      <c r="B4" s="50"/>
      <c r="C4" s="48" t="s">
        <v>21</v>
      </c>
      <c r="D4" s="50" t="s">
        <v>29</v>
      </c>
      <c r="E4" s="81"/>
      <c r="G4" s="108"/>
      <c r="H4" s="435" t="s">
        <v>30</v>
      </c>
      <c r="I4" s="426"/>
      <c r="J4" s="109"/>
      <c r="K4" s="110"/>
      <c r="L4" s="110"/>
      <c r="M4" s="110"/>
      <c r="N4" s="109"/>
      <c r="O4" s="261"/>
      <c r="P4" s="261"/>
      <c r="Q4" s="111"/>
    </row>
    <row r="5" spans="1:17" s="2" customFormat="1" ht="13.8" thickBot="1" x14ac:dyDescent="0.3">
      <c r="A5" s="253">
        <f>Altalanos!$A$10</f>
        <v>0</v>
      </c>
      <c r="B5" s="253"/>
      <c r="C5" s="89">
        <f>Altalanos!$C$10</f>
        <v>0</v>
      </c>
      <c r="D5" s="90" t="str">
        <f>Altalanos!$D$10</f>
        <v xml:space="preserve">  </v>
      </c>
      <c r="E5" s="90"/>
      <c r="F5" s="90"/>
      <c r="G5" s="90"/>
      <c r="H5" s="281">
        <f>Altalanos!$E$10</f>
        <v>0</v>
      </c>
      <c r="I5" s="436"/>
      <c r="J5" s="112"/>
      <c r="K5" s="82"/>
      <c r="L5" s="82"/>
      <c r="M5" s="82"/>
      <c r="N5" s="112"/>
      <c r="O5" s="90"/>
      <c r="P5" s="90"/>
      <c r="Q5" s="439"/>
    </row>
    <row r="6" spans="1:17" ht="30" customHeight="1" thickBot="1" x14ac:dyDescent="0.3">
      <c r="A6" s="242" t="s">
        <v>35</v>
      </c>
      <c r="B6" s="102" t="s">
        <v>27</v>
      </c>
      <c r="C6" s="102" t="s">
        <v>28</v>
      </c>
      <c r="D6" s="102" t="s">
        <v>31</v>
      </c>
      <c r="E6" s="103" t="s">
        <v>32</v>
      </c>
      <c r="F6" s="103" t="s">
        <v>36</v>
      </c>
      <c r="G6" s="103" t="s">
        <v>104</v>
      </c>
      <c r="H6" s="423" t="s">
        <v>37</v>
      </c>
      <c r="I6" s="424"/>
      <c r="J6" s="245" t="s">
        <v>16</v>
      </c>
      <c r="K6" s="104" t="s">
        <v>14</v>
      </c>
      <c r="L6" s="247" t="s">
        <v>1</v>
      </c>
      <c r="M6" s="214" t="s">
        <v>15</v>
      </c>
      <c r="N6" s="272" t="s">
        <v>48</v>
      </c>
      <c r="O6" s="257" t="s">
        <v>38</v>
      </c>
      <c r="P6" s="258" t="s">
        <v>2</v>
      </c>
      <c r="Q6" s="103" t="s">
        <v>39</v>
      </c>
    </row>
    <row r="7" spans="1:17" s="11" customFormat="1" ht="18.899999999999999" customHeight="1" x14ac:dyDescent="0.25">
      <c r="A7" s="249">
        <v>1</v>
      </c>
      <c r="B7" s="94" t="s">
        <v>114</v>
      </c>
      <c r="C7" s="94" t="s">
        <v>115</v>
      </c>
      <c r="D7" s="95"/>
      <c r="E7" s="262"/>
      <c r="F7" s="417"/>
      <c r="G7" s="418"/>
      <c r="H7" s="95"/>
      <c r="I7" s="95"/>
      <c r="J7" s="246"/>
      <c r="K7" s="244"/>
      <c r="L7" s="248"/>
      <c r="M7" s="244"/>
      <c r="N7" s="240"/>
      <c r="O7" s="95"/>
      <c r="P7" s="113"/>
      <c r="Q7" s="96"/>
    </row>
    <row r="8" spans="1:17" s="11" customFormat="1" ht="18.899999999999999" customHeight="1" x14ac:dyDescent="0.25">
      <c r="A8" s="249">
        <v>2</v>
      </c>
      <c r="B8" s="94" t="s">
        <v>116</v>
      </c>
      <c r="C8" s="94" t="s">
        <v>117</v>
      </c>
      <c r="D8" s="95"/>
      <c r="E8" s="262"/>
      <c r="F8" s="419"/>
      <c r="G8" s="279"/>
      <c r="H8" s="95"/>
      <c r="I8" s="95"/>
      <c r="J8" s="246"/>
      <c r="K8" s="244"/>
      <c r="L8" s="248"/>
      <c r="M8" s="244"/>
      <c r="N8" s="240"/>
      <c r="O8" s="95"/>
      <c r="P8" s="113"/>
      <c r="Q8" s="96"/>
    </row>
    <row r="9" spans="1:17" s="11" customFormat="1" ht="18.899999999999999" customHeight="1" x14ac:dyDescent="0.25">
      <c r="A9" s="249">
        <v>3</v>
      </c>
      <c r="B9" s="94" t="s">
        <v>119</v>
      </c>
      <c r="C9" s="94" t="s">
        <v>118</v>
      </c>
      <c r="D9" s="95"/>
      <c r="E9" s="262"/>
      <c r="F9" s="419"/>
      <c r="G9" s="279"/>
      <c r="H9" s="95"/>
      <c r="I9" s="95"/>
      <c r="J9" s="246"/>
      <c r="K9" s="244"/>
      <c r="L9" s="248"/>
      <c r="M9" s="244"/>
      <c r="N9" s="240"/>
      <c r="O9" s="95"/>
      <c r="P9" s="428"/>
      <c r="Q9" s="273"/>
    </row>
    <row r="10" spans="1:17" s="11" customFormat="1" ht="18.899999999999999" customHeight="1" x14ac:dyDescent="0.25">
      <c r="A10" s="249">
        <v>4</v>
      </c>
      <c r="B10" s="94" t="s">
        <v>120</v>
      </c>
      <c r="C10" s="94" t="s">
        <v>121</v>
      </c>
      <c r="D10" s="95"/>
      <c r="E10" s="262"/>
      <c r="F10" s="419"/>
      <c r="G10" s="279"/>
      <c r="H10" s="95"/>
      <c r="I10" s="95"/>
      <c r="J10" s="246"/>
      <c r="K10" s="244"/>
      <c r="L10" s="248"/>
      <c r="M10" s="244"/>
      <c r="N10" s="240"/>
      <c r="O10" s="95"/>
      <c r="P10" s="427"/>
      <c r="Q10" s="425"/>
    </row>
    <row r="11" spans="1:17" s="11" customFormat="1" ht="18.899999999999999" customHeight="1" x14ac:dyDescent="0.25">
      <c r="A11" s="249">
        <v>5</v>
      </c>
      <c r="B11" s="94"/>
      <c r="C11" s="94"/>
      <c r="D11" s="95"/>
      <c r="E11" s="262"/>
      <c r="F11" s="419"/>
      <c r="G11" s="279"/>
      <c r="H11" s="95"/>
      <c r="I11" s="95"/>
      <c r="J11" s="246"/>
      <c r="K11" s="244"/>
      <c r="L11" s="248"/>
      <c r="M11" s="244"/>
      <c r="N11" s="240"/>
      <c r="O11" s="95"/>
      <c r="P11" s="427"/>
      <c r="Q11" s="425"/>
    </row>
    <row r="12" spans="1:17" s="11" customFormat="1" ht="18.899999999999999" customHeight="1" x14ac:dyDescent="0.25">
      <c r="A12" s="249">
        <v>6</v>
      </c>
      <c r="B12" s="94"/>
      <c r="C12" s="94"/>
      <c r="D12" s="95"/>
      <c r="E12" s="262"/>
      <c r="F12" s="419"/>
      <c r="G12" s="279"/>
      <c r="H12" s="95"/>
      <c r="I12" s="95"/>
      <c r="J12" s="246"/>
      <c r="K12" s="244"/>
      <c r="L12" s="248"/>
      <c r="M12" s="244"/>
      <c r="N12" s="240"/>
      <c r="O12" s="95"/>
      <c r="P12" s="427"/>
      <c r="Q12" s="425"/>
    </row>
    <row r="13" spans="1:17" s="11" customFormat="1" ht="18.899999999999999" customHeight="1" x14ac:dyDescent="0.25">
      <c r="A13" s="249">
        <v>7</v>
      </c>
      <c r="B13" s="94"/>
      <c r="C13" s="94"/>
      <c r="D13" s="95"/>
      <c r="E13" s="262"/>
      <c r="F13" s="419"/>
      <c r="G13" s="279"/>
      <c r="H13" s="95"/>
      <c r="I13" s="95"/>
      <c r="J13" s="246"/>
      <c r="K13" s="244"/>
      <c r="L13" s="248"/>
      <c r="M13" s="244"/>
      <c r="N13" s="240"/>
      <c r="O13" s="95"/>
      <c r="P13" s="427"/>
      <c r="Q13" s="425"/>
    </row>
    <row r="14" spans="1:17" s="11" customFormat="1" ht="18.899999999999999" customHeight="1" x14ac:dyDescent="0.25">
      <c r="A14" s="249">
        <v>8</v>
      </c>
      <c r="B14" s="94"/>
      <c r="C14" s="94"/>
      <c r="D14" s="95"/>
      <c r="E14" s="262"/>
      <c r="F14" s="419"/>
      <c r="G14" s="279"/>
      <c r="H14" s="95"/>
      <c r="I14" s="95"/>
      <c r="J14" s="246"/>
      <c r="K14" s="244"/>
      <c r="L14" s="248"/>
      <c r="M14" s="244"/>
      <c r="N14" s="240"/>
      <c r="O14" s="95"/>
      <c r="P14" s="427"/>
      <c r="Q14" s="425"/>
    </row>
    <row r="15" spans="1:17" s="11" customFormat="1" ht="18.899999999999999" customHeight="1" x14ac:dyDescent="0.25">
      <c r="A15" s="249">
        <v>9</v>
      </c>
      <c r="B15" s="94"/>
      <c r="C15" s="94"/>
      <c r="D15" s="95"/>
      <c r="E15" s="262"/>
      <c r="F15" s="96"/>
      <c r="G15" s="96"/>
      <c r="H15" s="95"/>
      <c r="I15" s="95"/>
      <c r="J15" s="246"/>
      <c r="K15" s="244"/>
      <c r="L15" s="248"/>
      <c r="M15" s="278"/>
      <c r="N15" s="240"/>
      <c r="O15" s="95"/>
      <c r="P15" s="96"/>
      <c r="Q15" s="96"/>
    </row>
    <row r="16" spans="1:17" s="11" customFormat="1" ht="18.899999999999999" customHeight="1" x14ac:dyDescent="0.25">
      <c r="A16" s="249">
        <v>10</v>
      </c>
      <c r="B16" s="442"/>
      <c r="C16" s="94"/>
      <c r="D16" s="95"/>
      <c r="E16" s="262"/>
      <c r="F16" s="96"/>
      <c r="G16" s="96"/>
      <c r="H16" s="95"/>
      <c r="I16" s="95"/>
      <c r="J16" s="246"/>
      <c r="K16" s="244"/>
      <c r="L16" s="248"/>
      <c r="M16" s="278"/>
      <c r="N16" s="240"/>
      <c r="O16" s="95"/>
      <c r="P16" s="113"/>
      <c r="Q16" s="96"/>
    </row>
    <row r="17" spans="1:17" s="11" customFormat="1" ht="18.899999999999999" customHeight="1" x14ac:dyDescent="0.25">
      <c r="A17" s="249">
        <v>11</v>
      </c>
      <c r="B17" s="94"/>
      <c r="C17" s="94"/>
      <c r="D17" s="95"/>
      <c r="E17" s="262"/>
      <c r="F17" s="96"/>
      <c r="G17" s="96"/>
      <c r="H17" s="95"/>
      <c r="I17" s="95"/>
      <c r="J17" s="246"/>
      <c r="K17" s="244"/>
      <c r="L17" s="248"/>
      <c r="M17" s="278"/>
      <c r="N17" s="240"/>
      <c r="O17" s="95"/>
      <c r="P17" s="113"/>
      <c r="Q17" s="96"/>
    </row>
    <row r="18" spans="1:17" s="11" customFormat="1" ht="18.899999999999999" customHeight="1" x14ac:dyDescent="0.25">
      <c r="A18" s="249">
        <v>12</v>
      </c>
      <c r="B18" s="94"/>
      <c r="C18" s="94"/>
      <c r="D18" s="95"/>
      <c r="E18" s="262"/>
      <c r="F18" s="96"/>
      <c r="G18" s="96"/>
      <c r="H18" s="95"/>
      <c r="I18" s="95"/>
      <c r="J18" s="246"/>
      <c r="K18" s="244"/>
      <c r="L18" s="248"/>
      <c r="M18" s="278"/>
      <c r="N18" s="240"/>
      <c r="O18" s="95"/>
      <c r="P18" s="113"/>
      <c r="Q18" s="96"/>
    </row>
    <row r="19" spans="1:17" s="11" customFormat="1" ht="18.899999999999999" customHeight="1" x14ac:dyDescent="0.25">
      <c r="A19" s="249">
        <v>13</v>
      </c>
      <c r="B19" s="94"/>
      <c r="C19" s="94"/>
      <c r="D19" s="95"/>
      <c r="E19" s="262"/>
      <c r="F19" s="96"/>
      <c r="G19" s="96"/>
      <c r="H19" s="95"/>
      <c r="I19" s="95"/>
      <c r="J19" s="246"/>
      <c r="K19" s="244"/>
      <c r="L19" s="248"/>
      <c r="M19" s="278"/>
      <c r="N19" s="240"/>
      <c r="O19" s="95"/>
      <c r="P19" s="113"/>
      <c r="Q19" s="96"/>
    </row>
    <row r="20" spans="1:17" s="11" customFormat="1" ht="18.899999999999999" customHeight="1" x14ac:dyDescent="0.25">
      <c r="A20" s="249">
        <v>14</v>
      </c>
      <c r="B20" s="94"/>
      <c r="C20" s="94"/>
      <c r="D20" s="95"/>
      <c r="E20" s="262"/>
      <c r="F20" s="96"/>
      <c r="G20" s="96"/>
      <c r="H20" s="95"/>
      <c r="I20" s="95"/>
      <c r="J20" s="246"/>
      <c r="K20" s="244"/>
      <c r="L20" s="248"/>
      <c r="M20" s="278"/>
      <c r="N20" s="240"/>
      <c r="O20" s="95"/>
      <c r="P20" s="113"/>
      <c r="Q20" s="96"/>
    </row>
    <row r="21" spans="1:17" s="11" customFormat="1" ht="18.899999999999999" customHeight="1" x14ac:dyDescent="0.25">
      <c r="A21" s="249">
        <v>15</v>
      </c>
      <c r="B21" s="94"/>
      <c r="C21" s="94"/>
      <c r="D21" s="95"/>
      <c r="E21" s="262"/>
      <c r="F21" s="96"/>
      <c r="G21" s="96"/>
      <c r="H21" s="95"/>
      <c r="I21" s="95"/>
      <c r="J21" s="246"/>
      <c r="K21" s="244"/>
      <c r="L21" s="248"/>
      <c r="M21" s="278"/>
      <c r="N21" s="240"/>
      <c r="O21" s="95"/>
      <c r="P21" s="113"/>
      <c r="Q21" s="96"/>
    </row>
    <row r="22" spans="1:17" s="11" customFormat="1" ht="18.899999999999999" customHeight="1" x14ac:dyDescent="0.25">
      <c r="A22" s="249">
        <v>16</v>
      </c>
      <c r="B22" s="94"/>
      <c r="C22" s="94"/>
      <c r="D22" s="95"/>
      <c r="E22" s="262"/>
      <c r="F22" s="96"/>
      <c r="G22" s="96"/>
      <c r="H22" s="95"/>
      <c r="I22" s="95"/>
      <c r="J22" s="246"/>
      <c r="K22" s="244"/>
      <c r="L22" s="248"/>
      <c r="M22" s="278"/>
      <c r="N22" s="240"/>
      <c r="O22" s="95"/>
      <c r="P22" s="113"/>
      <c r="Q22" s="96"/>
    </row>
    <row r="23" spans="1:17" s="11" customFormat="1" ht="18.899999999999999" customHeight="1" x14ac:dyDescent="0.25">
      <c r="A23" s="249">
        <v>17</v>
      </c>
      <c r="B23" s="94"/>
      <c r="C23" s="94"/>
      <c r="D23" s="95"/>
      <c r="E23" s="262"/>
      <c r="F23" s="96"/>
      <c r="G23" s="96"/>
      <c r="H23" s="95"/>
      <c r="I23" s="95"/>
      <c r="J23" s="246"/>
      <c r="K23" s="244"/>
      <c r="L23" s="248"/>
      <c r="M23" s="278"/>
      <c r="N23" s="240"/>
      <c r="O23" s="95"/>
      <c r="P23" s="113"/>
      <c r="Q23" s="96"/>
    </row>
    <row r="24" spans="1:17" s="11" customFormat="1" ht="18.899999999999999" customHeight="1" x14ac:dyDescent="0.25">
      <c r="A24" s="249">
        <v>18</v>
      </c>
      <c r="B24" s="94"/>
      <c r="C24" s="94"/>
      <c r="D24" s="95"/>
      <c r="E24" s="262"/>
      <c r="F24" s="96"/>
      <c r="G24" s="96"/>
      <c r="H24" s="95"/>
      <c r="I24" s="95"/>
      <c r="J24" s="246"/>
      <c r="K24" s="244"/>
      <c r="L24" s="248"/>
      <c r="M24" s="278"/>
      <c r="N24" s="240"/>
      <c r="O24" s="95"/>
      <c r="P24" s="113"/>
      <c r="Q24" s="96"/>
    </row>
    <row r="25" spans="1:17" s="11" customFormat="1" ht="18.899999999999999" customHeight="1" x14ac:dyDescent="0.25">
      <c r="A25" s="249">
        <v>19</v>
      </c>
      <c r="B25" s="94"/>
      <c r="C25" s="94"/>
      <c r="D25" s="95"/>
      <c r="E25" s="262"/>
      <c r="F25" s="96"/>
      <c r="G25" s="96"/>
      <c r="H25" s="95"/>
      <c r="I25" s="95"/>
      <c r="J25" s="246"/>
      <c r="K25" s="244"/>
      <c r="L25" s="248"/>
      <c r="M25" s="278"/>
      <c r="N25" s="240"/>
      <c r="O25" s="95"/>
      <c r="P25" s="113"/>
      <c r="Q25" s="96"/>
    </row>
    <row r="26" spans="1:17" s="11" customFormat="1" ht="18.899999999999999" customHeight="1" x14ac:dyDescent="0.25">
      <c r="A26" s="249">
        <v>20</v>
      </c>
      <c r="B26" s="94"/>
      <c r="C26" s="94"/>
      <c r="D26" s="95"/>
      <c r="E26" s="262"/>
      <c r="F26" s="96"/>
      <c r="G26" s="96"/>
      <c r="H26" s="95"/>
      <c r="I26" s="95"/>
      <c r="J26" s="246"/>
      <c r="K26" s="244"/>
      <c r="L26" s="248"/>
      <c r="M26" s="278"/>
      <c r="N26" s="240"/>
      <c r="O26" s="95"/>
      <c r="P26" s="113"/>
      <c r="Q26" s="96"/>
    </row>
    <row r="27" spans="1:17" s="11" customFormat="1" ht="18.899999999999999" customHeight="1" x14ac:dyDescent="0.25">
      <c r="A27" s="249">
        <v>21</v>
      </c>
      <c r="B27" s="94"/>
      <c r="C27" s="94"/>
      <c r="D27" s="95"/>
      <c r="E27" s="262"/>
      <c r="F27" s="96"/>
      <c r="G27" s="96"/>
      <c r="H27" s="95"/>
      <c r="I27" s="95"/>
      <c r="J27" s="246"/>
      <c r="K27" s="244"/>
      <c r="L27" s="248"/>
      <c r="M27" s="278"/>
      <c r="N27" s="240"/>
      <c r="O27" s="95"/>
      <c r="P27" s="113"/>
      <c r="Q27" s="96"/>
    </row>
    <row r="28" spans="1:17" s="11" customFormat="1" ht="18.899999999999999" customHeight="1" x14ac:dyDescent="0.25">
      <c r="A28" s="249">
        <v>22</v>
      </c>
      <c r="B28" s="94"/>
      <c r="C28" s="94"/>
      <c r="D28" s="95"/>
      <c r="E28" s="443"/>
      <c r="F28" s="437"/>
      <c r="G28" s="273"/>
      <c r="H28" s="95"/>
      <c r="I28" s="95"/>
      <c r="J28" s="246"/>
      <c r="K28" s="244"/>
      <c r="L28" s="248"/>
      <c r="M28" s="278"/>
      <c r="N28" s="240"/>
      <c r="O28" s="95"/>
      <c r="P28" s="113"/>
      <c r="Q28" s="96"/>
    </row>
    <row r="29" spans="1:17" s="11" customFormat="1" ht="18.899999999999999" customHeight="1" x14ac:dyDescent="0.25">
      <c r="A29" s="249">
        <v>23</v>
      </c>
      <c r="B29" s="94"/>
      <c r="C29" s="94"/>
      <c r="D29" s="95"/>
      <c r="E29" s="444"/>
      <c r="F29" s="96"/>
      <c r="G29" s="96"/>
      <c r="H29" s="95"/>
      <c r="I29" s="95"/>
      <c r="J29" s="246"/>
      <c r="K29" s="244"/>
      <c r="L29" s="248"/>
      <c r="M29" s="278"/>
      <c r="N29" s="240"/>
      <c r="O29" s="95"/>
      <c r="P29" s="113"/>
      <c r="Q29" s="96"/>
    </row>
    <row r="30" spans="1:17" s="11" customFormat="1" ht="18.899999999999999" customHeight="1" x14ac:dyDescent="0.25">
      <c r="A30" s="249">
        <v>24</v>
      </c>
      <c r="B30" s="94"/>
      <c r="C30" s="94"/>
      <c r="D30" s="95"/>
      <c r="E30" s="262"/>
      <c r="F30" s="96"/>
      <c r="G30" s="96"/>
      <c r="H30" s="95"/>
      <c r="I30" s="95"/>
      <c r="J30" s="246"/>
      <c r="K30" s="244"/>
      <c r="L30" s="248"/>
      <c r="M30" s="278"/>
      <c r="N30" s="240"/>
      <c r="O30" s="95"/>
      <c r="P30" s="113"/>
      <c r="Q30" s="96"/>
    </row>
    <row r="31" spans="1:17" s="11" customFormat="1" ht="18.899999999999999" customHeight="1" x14ac:dyDescent="0.25">
      <c r="A31" s="249">
        <v>25</v>
      </c>
      <c r="B31" s="94"/>
      <c r="C31" s="94"/>
      <c r="D31" s="95"/>
      <c r="E31" s="262"/>
      <c r="F31" s="96"/>
      <c r="G31" s="96"/>
      <c r="H31" s="95"/>
      <c r="I31" s="95"/>
      <c r="J31" s="246"/>
      <c r="K31" s="244"/>
      <c r="L31" s="248"/>
      <c r="M31" s="278"/>
      <c r="N31" s="240"/>
      <c r="O31" s="95"/>
      <c r="P31" s="113"/>
      <c r="Q31" s="96"/>
    </row>
    <row r="32" spans="1:17" s="11" customFormat="1" ht="18.899999999999999" customHeight="1" x14ac:dyDescent="0.25">
      <c r="A32" s="249">
        <v>26</v>
      </c>
      <c r="B32" s="94"/>
      <c r="C32" s="94"/>
      <c r="D32" s="95"/>
      <c r="E32" s="434"/>
      <c r="F32" s="96"/>
      <c r="G32" s="96"/>
      <c r="H32" s="95"/>
      <c r="I32" s="95"/>
      <c r="J32" s="246"/>
      <c r="K32" s="244"/>
      <c r="L32" s="248"/>
      <c r="M32" s="278"/>
      <c r="N32" s="240"/>
      <c r="O32" s="95"/>
      <c r="P32" s="113"/>
      <c r="Q32" s="96"/>
    </row>
    <row r="33" spans="1:17" s="11" customFormat="1" ht="18.899999999999999" customHeight="1" x14ac:dyDescent="0.25">
      <c r="A33" s="249">
        <v>27</v>
      </c>
      <c r="B33" s="94"/>
      <c r="C33" s="94"/>
      <c r="D33" s="95"/>
      <c r="E33" s="262"/>
      <c r="F33" s="96"/>
      <c r="G33" s="96"/>
      <c r="H33" s="95"/>
      <c r="I33" s="95"/>
      <c r="J33" s="246"/>
      <c r="K33" s="244"/>
      <c r="L33" s="248"/>
      <c r="M33" s="278"/>
      <c r="N33" s="240"/>
      <c r="O33" s="95"/>
      <c r="P33" s="113"/>
      <c r="Q33" s="96"/>
    </row>
    <row r="34" spans="1:17" s="11" customFormat="1" ht="18.899999999999999" customHeight="1" x14ac:dyDescent="0.25">
      <c r="A34" s="249">
        <v>28</v>
      </c>
      <c r="B34" s="94"/>
      <c r="C34" s="94"/>
      <c r="D34" s="95"/>
      <c r="E34" s="262"/>
      <c r="F34" s="96"/>
      <c r="G34" s="96"/>
      <c r="H34" s="95"/>
      <c r="I34" s="95"/>
      <c r="J34" s="246"/>
      <c r="K34" s="244"/>
      <c r="L34" s="248"/>
      <c r="M34" s="278"/>
      <c r="N34" s="240"/>
      <c r="O34" s="95"/>
      <c r="P34" s="113"/>
      <c r="Q34" s="96"/>
    </row>
    <row r="35" spans="1:17" s="11" customFormat="1" ht="18.899999999999999" customHeight="1" x14ac:dyDescent="0.25">
      <c r="A35" s="249">
        <v>29</v>
      </c>
      <c r="B35" s="94"/>
      <c r="C35" s="94"/>
      <c r="D35" s="95"/>
      <c r="E35" s="262"/>
      <c r="F35" s="96"/>
      <c r="G35" s="96"/>
      <c r="H35" s="95"/>
      <c r="I35" s="95"/>
      <c r="J35" s="246"/>
      <c r="K35" s="244"/>
      <c r="L35" s="248"/>
      <c r="M35" s="278"/>
      <c r="N35" s="240"/>
      <c r="O35" s="95"/>
      <c r="P35" s="113"/>
      <c r="Q35" s="96"/>
    </row>
    <row r="36" spans="1:17" s="11" customFormat="1" ht="18.899999999999999" customHeight="1" x14ac:dyDescent="0.25">
      <c r="A36" s="249">
        <v>30</v>
      </c>
      <c r="B36" s="94"/>
      <c r="C36" s="94"/>
      <c r="D36" s="95"/>
      <c r="E36" s="262"/>
      <c r="F36" s="96"/>
      <c r="G36" s="96"/>
      <c r="H36" s="95"/>
      <c r="I36" s="95"/>
      <c r="J36" s="246"/>
      <c r="K36" s="244"/>
      <c r="L36" s="248"/>
      <c r="M36" s="278"/>
      <c r="N36" s="240"/>
      <c r="O36" s="95"/>
      <c r="P36" s="113"/>
      <c r="Q36" s="96"/>
    </row>
    <row r="37" spans="1:17" s="11" customFormat="1" ht="18.899999999999999" customHeight="1" x14ac:dyDescent="0.25">
      <c r="A37" s="249">
        <v>31</v>
      </c>
      <c r="B37" s="94"/>
      <c r="C37" s="94"/>
      <c r="D37" s="95"/>
      <c r="E37" s="262"/>
      <c r="F37" s="96"/>
      <c r="G37" s="96"/>
      <c r="H37" s="95"/>
      <c r="I37" s="95"/>
      <c r="J37" s="246"/>
      <c r="K37" s="244"/>
      <c r="L37" s="248"/>
      <c r="M37" s="278"/>
      <c r="N37" s="240"/>
      <c r="O37" s="95"/>
      <c r="P37" s="113"/>
      <c r="Q37" s="96"/>
    </row>
    <row r="38" spans="1:17" s="11" customFormat="1" ht="18.899999999999999" customHeight="1" x14ac:dyDescent="0.25">
      <c r="A38" s="249">
        <v>32</v>
      </c>
      <c r="B38" s="94"/>
      <c r="C38" s="94"/>
      <c r="D38" s="95"/>
      <c r="E38" s="262"/>
      <c r="F38" s="96"/>
      <c r="G38" s="96"/>
      <c r="H38" s="419"/>
      <c r="I38" s="279"/>
      <c r="J38" s="246"/>
      <c r="K38" s="244"/>
      <c r="L38" s="248"/>
      <c r="M38" s="278"/>
      <c r="N38" s="240"/>
      <c r="O38" s="96"/>
      <c r="P38" s="113"/>
      <c r="Q38" s="96"/>
    </row>
    <row r="39" spans="1:17" s="11" customFormat="1" ht="18.899999999999999" customHeight="1" x14ac:dyDescent="0.25">
      <c r="A39" s="249">
        <v>33</v>
      </c>
      <c r="B39" s="94"/>
      <c r="C39" s="94"/>
      <c r="D39" s="95"/>
      <c r="E39" s="262"/>
      <c r="F39" s="96"/>
      <c r="G39" s="96"/>
      <c r="H39" s="419"/>
      <c r="I39" s="279"/>
      <c r="J39" s="246"/>
      <c r="K39" s="244"/>
      <c r="L39" s="248"/>
      <c r="M39" s="278"/>
      <c r="N39" s="273"/>
      <c r="O39" s="96"/>
      <c r="P39" s="113"/>
      <c r="Q39" s="96"/>
    </row>
    <row r="40" spans="1:17" s="11" customFormat="1" ht="18.899999999999999" customHeight="1" x14ac:dyDescent="0.25">
      <c r="A40" s="249">
        <v>34</v>
      </c>
      <c r="B40" s="94"/>
      <c r="C40" s="94"/>
      <c r="D40" s="95"/>
      <c r="E40" s="262"/>
      <c r="F40" s="96"/>
      <c r="G40" s="96"/>
      <c r="H40" s="419"/>
      <c r="I40" s="279"/>
      <c r="J40" s="246" t="e">
        <f>IF(AND(Q40="",#REF!&gt;0,#REF!&lt;5),K40,)</f>
        <v>#REF!</v>
      </c>
      <c r="K40" s="244" t="str">
        <f>IF(D40="","ZZZ9",IF(AND(#REF!&gt;0,#REF!&lt;5),D40&amp;#REF!,D40&amp;"9"))</f>
        <v>ZZZ9</v>
      </c>
      <c r="L40" s="248">
        <f t="shared" ref="L40:L103" si="0">IF(Q40="",999,Q40)</f>
        <v>999</v>
      </c>
      <c r="M40" s="278">
        <f t="shared" ref="M40:M103" si="1">IF(P40=999,999,1)</f>
        <v>999</v>
      </c>
      <c r="N40" s="273"/>
      <c r="O40" s="96"/>
      <c r="P40" s="113">
        <f t="shared" ref="P40:P103" si="2">IF(N40="DA",1,IF(N40="WC",2,IF(N40="SE",3,IF(N40="Q",4,IF(N40="LL",5,999)))))</f>
        <v>999</v>
      </c>
      <c r="Q40" s="96"/>
    </row>
    <row r="41" spans="1:17" s="11" customFormat="1" ht="18.899999999999999" customHeight="1" x14ac:dyDescent="0.25">
      <c r="A41" s="249">
        <v>35</v>
      </c>
      <c r="B41" s="94"/>
      <c r="C41" s="94"/>
      <c r="D41" s="95"/>
      <c r="E41" s="262"/>
      <c r="F41" s="96"/>
      <c r="G41" s="96"/>
      <c r="H41" s="419"/>
      <c r="I41" s="279"/>
      <c r="J41" s="246" t="e">
        <f>IF(AND(Q41="",#REF!&gt;0,#REF!&lt;5),K41,)</f>
        <v>#REF!</v>
      </c>
      <c r="K41" s="244" t="str">
        <f>IF(D41="","ZZZ9",IF(AND(#REF!&gt;0,#REF!&lt;5),D41&amp;#REF!,D41&amp;"9"))</f>
        <v>ZZZ9</v>
      </c>
      <c r="L41" s="248">
        <f t="shared" si="0"/>
        <v>999</v>
      </c>
      <c r="M41" s="278">
        <f t="shared" si="1"/>
        <v>999</v>
      </c>
      <c r="N41" s="273"/>
      <c r="O41" s="96"/>
      <c r="P41" s="113">
        <f t="shared" si="2"/>
        <v>999</v>
      </c>
      <c r="Q41" s="96"/>
    </row>
    <row r="42" spans="1:17" s="11" customFormat="1" ht="18.899999999999999" customHeight="1" x14ac:dyDescent="0.25">
      <c r="A42" s="249">
        <v>36</v>
      </c>
      <c r="B42" s="94"/>
      <c r="C42" s="94"/>
      <c r="D42" s="95"/>
      <c r="E42" s="262"/>
      <c r="F42" s="96"/>
      <c r="G42" s="96"/>
      <c r="H42" s="419"/>
      <c r="I42" s="279"/>
      <c r="J42" s="246" t="e">
        <f>IF(AND(Q42="",#REF!&gt;0,#REF!&lt;5),K42,)</f>
        <v>#REF!</v>
      </c>
      <c r="K42" s="244" t="str">
        <f>IF(D42="","ZZZ9",IF(AND(#REF!&gt;0,#REF!&lt;5),D42&amp;#REF!,D42&amp;"9"))</f>
        <v>ZZZ9</v>
      </c>
      <c r="L42" s="248">
        <f t="shared" si="0"/>
        <v>999</v>
      </c>
      <c r="M42" s="278">
        <f t="shared" si="1"/>
        <v>999</v>
      </c>
      <c r="N42" s="273"/>
      <c r="O42" s="96"/>
      <c r="P42" s="113">
        <f t="shared" si="2"/>
        <v>999</v>
      </c>
      <c r="Q42" s="96"/>
    </row>
    <row r="43" spans="1:17" s="11" customFormat="1" ht="18.899999999999999" customHeight="1" x14ac:dyDescent="0.25">
      <c r="A43" s="249">
        <v>37</v>
      </c>
      <c r="B43" s="94"/>
      <c r="C43" s="94"/>
      <c r="D43" s="95"/>
      <c r="E43" s="262"/>
      <c r="F43" s="96"/>
      <c r="G43" s="96"/>
      <c r="H43" s="419"/>
      <c r="I43" s="279"/>
      <c r="J43" s="246" t="e">
        <f>IF(AND(Q43="",#REF!&gt;0,#REF!&lt;5),K43,)</f>
        <v>#REF!</v>
      </c>
      <c r="K43" s="244" t="str">
        <f>IF(D43="","ZZZ9",IF(AND(#REF!&gt;0,#REF!&lt;5),D43&amp;#REF!,D43&amp;"9"))</f>
        <v>ZZZ9</v>
      </c>
      <c r="L43" s="248">
        <f t="shared" si="0"/>
        <v>999</v>
      </c>
      <c r="M43" s="278">
        <f t="shared" si="1"/>
        <v>999</v>
      </c>
      <c r="N43" s="273"/>
      <c r="O43" s="96"/>
      <c r="P43" s="113">
        <f t="shared" si="2"/>
        <v>999</v>
      </c>
      <c r="Q43" s="96"/>
    </row>
    <row r="44" spans="1:17" s="11" customFormat="1" ht="18.899999999999999" customHeight="1" x14ac:dyDescent="0.25">
      <c r="A44" s="249">
        <v>38</v>
      </c>
      <c r="B44" s="94"/>
      <c r="C44" s="94"/>
      <c r="D44" s="95"/>
      <c r="E44" s="262"/>
      <c r="F44" s="96"/>
      <c r="G44" s="96"/>
      <c r="H44" s="419"/>
      <c r="I44" s="279"/>
      <c r="J44" s="246" t="e">
        <f>IF(AND(Q44="",#REF!&gt;0,#REF!&lt;5),K44,)</f>
        <v>#REF!</v>
      </c>
      <c r="K44" s="244" t="str">
        <f>IF(D44="","ZZZ9",IF(AND(#REF!&gt;0,#REF!&lt;5),D44&amp;#REF!,D44&amp;"9"))</f>
        <v>ZZZ9</v>
      </c>
      <c r="L44" s="248">
        <f t="shared" si="0"/>
        <v>999</v>
      </c>
      <c r="M44" s="278">
        <f t="shared" si="1"/>
        <v>999</v>
      </c>
      <c r="N44" s="273"/>
      <c r="O44" s="96"/>
      <c r="P44" s="113">
        <f t="shared" si="2"/>
        <v>999</v>
      </c>
      <c r="Q44" s="96"/>
    </row>
    <row r="45" spans="1:17" s="11" customFormat="1" ht="18.899999999999999" customHeight="1" x14ac:dyDescent="0.25">
      <c r="A45" s="249">
        <v>39</v>
      </c>
      <c r="B45" s="94"/>
      <c r="C45" s="94"/>
      <c r="D45" s="95"/>
      <c r="E45" s="262"/>
      <c r="F45" s="96"/>
      <c r="G45" s="96"/>
      <c r="H45" s="419"/>
      <c r="I45" s="279"/>
      <c r="J45" s="246" t="e">
        <f>IF(AND(Q45="",#REF!&gt;0,#REF!&lt;5),K45,)</f>
        <v>#REF!</v>
      </c>
      <c r="K45" s="244" t="str">
        <f>IF(D45="","ZZZ9",IF(AND(#REF!&gt;0,#REF!&lt;5),D45&amp;#REF!,D45&amp;"9"))</f>
        <v>ZZZ9</v>
      </c>
      <c r="L45" s="248">
        <f t="shared" si="0"/>
        <v>999</v>
      </c>
      <c r="M45" s="278">
        <f t="shared" si="1"/>
        <v>999</v>
      </c>
      <c r="N45" s="273"/>
      <c r="O45" s="96"/>
      <c r="P45" s="113">
        <f t="shared" si="2"/>
        <v>999</v>
      </c>
      <c r="Q45" s="96"/>
    </row>
    <row r="46" spans="1:17" s="11" customFormat="1" ht="18.899999999999999" customHeight="1" x14ac:dyDescent="0.25">
      <c r="A46" s="249">
        <v>40</v>
      </c>
      <c r="B46" s="94"/>
      <c r="C46" s="94"/>
      <c r="D46" s="95"/>
      <c r="E46" s="262"/>
      <c r="F46" s="96"/>
      <c r="G46" s="96"/>
      <c r="H46" s="419"/>
      <c r="I46" s="279"/>
      <c r="J46" s="246" t="e">
        <f>IF(AND(Q46="",#REF!&gt;0,#REF!&lt;5),K46,)</f>
        <v>#REF!</v>
      </c>
      <c r="K46" s="244" t="str">
        <f>IF(D46="","ZZZ9",IF(AND(#REF!&gt;0,#REF!&lt;5),D46&amp;#REF!,D46&amp;"9"))</f>
        <v>ZZZ9</v>
      </c>
      <c r="L46" s="248">
        <f t="shared" si="0"/>
        <v>999</v>
      </c>
      <c r="M46" s="278">
        <f t="shared" si="1"/>
        <v>999</v>
      </c>
      <c r="N46" s="273"/>
      <c r="O46" s="96"/>
      <c r="P46" s="113">
        <f t="shared" si="2"/>
        <v>999</v>
      </c>
      <c r="Q46" s="96"/>
    </row>
    <row r="47" spans="1:17" s="11" customFormat="1" ht="18.899999999999999" customHeight="1" x14ac:dyDescent="0.25">
      <c r="A47" s="249">
        <v>41</v>
      </c>
      <c r="B47" s="94"/>
      <c r="C47" s="94"/>
      <c r="D47" s="95"/>
      <c r="E47" s="262"/>
      <c r="F47" s="96"/>
      <c r="G47" s="96"/>
      <c r="H47" s="419"/>
      <c r="I47" s="279"/>
      <c r="J47" s="246" t="e">
        <f>IF(AND(Q47="",#REF!&gt;0,#REF!&lt;5),K47,)</f>
        <v>#REF!</v>
      </c>
      <c r="K47" s="244" t="str">
        <f>IF(D47="","ZZZ9",IF(AND(#REF!&gt;0,#REF!&lt;5),D47&amp;#REF!,D47&amp;"9"))</f>
        <v>ZZZ9</v>
      </c>
      <c r="L47" s="248">
        <f t="shared" si="0"/>
        <v>999</v>
      </c>
      <c r="M47" s="278">
        <f t="shared" si="1"/>
        <v>999</v>
      </c>
      <c r="N47" s="273"/>
      <c r="O47" s="96"/>
      <c r="P47" s="113">
        <f t="shared" si="2"/>
        <v>999</v>
      </c>
      <c r="Q47" s="96"/>
    </row>
    <row r="48" spans="1:17" s="11" customFormat="1" ht="18.899999999999999" customHeight="1" x14ac:dyDescent="0.25">
      <c r="A48" s="249">
        <v>42</v>
      </c>
      <c r="B48" s="94"/>
      <c r="C48" s="94"/>
      <c r="D48" s="95"/>
      <c r="E48" s="262"/>
      <c r="F48" s="96"/>
      <c r="G48" s="96"/>
      <c r="H48" s="419"/>
      <c r="I48" s="279"/>
      <c r="J48" s="246" t="e">
        <f>IF(AND(Q48="",#REF!&gt;0,#REF!&lt;5),K48,)</f>
        <v>#REF!</v>
      </c>
      <c r="K48" s="244" t="str">
        <f>IF(D48="","ZZZ9",IF(AND(#REF!&gt;0,#REF!&lt;5),D48&amp;#REF!,D48&amp;"9"))</f>
        <v>ZZZ9</v>
      </c>
      <c r="L48" s="248">
        <f t="shared" si="0"/>
        <v>999</v>
      </c>
      <c r="M48" s="278">
        <f t="shared" si="1"/>
        <v>999</v>
      </c>
      <c r="N48" s="273"/>
      <c r="O48" s="96"/>
      <c r="P48" s="113">
        <f t="shared" si="2"/>
        <v>999</v>
      </c>
      <c r="Q48" s="96"/>
    </row>
    <row r="49" spans="1:17" s="11" customFormat="1" ht="18.899999999999999" customHeight="1" x14ac:dyDescent="0.25">
      <c r="A49" s="249">
        <v>43</v>
      </c>
      <c r="B49" s="94"/>
      <c r="C49" s="94"/>
      <c r="D49" s="95"/>
      <c r="E49" s="262"/>
      <c r="F49" s="96"/>
      <c r="G49" s="96"/>
      <c r="H49" s="419"/>
      <c r="I49" s="279"/>
      <c r="J49" s="246" t="e">
        <f>IF(AND(Q49="",#REF!&gt;0,#REF!&lt;5),K49,)</f>
        <v>#REF!</v>
      </c>
      <c r="K49" s="244" t="str">
        <f>IF(D49="","ZZZ9",IF(AND(#REF!&gt;0,#REF!&lt;5),D49&amp;#REF!,D49&amp;"9"))</f>
        <v>ZZZ9</v>
      </c>
      <c r="L49" s="248">
        <f t="shared" si="0"/>
        <v>999</v>
      </c>
      <c r="M49" s="278">
        <f t="shared" si="1"/>
        <v>999</v>
      </c>
      <c r="N49" s="273"/>
      <c r="O49" s="96"/>
      <c r="P49" s="113">
        <f t="shared" si="2"/>
        <v>999</v>
      </c>
      <c r="Q49" s="96"/>
    </row>
    <row r="50" spans="1:17" s="11" customFormat="1" ht="18.899999999999999" customHeight="1" x14ac:dyDescent="0.25">
      <c r="A50" s="249">
        <v>44</v>
      </c>
      <c r="B50" s="94"/>
      <c r="C50" s="94"/>
      <c r="D50" s="95"/>
      <c r="E50" s="262"/>
      <c r="F50" s="96"/>
      <c r="G50" s="96"/>
      <c r="H50" s="419"/>
      <c r="I50" s="279"/>
      <c r="J50" s="246" t="e">
        <f>IF(AND(Q50="",#REF!&gt;0,#REF!&lt;5),K50,)</f>
        <v>#REF!</v>
      </c>
      <c r="K50" s="244" t="str">
        <f>IF(D50="","ZZZ9",IF(AND(#REF!&gt;0,#REF!&lt;5),D50&amp;#REF!,D50&amp;"9"))</f>
        <v>ZZZ9</v>
      </c>
      <c r="L50" s="248">
        <f t="shared" si="0"/>
        <v>999</v>
      </c>
      <c r="M50" s="278">
        <f t="shared" si="1"/>
        <v>999</v>
      </c>
      <c r="N50" s="273"/>
      <c r="O50" s="96"/>
      <c r="P50" s="113">
        <f t="shared" si="2"/>
        <v>999</v>
      </c>
      <c r="Q50" s="96"/>
    </row>
    <row r="51" spans="1:17" s="11" customFormat="1" ht="18.899999999999999" customHeight="1" x14ac:dyDescent="0.25">
      <c r="A51" s="249">
        <v>45</v>
      </c>
      <c r="B51" s="94"/>
      <c r="C51" s="94"/>
      <c r="D51" s="95"/>
      <c r="E51" s="262"/>
      <c r="F51" s="96"/>
      <c r="G51" s="96"/>
      <c r="H51" s="419"/>
      <c r="I51" s="279"/>
      <c r="J51" s="246" t="e">
        <f>IF(AND(Q51="",#REF!&gt;0,#REF!&lt;5),K51,)</f>
        <v>#REF!</v>
      </c>
      <c r="K51" s="244" t="str">
        <f>IF(D51="","ZZZ9",IF(AND(#REF!&gt;0,#REF!&lt;5),D51&amp;#REF!,D51&amp;"9"))</f>
        <v>ZZZ9</v>
      </c>
      <c r="L51" s="248">
        <f t="shared" si="0"/>
        <v>999</v>
      </c>
      <c r="M51" s="278">
        <f t="shared" si="1"/>
        <v>999</v>
      </c>
      <c r="N51" s="273"/>
      <c r="O51" s="96"/>
      <c r="P51" s="113">
        <f t="shared" si="2"/>
        <v>999</v>
      </c>
      <c r="Q51" s="96"/>
    </row>
    <row r="52" spans="1:17" s="11" customFormat="1" ht="18.899999999999999" customHeight="1" x14ac:dyDescent="0.25">
      <c r="A52" s="249">
        <v>46</v>
      </c>
      <c r="B52" s="94"/>
      <c r="C52" s="94"/>
      <c r="D52" s="95"/>
      <c r="E52" s="262"/>
      <c r="F52" s="96"/>
      <c r="G52" s="96"/>
      <c r="H52" s="419"/>
      <c r="I52" s="279"/>
      <c r="J52" s="246" t="e">
        <f>IF(AND(Q52="",#REF!&gt;0,#REF!&lt;5),K52,)</f>
        <v>#REF!</v>
      </c>
      <c r="K52" s="244" t="str">
        <f>IF(D52="","ZZZ9",IF(AND(#REF!&gt;0,#REF!&lt;5),D52&amp;#REF!,D52&amp;"9"))</f>
        <v>ZZZ9</v>
      </c>
      <c r="L52" s="248">
        <f t="shared" si="0"/>
        <v>999</v>
      </c>
      <c r="M52" s="278">
        <f t="shared" si="1"/>
        <v>999</v>
      </c>
      <c r="N52" s="273"/>
      <c r="O52" s="96"/>
      <c r="P52" s="113">
        <f t="shared" si="2"/>
        <v>999</v>
      </c>
      <c r="Q52" s="96"/>
    </row>
    <row r="53" spans="1:17" s="11" customFormat="1" ht="18.899999999999999" customHeight="1" x14ac:dyDescent="0.25">
      <c r="A53" s="249">
        <v>47</v>
      </c>
      <c r="B53" s="94"/>
      <c r="C53" s="94"/>
      <c r="D53" s="95"/>
      <c r="E53" s="262"/>
      <c r="F53" s="96"/>
      <c r="G53" s="96"/>
      <c r="H53" s="419"/>
      <c r="I53" s="279"/>
      <c r="J53" s="246" t="e">
        <f>IF(AND(Q53="",#REF!&gt;0,#REF!&lt;5),K53,)</f>
        <v>#REF!</v>
      </c>
      <c r="K53" s="244" t="str">
        <f>IF(D53="","ZZZ9",IF(AND(#REF!&gt;0,#REF!&lt;5),D53&amp;#REF!,D53&amp;"9"))</f>
        <v>ZZZ9</v>
      </c>
      <c r="L53" s="248">
        <f t="shared" si="0"/>
        <v>999</v>
      </c>
      <c r="M53" s="278">
        <f t="shared" si="1"/>
        <v>999</v>
      </c>
      <c r="N53" s="273"/>
      <c r="O53" s="96"/>
      <c r="P53" s="113">
        <f t="shared" si="2"/>
        <v>999</v>
      </c>
      <c r="Q53" s="96"/>
    </row>
    <row r="54" spans="1:17" s="11" customFormat="1" ht="18.899999999999999" customHeight="1" x14ac:dyDescent="0.25">
      <c r="A54" s="249">
        <v>48</v>
      </c>
      <c r="B54" s="94"/>
      <c r="C54" s="94"/>
      <c r="D54" s="95"/>
      <c r="E54" s="262"/>
      <c r="F54" s="96"/>
      <c r="G54" s="96"/>
      <c r="H54" s="419"/>
      <c r="I54" s="279"/>
      <c r="J54" s="246" t="e">
        <f>IF(AND(Q54="",#REF!&gt;0,#REF!&lt;5),K54,)</f>
        <v>#REF!</v>
      </c>
      <c r="K54" s="244" t="str">
        <f>IF(D54="","ZZZ9",IF(AND(#REF!&gt;0,#REF!&lt;5),D54&amp;#REF!,D54&amp;"9"))</f>
        <v>ZZZ9</v>
      </c>
      <c r="L54" s="248">
        <f t="shared" si="0"/>
        <v>999</v>
      </c>
      <c r="M54" s="278">
        <f t="shared" si="1"/>
        <v>999</v>
      </c>
      <c r="N54" s="273"/>
      <c r="O54" s="96"/>
      <c r="P54" s="113">
        <f t="shared" si="2"/>
        <v>999</v>
      </c>
      <c r="Q54" s="96"/>
    </row>
    <row r="55" spans="1:17" s="11" customFormat="1" ht="18.899999999999999" customHeight="1" x14ac:dyDescent="0.25">
      <c r="A55" s="249">
        <v>49</v>
      </c>
      <c r="B55" s="94"/>
      <c r="C55" s="94"/>
      <c r="D55" s="95"/>
      <c r="E55" s="262"/>
      <c r="F55" s="96"/>
      <c r="G55" s="96"/>
      <c r="H55" s="419"/>
      <c r="I55" s="279"/>
      <c r="J55" s="246" t="e">
        <f>IF(AND(Q55="",#REF!&gt;0,#REF!&lt;5),K55,)</f>
        <v>#REF!</v>
      </c>
      <c r="K55" s="244" t="str">
        <f>IF(D55="","ZZZ9",IF(AND(#REF!&gt;0,#REF!&lt;5),D55&amp;#REF!,D55&amp;"9"))</f>
        <v>ZZZ9</v>
      </c>
      <c r="L55" s="248">
        <f t="shared" si="0"/>
        <v>999</v>
      </c>
      <c r="M55" s="278">
        <f t="shared" si="1"/>
        <v>999</v>
      </c>
      <c r="N55" s="273"/>
      <c r="O55" s="96"/>
      <c r="P55" s="113">
        <f t="shared" si="2"/>
        <v>999</v>
      </c>
      <c r="Q55" s="96"/>
    </row>
    <row r="56" spans="1:17" s="11" customFormat="1" ht="18.899999999999999" customHeight="1" x14ac:dyDescent="0.25">
      <c r="A56" s="249">
        <v>50</v>
      </c>
      <c r="B56" s="94"/>
      <c r="C56" s="94"/>
      <c r="D56" s="95"/>
      <c r="E56" s="262"/>
      <c r="F56" s="96"/>
      <c r="G56" s="96"/>
      <c r="H56" s="419"/>
      <c r="I56" s="279"/>
      <c r="J56" s="246" t="e">
        <f>IF(AND(Q56="",#REF!&gt;0,#REF!&lt;5),K56,)</f>
        <v>#REF!</v>
      </c>
      <c r="K56" s="244" t="str">
        <f>IF(D56="","ZZZ9",IF(AND(#REF!&gt;0,#REF!&lt;5),D56&amp;#REF!,D56&amp;"9"))</f>
        <v>ZZZ9</v>
      </c>
      <c r="L56" s="248">
        <f t="shared" si="0"/>
        <v>999</v>
      </c>
      <c r="M56" s="278">
        <f t="shared" si="1"/>
        <v>999</v>
      </c>
      <c r="N56" s="273"/>
      <c r="O56" s="96"/>
      <c r="P56" s="113">
        <f t="shared" si="2"/>
        <v>999</v>
      </c>
      <c r="Q56" s="96"/>
    </row>
    <row r="57" spans="1:17" s="11" customFormat="1" ht="18.899999999999999" customHeight="1" x14ac:dyDescent="0.25">
      <c r="A57" s="249">
        <v>51</v>
      </c>
      <c r="B57" s="94"/>
      <c r="C57" s="94"/>
      <c r="D57" s="95"/>
      <c r="E57" s="262"/>
      <c r="F57" s="96"/>
      <c r="G57" s="96"/>
      <c r="H57" s="419"/>
      <c r="I57" s="279"/>
      <c r="J57" s="246" t="e">
        <f>IF(AND(Q57="",#REF!&gt;0,#REF!&lt;5),K57,)</f>
        <v>#REF!</v>
      </c>
      <c r="K57" s="244" t="str">
        <f>IF(D57="","ZZZ9",IF(AND(#REF!&gt;0,#REF!&lt;5),D57&amp;#REF!,D57&amp;"9"))</f>
        <v>ZZZ9</v>
      </c>
      <c r="L57" s="248">
        <f t="shared" si="0"/>
        <v>999</v>
      </c>
      <c r="M57" s="278">
        <f t="shared" si="1"/>
        <v>999</v>
      </c>
      <c r="N57" s="273"/>
      <c r="O57" s="96"/>
      <c r="P57" s="113">
        <f t="shared" si="2"/>
        <v>999</v>
      </c>
      <c r="Q57" s="96"/>
    </row>
    <row r="58" spans="1:17" s="11" customFormat="1" ht="18.899999999999999" customHeight="1" x14ac:dyDescent="0.25">
      <c r="A58" s="249">
        <v>52</v>
      </c>
      <c r="B58" s="94"/>
      <c r="C58" s="94"/>
      <c r="D58" s="95"/>
      <c r="E58" s="262"/>
      <c r="F58" s="96"/>
      <c r="G58" s="96"/>
      <c r="H58" s="419"/>
      <c r="I58" s="279"/>
      <c r="J58" s="246" t="e">
        <f>IF(AND(Q58="",#REF!&gt;0,#REF!&lt;5),K58,)</f>
        <v>#REF!</v>
      </c>
      <c r="K58" s="244" t="str">
        <f>IF(D58="","ZZZ9",IF(AND(#REF!&gt;0,#REF!&lt;5),D58&amp;#REF!,D58&amp;"9"))</f>
        <v>ZZZ9</v>
      </c>
      <c r="L58" s="248">
        <f t="shared" si="0"/>
        <v>999</v>
      </c>
      <c r="M58" s="278">
        <f t="shared" si="1"/>
        <v>999</v>
      </c>
      <c r="N58" s="273"/>
      <c r="O58" s="96"/>
      <c r="P58" s="113">
        <f t="shared" si="2"/>
        <v>999</v>
      </c>
      <c r="Q58" s="96"/>
    </row>
    <row r="59" spans="1:17" s="11" customFormat="1" ht="18.899999999999999" customHeight="1" x14ac:dyDescent="0.25">
      <c r="A59" s="249">
        <v>53</v>
      </c>
      <c r="B59" s="94"/>
      <c r="C59" s="94"/>
      <c r="D59" s="95"/>
      <c r="E59" s="262"/>
      <c r="F59" s="96"/>
      <c r="G59" s="96"/>
      <c r="H59" s="419"/>
      <c r="I59" s="279"/>
      <c r="J59" s="246" t="e">
        <f>IF(AND(Q59="",#REF!&gt;0,#REF!&lt;5),K59,)</f>
        <v>#REF!</v>
      </c>
      <c r="K59" s="244" t="str">
        <f>IF(D59="","ZZZ9",IF(AND(#REF!&gt;0,#REF!&lt;5),D59&amp;#REF!,D59&amp;"9"))</f>
        <v>ZZZ9</v>
      </c>
      <c r="L59" s="248">
        <f t="shared" si="0"/>
        <v>999</v>
      </c>
      <c r="M59" s="278">
        <f t="shared" si="1"/>
        <v>999</v>
      </c>
      <c r="N59" s="273"/>
      <c r="O59" s="96"/>
      <c r="P59" s="113">
        <f t="shared" si="2"/>
        <v>999</v>
      </c>
      <c r="Q59" s="96"/>
    </row>
    <row r="60" spans="1:17" s="11" customFormat="1" ht="18.899999999999999" customHeight="1" x14ac:dyDescent="0.25">
      <c r="A60" s="249">
        <v>54</v>
      </c>
      <c r="B60" s="94"/>
      <c r="C60" s="94"/>
      <c r="D60" s="95"/>
      <c r="E60" s="262"/>
      <c r="F60" s="96"/>
      <c r="G60" s="96"/>
      <c r="H60" s="419"/>
      <c r="I60" s="279"/>
      <c r="J60" s="246" t="e">
        <f>IF(AND(Q60="",#REF!&gt;0,#REF!&lt;5),K60,)</f>
        <v>#REF!</v>
      </c>
      <c r="K60" s="244" t="str">
        <f>IF(D60="","ZZZ9",IF(AND(#REF!&gt;0,#REF!&lt;5),D60&amp;#REF!,D60&amp;"9"))</f>
        <v>ZZZ9</v>
      </c>
      <c r="L60" s="248">
        <f t="shared" si="0"/>
        <v>999</v>
      </c>
      <c r="M60" s="278">
        <f t="shared" si="1"/>
        <v>999</v>
      </c>
      <c r="N60" s="273"/>
      <c r="O60" s="96"/>
      <c r="P60" s="113">
        <f t="shared" si="2"/>
        <v>999</v>
      </c>
      <c r="Q60" s="96"/>
    </row>
    <row r="61" spans="1:17" s="11" customFormat="1" ht="18.899999999999999" customHeight="1" x14ac:dyDescent="0.25">
      <c r="A61" s="249">
        <v>55</v>
      </c>
      <c r="B61" s="94"/>
      <c r="C61" s="94"/>
      <c r="D61" s="95"/>
      <c r="E61" s="262"/>
      <c r="F61" s="96"/>
      <c r="G61" s="96"/>
      <c r="H61" s="419"/>
      <c r="I61" s="279"/>
      <c r="J61" s="246" t="e">
        <f>IF(AND(Q61="",#REF!&gt;0,#REF!&lt;5),K61,)</f>
        <v>#REF!</v>
      </c>
      <c r="K61" s="244" t="str">
        <f>IF(D61="","ZZZ9",IF(AND(#REF!&gt;0,#REF!&lt;5),D61&amp;#REF!,D61&amp;"9"))</f>
        <v>ZZZ9</v>
      </c>
      <c r="L61" s="248">
        <f t="shared" si="0"/>
        <v>999</v>
      </c>
      <c r="M61" s="278">
        <f t="shared" si="1"/>
        <v>999</v>
      </c>
      <c r="N61" s="273"/>
      <c r="O61" s="96"/>
      <c r="P61" s="113">
        <f t="shared" si="2"/>
        <v>999</v>
      </c>
      <c r="Q61" s="96"/>
    </row>
    <row r="62" spans="1:17" s="11" customFormat="1" ht="18.899999999999999" customHeight="1" x14ac:dyDescent="0.25">
      <c r="A62" s="249">
        <v>56</v>
      </c>
      <c r="B62" s="94"/>
      <c r="C62" s="94"/>
      <c r="D62" s="95"/>
      <c r="E62" s="262"/>
      <c r="F62" s="96"/>
      <c r="G62" s="96"/>
      <c r="H62" s="419"/>
      <c r="I62" s="279"/>
      <c r="J62" s="246" t="e">
        <f>IF(AND(Q62="",#REF!&gt;0,#REF!&lt;5),K62,)</f>
        <v>#REF!</v>
      </c>
      <c r="K62" s="244" t="str">
        <f>IF(D62="","ZZZ9",IF(AND(#REF!&gt;0,#REF!&lt;5),D62&amp;#REF!,D62&amp;"9"))</f>
        <v>ZZZ9</v>
      </c>
      <c r="L62" s="248">
        <f t="shared" si="0"/>
        <v>999</v>
      </c>
      <c r="M62" s="278">
        <f t="shared" si="1"/>
        <v>999</v>
      </c>
      <c r="N62" s="273"/>
      <c r="O62" s="96"/>
      <c r="P62" s="113">
        <f t="shared" si="2"/>
        <v>999</v>
      </c>
      <c r="Q62" s="96"/>
    </row>
    <row r="63" spans="1:17" s="11" customFormat="1" ht="18.899999999999999" customHeight="1" x14ac:dyDescent="0.25">
      <c r="A63" s="249">
        <v>57</v>
      </c>
      <c r="B63" s="94"/>
      <c r="C63" s="94"/>
      <c r="D63" s="95"/>
      <c r="E63" s="262"/>
      <c r="F63" s="96"/>
      <c r="G63" s="96"/>
      <c r="H63" s="419"/>
      <c r="I63" s="279"/>
      <c r="J63" s="246" t="e">
        <f>IF(AND(Q63="",#REF!&gt;0,#REF!&lt;5),K63,)</f>
        <v>#REF!</v>
      </c>
      <c r="K63" s="244" t="str">
        <f>IF(D63="","ZZZ9",IF(AND(#REF!&gt;0,#REF!&lt;5),D63&amp;#REF!,D63&amp;"9"))</f>
        <v>ZZZ9</v>
      </c>
      <c r="L63" s="248">
        <f t="shared" si="0"/>
        <v>999</v>
      </c>
      <c r="M63" s="278">
        <f t="shared" si="1"/>
        <v>999</v>
      </c>
      <c r="N63" s="273"/>
      <c r="O63" s="96"/>
      <c r="P63" s="113">
        <f t="shared" si="2"/>
        <v>999</v>
      </c>
      <c r="Q63" s="96"/>
    </row>
    <row r="64" spans="1:17" s="11" customFormat="1" ht="18.899999999999999" customHeight="1" x14ac:dyDescent="0.25">
      <c r="A64" s="249">
        <v>58</v>
      </c>
      <c r="B64" s="94"/>
      <c r="C64" s="94"/>
      <c r="D64" s="95"/>
      <c r="E64" s="262"/>
      <c r="F64" s="96"/>
      <c r="G64" s="96"/>
      <c r="H64" s="419"/>
      <c r="I64" s="279"/>
      <c r="J64" s="246" t="e">
        <f>IF(AND(Q64="",#REF!&gt;0,#REF!&lt;5),K64,)</f>
        <v>#REF!</v>
      </c>
      <c r="K64" s="244" t="str">
        <f>IF(D64="","ZZZ9",IF(AND(#REF!&gt;0,#REF!&lt;5),D64&amp;#REF!,D64&amp;"9"))</f>
        <v>ZZZ9</v>
      </c>
      <c r="L64" s="248">
        <f t="shared" si="0"/>
        <v>999</v>
      </c>
      <c r="M64" s="278">
        <f t="shared" si="1"/>
        <v>999</v>
      </c>
      <c r="N64" s="273"/>
      <c r="O64" s="96"/>
      <c r="P64" s="113">
        <f t="shared" si="2"/>
        <v>999</v>
      </c>
      <c r="Q64" s="96"/>
    </row>
    <row r="65" spans="1:17" s="11" customFormat="1" ht="18.899999999999999" customHeight="1" x14ac:dyDescent="0.25">
      <c r="A65" s="249">
        <v>59</v>
      </c>
      <c r="B65" s="94"/>
      <c r="C65" s="94"/>
      <c r="D65" s="95"/>
      <c r="E65" s="262"/>
      <c r="F65" s="96"/>
      <c r="G65" s="96"/>
      <c r="H65" s="419"/>
      <c r="I65" s="279"/>
      <c r="J65" s="246" t="e">
        <f>IF(AND(Q65="",#REF!&gt;0,#REF!&lt;5),K65,)</f>
        <v>#REF!</v>
      </c>
      <c r="K65" s="244" t="str">
        <f>IF(D65="","ZZZ9",IF(AND(#REF!&gt;0,#REF!&lt;5),D65&amp;#REF!,D65&amp;"9"))</f>
        <v>ZZZ9</v>
      </c>
      <c r="L65" s="248">
        <f t="shared" si="0"/>
        <v>999</v>
      </c>
      <c r="M65" s="278">
        <f t="shared" si="1"/>
        <v>999</v>
      </c>
      <c r="N65" s="273"/>
      <c r="O65" s="96"/>
      <c r="P65" s="113">
        <f t="shared" si="2"/>
        <v>999</v>
      </c>
      <c r="Q65" s="96"/>
    </row>
    <row r="66" spans="1:17" s="11" customFormat="1" ht="18.899999999999999" customHeight="1" x14ac:dyDescent="0.25">
      <c r="A66" s="249">
        <v>60</v>
      </c>
      <c r="B66" s="94"/>
      <c r="C66" s="94"/>
      <c r="D66" s="95"/>
      <c r="E66" s="262"/>
      <c r="F66" s="96"/>
      <c r="G66" s="96"/>
      <c r="H66" s="419"/>
      <c r="I66" s="279"/>
      <c r="J66" s="246" t="e">
        <f>IF(AND(Q66="",#REF!&gt;0,#REF!&lt;5),K66,)</f>
        <v>#REF!</v>
      </c>
      <c r="K66" s="244" t="str">
        <f>IF(D66="","ZZZ9",IF(AND(#REF!&gt;0,#REF!&lt;5),D66&amp;#REF!,D66&amp;"9"))</f>
        <v>ZZZ9</v>
      </c>
      <c r="L66" s="248">
        <f t="shared" si="0"/>
        <v>999</v>
      </c>
      <c r="M66" s="278">
        <f t="shared" si="1"/>
        <v>999</v>
      </c>
      <c r="N66" s="273"/>
      <c r="O66" s="96"/>
      <c r="P66" s="113">
        <f t="shared" si="2"/>
        <v>999</v>
      </c>
      <c r="Q66" s="96"/>
    </row>
    <row r="67" spans="1:17" s="11" customFormat="1" ht="18.899999999999999" customHeight="1" x14ac:dyDescent="0.25">
      <c r="A67" s="249">
        <v>61</v>
      </c>
      <c r="B67" s="94"/>
      <c r="C67" s="94"/>
      <c r="D67" s="95"/>
      <c r="E67" s="262"/>
      <c r="F67" s="96"/>
      <c r="G67" s="96"/>
      <c r="H67" s="419"/>
      <c r="I67" s="279"/>
      <c r="J67" s="246" t="e">
        <f>IF(AND(Q67="",#REF!&gt;0,#REF!&lt;5),K67,)</f>
        <v>#REF!</v>
      </c>
      <c r="K67" s="244" t="str">
        <f>IF(D67="","ZZZ9",IF(AND(#REF!&gt;0,#REF!&lt;5),D67&amp;#REF!,D67&amp;"9"))</f>
        <v>ZZZ9</v>
      </c>
      <c r="L67" s="248">
        <f t="shared" si="0"/>
        <v>999</v>
      </c>
      <c r="M67" s="278">
        <f t="shared" si="1"/>
        <v>999</v>
      </c>
      <c r="N67" s="273"/>
      <c r="O67" s="96"/>
      <c r="P67" s="113">
        <f t="shared" si="2"/>
        <v>999</v>
      </c>
      <c r="Q67" s="96"/>
    </row>
    <row r="68" spans="1:17" s="11" customFormat="1" ht="18.899999999999999" customHeight="1" x14ac:dyDescent="0.25">
      <c r="A68" s="249">
        <v>62</v>
      </c>
      <c r="B68" s="94"/>
      <c r="C68" s="94"/>
      <c r="D68" s="95"/>
      <c r="E68" s="262"/>
      <c r="F68" s="96"/>
      <c r="G68" s="96"/>
      <c r="H68" s="419"/>
      <c r="I68" s="279"/>
      <c r="J68" s="246" t="e">
        <f>IF(AND(Q68="",#REF!&gt;0,#REF!&lt;5),K68,)</f>
        <v>#REF!</v>
      </c>
      <c r="K68" s="244" t="str">
        <f>IF(D68="","ZZZ9",IF(AND(#REF!&gt;0,#REF!&lt;5),D68&amp;#REF!,D68&amp;"9"))</f>
        <v>ZZZ9</v>
      </c>
      <c r="L68" s="248">
        <f t="shared" si="0"/>
        <v>999</v>
      </c>
      <c r="M68" s="278">
        <f t="shared" si="1"/>
        <v>999</v>
      </c>
      <c r="N68" s="273"/>
      <c r="O68" s="96"/>
      <c r="P68" s="113">
        <f t="shared" si="2"/>
        <v>999</v>
      </c>
      <c r="Q68" s="96"/>
    </row>
    <row r="69" spans="1:17" s="11" customFormat="1" ht="18.899999999999999" customHeight="1" x14ac:dyDescent="0.25">
      <c r="A69" s="249">
        <v>63</v>
      </c>
      <c r="B69" s="94"/>
      <c r="C69" s="94"/>
      <c r="D69" s="95"/>
      <c r="E69" s="262"/>
      <c r="F69" s="96"/>
      <c r="G69" s="96"/>
      <c r="H69" s="419"/>
      <c r="I69" s="279"/>
      <c r="J69" s="246" t="e">
        <f>IF(AND(Q69="",#REF!&gt;0,#REF!&lt;5),K69,)</f>
        <v>#REF!</v>
      </c>
      <c r="K69" s="244" t="str">
        <f>IF(D69="","ZZZ9",IF(AND(#REF!&gt;0,#REF!&lt;5),D69&amp;#REF!,D69&amp;"9"))</f>
        <v>ZZZ9</v>
      </c>
      <c r="L69" s="248">
        <f t="shared" si="0"/>
        <v>999</v>
      </c>
      <c r="M69" s="278">
        <f t="shared" si="1"/>
        <v>999</v>
      </c>
      <c r="N69" s="273"/>
      <c r="O69" s="96"/>
      <c r="P69" s="113">
        <f t="shared" si="2"/>
        <v>999</v>
      </c>
      <c r="Q69" s="96"/>
    </row>
    <row r="70" spans="1:17" s="11" customFormat="1" ht="18.899999999999999" customHeight="1" x14ac:dyDescent="0.25">
      <c r="A70" s="249">
        <v>64</v>
      </c>
      <c r="B70" s="94"/>
      <c r="C70" s="94"/>
      <c r="D70" s="95"/>
      <c r="E70" s="262"/>
      <c r="F70" s="96"/>
      <c r="G70" s="96"/>
      <c r="H70" s="419"/>
      <c r="I70" s="279"/>
      <c r="J70" s="246" t="e">
        <f>IF(AND(Q70="",#REF!&gt;0,#REF!&lt;5),K70,)</f>
        <v>#REF!</v>
      </c>
      <c r="K70" s="244" t="str">
        <f>IF(D70="","ZZZ9",IF(AND(#REF!&gt;0,#REF!&lt;5),D70&amp;#REF!,D70&amp;"9"))</f>
        <v>ZZZ9</v>
      </c>
      <c r="L70" s="248">
        <f t="shared" si="0"/>
        <v>999</v>
      </c>
      <c r="M70" s="278">
        <f t="shared" si="1"/>
        <v>999</v>
      </c>
      <c r="N70" s="273"/>
      <c r="O70" s="96"/>
      <c r="P70" s="113">
        <f t="shared" si="2"/>
        <v>999</v>
      </c>
      <c r="Q70" s="96"/>
    </row>
    <row r="71" spans="1:17" s="11" customFormat="1" ht="18.899999999999999" customHeight="1" x14ac:dyDescent="0.25">
      <c r="A71" s="249">
        <v>65</v>
      </c>
      <c r="B71" s="94"/>
      <c r="C71" s="94"/>
      <c r="D71" s="95"/>
      <c r="E71" s="262"/>
      <c r="F71" s="96"/>
      <c r="G71" s="96"/>
      <c r="H71" s="419"/>
      <c r="I71" s="279"/>
      <c r="J71" s="246" t="e">
        <f>IF(AND(Q71="",#REF!&gt;0,#REF!&lt;5),K71,)</f>
        <v>#REF!</v>
      </c>
      <c r="K71" s="244" t="str">
        <f>IF(D71="","ZZZ9",IF(AND(#REF!&gt;0,#REF!&lt;5),D71&amp;#REF!,D71&amp;"9"))</f>
        <v>ZZZ9</v>
      </c>
      <c r="L71" s="248">
        <f t="shared" si="0"/>
        <v>999</v>
      </c>
      <c r="M71" s="278">
        <f t="shared" si="1"/>
        <v>999</v>
      </c>
      <c r="N71" s="273"/>
      <c r="O71" s="96"/>
      <c r="P71" s="113">
        <f t="shared" si="2"/>
        <v>999</v>
      </c>
      <c r="Q71" s="96"/>
    </row>
    <row r="72" spans="1:17" s="11" customFormat="1" ht="18.899999999999999" customHeight="1" x14ac:dyDescent="0.25">
      <c r="A72" s="249">
        <v>66</v>
      </c>
      <c r="B72" s="94"/>
      <c r="C72" s="94"/>
      <c r="D72" s="95"/>
      <c r="E72" s="262"/>
      <c r="F72" s="96"/>
      <c r="G72" s="96"/>
      <c r="H72" s="419"/>
      <c r="I72" s="279"/>
      <c r="J72" s="246" t="e">
        <f>IF(AND(Q72="",#REF!&gt;0,#REF!&lt;5),K72,)</f>
        <v>#REF!</v>
      </c>
      <c r="K72" s="244" t="str">
        <f>IF(D72="","ZZZ9",IF(AND(#REF!&gt;0,#REF!&lt;5),D72&amp;#REF!,D72&amp;"9"))</f>
        <v>ZZZ9</v>
      </c>
      <c r="L72" s="248">
        <f t="shared" si="0"/>
        <v>999</v>
      </c>
      <c r="M72" s="278">
        <f t="shared" si="1"/>
        <v>999</v>
      </c>
      <c r="N72" s="273"/>
      <c r="O72" s="96"/>
      <c r="P72" s="113">
        <f t="shared" si="2"/>
        <v>999</v>
      </c>
      <c r="Q72" s="96"/>
    </row>
    <row r="73" spans="1:17" s="11" customFormat="1" ht="18.899999999999999" customHeight="1" x14ac:dyDescent="0.25">
      <c r="A73" s="249">
        <v>67</v>
      </c>
      <c r="B73" s="94"/>
      <c r="C73" s="94"/>
      <c r="D73" s="95"/>
      <c r="E73" s="262"/>
      <c r="F73" s="96"/>
      <c r="G73" s="96"/>
      <c r="H73" s="419"/>
      <c r="I73" s="279"/>
      <c r="J73" s="246" t="e">
        <f>IF(AND(Q73="",#REF!&gt;0,#REF!&lt;5),K73,)</f>
        <v>#REF!</v>
      </c>
      <c r="K73" s="244" t="str">
        <f>IF(D73="","ZZZ9",IF(AND(#REF!&gt;0,#REF!&lt;5),D73&amp;#REF!,D73&amp;"9"))</f>
        <v>ZZZ9</v>
      </c>
      <c r="L73" s="248">
        <f t="shared" si="0"/>
        <v>999</v>
      </c>
      <c r="M73" s="278">
        <f t="shared" si="1"/>
        <v>999</v>
      </c>
      <c r="N73" s="273"/>
      <c r="O73" s="96"/>
      <c r="P73" s="113">
        <f t="shared" si="2"/>
        <v>999</v>
      </c>
      <c r="Q73" s="96"/>
    </row>
    <row r="74" spans="1:17" s="11" customFormat="1" ht="18.899999999999999" customHeight="1" x14ac:dyDescent="0.25">
      <c r="A74" s="249">
        <v>68</v>
      </c>
      <c r="B74" s="94"/>
      <c r="C74" s="94"/>
      <c r="D74" s="95"/>
      <c r="E74" s="262"/>
      <c r="F74" s="96"/>
      <c r="G74" s="96"/>
      <c r="H74" s="419"/>
      <c r="I74" s="279"/>
      <c r="J74" s="246" t="e">
        <f>IF(AND(Q74="",#REF!&gt;0,#REF!&lt;5),K74,)</f>
        <v>#REF!</v>
      </c>
      <c r="K74" s="244" t="str">
        <f>IF(D74="","ZZZ9",IF(AND(#REF!&gt;0,#REF!&lt;5),D74&amp;#REF!,D74&amp;"9"))</f>
        <v>ZZZ9</v>
      </c>
      <c r="L74" s="248">
        <f t="shared" si="0"/>
        <v>999</v>
      </c>
      <c r="M74" s="278">
        <f t="shared" si="1"/>
        <v>999</v>
      </c>
      <c r="N74" s="273"/>
      <c r="O74" s="96"/>
      <c r="P74" s="113">
        <f t="shared" si="2"/>
        <v>999</v>
      </c>
      <c r="Q74" s="96"/>
    </row>
    <row r="75" spans="1:17" s="11" customFormat="1" ht="18.899999999999999" customHeight="1" x14ac:dyDescent="0.25">
      <c r="A75" s="249">
        <v>69</v>
      </c>
      <c r="B75" s="94"/>
      <c r="C75" s="94"/>
      <c r="D75" s="95"/>
      <c r="E75" s="262"/>
      <c r="F75" s="96"/>
      <c r="G75" s="96"/>
      <c r="H75" s="419"/>
      <c r="I75" s="279"/>
      <c r="J75" s="246" t="e">
        <f>IF(AND(Q75="",#REF!&gt;0,#REF!&lt;5),K75,)</f>
        <v>#REF!</v>
      </c>
      <c r="K75" s="244" t="str">
        <f>IF(D75="","ZZZ9",IF(AND(#REF!&gt;0,#REF!&lt;5),D75&amp;#REF!,D75&amp;"9"))</f>
        <v>ZZZ9</v>
      </c>
      <c r="L75" s="248">
        <f t="shared" si="0"/>
        <v>999</v>
      </c>
      <c r="M75" s="278">
        <f t="shared" si="1"/>
        <v>999</v>
      </c>
      <c r="N75" s="273"/>
      <c r="O75" s="96"/>
      <c r="P75" s="113">
        <f t="shared" si="2"/>
        <v>999</v>
      </c>
      <c r="Q75" s="96"/>
    </row>
    <row r="76" spans="1:17" s="11" customFormat="1" ht="18.899999999999999" customHeight="1" x14ac:dyDescent="0.25">
      <c r="A76" s="249">
        <v>70</v>
      </c>
      <c r="B76" s="94"/>
      <c r="C76" s="94"/>
      <c r="D76" s="95"/>
      <c r="E76" s="262"/>
      <c r="F76" s="96"/>
      <c r="G76" s="96"/>
      <c r="H76" s="419"/>
      <c r="I76" s="279"/>
      <c r="J76" s="246" t="e">
        <f>IF(AND(Q76="",#REF!&gt;0,#REF!&lt;5),K76,)</f>
        <v>#REF!</v>
      </c>
      <c r="K76" s="244" t="str">
        <f>IF(D76="","ZZZ9",IF(AND(#REF!&gt;0,#REF!&lt;5),D76&amp;#REF!,D76&amp;"9"))</f>
        <v>ZZZ9</v>
      </c>
      <c r="L76" s="248">
        <f t="shared" si="0"/>
        <v>999</v>
      </c>
      <c r="M76" s="278">
        <f t="shared" si="1"/>
        <v>999</v>
      </c>
      <c r="N76" s="273"/>
      <c r="O76" s="96"/>
      <c r="P76" s="113">
        <f t="shared" si="2"/>
        <v>999</v>
      </c>
      <c r="Q76" s="96"/>
    </row>
    <row r="77" spans="1:17" s="11" customFormat="1" ht="18.899999999999999" customHeight="1" x14ac:dyDescent="0.25">
      <c r="A77" s="249">
        <v>71</v>
      </c>
      <c r="B77" s="94"/>
      <c r="C77" s="94"/>
      <c r="D77" s="95"/>
      <c r="E77" s="262"/>
      <c r="F77" s="96"/>
      <c r="G77" s="96"/>
      <c r="H77" s="419"/>
      <c r="I77" s="279"/>
      <c r="J77" s="246" t="e">
        <f>IF(AND(Q77="",#REF!&gt;0,#REF!&lt;5),K77,)</f>
        <v>#REF!</v>
      </c>
      <c r="K77" s="244" t="str">
        <f>IF(D77="","ZZZ9",IF(AND(#REF!&gt;0,#REF!&lt;5),D77&amp;#REF!,D77&amp;"9"))</f>
        <v>ZZZ9</v>
      </c>
      <c r="L77" s="248">
        <f t="shared" si="0"/>
        <v>999</v>
      </c>
      <c r="M77" s="278">
        <f t="shared" si="1"/>
        <v>999</v>
      </c>
      <c r="N77" s="273"/>
      <c r="O77" s="96"/>
      <c r="P77" s="113">
        <f t="shared" si="2"/>
        <v>999</v>
      </c>
      <c r="Q77" s="96"/>
    </row>
    <row r="78" spans="1:17" s="11" customFormat="1" ht="18.899999999999999" customHeight="1" x14ac:dyDescent="0.25">
      <c r="A78" s="249">
        <v>72</v>
      </c>
      <c r="B78" s="94"/>
      <c r="C78" s="94"/>
      <c r="D78" s="95"/>
      <c r="E78" s="262"/>
      <c r="F78" s="96"/>
      <c r="G78" s="96"/>
      <c r="H78" s="419"/>
      <c r="I78" s="279"/>
      <c r="J78" s="246" t="e">
        <f>IF(AND(Q78="",#REF!&gt;0,#REF!&lt;5),K78,)</f>
        <v>#REF!</v>
      </c>
      <c r="K78" s="244" t="str">
        <f>IF(D78="","ZZZ9",IF(AND(#REF!&gt;0,#REF!&lt;5),D78&amp;#REF!,D78&amp;"9"))</f>
        <v>ZZZ9</v>
      </c>
      <c r="L78" s="248">
        <f t="shared" si="0"/>
        <v>999</v>
      </c>
      <c r="M78" s="278">
        <f t="shared" si="1"/>
        <v>999</v>
      </c>
      <c r="N78" s="273"/>
      <c r="O78" s="96"/>
      <c r="P78" s="113">
        <f t="shared" si="2"/>
        <v>999</v>
      </c>
      <c r="Q78" s="96"/>
    </row>
    <row r="79" spans="1:17" s="11" customFormat="1" ht="18.899999999999999" customHeight="1" x14ac:dyDescent="0.25">
      <c r="A79" s="249">
        <v>73</v>
      </c>
      <c r="B79" s="94"/>
      <c r="C79" s="94"/>
      <c r="D79" s="95"/>
      <c r="E79" s="262"/>
      <c r="F79" s="96"/>
      <c r="G79" s="96"/>
      <c r="H79" s="419"/>
      <c r="I79" s="279"/>
      <c r="J79" s="246" t="e">
        <f>IF(AND(Q79="",#REF!&gt;0,#REF!&lt;5),K79,)</f>
        <v>#REF!</v>
      </c>
      <c r="K79" s="244" t="str">
        <f>IF(D79="","ZZZ9",IF(AND(#REF!&gt;0,#REF!&lt;5),D79&amp;#REF!,D79&amp;"9"))</f>
        <v>ZZZ9</v>
      </c>
      <c r="L79" s="248">
        <f t="shared" si="0"/>
        <v>999</v>
      </c>
      <c r="M79" s="278">
        <f t="shared" si="1"/>
        <v>999</v>
      </c>
      <c r="N79" s="273"/>
      <c r="O79" s="96"/>
      <c r="P79" s="113">
        <f t="shared" si="2"/>
        <v>999</v>
      </c>
      <c r="Q79" s="96"/>
    </row>
    <row r="80" spans="1:17" s="11" customFormat="1" ht="18.899999999999999" customHeight="1" x14ac:dyDescent="0.25">
      <c r="A80" s="249">
        <v>74</v>
      </c>
      <c r="B80" s="94"/>
      <c r="C80" s="94"/>
      <c r="D80" s="95"/>
      <c r="E80" s="262"/>
      <c r="F80" s="96"/>
      <c r="G80" s="96"/>
      <c r="H80" s="419"/>
      <c r="I80" s="279"/>
      <c r="J80" s="246" t="e">
        <f>IF(AND(Q80="",#REF!&gt;0,#REF!&lt;5),K80,)</f>
        <v>#REF!</v>
      </c>
      <c r="K80" s="244" t="str">
        <f>IF(D80="","ZZZ9",IF(AND(#REF!&gt;0,#REF!&lt;5),D80&amp;#REF!,D80&amp;"9"))</f>
        <v>ZZZ9</v>
      </c>
      <c r="L80" s="248">
        <f t="shared" si="0"/>
        <v>999</v>
      </c>
      <c r="M80" s="278">
        <f t="shared" si="1"/>
        <v>999</v>
      </c>
      <c r="N80" s="273"/>
      <c r="O80" s="96"/>
      <c r="P80" s="113">
        <f t="shared" si="2"/>
        <v>999</v>
      </c>
      <c r="Q80" s="96"/>
    </row>
    <row r="81" spans="1:17" s="11" customFormat="1" ht="18.899999999999999" customHeight="1" x14ac:dyDescent="0.25">
      <c r="A81" s="249">
        <v>75</v>
      </c>
      <c r="B81" s="94"/>
      <c r="C81" s="94"/>
      <c r="D81" s="95"/>
      <c r="E81" s="262"/>
      <c r="F81" s="96"/>
      <c r="G81" s="96"/>
      <c r="H81" s="419"/>
      <c r="I81" s="279"/>
      <c r="J81" s="246" t="e">
        <f>IF(AND(Q81="",#REF!&gt;0,#REF!&lt;5),K81,)</f>
        <v>#REF!</v>
      </c>
      <c r="K81" s="244" t="str">
        <f>IF(D81="","ZZZ9",IF(AND(#REF!&gt;0,#REF!&lt;5),D81&amp;#REF!,D81&amp;"9"))</f>
        <v>ZZZ9</v>
      </c>
      <c r="L81" s="248">
        <f t="shared" si="0"/>
        <v>999</v>
      </c>
      <c r="M81" s="278">
        <f t="shared" si="1"/>
        <v>999</v>
      </c>
      <c r="N81" s="273"/>
      <c r="O81" s="96"/>
      <c r="P81" s="113">
        <f t="shared" si="2"/>
        <v>999</v>
      </c>
      <c r="Q81" s="96"/>
    </row>
    <row r="82" spans="1:17" s="11" customFormat="1" ht="18.899999999999999" customHeight="1" x14ac:dyDescent="0.25">
      <c r="A82" s="249">
        <v>76</v>
      </c>
      <c r="B82" s="94"/>
      <c r="C82" s="94"/>
      <c r="D82" s="95"/>
      <c r="E82" s="262"/>
      <c r="F82" s="96"/>
      <c r="G82" s="96"/>
      <c r="H82" s="419"/>
      <c r="I82" s="279"/>
      <c r="J82" s="246" t="e">
        <f>IF(AND(Q82="",#REF!&gt;0,#REF!&lt;5),K82,)</f>
        <v>#REF!</v>
      </c>
      <c r="K82" s="244" t="str">
        <f>IF(D82="","ZZZ9",IF(AND(#REF!&gt;0,#REF!&lt;5),D82&amp;#REF!,D82&amp;"9"))</f>
        <v>ZZZ9</v>
      </c>
      <c r="L82" s="248">
        <f t="shared" si="0"/>
        <v>999</v>
      </c>
      <c r="M82" s="278">
        <f t="shared" si="1"/>
        <v>999</v>
      </c>
      <c r="N82" s="273"/>
      <c r="O82" s="96"/>
      <c r="P82" s="113">
        <f t="shared" si="2"/>
        <v>999</v>
      </c>
      <c r="Q82" s="96"/>
    </row>
    <row r="83" spans="1:17" s="11" customFormat="1" ht="18.899999999999999" customHeight="1" x14ac:dyDescent="0.25">
      <c r="A83" s="249">
        <v>77</v>
      </c>
      <c r="B83" s="94"/>
      <c r="C83" s="94"/>
      <c r="D83" s="95"/>
      <c r="E83" s="262"/>
      <c r="F83" s="96"/>
      <c r="G83" s="96"/>
      <c r="H83" s="419"/>
      <c r="I83" s="279"/>
      <c r="J83" s="246" t="e">
        <f>IF(AND(Q83="",#REF!&gt;0,#REF!&lt;5),K83,)</f>
        <v>#REF!</v>
      </c>
      <c r="K83" s="244" t="str">
        <f>IF(D83="","ZZZ9",IF(AND(#REF!&gt;0,#REF!&lt;5),D83&amp;#REF!,D83&amp;"9"))</f>
        <v>ZZZ9</v>
      </c>
      <c r="L83" s="248">
        <f t="shared" si="0"/>
        <v>999</v>
      </c>
      <c r="M83" s="278">
        <f t="shared" si="1"/>
        <v>999</v>
      </c>
      <c r="N83" s="273"/>
      <c r="O83" s="96"/>
      <c r="P83" s="113">
        <f t="shared" si="2"/>
        <v>999</v>
      </c>
      <c r="Q83" s="96"/>
    </row>
    <row r="84" spans="1:17" s="11" customFormat="1" ht="18.899999999999999" customHeight="1" x14ac:dyDescent="0.25">
      <c r="A84" s="249">
        <v>78</v>
      </c>
      <c r="B84" s="94"/>
      <c r="C84" s="94"/>
      <c r="D84" s="95"/>
      <c r="E84" s="262"/>
      <c r="F84" s="96"/>
      <c r="G84" s="96"/>
      <c r="H84" s="419"/>
      <c r="I84" s="279"/>
      <c r="J84" s="246" t="e">
        <f>IF(AND(Q84="",#REF!&gt;0,#REF!&lt;5),K84,)</f>
        <v>#REF!</v>
      </c>
      <c r="K84" s="244" t="str">
        <f>IF(D84="","ZZZ9",IF(AND(#REF!&gt;0,#REF!&lt;5),D84&amp;#REF!,D84&amp;"9"))</f>
        <v>ZZZ9</v>
      </c>
      <c r="L84" s="248">
        <f t="shared" si="0"/>
        <v>999</v>
      </c>
      <c r="M84" s="278">
        <f t="shared" si="1"/>
        <v>999</v>
      </c>
      <c r="N84" s="273"/>
      <c r="O84" s="96"/>
      <c r="P84" s="113">
        <f t="shared" si="2"/>
        <v>999</v>
      </c>
      <c r="Q84" s="96"/>
    </row>
    <row r="85" spans="1:17" s="11" customFormat="1" ht="18.899999999999999" customHeight="1" x14ac:dyDescent="0.25">
      <c r="A85" s="249">
        <v>79</v>
      </c>
      <c r="B85" s="94"/>
      <c r="C85" s="94"/>
      <c r="D85" s="95"/>
      <c r="E85" s="262"/>
      <c r="F85" s="96"/>
      <c r="G85" s="96"/>
      <c r="H85" s="419"/>
      <c r="I85" s="279"/>
      <c r="J85" s="246" t="e">
        <f>IF(AND(Q85="",#REF!&gt;0,#REF!&lt;5),K85,)</f>
        <v>#REF!</v>
      </c>
      <c r="K85" s="244" t="str">
        <f>IF(D85="","ZZZ9",IF(AND(#REF!&gt;0,#REF!&lt;5),D85&amp;#REF!,D85&amp;"9"))</f>
        <v>ZZZ9</v>
      </c>
      <c r="L85" s="248">
        <f t="shared" si="0"/>
        <v>999</v>
      </c>
      <c r="M85" s="278">
        <f t="shared" si="1"/>
        <v>999</v>
      </c>
      <c r="N85" s="273"/>
      <c r="O85" s="96"/>
      <c r="P85" s="113">
        <f t="shared" si="2"/>
        <v>999</v>
      </c>
      <c r="Q85" s="96"/>
    </row>
    <row r="86" spans="1:17" s="11" customFormat="1" ht="18.899999999999999" customHeight="1" x14ac:dyDescent="0.25">
      <c r="A86" s="249">
        <v>80</v>
      </c>
      <c r="B86" s="94"/>
      <c r="C86" s="94"/>
      <c r="D86" s="95"/>
      <c r="E86" s="262"/>
      <c r="F86" s="96"/>
      <c r="G86" s="96"/>
      <c r="H86" s="419"/>
      <c r="I86" s="279"/>
      <c r="J86" s="246" t="e">
        <f>IF(AND(Q86="",#REF!&gt;0,#REF!&lt;5),K86,)</f>
        <v>#REF!</v>
      </c>
      <c r="K86" s="244" t="str">
        <f>IF(D86="","ZZZ9",IF(AND(#REF!&gt;0,#REF!&lt;5),D86&amp;#REF!,D86&amp;"9"))</f>
        <v>ZZZ9</v>
      </c>
      <c r="L86" s="248">
        <f t="shared" si="0"/>
        <v>999</v>
      </c>
      <c r="M86" s="278">
        <f t="shared" si="1"/>
        <v>999</v>
      </c>
      <c r="N86" s="273"/>
      <c r="O86" s="96"/>
      <c r="P86" s="113">
        <f t="shared" si="2"/>
        <v>999</v>
      </c>
      <c r="Q86" s="96"/>
    </row>
    <row r="87" spans="1:17" s="11" customFormat="1" ht="18.899999999999999" customHeight="1" x14ac:dyDescent="0.25">
      <c r="A87" s="249">
        <v>81</v>
      </c>
      <c r="B87" s="94"/>
      <c r="C87" s="94"/>
      <c r="D87" s="95"/>
      <c r="E87" s="262"/>
      <c r="F87" s="96"/>
      <c r="G87" s="96"/>
      <c r="H87" s="419"/>
      <c r="I87" s="279"/>
      <c r="J87" s="246" t="e">
        <f>IF(AND(Q87="",#REF!&gt;0,#REF!&lt;5),K87,)</f>
        <v>#REF!</v>
      </c>
      <c r="K87" s="244" t="str">
        <f>IF(D87="","ZZZ9",IF(AND(#REF!&gt;0,#REF!&lt;5),D87&amp;#REF!,D87&amp;"9"))</f>
        <v>ZZZ9</v>
      </c>
      <c r="L87" s="248">
        <f t="shared" si="0"/>
        <v>999</v>
      </c>
      <c r="M87" s="278">
        <f t="shared" si="1"/>
        <v>999</v>
      </c>
      <c r="N87" s="273"/>
      <c r="O87" s="96"/>
      <c r="P87" s="113">
        <f t="shared" si="2"/>
        <v>999</v>
      </c>
      <c r="Q87" s="96"/>
    </row>
    <row r="88" spans="1:17" s="11" customFormat="1" ht="18.899999999999999" customHeight="1" x14ac:dyDescent="0.25">
      <c r="A88" s="249">
        <v>82</v>
      </c>
      <c r="B88" s="94"/>
      <c r="C88" s="94"/>
      <c r="D88" s="95"/>
      <c r="E88" s="262"/>
      <c r="F88" s="96"/>
      <c r="G88" s="96"/>
      <c r="H88" s="419"/>
      <c r="I88" s="279"/>
      <c r="J88" s="246" t="e">
        <f>IF(AND(Q88="",#REF!&gt;0,#REF!&lt;5),K88,)</f>
        <v>#REF!</v>
      </c>
      <c r="K88" s="244" t="str">
        <f>IF(D88="","ZZZ9",IF(AND(#REF!&gt;0,#REF!&lt;5),D88&amp;#REF!,D88&amp;"9"))</f>
        <v>ZZZ9</v>
      </c>
      <c r="L88" s="248">
        <f t="shared" si="0"/>
        <v>999</v>
      </c>
      <c r="M88" s="278">
        <f t="shared" si="1"/>
        <v>999</v>
      </c>
      <c r="N88" s="273"/>
      <c r="O88" s="96"/>
      <c r="P88" s="113">
        <f t="shared" si="2"/>
        <v>999</v>
      </c>
      <c r="Q88" s="96"/>
    </row>
    <row r="89" spans="1:17" s="11" customFormat="1" ht="18.899999999999999" customHeight="1" x14ac:dyDescent="0.25">
      <c r="A89" s="249">
        <v>83</v>
      </c>
      <c r="B89" s="94"/>
      <c r="C89" s="94"/>
      <c r="D89" s="95"/>
      <c r="E89" s="262"/>
      <c r="F89" s="96"/>
      <c r="G89" s="96"/>
      <c r="H89" s="419"/>
      <c r="I89" s="279"/>
      <c r="J89" s="246" t="e">
        <f>IF(AND(Q89="",#REF!&gt;0,#REF!&lt;5),K89,)</f>
        <v>#REF!</v>
      </c>
      <c r="K89" s="244" t="str">
        <f>IF(D89="","ZZZ9",IF(AND(#REF!&gt;0,#REF!&lt;5),D89&amp;#REF!,D89&amp;"9"))</f>
        <v>ZZZ9</v>
      </c>
      <c r="L89" s="248">
        <f t="shared" si="0"/>
        <v>999</v>
      </c>
      <c r="M89" s="278">
        <f t="shared" si="1"/>
        <v>999</v>
      </c>
      <c r="N89" s="273"/>
      <c r="O89" s="96"/>
      <c r="P89" s="113">
        <f t="shared" si="2"/>
        <v>999</v>
      </c>
      <c r="Q89" s="96"/>
    </row>
    <row r="90" spans="1:17" s="11" customFormat="1" ht="18.899999999999999" customHeight="1" x14ac:dyDescent="0.25">
      <c r="A90" s="249">
        <v>84</v>
      </c>
      <c r="B90" s="94"/>
      <c r="C90" s="94"/>
      <c r="D90" s="95"/>
      <c r="E90" s="262"/>
      <c r="F90" s="96"/>
      <c r="G90" s="96"/>
      <c r="H90" s="419"/>
      <c r="I90" s="279"/>
      <c r="J90" s="246" t="e">
        <f>IF(AND(Q90="",#REF!&gt;0,#REF!&lt;5),K90,)</f>
        <v>#REF!</v>
      </c>
      <c r="K90" s="244" t="str">
        <f>IF(D90="","ZZZ9",IF(AND(#REF!&gt;0,#REF!&lt;5),D90&amp;#REF!,D90&amp;"9"))</f>
        <v>ZZZ9</v>
      </c>
      <c r="L90" s="248">
        <f t="shared" si="0"/>
        <v>999</v>
      </c>
      <c r="M90" s="278">
        <f t="shared" si="1"/>
        <v>999</v>
      </c>
      <c r="N90" s="273"/>
      <c r="O90" s="96"/>
      <c r="P90" s="113">
        <f t="shared" si="2"/>
        <v>999</v>
      </c>
      <c r="Q90" s="96"/>
    </row>
    <row r="91" spans="1:17" s="11" customFormat="1" ht="18.899999999999999" customHeight="1" x14ac:dyDescent="0.25">
      <c r="A91" s="249">
        <v>85</v>
      </c>
      <c r="B91" s="94"/>
      <c r="C91" s="94"/>
      <c r="D91" s="95"/>
      <c r="E91" s="262"/>
      <c r="F91" s="96"/>
      <c r="G91" s="96"/>
      <c r="H91" s="419"/>
      <c r="I91" s="279"/>
      <c r="J91" s="246" t="e">
        <f>IF(AND(Q91="",#REF!&gt;0,#REF!&lt;5),K91,)</f>
        <v>#REF!</v>
      </c>
      <c r="K91" s="244" t="str">
        <f>IF(D91="","ZZZ9",IF(AND(#REF!&gt;0,#REF!&lt;5),D91&amp;#REF!,D91&amp;"9"))</f>
        <v>ZZZ9</v>
      </c>
      <c r="L91" s="248">
        <f t="shared" si="0"/>
        <v>999</v>
      </c>
      <c r="M91" s="278">
        <f t="shared" si="1"/>
        <v>999</v>
      </c>
      <c r="N91" s="273"/>
      <c r="O91" s="96"/>
      <c r="P91" s="113">
        <f t="shared" si="2"/>
        <v>999</v>
      </c>
      <c r="Q91" s="96"/>
    </row>
    <row r="92" spans="1:17" s="11" customFormat="1" ht="18.899999999999999" customHeight="1" x14ac:dyDescent="0.25">
      <c r="A92" s="249">
        <v>86</v>
      </c>
      <c r="B92" s="94"/>
      <c r="C92" s="94"/>
      <c r="D92" s="95"/>
      <c r="E92" s="262"/>
      <c r="F92" s="96"/>
      <c r="G92" s="96"/>
      <c r="H92" s="419"/>
      <c r="I92" s="279"/>
      <c r="J92" s="246" t="e">
        <f>IF(AND(Q92="",#REF!&gt;0,#REF!&lt;5),K92,)</f>
        <v>#REF!</v>
      </c>
      <c r="K92" s="244" t="str">
        <f>IF(D92="","ZZZ9",IF(AND(#REF!&gt;0,#REF!&lt;5),D92&amp;#REF!,D92&amp;"9"))</f>
        <v>ZZZ9</v>
      </c>
      <c r="L92" s="248">
        <f t="shared" si="0"/>
        <v>999</v>
      </c>
      <c r="M92" s="278">
        <f t="shared" si="1"/>
        <v>999</v>
      </c>
      <c r="N92" s="273"/>
      <c r="O92" s="96"/>
      <c r="P92" s="113">
        <f t="shared" si="2"/>
        <v>999</v>
      </c>
      <c r="Q92" s="96"/>
    </row>
    <row r="93" spans="1:17" s="11" customFormat="1" ht="18.899999999999999" customHeight="1" x14ac:dyDescent="0.25">
      <c r="A93" s="249">
        <v>87</v>
      </c>
      <c r="B93" s="94"/>
      <c r="C93" s="94"/>
      <c r="D93" s="95"/>
      <c r="E93" s="262"/>
      <c r="F93" s="96"/>
      <c r="G93" s="96"/>
      <c r="H93" s="419"/>
      <c r="I93" s="279"/>
      <c r="J93" s="246" t="e">
        <f>IF(AND(Q93="",#REF!&gt;0,#REF!&lt;5),K93,)</f>
        <v>#REF!</v>
      </c>
      <c r="K93" s="244" t="str">
        <f>IF(D93="","ZZZ9",IF(AND(#REF!&gt;0,#REF!&lt;5),D93&amp;#REF!,D93&amp;"9"))</f>
        <v>ZZZ9</v>
      </c>
      <c r="L93" s="248">
        <f t="shared" si="0"/>
        <v>999</v>
      </c>
      <c r="M93" s="278">
        <f t="shared" si="1"/>
        <v>999</v>
      </c>
      <c r="N93" s="273"/>
      <c r="O93" s="96"/>
      <c r="P93" s="113">
        <f t="shared" si="2"/>
        <v>999</v>
      </c>
      <c r="Q93" s="96"/>
    </row>
    <row r="94" spans="1:17" s="11" customFormat="1" ht="18.899999999999999" customHeight="1" x14ac:dyDescent="0.25">
      <c r="A94" s="249">
        <v>88</v>
      </c>
      <c r="B94" s="94"/>
      <c r="C94" s="94"/>
      <c r="D94" s="95"/>
      <c r="E94" s="262"/>
      <c r="F94" s="96"/>
      <c r="G94" s="96"/>
      <c r="H94" s="419"/>
      <c r="I94" s="279"/>
      <c r="J94" s="246" t="e">
        <f>IF(AND(Q94="",#REF!&gt;0,#REF!&lt;5),K94,)</f>
        <v>#REF!</v>
      </c>
      <c r="K94" s="244" t="str">
        <f>IF(D94="","ZZZ9",IF(AND(#REF!&gt;0,#REF!&lt;5),D94&amp;#REF!,D94&amp;"9"))</f>
        <v>ZZZ9</v>
      </c>
      <c r="L94" s="248">
        <f t="shared" si="0"/>
        <v>999</v>
      </c>
      <c r="M94" s="278">
        <f t="shared" si="1"/>
        <v>999</v>
      </c>
      <c r="N94" s="273"/>
      <c r="O94" s="96"/>
      <c r="P94" s="113">
        <f t="shared" si="2"/>
        <v>999</v>
      </c>
      <c r="Q94" s="96"/>
    </row>
    <row r="95" spans="1:17" s="11" customFormat="1" ht="18.899999999999999" customHeight="1" x14ac:dyDescent="0.25">
      <c r="A95" s="249">
        <v>89</v>
      </c>
      <c r="B95" s="94"/>
      <c r="C95" s="94"/>
      <c r="D95" s="95"/>
      <c r="E95" s="262"/>
      <c r="F95" s="96"/>
      <c r="G95" s="96"/>
      <c r="H95" s="419"/>
      <c r="I95" s="279"/>
      <c r="J95" s="246" t="e">
        <f>IF(AND(Q95="",#REF!&gt;0,#REF!&lt;5),K95,)</f>
        <v>#REF!</v>
      </c>
      <c r="K95" s="244" t="str">
        <f>IF(D95="","ZZZ9",IF(AND(#REF!&gt;0,#REF!&lt;5),D95&amp;#REF!,D95&amp;"9"))</f>
        <v>ZZZ9</v>
      </c>
      <c r="L95" s="248">
        <f t="shared" si="0"/>
        <v>999</v>
      </c>
      <c r="M95" s="278">
        <f t="shared" si="1"/>
        <v>999</v>
      </c>
      <c r="N95" s="273"/>
      <c r="O95" s="96"/>
      <c r="P95" s="113">
        <f t="shared" si="2"/>
        <v>999</v>
      </c>
      <c r="Q95" s="96"/>
    </row>
    <row r="96" spans="1:17" s="11" customFormat="1" ht="18.899999999999999" customHeight="1" x14ac:dyDescent="0.25">
      <c r="A96" s="249">
        <v>90</v>
      </c>
      <c r="B96" s="94"/>
      <c r="C96" s="94"/>
      <c r="D96" s="95"/>
      <c r="E96" s="262"/>
      <c r="F96" s="96"/>
      <c r="G96" s="96"/>
      <c r="H96" s="419"/>
      <c r="I96" s="279"/>
      <c r="J96" s="246" t="e">
        <f>IF(AND(Q96="",#REF!&gt;0,#REF!&lt;5),K96,)</f>
        <v>#REF!</v>
      </c>
      <c r="K96" s="244" t="str">
        <f>IF(D96="","ZZZ9",IF(AND(#REF!&gt;0,#REF!&lt;5),D96&amp;#REF!,D96&amp;"9"))</f>
        <v>ZZZ9</v>
      </c>
      <c r="L96" s="248">
        <f t="shared" si="0"/>
        <v>999</v>
      </c>
      <c r="M96" s="278">
        <f t="shared" si="1"/>
        <v>999</v>
      </c>
      <c r="N96" s="273"/>
      <c r="O96" s="96"/>
      <c r="P96" s="113">
        <f t="shared" si="2"/>
        <v>999</v>
      </c>
      <c r="Q96" s="96"/>
    </row>
    <row r="97" spans="1:17" s="11" customFormat="1" ht="18.899999999999999" customHeight="1" x14ac:dyDescent="0.25">
      <c r="A97" s="249">
        <v>91</v>
      </c>
      <c r="B97" s="94"/>
      <c r="C97" s="94"/>
      <c r="D97" s="95"/>
      <c r="E97" s="262"/>
      <c r="F97" s="96"/>
      <c r="G97" s="96"/>
      <c r="H97" s="419"/>
      <c r="I97" s="279"/>
      <c r="J97" s="246" t="e">
        <f>IF(AND(Q97="",#REF!&gt;0,#REF!&lt;5),K97,)</f>
        <v>#REF!</v>
      </c>
      <c r="K97" s="244" t="str">
        <f>IF(D97="","ZZZ9",IF(AND(#REF!&gt;0,#REF!&lt;5),D97&amp;#REF!,D97&amp;"9"))</f>
        <v>ZZZ9</v>
      </c>
      <c r="L97" s="248">
        <f t="shared" si="0"/>
        <v>999</v>
      </c>
      <c r="M97" s="278">
        <f t="shared" si="1"/>
        <v>999</v>
      </c>
      <c r="N97" s="273"/>
      <c r="O97" s="96"/>
      <c r="P97" s="113">
        <f t="shared" si="2"/>
        <v>999</v>
      </c>
      <c r="Q97" s="96"/>
    </row>
    <row r="98" spans="1:17" s="11" customFormat="1" ht="18.899999999999999" customHeight="1" x14ac:dyDescent="0.25">
      <c r="A98" s="249">
        <v>92</v>
      </c>
      <c r="B98" s="94"/>
      <c r="C98" s="94"/>
      <c r="D98" s="95"/>
      <c r="E98" s="262"/>
      <c r="F98" s="96"/>
      <c r="G98" s="96"/>
      <c r="H98" s="419"/>
      <c r="I98" s="279"/>
      <c r="J98" s="246" t="e">
        <f>IF(AND(Q98="",#REF!&gt;0,#REF!&lt;5),K98,)</f>
        <v>#REF!</v>
      </c>
      <c r="K98" s="244" t="str">
        <f>IF(D98="","ZZZ9",IF(AND(#REF!&gt;0,#REF!&lt;5),D98&amp;#REF!,D98&amp;"9"))</f>
        <v>ZZZ9</v>
      </c>
      <c r="L98" s="248">
        <f t="shared" si="0"/>
        <v>999</v>
      </c>
      <c r="M98" s="278">
        <f t="shared" si="1"/>
        <v>999</v>
      </c>
      <c r="N98" s="273"/>
      <c r="O98" s="96"/>
      <c r="P98" s="113">
        <f t="shared" si="2"/>
        <v>999</v>
      </c>
      <c r="Q98" s="96"/>
    </row>
    <row r="99" spans="1:17" s="11" customFormat="1" ht="18.899999999999999" customHeight="1" x14ac:dyDescent="0.25">
      <c r="A99" s="249">
        <v>93</v>
      </c>
      <c r="B99" s="94"/>
      <c r="C99" s="94"/>
      <c r="D99" s="95"/>
      <c r="E99" s="262"/>
      <c r="F99" s="96"/>
      <c r="G99" s="96"/>
      <c r="H99" s="419"/>
      <c r="I99" s="279"/>
      <c r="J99" s="246" t="e">
        <f>IF(AND(Q99="",#REF!&gt;0,#REF!&lt;5),K99,)</f>
        <v>#REF!</v>
      </c>
      <c r="K99" s="244" t="str">
        <f>IF(D99="","ZZZ9",IF(AND(#REF!&gt;0,#REF!&lt;5),D99&amp;#REF!,D99&amp;"9"))</f>
        <v>ZZZ9</v>
      </c>
      <c r="L99" s="248">
        <f t="shared" si="0"/>
        <v>999</v>
      </c>
      <c r="M99" s="278">
        <f t="shared" si="1"/>
        <v>999</v>
      </c>
      <c r="N99" s="273"/>
      <c r="O99" s="96"/>
      <c r="P99" s="113">
        <f t="shared" si="2"/>
        <v>999</v>
      </c>
      <c r="Q99" s="96"/>
    </row>
    <row r="100" spans="1:17" s="11" customFormat="1" ht="18.899999999999999" customHeight="1" x14ac:dyDescent="0.25">
      <c r="A100" s="249">
        <v>94</v>
      </c>
      <c r="B100" s="94"/>
      <c r="C100" s="94"/>
      <c r="D100" s="95"/>
      <c r="E100" s="262"/>
      <c r="F100" s="96"/>
      <c r="G100" s="96"/>
      <c r="H100" s="419"/>
      <c r="I100" s="279"/>
      <c r="J100" s="246" t="e">
        <f>IF(AND(Q100="",#REF!&gt;0,#REF!&lt;5),K100,)</f>
        <v>#REF!</v>
      </c>
      <c r="K100" s="244" t="str">
        <f>IF(D100="","ZZZ9",IF(AND(#REF!&gt;0,#REF!&lt;5),D100&amp;#REF!,D100&amp;"9"))</f>
        <v>ZZZ9</v>
      </c>
      <c r="L100" s="248">
        <f t="shared" si="0"/>
        <v>999</v>
      </c>
      <c r="M100" s="278">
        <f t="shared" si="1"/>
        <v>999</v>
      </c>
      <c r="N100" s="273"/>
      <c r="O100" s="96"/>
      <c r="P100" s="113">
        <f t="shared" si="2"/>
        <v>999</v>
      </c>
      <c r="Q100" s="96"/>
    </row>
    <row r="101" spans="1:17" s="11" customFormat="1" ht="18.899999999999999" customHeight="1" x14ac:dyDescent="0.25">
      <c r="A101" s="249">
        <v>95</v>
      </c>
      <c r="B101" s="94"/>
      <c r="C101" s="94"/>
      <c r="D101" s="95"/>
      <c r="E101" s="262"/>
      <c r="F101" s="96"/>
      <c r="G101" s="96"/>
      <c r="H101" s="419"/>
      <c r="I101" s="279"/>
      <c r="J101" s="246" t="e">
        <f>IF(AND(Q101="",#REF!&gt;0,#REF!&lt;5),K101,)</f>
        <v>#REF!</v>
      </c>
      <c r="K101" s="244" t="str">
        <f>IF(D101="","ZZZ9",IF(AND(#REF!&gt;0,#REF!&lt;5),D101&amp;#REF!,D101&amp;"9"))</f>
        <v>ZZZ9</v>
      </c>
      <c r="L101" s="248">
        <f t="shared" si="0"/>
        <v>999</v>
      </c>
      <c r="M101" s="278">
        <f t="shared" si="1"/>
        <v>999</v>
      </c>
      <c r="N101" s="273"/>
      <c r="O101" s="96"/>
      <c r="P101" s="113">
        <f t="shared" si="2"/>
        <v>999</v>
      </c>
      <c r="Q101" s="96"/>
    </row>
    <row r="102" spans="1:17" s="11" customFormat="1" ht="18.899999999999999" customHeight="1" x14ac:dyDescent="0.25">
      <c r="A102" s="249">
        <v>96</v>
      </c>
      <c r="B102" s="94"/>
      <c r="C102" s="94"/>
      <c r="D102" s="95"/>
      <c r="E102" s="262"/>
      <c r="F102" s="96"/>
      <c r="G102" s="96"/>
      <c r="H102" s="419"/>
      <c r="I102" s="279"/>
      <c r="J102" s="246" t="e">
        <f>IF(AND(Q102="",#REF!&gt;0,#REF!&lt;5),K102,)</f>
        <v>#REF!</v>
      </c>
      <c r="K102" s="244" t="str">
        <f>IF(D102="","ZZZ9",IF(AND(#REF!&gt;0,#REF!&lt;5),D102&amp;#REF!,D102&amp;"9"))</f>
        <v>ZZZ9</v>
      </c>
      <c r="L102" s="248">
        <f t="shared" si="0"/>
        <v>999</v>
      </c>
      <c r="M102" s="278">
        <f t="shared" si="1"/>
        <v>999</v>
      </c>
      <c r="N102" s="273"/>
      <c r="O102" s="96"/>
      <c r="P102" s="113">
        <f t="shared" si="2"/>
        <v>999</v>
      </c>
      <c r="Q102" s="96"/>
    </row>
    <row r="103" spans="1:17" s="11" customFormat="1" ht="18.899999999999999" customHeight="1" x14ac:dyDescent="0.25">
      <c r="A103" s="249">
        <v>97</v>
      </c>
      <c r="B103" s="94"/>
      <c r="C103" s="94"/>
      <c r="D103" s="95"/>
      <c r="E103" s="262"/>
      <c r="F103" s="96"/>
      <c r="G103" s="96"/>
      <c r="H103" s="419"/>
      <c r="I103" s="279"/>
      <c r="J103" s="246" t="e">
        <f>IF(AND(Q103="",#REF!&gt;0,#REF!&lt;5),K103,)</f>
        <v>#REF!</v>
      </c>
      <c r="K103" s="244" t="str">
        <f>IF(D103="","ZZZ9",IF(AND(#REF!&gt;0,#REF!&lt;5),D103&amp;#REF!,D103&amp;"9"))</f>
        <v>ZZZ9</v>
      </c>
      <c r="L103" s="248">
        <f t="shared" si="0"/>
        <v>999</v>
      </c>
      <c r="M103" s="278">
        <f t="shared" si="1"/>
        <v>999</v>
      </c>
      <c r="N103" s="273"/>
      <c r="O103" s="96"/>
      <c r="P103" s="113">
        <f t="shared" si="2"/>
        <v>999</v>
      </c>
      <c r="Q103" s="96"/>
    </row>
    <row r="104" spans="1:17" s="11" customFormat="1" ht="18.899999999999999" customHeight="1" x14ac:dyDescent="0.25">
      <c r="A104" s="249">
        <v>98</v>
      </c>
      <c r="B104" s="94"/>
      <c r="C104" s="94"/>
      <c r="D104" s="95"/>
      <c r="E104" s="262"/>
      <c r="F104" s="96"/>
      <c r="G104" s="96"/>
      <c r="H104" s="419"/>
      <c r="I104" s="279"/>
      <c r="J104" s="246" t="e">
        <f>IF(AND(Q104="",#REF!&gt;0,#REF!&lt;5),K104,)</f>
        <v>#REF!</v>
      </c>
      <c r="K104" s="244" t="str">
        <f>IF(D104="","ZZZ9",IF(AND(#REF!&gt;0,#REF!&lt;5),D104&amp;#REF!,D104&amp;"9"))</f>
        <v>ZZZ9</v>
      </c>
      <c r="L104" s="248">
        <f t="shared" ref="L104:L156" si="3">IF(Q104="",999,Q104)</f>
        <v>999</v>
      </c>
      <c r="M104" s="278">
        <f t="shared" ref="M104:M156" si="4">IF(P104=999,999,1)</f>
        <v>999</v>
      </c>
      <c r="N104" s="273"/>
      <c r="O104" s="96"/>
      <c r="P104" s="113">
        <f t="shared" ref="P104:P156" si="5">IF(N104="DA",1,IF(N104="WC",2,IF(N104="SE",3,IF(N104="Q",4,IF(N104="LL",5,999)))))</f>
        <v>999</v>
      </c>
      <c r="Q104" s="96"/>
    </row>
    <row r="105" spans="1:17" s="11" customFormat="1" ht="18.899999999999999" customHeight="1" x14ac:dyDescent="0.25">
      <c r="A105" s="249">
        <v>99</v>
      </c>
      <c r="B105" s="94"/>
      <c r="C105" s="94"/>
      <c r="D105" s="95"/>
      <c r="E105" s="262"/>
      <c r="F105" s="96"/>
      <c r="G105" s="96"/>
      <c r="H105" s="419"/>
      <c r="I105" s="279"/>
      <c r="J105" s="246" t="e">
        <f>IF(AND(Q105="",#REF!&gt;0,#REF!&lt;5),K105,)</f>
        <v>#REF!</v>
      </c>
      <c r="K105" s="244" t="str">
        <f>IF(D105="","ZZZ9",IF(AND(#REF!&gt;0,#REF!&lt;5),D105&amp;#REF!,D105&amp;"9"))</f>
        <v>ZZZ9</v>
      </c>
      <c r="L105" s="248">
        <f t="shared" si="3"/>
        <v>999</v>
      </c>
      <c r="M105" s="278">
        <f t="shared" si="4"/>
        <v>999</v>
      </c>
      <c r="N105" s="273"/>
      <c r="O105" s="96"/>
      <c r="P105" s="113">
        <f t="shared" si="5"/>
        <v>999</v>
      </c>
      <c r="Q105" s="96"/>
    </row>
    <row r="106" spans="1:17" s="11" customFormat="1" ht="18.899999999999999" customHeight="1" x14ac:dyDescent="0.25">
      <c r="A106" s="249">
        <v>100</v>
      </c>
      <c r="B106" s="94"/>
      <c r="C106" s="94"/>
      <c r="D106" s="95"/>
      <c r="E106" s="262"/>
      <c r="F106" s="96"/>
      <c r="G106" s="96"/>
      <c r="H106" s="419"/>
      <c r="I106" s="279"/>
      <c r="J106" s="246" t="e">
        <f>IF(AND(Q106="",#REF!&gt;0,#REF!&lt;5),K106,)</f>
        <v>#REF!</v>
      </c>
      <c r="K106" s="244" t="str">
        <f>IF(D106="","ZZZ9",IF(AND(#REF!&gt;0,#REF!&lt;5),D106&amp;#REF!,D106&amp;"9"))</f>
        <v>ZZZ9</v>
      </c>
      <c r="L106" s="248">
        <f t="shared" si="3"/>
        <v>999</v>
      </c>
      <c r="M106" s="278">
        <f t="shared" si="4"/>
        <v>999</v>
      </c>
      <c r="N106" s="273"/>
      <c r="O106" s="96"/>
      <c r="P106" s="113">
        <f t="shared" si="5"/>
        <v>999</v>
      </c>
      <c r="Q106" s="96"/>
    </row>
    <row r="107" spans="1:17" s="11" customFormat="1" ht="18.899999999999999" customHeight="1" x14ac:dyDescent="0.25">
      <c r="A107" s="249">
        <v>101</v>
      </c>
      <c r="B107" s="94"/>
      <c r="C107" s="94"/>
      <c r="D107" s="95"/>
      <c r="E107" s="262"/>
      <c r="F107" s="96"/>
      <c r="G107" s="96"/>
      <c r="H107" s="419"/>
      <c r="I107" s="279"/>
      <c r="J107" s="246" t="e">
        <f>IF(AND(Q107="",#REF!&gt;0,#REF!&lt;5),K107,)</f>
        <v>#REF!</v>
      </c>
      <c r="K107" s="244" t="str">
        <f>IF(D107="","ZZZ9",IF(AND(#REF!&gt;0,#REF!&lt;5),D107&amp;#REF!,D107&amp;"9"))</f>
        <v>ZZZ9</v>
      </c>
      <c r="L107" s="248">
        <f t="shared" si="3"/>
        <v>999</v>
      </c>
      <c r="M107" s="278">
        <f t="shared" si="4"/>
        <v>999</v>
      </c>
      <c r="N107" s="273"/>
      <c r="O107" s="96"/>
      <c r="P107" s="113">
        <f t="shared" si="5"/>
        <v>999</v>
      </c>
      <c r="Q107" s="96"/>
    </row>
    <row r="108" spans="1:17" s="11" customFormat="1" ht="18.899999999999999" customHeight="1" x14ac:dyDescent="0.25">
      <c r="A108" s="249">
        <v>102</v>
      </c>
      <c r="B108" s="94"/>
      <c r="C108" s="94"/>
      <c r="D108" s="95"/>
      <c r="E108" s="262"/>
      <c r="F108" s="96"/>
      <c r="G108" s="96"/>
      <c r="H108" s="419"/>
      <c r="I108" s="279"/>
      <c r="J108" s="246" t="e">
        <f>IF(AND(Q108="",#REF!&gt;0,#REF!&lt;5),K108,)</f>
        <v>#REF!</v>
      </c>
      <c r="K108" s="244" t="str">
        <f>IF(D108="","ZZZ9",IF(AND(#REF!&gt;0,#REF!&lt;5),D108&amp;#REF!,D108&amp;"9"))</f>
        <v>ZZZ9</v>
      </c>
      <c r="L108" s="248">
        <f t="shared" si="3"/>
        <v>999</v>
      </c>
      <c r="M108" s="278">
        <f t="shared" si="4"/>
        <v>999</v>
      </c>
      <c r="N108" s="273"/>
      <c r="O108" s="96"/>
      <c r="P108" s="113">
        <f t="shared" si="5"/>
        <v>999</v>
      </c>
      <c r="Q108" s="96"/>
    </row>
    <row r="109" spans="1:17" s="11" customFormat="1" ht="18.899999999999999" customHeight="1" x14ac:dyDescent="0.25">
      <c r="A109" s="249">
        <v>103</v>
      </c>
      <c r="B109" s="94"/>
      <c r="C109" s="94"/>
      <c r="D109" s="95"/>
      <c r="E109" s="262"/>
      <c r="F109" s="96"/>
      <c r="G109" s="96"/>
      <c r="H109" s="419"/>
      <c r="I109" s="279"/>
      <c r="J109" s="246" t="e">
        <f>IF(AND(Q109="",#REF!&gt;0,#REF!&lt;5),K109,)</f>
        <v>#REF!</v>
      </c>
      <c r="K109" s="244" t="str">
        <f>IF(D109="","ZZZ9",IF(AND(#REF!&gt;0,#REF!&lt;5),D109&amp;#REF!,D109&amp;"9"))</f>
        <v>ZZZ9</v>
      </c>
      <c r="L109" s="248">
        <f t="shared" si="3"/>
        <v>999</v>
      </c>
      <c r="M109" s="278">
        <f t="shared" si="4"/>
        <v>999</v>
      </c>
      <c r="N109" s="273"/>
      <c r="O109" s="96"/>
      <c r="P109" s="113">
        <f t="shared" si="5"/>
        <v>999</v>
      </c>
      <c r="Q109" s="96"/>
    </row>
    <row r="110" spans="1:17" s="11" customFormat="1" ht="18.899999999999999" customHeight="1" x14ac:dyDescent="0.25">
      <c r="A110" s="249">
        <v>104</v>
      </c>
      <c r="B110" s="94"/>
      <c r="C110" s="94"/>
      <c r="D110" s="95"/>
      <c r="E110" s="262"/>
      <c r="F110" s="96"/>
      <c r="G110" s="96"/>
      <c r="H110" s="419"/>
      <c r="I110" s="279"/>
      <c r="J110" s="246" t="e">
        <f>IF(AND(Q110="",#REF!&gt;0,#REF!&lt;5),K110,)</f>
        <v>#REF!</v>
      </c>
      <c r="K110" s="244" t="str">
        <f>IF(D110="","ZZZ9",IF(AND(#REF!&gt;0,#REF!&lt;5),D110&amp;#REF!,D110&amp;"9"))</f>
        <v>ZZZ9</v>
      </c>
      <c r="L110" s="248">
        <f t="shared" si="3"/>
        <v>999</v>
      </c>
      <c r="M110" s="278">
        <f t="shared" si="4"/>
        <v>999</v>
      </c>
      <c r="N110" s="273"/>
      <c r="O110" s="96"/>
      <c r="P110" s="113">
        <f t="shared" si="5"/>
        <v>999</v>
      </c>
      <c r="Q110" s="96"/>
    </row>
    <row r="111" spans="1:17" s="11" customFormat="1" ht="18.899999999999999" customHeight="1" x14ac:dyDescent="0.25">
      <c r="A111" s="249">
        <v>105</v>
      </c>
      <c r="B111" s="94"/>
      <c r="C111" s="94"/>
      <c r="D111" s="95"/>
      <c r="E111" s="262"/>
      <c r="F111" s="96"/>
      <c r="G111" s="96"/>
      <c r="H111" s="419"/>
      <c r="I111" s="279"/>
      <c r="J111" s="246" t="e">
        <f>IF(AND(Q111="",#REF!&gt;0,#REF!&lt;5),K111,)</f>
        <v>#REF!</v>
      </c>
      <c r="K111" s="244" t="str">
        <f>IF(D111="","ZZZ9",IF(AND(#REF!&gt;0,#REF!&lt;5),D111&amp;#REF!,D111&amp;"9"))</f>
        <v>ZZZ9</v>
      </c>
      <c r="L111" s="248">
        <f t="shared" si="3"/>
        <v>999</v>
      </c>
      <c r="M111" s="278">
        <f t="shared" si="4"/>
        <v>999</v>
      </c>
      <c r="N111" s="273"/>
      <c r="O111" s="96"/>
      <c r="P111" s="113">
        <f t="shared" si="5"/>
        <v>999</v>
      </c>
      <c r="Q111" s="96"/>
    </row>
    <row r="112" spans="1:17" s="11" customFormat="1" ht="18.899999999999999" customHeight="1" x14ac:dyDescent="0.25">
      <c r="A112" s="249">
        <v>106</v>
      </c>
      <c r="B112" s="94"/>
      <c r="C112" s="94"/>
      <c r="D112" s="95"/>
      <c r="E112" s="262"/>
      <c r="F112" s="96"/>
      <c r="G112" s="96"/>
      <c r="H112" s="419"/>
      <c r="I112" s="279"/>
      <c r="J112" s="246" t="e">
        <f>IF(AND(Q112="",#REF!&gt;0,#REF!&lt;5),K112,)</f>
        <v>#REF!</v>
      </c>
      <c r="K112" s="244" t="str">
        <f>IF(D112="","ZZZ9",IF(AND(#REF!&gt;0,#REF!&lt;5),D112&amp;#REF!,D112&amp;"9"))</f>
        <v>ZZZ9</v>
      </c>
      <c r="L112" s="248">
        <f t="shared" si="3"/>
        <v>999</v>
      </c>
      <c r="M112" s="278">
        <f t="shared" si="4"/>
        <v>999</v>
      </c>
      <c r="N112" s="273"/>
      <c r="O112" s="96"/>
      <c r="P112" s="113">
        <f t="shared" si="5"/>
        <v>999</v>
      </c>
      <c r="Q112" s="96"/>
    </row>
    <row r="113" spans="1:17" s="11" customFormat="1" ht="18.899999999999999" customHeight="1" x14ac:dyDescent="0.25">
      <c r="A113" s="249">
        <v>107</v>
      </c>
      <c r="B113" s="94"/>
      <c r="C113" s="94"/>
      <c r="D113" s="95"/>
      <c r="E113" s="262"/>
      <c r="F113" s="96"/>
      <c r="G113" s="96"/>
      <c r="H113" s="419"/>
      <c r="I113" s="279"/>
      <c r="J113" s="246" t="e">
        <f>IF(AND(Q113="",#REF!&gt;0,#REF!&lt;5),K113,)</f>
        <v>#REF!</v>
      </c>
      <c r="K113" s="244" t="str">
        <f>IF(D113="","ZZZ9",IF(AND(#REF!&gt;0,#REF!&lt;5),D113&amp;#REF!,D113&amp;"9"))</f>
        <v>ZZZ9</v>
      </c>
      <c r="L113" s="248">
        <f t="shared" si="3"/>
        <v>999</v>
      </c>
      <c r="M113" s="278">
        <f t="shared" si="4"/>
        <v>999</v>
      </c>
      <c r="N113" s="273"/>
      <c r="O113" s="96"/>
      <c r="P113" s="113">
        <f t="shared" si="5"/>
        <v>999</v>
      </c>
      <c r="Q113" s="96"/>
    </row>
    <row r="114" spans="1:17" s="11" customFormat="1" ht="18.899999999999999" customHeight="1" x14ac:dyDescent="0.25">
      <c r="A114" s="249">
        <v>108</v>
      </c>
      <c r="B114" s="94"/>
      <c r="C114" s="94"/>
      <c r="D114" s="95"/>
      <c r="E114" s="262"/>
      <c r="F114" s="96"/>
      <c r="G114" s="96"/>
      <c r="H114" s="419"/>
      <c r="I114" s="279"/>
      <c r="J114" s="246" t="e">
        <f>IF(AND(Q114="",#REF!&gt;0,#REF!&lt;5),K114,)</f>
        <v>#REF!</v>
      </c>
      <c r="K114" s="244" t="str">
        <f>IF(D114="","ZZZ9",IF(AND(#REF!&gt;0,#REF!&lt;5),D114&amp;#REF!,D114&amp;"9"))</f>
        <v>ZZZ9</v>
      </c>
      <c r="L114" s="248">
        <f t="shared" si="3"/>
        <v>999</v>
      </c>
      <c r="M114" s="278">
        <f t="shared" si="4"/>
        <v>999</v>
      </c>
      <c r="N114" s="273"/>
      <c r="O114" s="96"/>
      <c r="P114" s="113">
        <f t="shared" si="5"/>
        <v>999</v>
      </c>
      <c r="Q114" s="96"/>
    </row>
    <row r="115" spans="1:17" s="11" customFormat="1" ht="18.899999999999999" customHeight="1" x14ac:dyDescent="0.25">
      <c r="A115" s="249">
        <v>109</v>
      </c>
      <c r="B115" s="94"/>
      <c r="C115" s="94"/>
      <c r="D115" s="95"/>
      <c r="E115" s="262"/>
      <c r="F115" s="96"/>
      <c r="G115" s="96"/>
      <c r="H115" s="419"/>
      <c r="I115" s="279"/>
      <c r="J115" s="246" t="e">
        <f>IF(AND(Q115="",#REF!&gt;0,#REF!&lt;5),K115,)</f>
        <v>#REF!</v>
      </c>
      <c r="K115" s="244" t="str">
        <f>IF(D115="","ZZZ9",IF(AND(#REF!&gt;0,#REF!&lt;5),D115&amp;#REF!,D115&amp;"9"))</f>
        <v>ZZZ9</v>
      </c>
      <c r="L115" s="248">
        <f t="shared" si="3"/>
        <v>999</v>
      </c>
      <c r="M115" s="278">
        <f t="shared" si="4"/>
        <v>999</v>
      </c>
      <c r="N115" s="273"/>
      <c r="O115" s="96"/>
      <c r="P115" s="113">
        <f t="shared" si="5"/>
        <v>999</v>
      </c>
      <c r="Q115" s="96"/>
    </row>
    <row r="116" spans="1:17" s="11" customFormat="1" ht="18.899999999999999" customHeight="1" x14ac:dyDescent="0.25">
      <c r="A116" s="249">
        <v>110</v>
      </c>
      <c r="B116" s="94"/>
      <c r="C116" s="94"/>
      <c r="D116" s="95"/>
      <c r="E116" s="262"/>
      <c r="F116" s="96"/>
      <c r="G116" s="96"/>
      <c r="H116" s="419"/>
      <c r="I116" s="279"/>
      <c r="J116" s="246" t="e">
        <f>IF(AND(Q116="",#REF!&gt;0,#REF!&lt;5),K116,)</f>
        <v>#REF!</v>
      </c>
      <c r="K116" s="244" t="str">
        <f>IF(D116="","ZZZ9",IF(AND(#REF!&gt;0,#REF!&lt;5),D116&amp;#REF!,D116&amp;"9"))</f>
        <v>ZZZ9</v>
      </c>
      <c r="L116" s="248">
        <f t="shared" si="3"/>
        <v>999</v>
      </c>
      <c r="M116" s="278">
        <f t="shared" si="4"/>
        <v>999</v>
      </c>
      <c r="N116" s="273"/>
      <c r="O116" s="96"/>
      <c r="P116" s="113">
        <f t="shared" si="5"/>
        <v>999</v>
      </c>
      <c r="Q116" s="96"/>
    </row>
    <row r="117" spans="1:17" s="11" customFormat="1" ht="18.899999999999999" customHeight="1" x14ac:dyDescent="0.25">
      <c r="A117" s="249">
        <v>111</v>
      </c>
      <c r="B117" s="94"/>
      <c r="C117" s="94"/>
      <c r="D117" s="95"/>
      <c r="E117" s="262"/>
      <c r="F117" s="96"/>
      <c r="G117" s="96"/>
      <c r="H117" s="419"/>
      <c r="I117" s="279"/>
      <c r="J117" s="246" t="e">
        <f>IF(AND(Q117="",#REF!&gt;0,#REF!&lt;5),K117,)</f>
        <v>#REF!</v>
      </c>
      <c r="K117" s="244" t="str">
        <f>IF(D117="","ZZZ9",IF(AND(#REF!&gt;0,#REF!&lt;5),D117&amp;#REF!,D117&amp;"9"))</f>
        <v>ZZZ9</v>
      </c>
      <c r="L117" s="248">
        <f t="shared" si="3"/>
        <v>999</v>
      </c>
      <c r="M117" s="278">
        <f t="shared" si="4"/>
        <v>999</v>
      </c>
      <c r="N117" s="273"/>
      <c r="O117" s="96"/>
      <c r="P117" s="113">
        <f t="shared" si="5"/>
        <v>999</v>
      </c>
      <c r="Q117" s="96"/>
    </row>
    <row r="118" spans="1:17" s="11" customFormat="1" ht="18.899999999999999" customHeight="1" x14ac:dyDescent="0.25">
      <c r="A118" s="249">
        <v>112</v>
      </c>
      <c r="B118" s="94"/>
      <c r="C118" s="94"/>
      <c r="D118" s="95"/>
      <c r="E118" s="262"/>
      <c r="F118" s="96"/>
      <c r="G118" s="96"/>
      <c r="H118" s="419"/>
      <c r="I118" s="279"/>
      <c r="J118" s="246" t="e">
        <f>IF(AND(Q118="",#REF!&gt;0,#REF!&lt;5),K118,)</f>
        <v>#REF!</v>
      </c>
      <c r="K118" s="244" t="str">
        <f>IF(D118="","ZZZ9",IF(AND(#REF!&gt;0,#REF!&lt;5),D118&amp;#REF!,D118&amp;"9"))</f>
        <v>ZZZ9</v>
      </c>
      <c r="L118" s="248">
        <f t="shared" si="3"/>
        <v>999</v>
      </c>
      <c r="M118" s="278">
        <f t="shared" si="4"/>
        <v>999</v>
      </c>
      <c r="N118" s="273"/>
      <c r="O118" s="96"/>
      <c r="P118" s="113">
        <f t="shared" si="5"/>
        <v>999</v>
      </c>
      <c r="Q118" s="96"/>
    </row>
    <row r="119" spans="1:17" s="11" customFormat="1" ht="18.899999999999999" customHeight="1" x14ac:dyDescent="0.25">
      <c r="A119" s="249">
        <v>113</v>
      </c>
      <c r="B119" s="94"/>
      <c r="C119" s="94"/>
      <c r="D119" s="95"/>
      <c r="E119" s="262"/>
      <c r="F119" s="96"/>
      <c r="G119" s="96"/>
      <c r="H119" s="419"/>
      <c r="I119" s="279"/>
      <c r="J119" s="246" t="e">
        <f>IF(AND(Q119="",#REF!&gt;0,#REF!&lt;5),K119,)</f>
        <v>#REF!</v>
      </c>
      <c r="K119" s="244" t="str">
        <f>IF(D119="","ZZZ9",IF(AND(#REF!&gt;0,#REF!&lt;5),D119&amp;#REF!,D119&amp;"9"))</f>
        <v>ZZZ9</v>
      </c>
      <c r="L119" s="248">
        <f t="shared" si="3"/>
        <v>999</v>
      </c>
      <c r="M119" s="278">
        <f t="shared" si="4"/>
        <v>999</v>
      </c>
      <c r="N119" s="273"/>
      <c r="O119" s="96"/>
      <c r="P119" s="113">
        <f t="shared" si="5"/>
        <v>999</v>
      </c>
      <c r="Q119" s="96"/>
    </row>
    <row r="120" spans="1:17" s="11" customFormat="1" ht="18.899999999999999" customHeight="1" x14ac:dyDescent="0.25">
      <c r="A120" s="249">
        <v>114</v>
      </c>
      <c r="B120" s="94"/>
      <c r="C120" s="94"/>
      <c r="D120" s="95"/>
      <c r="E120" s="262"/>
      <c r="F120" s="96"/>
      <c r="G120" s="96"/>
      <c r="H120" s="419"/>
      <c r="I120" s="279"/>
      <c r="J120" s="246" t="e">
        <f>IF(AND(Q120="",#REF!&gt;0,#REF!&lt;5),K120,)</f>
        <v>#REF!</v>
      </c>
      <c r="K120" s="244" t="str">
        <f>IF(D120="","ZZZ9",IF(AND(#REF!&gt;0,#REF!&lt;5),D120&amp;#REF!,D120&amp;"9"))</f>
        <v>ZZZ9</v>
      </c>
      <c r="L120" s="248">
        <f t="shared" si="3"/>
        <v>999</v>
      </c>
      <c r="M120" s="278">
        <f t="shared" si="4"/>
        <v>999</v>
      </c>
      <c r="N120" s="273"/>
      <c r="O120" s="96"/>
      <c r="P120" s="113">
        <f t="shared" si="5"/>
        <v>999</v>
      </c>
      <c r="Q120" s="96"/>
    </row>
    <row r="121" spans="1:17" s="11" customFormat="1" ht="18.899999999999999" customHeight="1" x14ac:dyDescent="0.25">
      <c r="A121" s="249">
        <v>115</v>
      </c>
      <c r="B121" s="94"/>
      <c r="C121" s="94"/>
      <c r="D121" s="95"/>
      <c r="E121" s="262"/>
      <c r="F121" s="96"/>
      <c r="G121" s="96"/>
      <c r="H121" s="419"/>
      <c r="I121" s="279"/>
      <c r="J121" s="246" t="e">
        <f>IF(AND(Q121="",#REF!&gt;0,#REF!&lt;5),K121,)</f>
        <v>#REF!</v>
      </c>
      <c r="K121" s="244" t="str">
        <f>IF(D121="","ZZZ9",IF(AND(#REF!&gt;0,#REF!&lt;5),D121&amp;#REF!,D121&amp;"9"))</f>
        <v>ZZZ9</v>
      </c>
      <c r="L121" s="248">
        <f t="shared" si="3"/>
        <v>999</v>
      </c>
      <c r="M121" s="278">
        <f t="shared" si="4"/>
        <v>999</v>
      </c>
      <c r="N121" s="273"/>
      <c r="O121" s="96"/>
      <c r="P121" s="113">
        <f t="shared" si="5"/>
        <v>999</v>
      </c>
      <c r="Q121" s="96"/>
    </row>
    <row r="122" spans="1:17" s="11" customFormat="1" ht="18.899999999999999" customHeight="1" x14ac:dyDescent="0.25">
      <c r="A122" s="249">
        <v>116</v>
      </c>
      <c r="B122" s="94"/>
      <c r="C122" s="94"/>
      <c r="D122" s="95"/>
      <c r="E122" s="262"/>
      <c r="F122" s="96"/>
      <c r="G122" s="96"/>
      <c r="H122" s="419"/>
      <c r="I122" s="279"/>
      <c r="J122" s="246" t="e">
        <f>IF(AND(Q122="",#REF!&gt;0,#REF!&lt;5),K122,)</f>
        <v>#REF!</v>
      </c>
      <c r="K122" s="244" t="str">
        <f>IF(D122="","ZZZ9",IF(AND(#REF!&gt;0,#REF!&lt;5),D122&amp;#REF!,D122&amp;"9"))</f>
        <v>ZZZ9</v>
      </c>
      <c r="L122" s="248">
        <f t="shared" si="3"/>
        <v>999</v>
      </c>
      <c r="M122" s="278">
        <f t="shared" si="4"/>
        <v>999</v>
      </c>
      <c r="N122" s="273"/>
      <c r="O122" s="96"/>
      <c r="P122" s="113">
        <f t="shared" si="5"/>
        <v>999</v>
      </c>
      <c r="Q122" s="96"/>
    </row>
    <row r="123" spans="1:17" s="11" customFormat="1" ht="18.899999999999999" customHeight="1" x14ac:dyDescent="0.25">
      <c r="A123" s="249">
        <v>117</v>
      </c>
      <c r="B123" s="94"/>
      <c r="C123" s="94"/>
      <c r="D123" s="95"/>
      <c r="E123" s="262"/>
      <c r="F123" s="96"/>
      <c r="G123" s="96"/>
      <c r="H123" s="419"/>
      <c r="I123" s="279"/>
      <c r="J123" s="246" t="e">
        <f>IF(AND(Q123="",#REF!&gt;0,#REF!&lt;5),K123,)</f>
        <v>#REF!</v>
      </c>
      <c r="K123" s="244" t="str">
        <f>IF(D123="","ZZZ9",IF(AND(#REF!&gt;0,#REF!&lt;5),D123&amp;#REF!,D123&amp;"9"))</f>
        <v>ZZZ9</v>
      </c>
      <c r="L123" s="248">
        <f t="shared" si="3"/>
        <v>999</v>
      </c>
      <c r="M123" s="278">
        <f t="shared" si="4"/>
        <v>999</v>
      </c>
      <c r="N123" s="273"/>
      <c r="O123" s="96"/>
      <c r="P123" s="113">
        <f t="shared" si="5"/>
        <v>999</v>
      </c>
      <c r="Q123" s="96"/>
    </row>
    <row r="124" spans="1:17" s="11" customFormat="1" ht="18.899999999999999" customHeight="1" x14ac:dyDescent="0.25">
      <c r="A124" s="249">
        <v>118</v>
      </c>
      <c r="B124" s="94"/>
      <c r="C124" s="94"/>
      <c r="D124" s="95"/>
      <c r="E124" s="262"/>
      <c r="F124" s="96"/>
      <c r="G124" s="96"/>
      <c r="H124" s="419"/>
      <c r="I124" s="279"/>
      <c r="J124" s="246" t="e">
        <f>IF(AND(Q124="",#REF!&gt;0,#REF!&lt;5),K124,)</f>
        <v>#REF!</v>
      </c>
      <c r="K124" s="244" t="str">
        <f>IF(D124="","ZZZ9",IF(AND(#REF!&gt;0,#REF!&lt;5),D124&amp;#REF!,D124&amp;"9"))</f>
        <v>ZZZ9</v>
      </c>
      <c r="L124" s="248">
        <f t="shared" si="3"/>
        <v>999</v>
      </c>
      <c r="M124" s="278">
        <f t="shared" si="4"/>
        <v>999</v>
      </c>
      <c r="N124" s="273"/>
      <c r="O124" s="96"/>
      <c r="P124" s="113">
        <f t="shared" si="5"/>
        <v>999</v>
      </c>
      <c r="Q124" s="96"/>
    </row>
    <row r="125" spans="1:17" s="11" customFormat="1" ht="18.899999999999999" customHeight="1" x14ac:dyDescent="0.25">
      <c r="A125" s="249">
        <v>119</v>
      </c>
      <c r="B125" s="94"/>
      <c r="C125" s="94"/>
      <c r="D125" s="95"/>
      <c r="E125" s="262"/>
      <c r="F125" s="96"/>
      <c r="G125" s="96"/>
      <c r="H125" s="419"/>
      <c r="I125" s="279"/>
      <c r="J125" s="246" t="e">
        <f>IF(AND(Q125="",#REF!&gt;0,#REF!&lt;5),K125,)</f>
        <v>#REF!</v>
      </c>
      <c r="K125" s="244" t="str">
        <f>IF(D125="","ZZZ9",IF(AND(#REF!&gt;0,#REF!&lt;5),D125&amp;#REF!,D125&amp;"9"))</f>
        <v>ZZZ9</v>
      </c>
      <c r="L125" s="248">
        <f t="shared" si="3"/>
        <v>999</v>
      </c>
      <c r="M125" s="278">
        <f t="shared" si="4"/>
        <v>999</v>
      </c>
      <c r="N125" s="273"/>
      <c r="O125" s="96"/>
      <c r="P125" s="113">
        <f t="shared" si="5"/>
        <v>999</v>
      </c>
      <c r="Q125" s="96"/>
    </row>
    <row r="126" spans="1:17" s="11" customFormat="1" ht="18.899999999999999" customHeight="1" x14ac:dyDescent="0.25">
      <c r="A126" s="249">
        <v>120</v>
      </c>
      <c r="B126" s="94"/>
      <c r="C126" s="94"/>
      <c r="D126" s="95"/>
      <c r="E126" s="262"/>
      <c r="F126" s="96"/>
      <c r="G126" s="96"/>
      <c r="H126" s="419"/>
      <c r="I126" s="279"/>
      <c r="J126" s="246" t="e">
        <f>IF(AND(Q126="",#REF!&gt;0,#REF!&lt;5),K126,)</f>
        <v>#REF!</v>
      </c>
      <c r="K126" s="244" t="str">
        <f>IF(D126="","ZZZ9",IF(AND(#REF!&gt;0,#REF!&lt;5),D126&amp;#REF!,D126&amp;"9"))</f>
        <v>ZZZ9</v>
      </c>
      <c r="L126" s="248">
        <f t="shared" si="3"/>
        <v>999</v>
      </c>
      <c r="M126" s="278">
        <f t="shared" si="4"/>
        <v>999</v>
      </c>
      <c r="N126" s="273"/>
      <c r="O126" s="96"/>
      <c r="P126" s="113">
        <f t="shared" si="5"/>
        <v>999</v>
      </c>
      <c r="Q126" s="96"/>
    </row>
    <row r="127" spans="1:17" s="11" customFormat="1" ht="18.899999999999999" customHeight="1" x14ac:dyDescent="0.25">
      <c r="A127" s="249">
        <v>121</v>
      </c>
      <c r="B127" s="94"/>
      <c r="C127" s="94"/>
      <c r="D127" s="95"/>
      <c r="E127" s="262"/>
      <c r="F127" s="96"/>
      <c r="G127" s="96"/>
      <c r="H127" s="419"/>
      <c r="I127" s="279"/>
      <c r="J127" s="246" t="e">
        <f>IF(AND(Q127="",#REF!&gt;0,#REF!&lt;5),K127,)</f>
        <v>#REF!</v>
      </c>
      <c r="K127" s="244" t="str">
        <f>IF(D127="","ZZZ9",IF(AND(#REF!&gt;0,#REF!&lt;5),D127&amp;#REF!,D127&amp;"9"))</f>
        <v>ZZZ9</v>
      </c>
      <c r="L127" s="248">
        <f t="shared" si="3"/>
        <v>999</v>
      </c>
      <c r="M127" s="278">
        <f t="shared" si="4"/>
        <v>999</v>
      </c>
      <c r="N127" s="273"/>
      <c r="O127" s="96"/>
      <c r="P127" s="113">
        <f t="shared" si="5"/>
        <v>999</v>
      </c>
      <c r="Q127" s="96"/>
    </row>
    <row r="128" spans="1:17" s="11" customFormat="1" ht="18.899999999999999" customHeight="1" x14ac:dyDescent="0.25">
      <c r="A128" s="249">
        <v>122</v>
      </c>
      <c r="B128" s="94"/>
      <c r="C128" s="94"/>
      <c r="D128" s="95"/>
      <c r="E128" s="262"/>
      <c r="F128" s="96"/>
      <c r="G128" s="96"/>
      <c r="H128" s="419"/>
      <c r="I128" s="279"/>
      <c r="J128" s="246" t="e">
        <f>IF(AND(Q128="",#REF!&gt;0,#REF!&lt;5),K128,)</f>
        <v>#REF!</v>
      </c>
      <c r="K128" s="244" t="str">
        <f>IF(D128="","ZZZ9",IF(AND(#REF!&gt;0,#REF!&lt;5),D128&amp;#REF!,D128&amp;"9"))</f>
        <v>ZZZ9</v>
      </c>
      <c r="L128" s="248">
        <f t="shared" si="3"/>
        <v>999</v>
      </c>
      <c r="M128" s="278">
        <f t="shared" si="4"/>
        <v>999</v>
      </c>
      <c r="N128" s="273"/>
      <c r="O128" s="96"/>
      <c r="P128" s="113">
        <f t="shared" si="5"/>
        <v>999</v>
      </c>
      <c r="Q128" s="96"/>
    </row>
    <row r="129" spans="1:17" s="11" customFormat="1" ht="18.899999999999999" customHeight="1" x14ac:dyDescent="0.25">
      <c r="A129" s="249">
        <v>123</v>
      </c>
      <c r="B129" s="94"/>
      <c r="C129" s="94"/>
      <c r="D129" s="95"/>
      <c r="E129" s="262"/>
      <c r="F129" s="96"/>
      <c r="G129" s="96"/>
      <c r="H129" s="419"/>
      <c r="I129" s="279"/>
      <c r="J129" s="246" t="e">
        <f>IF(AND(Q129="",#REF!&gt;0,#REF!&lt;5),K129,)</f>
        <v>#REF!</v>
      </c>
      <c r="K129" s="244" t="str">
        <f>IF(D129="","ZZZ9",IF(AND(#REF!&gt;0,#REF!&lt;5),D129&amp;#REF!,D129&amp;"9"))</f>
        <v>ZZZ9</v>
      </c>
      <c r="L129" s="248">
        <f t="shared" si="3"/>
        <v>999</v>
      </c>
      <c r="M129" s="278">
        <f t="shared" si="4"/>
        <v>999</v>
      </c>
      <c r="N129" s="273"/>
      <c r="O129" s="96"/>
      <c r="P129" s="113">
        <f t="shared" si="5"/>
        <v>999</v>
      </c>
      <c r="Q129" s="96"/>
    </row>
    <row r="130" spans="1:17" s="11" customFormat="1" ht="18.899999999999999" customHeight="1" x14ac:dyDescent="0.25">
      <c r="A130" s="249">
        <v>124</v>
      </c>
      <c r="B130" s="94"/>
      <c r="C130" s="94"/>
      <c r="D130" s="95"/>
      <c r="E130" s="262"/>
      <c r="F130" s="96"/>
      <c r="G130" s="96"/>
      <c r="H130" s="419"/>
      <c r="I130" s="279"/>
      <c r="J130" s="246" t="e">
        <f>IF(AND(Q130="",#REF!&gt;0,#REF!&lt;5),K130,)</f>
        <v>#REF!</v>
      </c>
      <c r="K130" s="244" t="str">
        <f>IF(D130="","ZZZ9",IF(AND(#REF!&gt;0,#REF!&lt;5),D130&amp;#REF!,D130&amp;"9"))</f>
        <v>ZZZ9</v>
      </c>
      <c r="L130" s="248">
        <f t="shared" si="3"/>
        <v>999</v>
      </c>
      <c r="M130" s="278">
        <f t="shared" si="4"/>
        <v>999</v>
      </c>
      <c r="N130" s="273"/>
      <c r="O130" s="96"/>
      <c r="P130" s="113">
        <f t="shared" si="5"/>
        <v>999</v>
      </c>
      <c r="Q130" s="96"/>
    </row>
    <row r="131" spans="1:17" s="11" customFormat="1" ht="18.899999999999999" customHeight="1" x14ac:dyDescent="0.25">
      <c r="A131" s="249">
        <v>125</v>
      </c>
      <c r="B131" s="94"/>
      <c r="C131" s="94"/>
      <c r="D131" s="95"/>
      <c r="E131" s="262"/>
      <c r="F131" s="96"/>
      <c r="G131" s="96"/>
      <c r="H131" s="419"/>
      <c r="I131" s="279"/>
      <c r="J131" s="246" t="e">
        <f>IF(AND(Q131="",#REF!&gt;0,#REF!&lt;5),K131,)</f>
        <v>#REF!</v>
      </c>
      <c r="K131" s="244" t="str">
        <f>IF(D131="","ZZZ9",IF(AND(#REF!&gt;0,#REF!&lt;5),D131&amp;#REF!,D131&amp;"9"))</f>
        <v>ZZZ9</v>
      </c>
      <c r="L131" s="248">
        <f t="shared" si="3"/>
        <v>999</v>
      </c>
      <c r="M131" s="278">
        <f t="shared" si="4"/>
        <v>999</v>
      </c>
      <c r="N131" s="273"/>
      <c r="O131" s="96"/>
      <c r="P131" s="113">
        <f t="shared" si="5"/>
        <v>999</v>
      </c>
      <c r="Q131" s="96"/>
    </row>
    <row r="132" spans="1:17" s="11" customFormat="1" ht="18.899999999999999" customHeight="1" x14ac:dyDescent="0.25">
      <c r="A132" s="249">
        <v>126</v>
      </c>
      <c r="B132" s="94"/>
      <c r="C132" s="94"/>
      <c r="D132" s="95"/>
      <c r="E132" s="262"/>
      <c r="F132" s="96"/>
      <c r="G132" s="96"/>
      <c r="H132" s="419"/>
      <c r="I132" s="279"/>
      <c r="J132" s="246" t="e">
        <f>IF(AND(Q132="",#REF!&gt;0,#REF!&lt;5),K132,)</f>
        <v>#REF!</v>
      </c>
      <c r="K132" s="244" t="str">
        <f>IF(D132="","ZZZ9",IF(AND(#REF!&gt;0,#REF!&lt;5),D132&amp;#REF!,D132&amp;"9"))</f>
        <v>ZZZ9</v>
      </c>
      <c r="L132" s="248">
        <f t="shared" si="3"/>
        <v>999</v>
      </c>
      <c r="M132" s="278">
        <f t="shared" si="4"/>
        <v>999</v>
      </c>
      <c r="N132" s="273"/>
      <c r="O132" s="96"/>
      <c r="P132" s="113">
        <f t="shared" si="5"/>
        <v>999</v>
      </c>
      <c r="Q132" s="96"/>
    </row>
    <row r="133" spans="1:17" s="11" customFormat="1" ht="18.899999999999999" customHeight="1" x14ac:dyDescent="0.25">
      <c r="A133" s="249">
        <v>127</v>
      </c>
      <c r="B133" s="94"/>
      <c r="C133" s="94"/>
      <c r="D133" s="95"/>
      <c r="E133" s="262"/>
      <c r="F133" s="96"/>
      <c r="G133" s="96"/>
      <c r="H133" s="419"/>
      <c r="I133" s="279"/>
      <c r="J133" s="246" t="e">
        <f>IF(AND(Q133="",#REF!&gt;0,#REF!&lt;5),K133,)</f>
        <v>#REF!</v>
      </c>
      <c r="K133" s="244" t="str">
        <f>IF(D133="","ZZZ9",IF(AND(#REF!&gt;0,#REF!&lt;5),D133&amp;#REF!,D133&amp;"9"))</f>
        <v>ZZZ9</v>
      </c>
      <c r="L133" s="248">
        <f t="shared" si="3"/>
        <v>999</v>
      </c>
      <c r="M133" s="278">
        <f t="shared" si="4"/>
        <v>999</v>
      </c>
      <c r="N133" s="273"/>
      <c r="O133" s="96"/>
      <c r="P133" s="113">
        <f t="shared" si="5"/>
        <v>999</v>
      </c>
      <c r="Q133" s="96"/>
    </row>
    <row r="134" spans="1:17" s="11" customFormat="1" ht="18.899999999999999" customHeight="1" x14ac:dyDescent="0.25">
      <c r="A134" s="249">
        <v>128</v>
      </c>
      <c r="B134" s="94"/>
      <c r="C134" s="94"/>
      <c r="D134" s="95"/>
      <c r="E134" s="262"/>
      <c r="F134" s="96"/>
      <c r="G134" s="96"/>
      <c r="H134" s="419"/>
      <c r="I134" s="279"/>
      <c r="J134" s="246" t="e">
        <f>IF(AND(Q134="",#REF!&gt;0,#REF!&lt;5),K134,)</f>
        <v>#REF!</v>
      </c>
      <c r="K134" s="244" t="str">
        <f>IF(D134="","ZZZ9",IF(AND(#REF!&gt;0,#REF!&lt;5),D134&amp;#REF!,D134&amp;"9"))</f>
        <v>ZZZ9</v>
      </c>
      <c r="L134" s="248">
        <f t="shared" si="3"/>
        <v>999</v>
      </c>
      <c r="M134" s="278">
        <f t="shared" si="4"/>
        <v>999</v>
      </c>
      <c r="N134" s="273"/>
      <c r="O134" s="279"/>
      <c r="P134" s="280">
        <f t="shared" si="5"/>
        <v>999</v>
      </c>
      <c r="Q134" s="279"/>
    </row>
    <row r="135" spans="1:17" x14ac:dyDescent="0.25">
      <c r="A135" s="249">
        <v>129</v>
      </c>
      <c r="B135" s="94"/>
      <c r="C135" s="94"/>
      <c r="D135" s="95"/>
      <c r="E135" s="262"/>
      <c r="F135" s="96"/>
      <c r="G135" s="96"/>
      <c r="H135" s="419"/>
      <c r="I135" s="279"/>
      <c r="J135" s="246" t="e">
        <f>IF(AND(Q135="",#REF!&gt;0,#REF!&lt;5),K135,)</f>
        <v>#REF!</v>
      </c>
      <c r="K135" s="244" t="str">
        <f>IF(D135="","ZZZ9",IF(AND(#REF!&gt;0,#REF!&lt;5),D135&amp;#REF!,D135&amp;"9"))</f>
        <v>ZZZ9</v>
      </c>
      <c r="L135" s="248">
        <f t="shared" si="3"/>
        <v>999</v>
      </c>
      <c r="M135" s="278">
        <f t="shared" si="4"/>
        <v>999</v>
      </c>
      <c r="N135" s="273"/>
      <c r="O135" s="96"/>
      <c r="P135" s="113">
        <f t="shared" si="5"/>
        <v>999</v>
      </c>
      <c r="Q135" s="96"/>
    </row>
    <row r="136" spans="1:17" x14ac:dyDescent="0.25">
      <c r="A136" s="249">
        <v>130</v>
      </c>
      <c r="B136" s="94"/>
      <c r="C136" s="94"/>
      <c r="D136" s="95"/>
      <c r="E136" s="262"/>
      <c r="F136" s="96"/>
      <c r="G136" s="96"/>
      <c r="H136" s="419"/>
      <c r="I136" s="279"/>
      <c r="J136" s="246" t="e">
        <f>IF(AND(Q136="",#REF!&gt;0,#REF!&lt;5),K136,)</f>
        <v>#REF!</v>
      </c>
      <c r="K136" s="244" t="str">
        <f>IF(D136="","ZZZ9",IF(AND(#REF!&gt;0,#REF!&lt;5),D136&amp;#REF!,D136&amp;"9"))</f>
        <v>ZZZ9</v>
      </c>
      <c r="L136" s="248">
        <f t="shared" si="3"/>
        <v>999</v>
      </c>
      <c r="M136" s="278">
        <f t="shared" si="4"/>
        <v>999</v>
      </c>
      <c r="N136" s="273"/>
      <c r="O136" s="96"/>
      <c r="P136" s="113">
        <f t="shared" si="5"/>
        <v>999</v>
      </c>
      <c r="Q136" s="96"/>
    </row>
    <row r="137" spans="1:17" x14ac:dyDescent="0.25">
      <c r="A137" s="249">
        <v>131</v>
      </c>
      <c r="B137" s="94"/>
      <c r="C137" s="94"/>
      <c r="D137" s="95"/>
      <c r="E137" s="262"/>
      <c r="F137" s="96"/>
      <c r="G137" s="96"/>
      <c r="H137" s="419"/>
      <c r="I137" s="279"/>
      <c r="J137" s="246" t="e">
        <f>IF(AND(Q137="",#REF!&gt;0,#REF!&lt;5),K137,)</f>
        <v>#REF!</v>
      </c>
      <c r="K137" s="244" t="str">
        <f>IF(D137="","ZZZ9",IF(AND(#REF!&gt;0,#REF!&lt;5),D137&amp;#REF!,D137&amp;"9"))</f>
        <v>ZZZ9</v>
      </c>
      <c r="L137" s="248">
        <f t="shared" si="3"/>
        <v>999</v>
      </c>
      <c r="M137" s="278">
        <f t="shared" si="4"/>
        <v>999</v>
      </c>
      <c r="N137" s="273"/>
      <c r="O137" s="96"/>
      <c r="P137" s="113">
        <f t="shared" si="5"/>
        <v>999</v>
      </c>
      <c r="Q137" s="96"/>
    </row>
    <row r="138" spans="1:17" x14ac:dyDescent="0.25">
      <c r="A138" s="249">
        <v>132</v>
      </c>
      <c r="B138" s="94"/>
      <c r="C138" s="94"/>
      <c r="D138" s="95"/>
      <c r="E138" s="262"/>
      <c r="F138" s="96"/>
      <c r="G138" s="96"/>
      <c r="H138" s="419"/>
      <c r="I138" s="279"/>
      <c r="J138" s="246" t="e">
        <f>IF(AND(Q138="",#REF!&gt;0,#REF!&lt;5),K138,)</f>
        <v>#REF!</v>
      </c>
      <c r="K138" s="244" t="str">
        <f>IF(D138="","ZZZ9",IF(AND(#REF!&gt;0,#REF!&lt;5),D138&amp;#REF!,D138&amp;"9"))</f>
        <v>ZZZ9</v>
      </c>
      <c r="L138" s="248">
        <f t="shared" si="3"/>
        <v>999</v>
      </c>
      <c r="M138" s="278">
        <f t="shared" si="4"/>
        <v>999</v>
      </c>
      <c r="N138" s="273"/>
      <c r="O138" s="96"/>
      <c r="P138" s="113">
        <f t="shared" si="5"/>
        <v>999</v>
      </c>
      <c r="Q138" s="96"/>
    </row>
    <row r="139" spans="1:17" x14ac:dyDescent="0.25">
      <c r="A139" s="249">
        <v>133</v>
      </c>
      <c r="B139" s="94"/>
      <c r="C139" s="94"/>
      <c r="D139" s="95"/>
      <c r="E139" s="262"/>
      <c r="F139" s="96"/>
      <c r="G139" s="96"/>
      <c r="H139" s="419"/>
      <c r="I139" s="279"/>
      <c r="J139" s="246" t="e">
        <f>IF(AND(Q139="",#REF!&gt;0,#REF!&lt;5),K139,)</f>
        <v>#REF!</v>
      </c>
      <c r="K139" s="244" t="str">
        <f>IF(D139="","ZZZ9",IF(AND(#REF!&gt;0,#REF!&lt;5),D139&amp;#REF!,D139&amp;"9"))</f>
        <v>ZZZ9</v>
      </c>
      <c r="L139" s="248">
        <f t="shared" si="3"/>
        <v>999</v>
      </c>
      <c r="M139" s="278">
        <f t="shared" si="4"/>
        <v>999</v>
      </c>
      <c r="N139" s="273"/>
      <c r="O139" s="96"/>
      <c r="P139" s="113">
        <f t="shared" si="5"/>
        <v>999</v>
      </c>
      <c r="Q139" s="96"/>
    </row>
    <row r="140" spans="1:17" x14ac:dyDescent="0.25">
      <c r="A140" s="249">
        <v>134</v>
      </c>
      <c r="B140" s="94"/>
      <c r="C140" s="94"/>
      <c r="D140" s="95"/>
      <c r="E140" s="262"/>
      <c r="F140" s="96"/>
      <c r="G140" s="96"/>
      <c r="H140" s="419"/>
      <c r="I140" s="279"/>
      <c r="J140" s="246" t="e">
        <f>IF(AND(Q140="",#REF!&gt;0,#REF!&lt;5),K140,)</f>
        <v>#REF!</v>
      </c>
      <c r="K140" s="244" t="str">
        <f>IF(D140="","ZZZ9",IF(AND(#REF!&gt;0,#REF!&lt;5),D140&amp;#REF!,D140&amp;"9"))</f>
        <v>ZZZ9</v>
      </c>
      <c r="L140" s="248">
        <f t="shared" si="3"/>
        <v>999</v>
      </c>
      <c r="M140" s="278">
        <f t="shared" si="4"/>
        <v>999</v>
      </c>
      <c r="N140" s="273"/>
      <c r="O140" s="96"/>
      <c r="P140" s="113">
        <f t="shared" si="5"/>
        <v>999</v>
      </c>
      <c r="Q140" s="96"/>
    </row>
    <row r="141" spans="1:17" x14ac:dyDescent="0.25">
      <c r="A141" s="249">
        <v>135</v>
      </c>
      <c r="B141" s="94"/>
      <c r="C141" s="94"/>
      <c r="D141" s="95"/>
      <c r="E141" s="262"/>
      <c r="F141" s="96"/>
      <c r="G141" s="96"/>
      <c r="H141" s="419"/>
      <c r="I141" s="279"/>
      <c r="J141" s="246" t="e">
        <f>IF(AND(Q141="",#REF!&gt;0,#REF!&lt;5),K141,)</f>
        <v>#REF!</v>
      </c>
      <c r="K141" s="244" t="str">
        <f>IF(D141="","ZZZ9",IF(AND(#REF!&gt;0,#REF!&lt;5),D141&amp;#REF!,D141&amp;"9"))</f>
        <v>ZZZ9</v>
      </c>
      <c r="L141" s="248">
        <f t="shared" si="3"/>
        <v>999</v>
      </c>
      <c r="M141" s="278">
        <f t="shared" si="4"/>
        <v>999</v>
      </c>
      <c r="N141" s="273"/>
      <c r="O141" s="279"/>
      <c r="P141" s="280">
        <f t="shared" si="5"/>
        <v>999</v>
      </c>
      <c r="Q141" s="279"/>
    </row>
    <row r="142" spans="1:17" x14ac:dyDescent="0.25">
      <c r="A142" s="249">
        <v>136</v>
      </c>
      <c r="B142" s="94"/>
      <c r="C142" s="94"/>
      <c r="D142" s="95"/>
      <c r="E142" s="262"/>
      <c r="F142" s="96"/>
      <c r="G142" s="96"/>
      <c r="H142" s="419"/>
      <c r="I142" s="279"/>
      <c r="J142" s="246" t="e">
        <f>IF(AND(Q142="",#REF!&gt;0,#REF!&lt;5),K142,)</f>
        <v>#REF!</v>
      </c>
      <c r="K142" s="244" t="str">
        <f>IF(D142="","ZZZ9",IF(AND(#REF!&gt;0,#REF!&lt;5),D142&amp;#REF!,D142&amp;"9"))</f>
        <v>ZZZ9</v>
      </c>
      <c r="L142" s="248">
        <f t="shared" si="3"/>
        <v>999</v>
      </c>
      <c r="M142" s="278">
        <f t="shared" si="4"/>
        <v>999</v>
      </c>
      <c r="N142" s="273"/>
      <c r="O142" s="96"/>
      <c r="P142" s="113">
        <f t="shared" si="5"/>
        <v>999</v>
      </c>
      <c r="Q142" s="96"/>
    </row>
    <row r="143" spans="1:17" x14ac:dyDescent="0.25">
      <c r="A143" s="249">
        <v>137</v>
      </c>
      <c r="B143" s="94"/>
      <c r="C143" s="94"/>
      <c r="D143" s="95"/>
      <c r="E143" s="262"/>
      <c r="F143" s="96"/>
      <c r="G143" s="96"/>
      <c r="H143" s="419"/>
      <c r="I143" s="279"/>
      <c r="J143" s="246" t="e">
        <f>IF(AND(Q143="",#REF!&gt;0,#REF!&lt;5),K143,)</f>
        <v>#REF!</v>
      </c>
      <c r="K143" s="244" t="str">
        <f>IF(D143="","ZZZ9",IF(AND(#REF!&gt;0,#REF!&lt;5),D143&amp;#REF!,D143&amp;"9"))</f>
        <v>ZZZ9</v>
      </c>
      <c r="L143" s="248">
        <f t="shared" si="3"/>
        <v>999</v>
      </c>
      <c r="M143" s="278">
        <f t="shared" si="4"/>
        <v>999</v>
      </c>
      <c r="N143" s="273"/>
      <c r="O143" s="96"/>
      <c r="P143" s="113">
        <f t="shared" si="5"/>
        <v>999</v>
      </c>
      <c r="Q143" s="96"/>
    </row>
    <row r="144" spans="1:17" x14ac:dyDescent="0.25">
      <c r="A144" s="249">
        <v>138</v>
      </c>
      <c r="B144" s="94"/>
      <c r="C144" s="94"/>
      <c r="D144" s="95"/>
      <c r="E144" s="262"/>
      <c r="F144" s="96"/>
      <c r="G144" s="96"/>
      <c r="H144" s="419"/>
      <c r="I144" s="279"/>
      <c r="J144" s="246" t="e">
        <f>IF(AND(Q144="",#REF!&gt;0,#REF!&lt;5),K144,)</f>
        <v>#REF!</v>
      </c>
      <c r="K144" s="244" t="str">
        <f>IF(D144="","ZZZ9",IF(AND(#REF!&gt;0,#REF!&lt;5),D144&amp;#REF!,D144&amp;"9"))</f>
        <v>ZZZ9</v>
      </c>
      <c r="L144" s="248">
        <f t="shared" si="3"/>
        <v>999</v>
      </c>
      <c r="M144" s="278">
        <f t="shared" si="4"/>
        <v>999</v>
      </c>
      <c r="N144" s="273"/>
      <c r="O144" s="96"/>
      <c r="P144" s="113">
        <f t="shared" si="5"/>
        <v>999</v>
      </c>
      <c r="Q144" s="96"/>
    </row>
    <row r="145" spans="1:17" x14ac:dyDescent="0.25">
      <c r="A145" s="249">
        <v>139</v>
      </c>
      <c r="B145" s="94"/>
      <c r="C145" s="94"/>
      <c r="D145" s="95"/>
      <c r="E145" s="262"/>
      <c r="F145" s="96"/>
      <c r="G145" s="96"/>
      <c r="H145" s="419"/>
      <c r="I145" s="279"/>
      <c r="J145" s="246" t="e">
        <f>IF(AND(Q145="",#REF!&gt;0,#REF!&lt;5),K145,)</f>
        <v>#REF!</v>
      </c>
      <c r="K145" s="244" t="str">
        <f>IF(D145="","ZZZ9",IF(AND(#REF!&gt;0,#REF!&lt;5),D145&amp;#REF!,D145&amp;"9"))</f>
        <v>ZZZ9</v>
      </c>
      <c r="L145" s="248">
        <f t="shared" si="3"/>
        <v>999</v>
      </c>
      <c r="M145" s="278">
        <f t="shared" si="4"/>
        <v>999</v>
      </c>
      <c r="N145" s="273"/>
      <c r="O145" s="96"/>
      <c r="P145" s="113">
        <f t="shared" si="5"/>
        <v>999</v>
      </c>
      <c r="Q145" s="96"/>
    </row>
    <row r="146" spans="1:17" x14ac:dyDescent="0.25">
      <c r="A146" s="249">
        <v>140</v>
      </c>
      <c r="B146" s="94"/>
      <c r="C146" s="94"/>
      <c r="D146" s="95"/>
      <c r="E146" s="262"/>
      <c r="F146" s="96"/>
      <c r="G146" s="96"/>
      <c r="H146" s="419"/>
      <c r="I146" s="279"/>
      <c r="J146" s="246" t="e">
        <f>IF(AND(Q146="",#REF!&gt;0,#REF!&lt;5),K146,)</f>
        <v>#REF!</v>
      </c>
      <c r="K146" s="244" t="str">
        <f>IF(D146="","ZZZ9",IF(AND(#REF!&gt;0,#REF!&lt;5),D146&amp;#REF!,D146&amp;"9"))</f>
        <v>ZZZ9</v>
      </c>
      <c r="L146" s="248">
        <f t="shared" si="3"/>
        <v>999</v>
      </c>
      <c r="M146" s="278">
        <f t="shared" si="4"/>
        <v>999</v>
      </c>
      <c r="N146" s="273"/>
      <c r="O146" s="96"/>
      <c r="P146" s="113">
        <f t="shared" si="5"/>
        <v>999</v>
      </c>
      <c r="Q146" s="96"/>
    </row>
    <row r="147" spans="1:17" x14ac:dyDescent="0.25">
      <c r="A147" s="249">
        <v>141</v>
      </c>
      <c r="B147" s="94"/>
      <c r="C147" s="94"/>
      <c r="D147" s="95"/>
      <c r="E147" s="262"/>
      <c r="F147" s="96"/>
      <c r="G147" s="96"/>
      <c r="H147" s="419"/>
      <c r="I147" s="279"/>
      <c r="J147" s="246" t="e">
        <f>IF(AND(Q147="",#REF!&gt;0,#REF!&lt;5),K147,)</f>
        <v>#REF!</v>
      </c>
      <c r="K147" s="244" t="str">
        <f>IF(D147="","ZZZ9",IF(AND(#REF!&gt;0,#REF!&lt;5),D147&amp;#REF!,D147&amp;"9"))</f>
        <v>ZZZ9</v>
      </c>
      <c r="L147" s="248">
        <f t="shared" si="3"/>
        <v>999</v>
      </c>
      <c r="M147" s="278">
        <f t="shared" si="4"/>
        <v>999</v>
      </c>
      <c r="N147" s="273"/>
      <c r="O147" s="96"/>
      <c r="P147" s="113">
        <f t="shared" si="5"/>
        <v>999</v>
      </c>
      <c r="Q147" s="96"/>
    </row>
    <row r="148" spans="1:17" x14ac:dyDescent="0.25">
      <c r="A148" s="249">
        <v>142</v>
      </c>
      <c r="B148" s="94"/>
      <c r="C148" s="94"/>
      <c r="D148" s="95"/>
      <c r="E148" s="262"/>
      <c r="F148" s="96"/>
      <c r="G148" s="96"/>
      <c r="H148" s="419"/>
      <c r="I148" s="279"/>
      <c r="J148" s="246" t="e">
        <f>IF(AND(Q148="",#REF!&gt;0,#REF!&lt;5),K148,)</f>
        <v>#REF!</v>
      </c>
      <c r="K148" s="244" t="str">
        <f>IF(D148="","ZZZ9",IF(AND(#REF!&gt;0,#REF!&lt;5),D148&amp;#REF!,D148&amp;"9"))</f>
        <v>ZZZ9</v>
      </c>
      <c r="L148" s="248">
        <f t="shared" si="3"/>
        <v>999</v>
      </c>
      <c r="M148" s="278">
        <f t="shared" si="4"/>
        <v>999</v>
      </c>
      <c r="N148" s="273"/>
      <c r="O148" s="279"/>
      <c r="P148" s="280">
        <f t="shared" si="5"/>
        <v>999</v>
      </c>
      <c r="Q148" s="279"/>
    </row>
    <row r="149" spans="1:17" x14ac:dyDescent="0.25">
      <c r="A149" s="249">
        <v>143</v>
      </c>
      <c r="B149" s="94"/>
      <c r="C149" s="94"/>
      <c r="D149" s="95"/>
      <c r="E149" s="262"/>
      <c r="F149" s="96"/>
      <c r="G149" s="96"/>
      <c r="H149" s="419"/>
      <c r="I149" s="279"/>
      <c r="J149" s="246" t="e">
        <f>IF(AND(Q149="",#REF!&gt;0,#REF!&lt;5),K149,)</f>
        <v>#REF!</v>
      </c>
      <c r="K149" s="244" t="str">
        <f>IF(D149="","ZZZ9",IF(AND(#REF!&gt;0,#REF!&lt;5),D149&amp;#REF!,D149&amp;"9"))</f>
        <v>ZZZ9</v>
      </c>
      <c r="L149" s="248">
        <f t="shared" si="3"/>
        <v>999</v>
      </c>
      <c r="M149" s="278">
        <f t="shared" si="4"/>
        <v>999</v>
      </c>
      <c r="N149" s="273"/>
      <c r="O149" s="96"/>
      <c r="P149" s="113">
        <f t="shared" si="5"/>
        <v>999</v>
      </c>
      <c r="Q149" s="96"/>
    </row>
    <row r="150" spans="1:17" x14ac:dyDescent="0.25">
      <c r="A150" s="249">
        <v>144</v>
      </c>
      <c r="B150" s="94"/>
      <c r="C150" s="94"/>
      <c r="D150" s="95"/>
      <c r="E150" s="262"/>
      <c r="F150" s="96"/>
      <c r="G150" s="96"/>
      <c r="H150" s="419"/>
      <c r="I150" s="279"/>
      <c r="J150" s="246" t="e">
        <f>IF(AND(Q150="",#REF!&gt;0,#REF!&lt;5),K150,)</f>
        <v>#REF!</v>
      </c>
      <c r="K150" s="244" t="str">
        <f>IF(D150="","ZZZ9",IF(AND(#REF!&gt;0,#REF!&lt;5),D150&amp;#REF!,D150&amp;"9"))</f>
        <v>ZZZ9</v>
      </c>
      <c r="L150" s="248">
        <f t="shared" si="3"/>
        <v>999</v>
      </c>
      <c r="M150" s="278">
        <f t="shared" si="4"/>
        <v>999</v>
      </c>
      <c r="N150" s="273"/>
      <c r="O150" s="96"/>
      <c r="P150" s="113">
        <f t="shared" si="5"/>
        <v>999</v>
      </c>
      <c r="Q150" s="96"/>
    </row>
    <row r="151" spans="1:17" x14ac:dyDescent="0.25">
      <c r="A151" s="249">
        <v>145</v>
      </c>
      <c r="B151" s="94"/>
      <c r="C151" s="94"/>
      <c r="D151" s="95"/>
      <c r="E151" s="262"/>
      <c r="F151" s="96"/>
      <c r="G151" s="96"/>
      <c r="H151" s="419"/>
      <c r="I151" s="279"/>
      <c r="J151" s="246" t="e">
        <f>IF(AND(Q151="",#REF!&gt;0,#REF!&lt;5),K151,)</f>
        <v>#REF!</v>
      </c>
      <c r="K151" s="244" t="str">
        <f>IF(D151="","ZZZ9",IF(AND(#REF!&gt;0,#REF!&lt;5),D151&amp;#REF!,D151&amp;"9"))</f>
        <v>ZZZ9</v>
      </c>
      <c r="L151" s="248">
        <f t="shared" si="3"/>
        <v>999</v>
      </c>
      <c r="M151" s="278">
        <f t="shared" si="4"/>
        <v>999</v>
      </c>
      <c r="N151" s="273"/>
      <c r="O151" s="96"/>
      <c r="P151" s="113">
        <f t="shared" si="5"/>
        <v>999</v>
      </c>
      <c r="Q151" s="96"/>
    </row>
    <row r="152" spans="1:17" x14ac:dyDescent="0.25">
      <c r="A152" s="249">
        <v>146</v>
      </c>
      <c r="B152" s="94"/>
      <c r="C152" s="94"/>
      <c r="D152" s="95"/>
      <c r="E152" s="262"/>
      <c r="F152" s="96"/>
      <c r="G152" s="96"/>
      <c r="H152" s="419"/>
      <c r="I152" s="279"/>
      <c r="J152" s="246" t="e">
        <f>IF(AND(Q152="",#REF!&gt;0,#REF!&lt;5),K152,)</f>
        <v>#REF!</v>
      </c>
      <c r="K152" s="244" t="str">
        <f>IF(D152="","ZZZ9",IF(AND(#REF!&gt;0,#REF!&lt;5),D152&amp;#REF!,D152&amp;"9"))</f>
        <v>ZZZ9</v>
      </c>
      <c r="L152" s="248">
        <f t="shared" si="3"/>
        <v>999</v>
      </c>
      <c r="M152" s="278">
        <f t="shared" si="4"/>
        <v>999</v>
      </c>
      <c r="N152" s="273"/>
      <c r="O152" s="96"/>
      <c r="P152" s="113">
        <f t="shared" si="5"/>
        <v>999</v>
      </c>
      <c r="Q152" s="96"/>
    </row>
    <row r="153" spans="1:17" x14ac:dyDescent="0.25">
      <c r="A153" s="249">
        <v>147</v>
      </c>
      <c r="B153" s="94"/>
      <c r="C153" s="94"/>
      <c r="D153" s="95"/>
      <c r="E153" s="262"/>
      <c r="F153" s="96"/>
      <c r="G153" s="96"/>
      <c r="H153" s="419"/>
      <c r="I153" s="279"/>
      <c r="J153" s="246" t="e">
        <f>IF(AND(Q153="",#REF!&gt;0,#REF!&lt;5),K153,)</f>
        <v>#REF!</v>
      </c>
      <c r="K153" s="244" t="str">
        <f>IF(D153="","ZZZ9",IF(AND(#REF!&gt;0,#REF!&lt;5),D153&amp;#REF!,D153&amp;"9"))</f>
        <v>ZZZ9</v>
      </c>
      <c r="L153" s="248">
        <f t="shared" si="3"/>
        <v>999</v>
      </c>
      <c r="M153" s="278">
        <f t="shared" si="4"/>
        <v>999</v>
      </c>
      <c r="N153" s="273"/>
      <c r="O153" s="96"/>
      <c r="P153" s="113">
        <f t="shared" si="5"/>
        <v>999</v>
      </c>
      <c r="Q153" s="96"/>
    </row>
    <row r="154" spans="1:17" x14ac:dyDescent="0.25">
      <c r="A154" s="249">
        <v>148</v>
      </c>
      <c r="B154" s="94"/>
      <c r="C154" s="94"/>
      <c r="D154" s="95"/>
      <c r="E154" s="262"/>
      <c r="F154" s="96"/>
      <c r="G154" s="96"/>
      <c r="H154" s="419"/>
      <c r="I154" s="279"/>
      <c r="J154" s="246" t="e">
        <f>IF(AND(Q154="",#REF!&gt;0,#REF!&lt;5),K154,)</f>
        <v>#REF!</v>
      </c>
      <c r="K154" s="244" t="str">
        <f>IF(D154="","ZZZ9",IF(AND(#REF!&gt;0,#REF!&lt;5),D154&amp;#REF!,D154&amp;"9"))</f>
        <v>ZZZ9</v>
      </c>
      <c r="L154" s="248">
        <f t="shared" si="3"/>
        <v>999</v>
      </c>
      <c r="M154" s="278">
        <f t="shared" si="4"/>
        <v>999</v>
      </c>
      <c r="N154" s="273"/>
      <c r="O154" s="96"/>
      <c r="P154" s="113">
        <f t="shared" si="5"/>
        <v>999</v>
      </c>
      <c r="Q154" s="96"/>
    </row>
    <row r="155" spans="1:17" x14ac:dyDescent="0.25">
      <c r="A155" s="249">
        <v>149</v>
      </c>
      <c r="B155" s="94"/>
      <c r="C155" s="94"/>
      <c r="D155" s="95"/>
      <c r="E155" s="262"/>
      <c r="F155" s="96"/>
      <c r="G155" s="96"/>
      <c r="H155" s="419"/>
      <c r="I155" s="279"/>
      <c r="J155" s="246" t="e">
        <f>IF(AND(Q155="",#REF!&gt;0,#REF!&lt;5),K155,)</f>
        <v>#REF!</v>
      </c>
      <c r="K155" s="244" t="str">
        <f>IF(D155="","ZZZ9",IF(AND(#REF!&gt;0,#REF!&lt;5),D155&amp;#REF!,D155&amp;"9"))</f>
        <v>ZZZ9</v>
      </c>
      <c r="L155" s="248">
        <f t="shared" si="3"/>
        <v>999</v>
      </c>
      <c r="M155" s="278">
        <f t="shared" si="4"/>
        <v>999</v>
      </c>
      <c r="N155" s="273"/>
      <c r="O155" s="96"/>
      <c r="P155" s="113">
        <f t="shared" si="5"/>
        <v>999</v>
      </c>
      <c r="Q155" s="96"/>
    </row>
    <row r="156" spans="1:17" x14ac:dyDescent="0.25">
      <c r="A156" s="249">
        <v>150</v>
      </c>
      <c r="B156" s="94"/>
      <c r="C156" s="94"/>
      <c r="D156" s="95"/>
      <c r="E156" s="262"/>
      <c r="F156" s="96"/>
      <c r="G156" s="96"/>
      <c r="H156" s="419"/>
      <c r="I156" s="279"/>
      <c r="J156" s="246" t="e">
        <f>IF(AND(Q156="",#REF!&gt;0,#REF!&lt;5),K156,)</f>
        <v>#REF!</v>
      </c>
      <c r="K156" s="244" t="str">
        <f>IF(D156="","ZZZ9",IF(AND(#REF!&gt;0,#REF!&lt;5),D156&amp;#REF!,D156&amp;"9"))</f>
        <v>ZZZ9</v>
      </c>
      <c r="L156" s="248">
        <f t="shared" si="3"/>
        <v>999</v>
      </c>
      <c r="M156" s="278">
        <f t="shared" si="4"/>
        <v>999</v>
      </c>
      <c r="N156" s="273"/>
      <c r="O156" s="96"/>
      <c r="P156" s="113">
        <f t="shared" si="5"/>
        <v>999</v>
      </c>
      <c r="Q156" s="96"/>
    </row>
  </sheetData>
  <conditionalFormatting sqref="A7:D156">
    <cfRule type="expression" dxfId="110" priority="14" stopIfTrue="1">
      <formula>$Q7&gt;=1</formula>
    </cfRule>
  </conditionalFormatting>
  <conditionalFormatting sqref="B7:D37">
    <cfRule type="expression" dxfId="109" priority="1" stopIfTrue="1">
      <formula>$Q7&gt;=1</formula>
    </cfRule>
  </conditionalFormatting>
  <conditionalFormatting sqref="E7:E14">
    <cfRule type="expression" dxfId="108" priority="6" stopIfTrue="1">
      <formula>AND(ROUNDDOWN(($A$4-E7)/365.25,0)&lt;=13,G7&lt;&gt;"OK")</formula>
    </cfRule>
    <cfRule type="expression" dxfId="107" priority="7" stopIfTrue="1">
      <formula>AND(ROUNDDOWN(($A$4-E7)/365.25,0)&lt;=14,G7&lt;&gt;"OK")</formula>
    </cfRule>
    <cfRule type="expression" dxfId="106" priority="8" stopIfTrue="1">
      <formula>AND(ROUNDDOWN(($A$4-E7)/365.25,0)&lt;=17,G7&lt;&gt;"OK")</formula>
    </cfRule>
    <cfRule type="expression" dxfId="105" priority="11" stopIfTrue="1">
      <formula>AND(ROUNDDOWN(($A$4-E7)/365.25,0)&lt;=13,G7&lt;&gt;"OK")</formula>
    </cfRule>
    <cfRule type="expression" dxfId="104" priority="12" stopIfTrue="1">
      <formula>AND(ROUNDDOWN(($A$4-E7)/365.25,0)&lt;=14,G7&lt;&gt;"OK")</formula>
    </cfRule>
    <cfRule type="expression" dxfId="103" priority="13" stopIfTrue="1">
      <formula>AND(ROUNDDOWN(($A$4-E7)/365.25,0)&lt;=17,G7&lt;&gt;"OK")</formula>
    </cfRule>
  </conditionalFormatting>
  <conditionalFormatting sqref="E7:E27 E29:E37">
    <cfRule type="expression" dxfId="102" priority="2" stopIfTrue="1">
      <formula>AND(ROUNDDOWN(($A$4-E7)/365.25,0)&lt;=13,G7&lt;&gt;"OK")</formula>
    </cfRule>
    <cfRule type="expression" dxfId="101" priority="3" stopIfTrue="1">
      <formula>AND(ROUNDDOWN(($A$4-E7)/365.25,0)&lt;=14,G7&lt;&gt;"OK")</formula>
    </cfRule>
    <cfRule type="expression" dxfId="100" priority="4" stopIfTrue="1">
      <formula>AND(ROUNDDOWN(($A$4-E7)/365.25,0)&lt;=17,G7&lt;&gt;"OK")</formula>
    </cfRule>
  </conditionalFormatting>
  <conditionalFormatting sqref="E7:E156">
    <cfRule type="expression" dxfId="99" priority="16" stopIfTrue="1">
      <formula>AND(ROUNDDOWN(($A$4-E7)/365.25,0)&lt;=13,G7&lt;&gt;"OK")</formula>
    </cfRule>
    <cfRule type="expression" dxfId="98" priority="17" stopIfTrue="1">
      <formula>AND(ROUNDDOWN(($A$4-E7)/365.25,0)&lt;=14,G7&lt;&gt;"OK")</formula>
    </cfRule>
    <cfRule type="expression" dxfId="97" priority="18" stopIfTrue="1">
      <formula>AND(ROUNDDOWN(($A$4-E7)/365.25,0)&lt;=17,G7&lt;&gt;"OK")</formula>
    </cfRule>
  </conditionalFormatting>
  <conditionalFormatting sqref="J7:J156">
    <cfRule type="cellIs" dxfId="96" priority="10"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14753" r:id="rId4" name="Button 1">
              <controlPr defaultSize="0" print="0" autoFill="0" autoPict="0" macro="[0]!egyeni_fotabla_sorsolasi_ranglista">
                <anchor moveWithCells="1" sizeWithCells="1">
                  <from>
                    <xdr:col>7</xdr:col>
                    <xdr:colOff>205740</xdr:colOff>
                    <xdr:row>0</xdr:row>
                    <xdr:rowOff>68580</xdr:rowOff>
                  </from>
                  <to>
                    <xdr:col>14</xdr:col>
                    <xdr:colOff>129540</xdr:colOff>
                    <xdr:row>1</xdr:row>
                    <xdr:rowOff>137160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Munka46">
    <tabColor indexed="11"/>
  </sheetPr>
  <dimension ref="A1:AK41"/>
  <sheetViews>
    <sheetView workbookViewId="0">
      <selection sqref="A1:F1"/>
    </sheetView>
  </sheetViews>
  <sheetFormatPr defaultRowHeight="13.2" x14ac:dyDescent="0.25"/>
  <cols>
    <col min="1" max="1" width="5.44140625" customWidth="1"/>
    <col min="2" max="2" width="4.44140625" customWidth="1"/>
    <col min="3" max="3" width="8.33203125" customWidth="1"/>
    <col min="4" max="4" width="7.109375" customWidth="1"/>
    <col min="5" max="5" width="9.33203125" customWidth="1"/>
    <col min="6" max="6" width="7.109375" customWidth="1"/>
    <col min="7" max="7" width="9.33203125" customWidth="1"/>
    <col min="8" max="8" width="7.109375" customWidth="1"/>
    <col min="9" max="9" width="9.33203125" customWidth="1"/>
    <col min="10" max="10" width="7.88671875" customWidth="1"/>
    <col min="11" max="12" width="8.5546875" customWidth="1"/>
    <col min="13" max="13" width="7.88671875" customWidth="1"/>
    <col min="15" max="16" width="4.44140625" customWidth="1"/>
    <col min="17" max="17" width="12.109375" customWidth="1"/>
    <col min="18" max="18" width="7.88671875" customWidth="1"/>
    <col min="19" max="19" width="7.44140625" customWidth="1"/>
    <col min="25" max="37" width="0" hidden="1" customWidth="1"/>
  </cols>
  <sheetData>
    <row r="1" spans="1:37" ht="24.6" x14ac:dyDescent="0.25">
      <c r="A1" s="814" t="s">
        <v>131</v>
      </c>
      <c r="B1" s="814"/>
      <c r="C1" s="814"/>
      <c r="D1" s="814"/>
      <c r="E1" s="814"/>
      <c r="F1" s="814"/>
      <c r="G1" s="293"/>
      <c r="H1" s="296" t="s">
        <v>52</v>
      </c>
      <c r="I1" s="294"/>
      <c r="J1" s="295"/>
      <c r="L1" s="297"/>
      <c r="M1" s="298"/>
      <c r="N1" s="118"/>
      <c r="O1" s="118" t="s">
        <v>13</v>
      </c>
      <c r="P1" s="118"/>
      <c r="Q1" s="117"/>
      <c r="R1" s="118"/>
      <c r="AB1" s="407" t="e">
        <f>IF(Y5=1,CONCATENATE(VLOOKUP(Y3,AA16:AH27,2)),CONCATENATE(VLOOKUP(Y3,AA2:AK13,2)))</f>
        <v>#N/A</v>
      </c>
      <c r="AC1" s="407" t="e">
        <f>IF(Y5=1,CONCATENATE(VLOOKUP(Y3,AA16:AK27,3)),CONCATENATE(VLOOKUP(Y3,AA2:AK13,3)))</f>
        <v>#N/A</v>
      </c>
      <c r="AD1" s="407" t="e">
        <f>IF(Y5=1,CONCATENATE(VLOOKUP(Y3,AA16:AK27,4)),CONCATENATE(VLOOKUP(Y3,AA2:AK13,4)))</f>
        <v>#N/A</v>
      </c>
      <c r="AE1" s="407" t="e">
        <f>IF(Y5=1,CONCATENATE(VLOOKUP(Y3,AA16:AK27,5)),CONCATENATE(VLOOKUP(Y3,AA2:AK13,5)))</f>
        <v>#N/A</v>
      </c>
      <c r="AF1" s="407" t="e">
        <f>IF(Y5=1,CONCATENATE(VLOOKUP(Y3,AA16:AK27,6)),CONCATENATE(VLOOKUP(Y3,AA2:AK13,6)))</f>
        <v>#N/A</v>
      </c>
      <c r="AG1" s="407" t="e">
        <f>IF(Y5=1,CONCATENATE(VLOOKUP(Y3,AA16:AK27,7)),CONCATENATE(VLOOKUP(Y3,AA2:AK13,7)))</f>
        <v>#N/A</v>
      </c>
      <c r="AH1" s="407" t="e">
        <f>IF(Y5=1,CONCATENATE(VLOOKUP(Y3,AA16:AK27,8)),CONCATENATE(VLOOKUP(Y3,AA2:AK13,8)))</f>
        <v>#N/A</v>
      </c>
      <c r="AI1" s="407" t="e">
        <f>IF(Y5=1,CONCATENATE(VLOOKUP(Y3,AA16:AK27,9)),CONCATENATE(VLOOKUP(Y3,AA2:AK13,9)))</f>
        <v>#N/A</v>
      </c>
      <c r="AJ1" s="407" t="e">
        <f>IF(Y5=1,CONCATENATE(VLOOKUP(Y3,AA16:AK27,10)),CONCATENATE(VLOOKUP(Y3,AA2:AK13,10)))</f>
        <v>#N/A</v>
      </c>
      <c r="AK1" s="407" t="e">
        <f>IF(Y5=1,CONCATENATE(VLOOKUP(Y3,AA16:AK27,11)),CONCATENATE(VLOOKUP(Y3,AA2:AK13,11)))</f>
        <v>#N/A</v>
      </c>
    </row>
    <row r="2" spans="1:37" x14ac:dyDescent="0.25">
      <c r="A2" s="466" t="s">
        <v>128</v>
      </c>
      <c r="B2" s="299"/>
      <c r="C2" s="299"/>
      <c r="D2" s="299"/>
      <c r="E2" s="277"/>
      <c r="F2" s="299"/>
      <c r="G2" s="300"/>
      <c r="H2" s="301"/>
      <c r="I2" s="301"/>
      <c r="J2" s="302"/>
      <c r="K2" s="297"/>
      <c r="L2" s="297"/>
      <c r="M2" s="297"/>
      <c r="N2" s="120"/>
      <c r="O2" s="98"/>
      <c r="P2" s="120"/>
      <c r="Q2" s="98"/>
      <c r="R2" s="120"/>
      <c r="Y2" s="402"/>
      <c r="Z2" s="401"/>
      <c r="AA2" s="401" t="s">
        <v>68</v>
      </c>
      <c r="AB2" s="395">
        <v>150</v>
      </c>
      <c r="AC2" s="395">
        <v>120</v>
      </c>
      <c r="AD2" s="395">
        <v>100</v>
      </c>
      <c r="AE2" s="395">
        <v>80</v>
      </c>
      <c r="AF2" s="395">
        <v>70</v>
      </c>
      <c r="AG2" s="395">
        <v>60</v>
      </c>
      <c r="AH2" s="395">
        <v>55</v>
      </c>
      <c r="AI2" s="395">
        <v>50</v>
      </c>
      <c r="AJ2" s="395">
        <v>45</v>
      </c>
      <c r="AK2" s="395">
        <v>40</v>
      </c>
    </row>
    <row r="3" spans="1:37" x14ac:dyDescent="0.25">
      <c r="A3" s="50" t="s">
        <v>24</v>
      </c>
      <c r="B3" s="50"/>
      <c r="C3" s="50"/>
      <c r="D3" s="50"/>
      <c r="E3" s="50" t="s">
        <v>21</v>
      </c>
      <c r="F3" s="50"/>
      <c r="G3" s="50"/>
      <c r="H3" s="50" t="s">
        <v>29</v>
      </c>
      <c r="I3" s="50"/>
      <c r="J3" s="121"/>
      <c r="K3" s="50"/>
      <c r="L3" s="51"/>
      <c r="M3" s="51" t="s">
        <v>30</v>
      </c>
      <c r="N3" s="361"/>
      <c r="O3" s="360"/>
      <c r="P3" s="361"/>
      <c r="Q3" s="394" t="s">
        <v>76</v>
      </c>
      <c r="R3" s="395" t="s">
        <v>82</v>
      </c>
      <c r="S3" s="395" t="s">
        <v>77</v>
      </c>
      <c r="Y3" s="401">
        <f>IF(H4="OB","A",IF(H4="IX","W",H4))</f>
        <v>0</v>
      </c>
      <c r="Z3" s="401"/>
      <c r="AA3" s="401" t="s">
        <v>85</v>
      </c>
      <c r="AB3" s="395">
        <v>120</v>
      </c>
      <c r="AC3" s="395">
        <v>90</v>
      </c>
      <c r="AD3" s="395">
        <v>65</v>
      </c>
      <c r="AE3" s="395">
        <v>55</v>
      </c>
      <c r="AF3" s="395">
        <v>50</v>
      </c>
      <c r="AG3" s="395">
        <v>45</v>
      </c>
      <c r="AH3" s="395">
        <v>40</v>
      </c>
      <c r="AI3" s="395">
        <v>35</v>
      </c>
      <c r="AJ3" s="395">
        <v>25</v>
      </c>
      <c r="AK3" s="395">
        <v>20</v>
      </c>
    </row>
    <row r="4" spans="1:37" ht="13.8" thickBot="1" x14ac:dyDescent="0.3">
      <c r="A4" s="815"/>
      <c r="B4" s="815"/>
      <c r="C4" s="815"/>
      <c r="D4" s="303"/>
      <c r="E4" s="304">
        <f>Altalanos!$C$10</f>
        <v>0</v>
      </c>
      <c r="F4" s="304"/>
      <c r="G4" s="304"/>
      <c r="H4" s="307"/>
      <c r="I4" s="304"/>
      <c r="J4" s="306"/>
      <c r="K4" s="307"/>
      <c r="L4" s="404"/>
      <c r="M4" s="309">
        <f>Altalanos!$E$10</f>
        <v>0</v>
      </c>
      <c r="N4" s="362"/>
      <c r="O4" s="363"/>
      <c r="P4" s="362"/>
      <c r="Q4" s="396" t="s">
        <v>83</v>
      </c>
      <c r="R4" s="397" t="s">
        <v>78</v>
      </c>
      <c r="S4" s="397" t="s">
        <v>79</v>
      </c>
      <c r="Y4" s="401"/>
      <c r="Z4" s="401"/>
      <c r="AA4" s="401" t="s">
        <v>86</v>
      </c>
      <c r="AB4" s="395">
        <v>90</v>
      </c>
      <c r="AC4" s="395">
        <v>60</v>
      </c>
      <c r="AD4" s="395">
        <v>45</v>
      </c>
      <c r="AE4" s="395">
        <v>34</v>
      </c>
      <c r="AF4" s="395">
        <v>27</v>
      </c>
      <c r="AG4" s="395">
        <v>22</v>
      </c>
      <c r="AH4" s="395">
        <v>18</v>
      </c>
      <c r="AI4" s="395">
        <v>15</v>
      </c>
      <c r="AJ4" s="395">
        <v>12</v>
      </c>
      <c r="AK4" s="395">
        <v>9</v>
      </c>
    </row>
    <row r="5" spans="1:37" x14ac:dyDescent="0.25">
      <c r="A5" s="33"/>
      <c r="B5" s="33" t="s">
        <v>49</v>
      </c>
      <c r="C5" s="359" t="s">
        <v>66</v>
      </c>
      <c r="D5" s="33" t="s">
        <v>43</v>
      </c>
      <c r="E5" s="33" t="s">
        <v>71</v>
      </c>
      <c r="F5" s="33"/>
      <c r="G5" s="33" t="s">
        <v>28</v>
      </c>
      <c r="H5" s="33"/>
      <c r="I5" s="33" t="s">
        <v>31</v>
      </c>
      <c r="J5" s="33"/>
      <c r="K5" s="387" t="s">
        <v>72</v>
      </c>
      <c r="L5" s="387" t="s">
        <v>73</v>
      </c>
      <c r="M5" s="387" t="s">
        <v>74</v>
      </c>
      <c r="Q5" s="398" t="s">
        <v>84</v>
      </c>
      <c r="R5" s="399" t="s">
        <v>80</v>
      </c>
      <c r="S5" s="399" t="s">
        <v>81</v>
      </c>
      <c r="Y5" s="401">
        <f>IF(OR(Altalanos!$A$8="F1",Altalanos!$A$8="F2",Altalanos!$A$8="N1",Altalanos!$A$8="N2"),1,2)</f>
        <v>2</v>
      </c>
      <c r="Z5" s="401"/>
      <c r="AA5" s="401" t="s">
        <v>87</v>
      </c>
      <c r="AB5" s="395">
        <v>60</v>
      </c>
      <c r="AC5" s="395">
        <v>40</v>
      </c>
      <c r="AD5" s="395">
        <v>30</v>
      </c>
      <c r="AE5" s="395">
        <v>20</v>
      </c>
      <c r="AF5" s="395">
        <v>18</v>
      </c>
      <c r="AG5" s="395">
        <v>15</v>
      </c>
      <c r="AH5" s="395">
        <v>12</v>
      </c>
      <c r="AI5" s="395">
        <v>10</v>
      </c>
      <c r="AJ5" s="395">
        <v>8</v>
      </c>
      <c r="AK5" s="395">
        <v>6</v>
      </c>
    </row>
    <row r="6" spans="1:37" x14ac:dyDescent="0.25">
      <c r="A6" s="339"/>
      <c r="B6" s="339"/>
      <c r="C6" s="386"/>
      <c r="D6" s="339"/>
      <c r="E6" s="339"/>
      <c r="F6" s="339"/>
      <c r="G6" s="339"/>
      <c r="H6" s="339"/>
      <c r="I6" s="339"/>
      <c r="J6" s="339"/>
      <c r="K6" s="339"/>
      <c r="L6" s="339"/>
      <c r="M6" s="339"/>
      <c r="Y6" s="401"/>
      <c r="Z6" s="401"/>
      <c r="AA6" s="401" t="s">
        <v>88</v>
      </c>
      <c r="AB6" s="395">
        <v>40</v>
      </c>
      <c r="AC6" s="395">
        <v>25</v>
      </c>
      <c r="AD6" s="395">
        <v>18</v>
      </c>
      <c r="AE6" s="395">
        <v>13</v>
      </c>
      <c r="AF6" s="395">
        <v>10</v>
      </c>
      <c r="AG6" s="395">
        <v>8</v>
      </c>
      <c r="AH6" s="395">
        <v>6</v>
      </c>
      <c r="AI6" s="395">
        <v>5</v>
      </c>
      <c r="AJ6" s="395">
        <v>4</v>
      </c>
      <c r="AK6" s="395">
        <v>3</v>
      </c>
    </row>
    <row r="7" spans="1:37" x14ac:dyDescent="0.25">
      <c r="A7" s="364" t="s">
        <v>68</v>
      </c>
      <c r="B7" s="388">
        <v>1</v>
      </c>
      <c r="C7" s="390">
        <f>IF($B7="","",VLOOKUP($B7,'NE2000 ELŐ'!$A$7:$O$22,5))</f>
        <v>0</v>
      </c>
      <c r="D7" s="390">
        <f>IF($B7="","",VLOOKUP($B7,'NE2000 ELŐ'!$A$7:$O$22,15))</f>
        <v>0</v>
      </c>
      <c r="E7" s="812" t="str">
        <f>UPPER(IF($B7="","",VLOOKUP($B7,'NE2000 ELŐ'!$A$7:$O$22,2)))</f>
        <v>BÁLINT</v>
      </c>
      <c r="F7" s="812"/>
      <c r="G7" s="812" t="str">
        <f>IF($B7="","",VLOOKUP($B7,'NE2000 ELŐ'!$A$7:$O$22,3))</f>
        <v>Sára</v>
      </c>
      <c r="H7" s="812"/>
      <c r="I7" s="391">
        <f>IF($B7="","",VLOOKUP($B7,'NE2000 ELŐ'!$A$7:$O$22,4))</f>
        <v>0</v>
      </c>
      <c r="J7" s="339"/>
      <c r="K7" s="938" t="s">
        <v>450</v>
      </c>
      <c r="L7" s="403"/>
      <c r="M7" s="408"/>
      <c r="Y7" s="401"/>
      <c r="Z7" s="401"/>
      <c r="AA7" s="401" t="s">
        <v>89</v>
      </c>
      <c r="AB7" s="395">
        <v>25</v>
      </c>
      <c r="AC7" s="395">
        <v>15</v>
      </c>
      <c r="AD7" s="395">
        <v>13</v>
      </c>
      <c r="AE7" s="395">
        <v>8</v>
      </c>
      <c r="AF7" s="395">
        <v>6</v>
      </c>
      <c r="AG7" s="395">
        <v>4</v>
      </c>
      <c r="AH7" s="395">
        <v>3</v>
      </c>
      <c r="AI7" s="395">
        <v>2</v>
      </c>
      <c r="AJ7" s="395">
        <v>1</v>
      </c>
      <c r="AK7" s="395">
        <v>0</v>
      </c>
    </row>
    <row r="8" spans="1:37" x14ac:dyDescent="0.25">
      <c r="A8" s="364"/>
      <c r="B8" s="389"/>
      <c r="C8" s="392"/>
      <c r="D8" s="392"/>
      <c r="E8" s="392"/>
      <c r="F8" s="392"/>
      <c r="G8" s="392"/>
      <c r="H8" s="392"/>
      <c r="I8" s="392"/>
      <c r="J8" s="339"/>
      <c r="K8" s="364"/>
      <c r="L8" s="364"/>
      <c r="M8" s="409"/>
      <c r="Y8" s="401"/>
      <c r="Z8" s="401"/>
      <c r="AA8" s="401" t="s">
        <v>90</v>
      </c>
      <c r="AB8" s="395">
        <v>15</v>
      </c>
      <c r="AC8" s="395">
        <v>10</v>
      </c>
      <c r="AD8" s="395">
        <v>7</v>
      </c>
      <c r="AE8" s="395">
        <v>5</v>
      </c>
      <c r="AF8" s="395">
        <v>4</v>
      </c>
      <c r="AG8" s="395">
        <v>3</v>
      </c>
      <c r="AH8" s="395">
        <v>2</v>
      </c>
      <c r="AI8" s="395">
        <v>1</v>
      </c>
      <c r="AJ8" s="395">
        <v>0</v>
      </c>
      <c r="AK8" s="395">
        <v>0</v>
      </c>
    </row>
    <row r="9" spans="1:37" x14ac:dyDescent="0.25">
      <c r="A9" s="364" t="s">
        <v>69</v>
      </c>
      <c r="B9" s="388">
        <v>2</v>
      </c>
      <c r="C9" s="390">
        <f>IF($B9="","",VLOOKUP($B9,'NE2000 ELŐ'!$A$7:$O$22,5))</f>
        <v>0</v>
      </c>
      <c r="D9" s="390">
        <f>IF($B9="","",VLOOKUP($B9,'NE2000 ELŐ'!$A$7:$O$22,15))</f>
        <v>0</v>
      </c>
      <c r="E9" s="812" t="str">
        <f>UPPER(IF($B9="","",VLOOKUP($B9,'NE2000 ELŐ'!$A$7:$O$22,2)))</f>
        <v>BALTA</v>
      </c>
      <c r="F9" s="812"/>
      <c r="G9" s="812" t="str">
        <f>IF($B9="","",VLOOKUP($B9,'NE2000 ELŐ'!$A$7:$O$22,3))</f>
        <v>Rózsa</v>
      </c>
      <c r="H9" s="812"/>
      <c r="I9" s="391">
        <f>IF($B9="","",VLOOKUP($B9,'NE2000 ELŐ'!$A$7:$O$22,4))</f>
        <v>0</v>
      </c>
      <c r="J9" s="339"/>
      <c r="K9" s="938" t="s">
        <v>449</v>
      </c>
      <c r="L9" s="403"/>
      <c r="M9" s="408"/>
      <c r="Y9" s="401"/>
      <c r="Z9" s="401"/>
      <c r="AA9" s="401" t="s">
        <v>91</v>
      </c>
      <c r="AB9" s="395">
        <v>10</v>
      </c>
      <c r="AC9" s="395">
        <v>6</v>
      </c>
      <c r="AD9" s="395">
        <v>4</v>
      </c>
      <c r="AE9" s="395">
        <v>2</v>
      </c>
      <c r="AF9" s="395">
        <v>1</v>
      </c>
      <c r="AG9" s="395">
        <v>0</v>
      </c>
      <c r="AH9" s="395">
        <v>0</v>
      </c>
      <c r="AI9" s="395">
        <v>0</v>
      </c>
      <c r="AJ9" s="395">
        <v>0</v>
      </c>
      <c r="AK9" s="395">
        <v>0</v>
      </c>
    </row>
    <row r="10" spans="1:37" x14ac:dyDescent="0.25">
      <c r="A10" s="364"/>
      <c r="B10" s="389"/>
      <c r="C10" s="392"/>
      <c r="D10" s="392"/>
      <c r="E10" s="392"/>
      <c r="F10" s="392"/>
      <c r="G10" s="392"/>
      <c r="H10" s="392"/>
      <c r="I10" s="392"/>
      <c r="J10" s="339"/>
      <c r="K10" s="364"/>
      <c r="L10" s="364"/>
      <c r="M10" s="409"/>
      <c r="Y10" s="401"/>
      <c r="Z10" s="401"/>
      <c r="AA10" s="401" t="s">
        <v>92</v>
      </c>
      <c r="AB10" s="395">
        <v>6</v>
      </c>
      <c r="AC10" s="395">
        <v>3</v>
      </c>
      <c r="AD10" s="395">
        <v>2</v>
      </c>
      <c r="AE10" s="395">
        <v>1</v>
      </c>
      <c r="AF10" s="395">
        <v>0</v>
      </c>
      <c r="AG10" s="395">
        <v>0</v>
      </c>
      <c r="AH10" s="395">
        <v>0</v>
      </c>
      <c r="AI10" s="395">
        <v>0</v>
      </c>
      <c r="AJ10" s="395">
        <v>0</v>
      </c>
      <c r="AK10" s="395">
        <v>0</v>
      </c>
    </row>
    <row r="11" spans="1:37" x14ac:dyDescent="0.25">
      <c r="A11" s="364" t="s">
        <v>70</v>
      </c>
      <c r="B11" s="388">
        <v>3</v>
      </c>
      <c r="C11" s="390">
        <f>IF($B11="","",VLOOKUP($B11,'NE2000 ELŐ'!$A$7:$O$22,5))</f>
        <v>0</v>
      </c>
      <c r="D11" s="390">
        <f>IF($B11="","",VLOOKUP($B11,'NE2000 ELŐ'!$A$7:$O$22,15))</f>
        <v>0</v>
      </c>
      <c r="E11" s="812" t="str">
        <f>UPPER(IF($B11="","",VLOOKUP($B11,'NE2000 ELŐ'!$A$7:$O$22,2)))</f>
        <v>SZABÓ</v>
      </c>
      <c r="F11" s="812"/>
      <c r="G11" s="812" t="str">
        <f>IF($B11="","",VLOOKUP($B11,'NE2000 ELŐ'!$A$7:$O$22,3))</f>
        <v>Zsófia</v>
      </c>
      <c r="H11" s="812"/>
      <c r="I11" s="391">
        <f>IF($B11="","",VLOOKUP($B11,'NE2000 ELŐ'!$A$7:$O$22,4))</f>
        <v>0</v>
      </c>
      <c r="J11" s="339"/>
      <c r="K11" s="938" t="s">
        <v>448</v>
      </c>
      <c r="L11" s="403"/>
      <c r="M11" s="408"/>
      <c r="Y11" s="401"/>
      <c r="Z11" s="401"/>
      <c r="AA11" s="401" t="s">
        <v>97</v>
      </c>
      <c r="AB11" s="395">
        <v>3</v>
      </c>
      <c r="AC11" s="395">
        <v>2</v>
      </c>
      <c r="AD11" s="395">
        <v>1</v>
      </c>
      <c r="AE11" s="395">
        <v>0</v>
      </c>
      <c r="AF11" s="395">
        <v>0</v>
      </c>
      <c r="AG11" s="395">
        <v>0</v>
      </c>
      <c r="AH11" s="395">
        <v>0</v>
      </c>
      <c r="AI11" s="395">
        <v>0</v>
      </c>
      <c r="AJ11" s="395">
        <v>0</v>
      </c>
      <c r="AK11" s="395">
        <v>0</v>
      </c>
    </row>
    <row r="12" spans="1:37" x14ac:dyDescent="0.25">
      <c r="A12" s="364"/>
      <c r="B12" s="389"/>
      <c r="C12" s="392"/>
      <c r="D12" s="392"/>
      <c r="E12" s="392"/>
      <c r="F12" s="392"/>
      <c r="G12" s="392"/>
      <c r="H12" s="392"/>
      <c r="I12" s="392"/>
      <c r="J12" s="339"/>
      <c r="K12" s="386"/>
      <c r="L12" s="386"/>
      <c r="M12" s="409"/>
      <c r="Y12" s="401"/>
      <c r="Z12" s="401"/>
      <c r="AA12" s="401" t="s">
        <v>93</v>
      </c>
      <c r="AB12" s="406">
        <v>0</v>
      </c>
      <c r="AC12" s="406">
        <v>0</v>
      </c>
      <c r="AD12" s="406">
        <v>0</v>
      </c>
      <c r="AE12" s="406">
        <v>0</v>
      </c>
      <c r="AF12" s="406">
        <v>0</v>
      </c>
      <c r="AG12" s="406">
        <v>0</v>
      </c>
      <c r="AH12" s="406">
        <v>0</v>
      </c>
      <c r="AI12" s="406">
        <v>0</v>
      </c>
      <c r="AJ12" s="406">
        <v>0</v>
      </c>
      <c r="AK12" s="406">
        <v>0</v>
      </c>
    </row>
    <row r="13" spans="1:37" x14ac:dyDescent="0.25">
      <c r="A13" s="364" t="s">
        <v>75</v>
      </c>
      <c r="B13" s="388">
        <v>4</v>
      </c>
      <c r="C13" s="390">
        <f>IF($B13="","",VLOOKUP($B13,'NE2000 ELŐ'!$A$7:$O$22,5))</f>
        <v>0</v>
      </c>
      <c r="D13" s="390">
        <f>IF($B13="","",VLOOKUP($B13,'NE2000 ELŐ'!$A$7:$O$22,15))</f>
        <v>0</v>
      </c>
      <c r="E13" s="812" t="str">
        <f>UPPER(IF($B13="","",VLOOKUP($B13,'NE2000 ELŐ'!$A$7:$O$22,2)))</f>
        <v>TOLNAY</v>
      </c>
      <c r="F13" s="812"/>
      <c r="G13" s="812" t="str">
        <f>IF($B13="","",VLOOKUP($B13,'NE2000 ELŐ'!$A$7:$O$22,3))</f>
        <v>Zorka</v>
      </c>
      <c r="H13" s="812"/>
      <c r="I13" s="391">
        <f>IF($B13="","",VLOOKUP($B13,'NE2000 ELŐ'!$A$7:$O$22,4))</f>
        <v>0</v>
      </c>
      <c r="J13" s="339"/>
      <c r="K13" s="938" t="s">
        <v>463</v>
      </c>
      <c r="L13" s="403"/>
      <c r="M13" s="408"/>
      <c r="Y13" s="401"/>
      <c r="Z13" s="401"/>
      <c r="AA13" s="401" t="s">
        <v>94</v>
      </c>
      <c r="AB13" s="406">
        <v>0</v>
      </c>
      <c r="AC13" s="406">
        <v>0</v>
      </c>
      <c r="AD13" s="406">
        <v>0</v>
      </c>
      <c r="AE13" s="406">
        <v>0</v>
      </c>
      <c r="AF13" s="406">
        <v>0</v>
      </c>
      <c r="AG13" s="406">
        <v>0</v>
      </c>
      <c r="AH13" s="406">
        <v>0</v>
      </c>
      <c r="AI13" s="406">
        <v>0</v>
      </c>
      <c r="AJ13" s="406">
        <v>0</v>
      </c>
      <c r="AK13" s="406">
        <v>0</v>
      </c>
    </row>
    <row r="14" spans="1:37" x14ac:dyDescent="0.25">
      <c r="A14" s="339"/>
      <c r="B14" s="339"/>
      <c r="C14" s="339"/>
      <c r="D14" s="339"/>
      <c r="E14" s="339"/>
      <c r="F14" s="339"/>
      <c r="G14" s="339"/>
      <c r="H14" s="339"/>
      <c r="I14" s="339"/>
      <c r="J14" s="339"/>
      <c r="K14" s="339"/>
      <c r="L14" s="339"/>
      <c r="M14" s="339"/>
      <c r="Y14" s="401"/>
      <c r="Z14" s="401"/>
      <c r="AA14" s="401"/>
      <c r="AB14" s="401"/>
      <c r="AC14" s="401"/>
      <c r="AD14" s="401"/>
      <c r="AE14" s="401"/>
      <c r="AF14" s="401"/>
      <c r="AG14" s="401"/>
      <c r="AH14" s="401"/>
      <c r="AI14" s="401"/>
      <c r="AJ14" s="401"/>
      <c r="AK14" s="401"/>
    </row>
    <row r="15" spans="1:37" x14ac:dyDescent="0.25">
      <c r="A15" s="339"/>
      <c r="B15" s="339"/>
      <c r="C15" s="339"/>
      <c r="D15" s="339"/>
      <c r="E15" s="339"/>
      <c r="F15" s="339"/>
      <c r="G15" s="339"/>
      <c r="H15" s="339"/>
      <c r="I15" s="339"/>
      <c r="J15" s="339"/>
      <c r="K15" s="339"/>
      <c r="L15" s="339"/>
      <c r="M15" s="339"/>
      <c r="Y15" s="401"/>
      <c r="Z15" s="401"/>
      <c r="AA15" s="401"/>
      <c r="AB15" s="401"/>
      <c r="AC15" s="401"/>
      <c r="AD15" s="401"/>
      <c r="AE15" s="401"/>
      <c r="AF15" s="401"/>
      <c r="AG15" s="401"/>
      <c r="AH15" s="401"/>
      <c r="AI15" s="401"/>
      <c r="AJ15" s="401"/>
      <c r="AK15" s="401"/>
    </row>
    <row r="16" spans="1:37" x14ac:dyDescent="0.25">
      <c r="A16" s="339"/>
      <c r="B16" s="339"/>
      <c r="C16" s="339"/>
      <c r="D16" s="339"/>
      <c r="E16" s="339"/>
      <c r="F16" s="339"/>
      <c r="G16" s="339"/>
      <c r="H16" s="339"/>
      <c r="I16" s="339"/>
      <c r="J16" s="339"/>
      <c r="K16" s="339"/>
      <c r="L16" s="339"/>
      <c r="M16" s="339"/>
      <c r="Y16" s="401"/>
      <c r="Z16" s="401"/>
      <c r="AA16" s="401" t="s">
        <v>68</v>
      </c>
      <c r="AB16" s="401">
        <v>300</v>
      </c>
      <c r="AC16" s="401">
        <v>250</v>
      </c>
      <c r="AD16" s="401">
        <v>220</v>
      </c>
      <c r="AE16" s="401">
        <v>180</v>
      </c>
      <c r="AF16" s="401">
        <v>160</v>
      </c>
      <c r="AG16" s="401">
        <v>150</v>
      </c>
      <c r="AH16" s="401">
        <v>140</v>
      </c>
      <c r="AI16" s="401">
        <v>130</v>
      </c>
      <c r="AJ16" s="401">
        <v>120</v>
      </c>
      <c r="AK16" s="401">
        <v>110</v>
      </c>
    </row>
    <row r="17" spans="1:37" x14ac:dyDescent="0.25">
      <c r="A17" s="339"/>
      <c r="B17" s="339"/>
      <c r="C17" s="339"/>
      <c r="D17" s="339"/>
      <c r="E17" s="339"/>
      <c r="F17" s="339"/>
      <c r="G17" s="339"/>
      <c r="H17" s="339"/>
      <c r="I17" s="339"/>
      <c r="J17" s="339"/>
      <c r="K17" s="339"/>
      <c r="L17" s="339"/>
      <c r="M17" s="339"/>
      <c r="Y17" s="401"/>
      <c r="Z17" s="401"/>
      <c r="AA17" s="401" t="s">
        <v>85</v>
      </c>
      <c r="AB17" s="401">
        <v>250</v>
      </c>
      <c r="AC17" s="401">
        <v>200</v>
      </c>
      <c r="AD17" s="401">
        <v>160</v>
      </c>
      <c r="AE17" s="401">
        <v>140</v>
      </c>
      <c r="AF17" s="401">
        <v>120</v>
      </c>
      <c r="AG17" s="401">
        <v>110</v>
      </c>
      <c r="AH17" s="401">
        <v>100</v>
      </c>
      <c r="AI17" s="401">
        <v>90</v>
      </c>
      <c r="AJ17" s="401">
        <v>80</v>
      </c>
      <c r="AK17" s="401">
        <v>70</v>
      </c>
    </row>
    <row r="18" spans="1:37" ht="18.75" customHeight="1" x14ac:dyDescent="0.25">
      <c r="A18" s="339"/>
      <c r="B18" s="813"/>
      <c r="C18" s="813"/>
      <c r="D18" s="808" t="str">
        <f>E7</f>
        <v>BÁLINT</v>
      </c>
      <c r="E18" s="808"/>
      <c r="F18" s="808" t="str">
        <f>E9</f>
        <v>BALTA</v>
      </c>
      <c r="G18" s="808"/>
      <c r="H18" s="808" t="str">
        <f>E11</f>
        <v>SZABÓ</v>
      </c>
      <c r="I18" s="808"/>
      <c r="J18" s="808" t="str">
        <f>E13</f>
        <v>TOLNAY</v>
      </c>
      <c r="K18" s="808"/>
      <c r="L18" s="339"/>
      <c r="M18" s="339"/>
      <c r="Y18" s="401"/>
      <c r="Z18" s="401"/>
      <c r="AA18" s="401" t="s">
        <v>86</v>
      </c>
      <c r="AB18" s="401">
        <v>200</v>
      </c>
      <c r="AC18" s="401">
        <v>150</v>
      </c>
      <c r="AD18" s="401">
        <v>130</v>
      </c>
      <c r="AE18" s="401">
        <v>110</v>
      </c>
      <c r="AF18" s="401">
        <v>95</v>
      </c>
      <c r="AG18" s="401">
        <v>80</v>
      </c>
      <c r="AH18" s="401">
        <v>70</v>
      </c>
      <c r="AI18" s="401">
        <v>60</v>
      </c>
      <c r="AJ18" s="401">
        <v>55</v>
      </c>
      <c r="AK18" s="401">
        <v>50</v>
      </c>
    </row>
    <row r="19" spans="1:37" ht="18.75" customHeight="1" x14ac:dyDescent="0.25">
      <c r="A19" s="393" t="s">
        <v>68</v>
      </c>
      <c r="B19" s="806" t="str">
        <f>E7</f>
        <v>BÁLINT</v>
      </c>
      <c r="C19" s="806"/>
      <c r="D19" s="809"/>
      <c r="E19" s="809"/>
      <c r="F19" s="811" t="s">
        <v>204</v>
      </c>
      <c r="G19" s="807"/>
      <c r="H19" s="811" t="s">
        <v>436</v>
      </c>
      <c r="I19" s="807"/>
      <c r="J19" s="830" t="s">
        <v>390</v>
      </c>
      <c r="K19" s="808"/>
      <c r="L19" s="339"/>
      <c r="M19" s="339"/>
      <c r="Y19" s="401"/>
      <c r="Z19" s="401"/>
      <c r="AA19" s="401" t="s">
        <v>87</v>
      </c>
      <c r="AB19" s="401">
        <v>150</v>
      </c>
      <c r="AC19" s="401">
        <v>120</v>
      </c>
      <c r="AD19" s="401">
        <v>100</v>
      </c>
      <c r="AE19" s="401">
        <v>80</v>
      </c>
      <c r="AF19" s="401">
        <v>70</v>
      </c>
      <c r="AG19" s="401">
        <v>60</v>
      </c>
      <c r="AH19" s="401">
        <v>55</v>
      </c>
      <c r="AI19" s="401">
        <v>50</v>
      </c>
      <c r="AJ19" s="401">
        <v>45</v>
      </c>
      <c r="AK19" s="401">
        <v>40</v>
      </c>
    </row>
    <row r="20" spans="1:37" ht="18.75" customHeight="1" x14ac:dyDescent="0.25">
      <c r="A20" s="393" t="s">
        <v>69</v>
      </c>
      <c r="B20" s="806" t="str">
        <f>E9</f>
        <v>BALTA</v>
      </c>
      <c r="C20" s="806"/>
      <c r="D20" s="811" t="s">
        <v>388</v>
      </c>
      <c r="E20" s="807"/>
      <c r="F20" s="809"/>
      <c r="G20" s="809"/>
      <c r="H20" s="811" t="s">
        <v>204</v>
      </c>
      <c r="I20" s="807"/>
      <c r="J20" s="811" t="s">
        <v>376</v>
      </c>
      <c r="K20" s="807"/>
      <c r="L20" s="339"/>
      <c r="M20" s="339"/>
      <c r="Y20" s="401"/>
      <c r="Z20" s="401"/>
      <c r="AA20" s="401" t="s">
        <v>88</v>
      </c>
      <c r="AB20" s="401">
        <v>120</v>
      </c>
      <c r="AC20" s="401">
        <v>90</v>
      </c>
      <c r="AD20" s="401">
        <v>65</v>
      </c>
      <c r="AE20" s="401">
        <v>55</v>
      </c>
      <c r="AF20" s="401">
        <v>50</v>
      </c>
      <c r="AG20" s="401">
        <v>45</v>
      </c>
      <c r="AH20" s="401">
        <v>40</v>
      </c>
      <c r="AI20" s="401">
        <v>35</v>
      </c>
      <c r="AJ20" s="401">
        <v>25</v>
      </c>
      <c r="AK20" s="401">
        <v>20</v>
      </c>
    </row>
    <row r="21" spans="1:37" ht="18.75" customHeight="1" x14ac:dyDescent="0.25">
      <c r="A21" s="393" t="s">
        <v>70</v>
      </c>
      <c r="B21" s="806" t="str">
        <f>E11</f>
        <v>SZABÓ</v>
      </c>
      <c r="C21" s="806"/>
      <c r="D21" s="811" t="s">
        <v>205</v>
      </c>
      <c r="E21" s="807"/>
      <c r="F21" s="811" t="s">
        <v>393</v>
      </c>
      <c r="G21" s="807"/>
      <c r="H21" s="809"/>
      <c r="I21" s="809"/>
      <c r="J21" s="811" t="s">
        <v>390</v>
      </c>
      <c r="K21" s="807"/>
      <c r="L21" s="339"/>
      <c r="M21" s="339"/>
      <c r="Y21" s="401"/>
      <c r="Z21" s="401"/>
      <c r="AA21" s="401" t="s">
        <v>89</v>
      </c>
      <c r="AB21" s="401">
        <v>90</v>
      </c>
      <c r="AC21" s="401">
        <v>60</v>
      </c>
      <c r="AD21" s="401">
        <v>45</v>
      </c>
      <c r="AE21" s="401">
        <v>34</v>
      </c>
      <c r="AF21" s="401">
        <v>27</v>
      </c>
      <c r="AG21" s="401">
        <v>22</v>
      </c>
      <c r="AH21" s="401">
        <v>18</v>
      </c>
      <c r="AI21" s="401">
        <v>15</v>
      </c>
      <c r="AJ21" s="401">
        <v>12</v>
      </c>
      <c r="AK21" s="401">
        <v>9</v>
      </c>
    </row>
    <row r="22" spans="1:37" ht="18.75" customHeight="1" x14ac:dyDescent="0.25">
      <c r="A22" s="393" t="s">
        <v>75</v>
      </c>
      <c r="B22" s="806" t="str">
        <f>E13</f>
        <v>TOLNAY</v>
      </c>
      <c r="C22" s="806"/>
      <c r="D22" s="811" t="s">
        <v>391</v>
      </c>
      <c r="E22" s="807"/>
      <c r="F22" s="811" t="s">
        <v>437</v>
      </c>
      <c r="G22" s="807"/>
      <c r="H22" s="830" t="s">
        <v>391</v>
      </c>
      <c r="I22" s="808"/>
      <c r="J22" s="809"/>
      <c r="K22" s="809"/>
      <c r="L22" s="339"/>
      <c r="M22" s="339"/>
      <c r="Y22" s="401"/>
      <c r="Z22" s="401"/>
      <c r="AA22" s="401" t="s">
        <v>90</v>
      </c>
      <c r="AB22" s="401">
        <v>60</v>
      </c>
      <c r="AC22" s="401">
        <v>40</v>
      </c>
      <c r="AD22" s="401">
        <v>30</v>
      </c>
      <c r="AE22" s="401">
        <v>20</v>
      </c>
      <c r="AF22" s="401">
        <v>18</v>
      </c>
      <c r="AG22" s="401">
        <v>15</v>
      </c>
      <c r="AH22" s="401">
        <v>12</v>
      </c>
      <c r="AI22" s="401">
        <v>10</v>
      </c>
      <c r="AJ22" s="401">
        <v>8</v>
      </c>
      <c r="AK22" s="401">
        <v>6</v>
      </c>
    </row>
    <row r="23" spans="1:37" x14ac:dyDescent="0.25">
      <c r="A23" s="339"/>
      <c r="B23" s="339"/>
      <c r="C23" s="339"/>
      <c r="D23" s="339"/>
      <c r="E23" s="339"/>
      <c r="F23" s="339"/>
      <c r="G23" s="339"/>
      <c r="H23" s="339"/>
      <c r="I23" s="339"/>
      <c r="J23" s="339"/>
      <c r="K23" s="339"/>
      <c r="L23" s="339"/>
      <c r="M23" s="339"/>
      <c r="Y23" s="401"/>
      <c r="Z23" s="401"/>
      <c r="AA23" s="401" t="s">
        <v>91</v>
      </c>
      <c r="AB23" s="401">
        <v>40</v>
      </c>
      <c r="AC23" s="401">
        <v>25</v>
      </c>
      <c r="AD23" s="401">
        <v>18</v>
      </c>
      <c r="AE23" s="401">
        <v>13</v>
      </c>
      <c r="AF23" s="401">
        <v>8</v>
      </c>
      <c r="AG23" s="401">
        <v>7</v>
      </c>
      <c r="AH23" s="401">
        <v>6</v>
      </c>
      <c r="AI23" s="401">
        <v>5</v>
      </c>
      <c r="AJ23" s="401">
        <v>4</v>
      </c>
      <c r="AK23" s="401">
        <v>3</v>
      </c>
    </row>
    <row r="24" spans="1:37" x14ac:dyDescent="0.25">
      <c r="A24" s="339"/>
      <c r="B24" s="339"/>
      <c r="C24" s="339"/>
      <c r="D24" s="339"/>
      <c r="E24" s="339"/>
      <c r="F24" s="339"/>
      <c r="G24" s="339"/>
      <c r="H24" s="339"/>
      <c r="I24" s="339"/>
      <c r="J24" s="339"/>
      <c r="K24" s="339"/>
      <c r="L24" s="339"/>
      <c r="M24" s="339"/>
      <c r="Y24" s="401"/>
      <c r="Z24" s="401"/>
      <c r="AA24" s="401" t="s">
        <v>92</v>
      </c>
      <c r="AB24" s="401">
        <v>25</v>
      </c>
      <c r="AC24" s="401">
        <v>15</v>
      </c>
      <c r="AD24" s="401">
        <v>13</v>
      </c>
      <c r="AE24" s="401">
        <v>7</v>
      </c>
      <c r="AF24" s="401">
        <v>6</v>
      </c>
      <c r="AG24" s="401">
        <v>5</v>
      </c>
      <c r="AH24" s="401">
        <v>4</v>
      </c>
      <c r="AI24" s="401">
        <v>3</v>
      </c>
      <c r="AJ24" s="401">
        <v>2</v>
      </c>
      <c r="AK24" s="401">
        <v>1</v>
      </c>
    </row>
    <row r="25" spans="1:37" x14ac:dyDescent="0.25">
      <c r="A25" s="339"/>
      <c r="B25" s="339"/>
      <c r="C25" s="339"/>
      <c r="D25" s="339"/>
      <c r="E25" s="339"/>
      <c r="F25" s="339"/>
      <c r="G25" s="339"/>
      <c r="H25" s="339"/>
      <c r="I25" s="339"/>
      <c r="J25" s="339"/>
      <c r="K25" s="339"/>
      <c r="L25" s="339"/>
      <c r="M25" s="339"/>
      <c r="Y25" s="401"/>
      <c r="Z25" s="401"/>
      <c r="AA25" s="401" t="s">
        <v>97</v>
      </c>
      <c r="AB25" s="401">
        <v>15</v>
      </c>
      <c r="AC25" s="401">
        <v>10</v>
      </c>
      <c r="AD25" s="401">
        <v>8</v>
      </c>
      <c r="AE25" s="401">
        <v>4</v>
      </c>
      <c r="AF25" s="401">
        <v>3</v>
      </c>
      <c r="AG25" s="401">
        <v>2</v>
      </c>
      <c r="AH25" s="401">
        <v>1</v>
      </c>
      <c r="AI25" s="401">
        <v>0</v>
      </c>
      <c r="AJ25" s="401">
        <v>0</v>
      </c>
      <c r="AK25" s="401">
        <v>0</v>
      </c>
    </row>
    <row r="26" spans="1:37" x14ac:dyDescent="0.25">
      <c r="A26" s="339"/>
      <c r="B26" s="339"/>
      <c r="C26" s="339"/>
      <c r="D26" s="339"/>
      <c r="E26" s="339"/>
      <c r="F26" s="339"/>
      <c r="G26" s="339"/>
      <c r="H26" s="339"/>
      <c r="I26" s="339"/>
      <c r="J26" s="339"/>
      <c r="K26" s="339"/>
      <c r="L26" s="339"/>
      <c r="M26" s="339"/>
      <c r="Y26" s="401"/>
      <c r="Z26" s="401"/>
      <c r="AA26" s="401" t="s">
        <v>93</v>
      </c>
      <c r="AB26" s="401">
        <v>10</v>
      </c>
      <c r="AC26" s="401">
        <v>6</v>
      </c>
      <c r="AD26" s="401">
        <v>4</v>
      </c>
      <c r="AE26" s="401">
        <v>2</v>
      </c>
      <c r="AF26" s="401">
        <v>1</v>
      </c>
      <c r="AG26" s="401">
        <v>0</v>
      </c>
      <c r="AH26" s="401">
        <v>0</v>
      </c>
      <c r="AI26" s="401">
        <v>0</v>
      </c>
      <c r="AJ26" s="401">
        <v>0</v>
      </c>
      <c r="AK26" s="401">
        <v>0</v>
      </c>
    </row>
    <row r="27" spans="1:37" x14ac:dyDescent="0.25">
      <c r="A27" s="339"/>
      <c r="B27" s="339"/>
      <c r="C27" s="339"/>
      <c r="D27" s="339"/>
      <c r="E27" s="339"/>
      <c r="F27" s="339"/>
      <c r="G27" s="339"/>
      <c r="H27" s="339"/>
      <c r="I27" s="339"/>
      <c r="J27" s="339"/>
      <c r="K27" s="339"/>
      <c r="L27" s="339"/>
      <c r="M27" s="339"/>
      <c r="Y27" s="401"/>
      <c r="Z27" s="401"/>
      <c r="AA27" s="401" t="s">
        <v>94</v>
      </c>
      <c r="AB27" s="401">
        <v>3</v>
      </c>
      <c r="AC27" s="401">
        <v>2</v>
      </c>
      <c r="AD27" s="401">
        <v>1</v>
      </c>
      <c r="AE27" s="401">
        <v>0</v>
      </c>
      <c r="AF27" s="401">
        <v>0</v>
      </c>
      <c r="AG27" s="401">
        <v>0</v>
      </c>
      <c r="AH27" s="401">
        <v>0</v>
      </c>
      <c r="AI27" s="401">
        <v>0</v>
      </c>
      <c r="AJ27" s="401">
        <v>0</v>
      </c>
      <c r="AK27" s="401">
        <v>0</v>
      </c>
    </row>
    <row r="28" spans="1:37" x14ac:dyDescent="0.25">
      <c r="A28" s="339"/>
      <c r="B28" s="339"/>
      <c r="C28" s="339"/>
      <c r="D28" s="339"/>
      <c r="E28" s="339"/>
      <c r="F28" s="339"/>
      <c r="G28" s="339"/>
      <c r="H28" s="339"/>
      <c r="I28" s="339"/>
      <c r="J28" s="339"/>
      <c r="K28" s="339"/>
      <c r="L28" s="339"/>
      <c r="M28" s="339"/>
    </row>
    <row r="29" spans="1:37" x14ac:dyDescent="0.25">
      <c r="A29" s="339"/>
      <c r="B29" s="339"/>
      <c r="C29" s="339"/>
      <c r="D29" s="339"/>
      <c r="E29" s="339"/>
      <c r="F29" s="339"/>
      <c r="G29" s="339"/>
      <c r="H29" s="339"/>
      <c r="I29" s="339"/>
      <c r="J29" s="339"/>
      <c r="K29" s="339"/>
      <c r="L29" s="339"/>
      <c r="M29" s="339"/>
    </row>
    <row r="30" spans="1:37" x14ac:dyDescent="0.25">
      <c r="A30" s="339"/>
      <c r="B30" s="339"/>
      <c r="C30" s="339"/>
      <c r="D30" s="339"/>
      <c r="E30" s="339"/>
      <c r="F30" s="339"/>
      <c r="G30" s="339"/>
      <c r="H30" s="339"/>
      <c r="I30" s="339"/>
      <c r="J30" s="339"/>
      <c r="K30" s="339"/>
      <c r="L30" s="339"/>
      <c r="M30" s="339"/>
    </row>
    <row r="31" spans="1:37" x14ac:dyDescent="0.25">
      <c r="A31" s="339"/>
      <c r="B31" s="339"/>
      <c r="C31" s="339"/>
      <c r="D31" s="339"/>
      <c r="E31" s="339"/>
      <c r="F31" s="339"/>
      <c r="G31" s="339"/>
      <c r="H31" s="339"/>
      <c r="I31" s="339"/>
      <c r="J31" s="339"/>
      <c r="K31" s="339"/>
      <c r="L31" s="339"/>
      <c r="M31" s="339"/>
    </row>
    <row r="32" spans="1:37" x14ac:dyDescent="0.25">
      <c r="A32" s="339"/>
      <c r="B32" s="339"/>
      <c r="C32" s="339"/>
      <c r="D32" s="339"/>
      <c r="E32" s="339"/>
      <c r="F32" s="339"/>
      <c r="G32" s="339"/>
      <c r="H32" s="339"/>
      <c r="I32" s="339"/>
      <c r="J32" s="339"/>
      <c r="K32" s="339"/>
      <c r="L32" s="317"/>
      <c r="M32" s="339"/>
    </row>
    <row r="33" spans="1:18" x14ac:dyDescent="0.25">
      <c r="A33" s="174" t="s">
        <v>43</v>
      </c>
      <c r="B33" s="175"/>
      <c r="C33" s="267"/>
      <c r="D33" s="369" t="s">
        <v>4</v>
      </c>
      <c r="E33" s="370" t="s">
        <v>45</v>
      </c>
      <c r="F33" s="384"/>
      <c r="G33" s="369" t="s">
        <v>4</v>
      </c>
      <c r="H33" s="370" t="s">
        <v>54</v>
      </c>
      <c r="I33" s="221"/>
      <c r="J33" s="370" t="s">
        <v>55</v>
      </c>
      <c r="K33" s="220" t="s">
        <v>56</v>
      </c>
      <c r="L33" s="33"/>
      <c r="M33" s="384"/>
      <c r="P33" s="365"/>
      <c r="Q33" s="365"/>
      <c r="R33" s="366"/>
    </row>
    <row r="34" spans="1:18" x14ac:dyDescent="0.25">
      <c r="A34" s="350" t="s">
        <v>44</v>
      </c>
      <c r="B34" s="351"/>
      <c r="C34" s="352"/>
      <c r="D34" s="371"/>
      <c r="E34" s="810"/>
      <c r="F34" s="810"/>
      <c r="G34" s="378" t="s">
        <v>5</v>
      </c>
      <c r="H34" s="351"/>
      <c r="I34" s="372"/>
      <c r="J34" s="379"/>
      <c r="K34" s="345" t="s">
        <v>46</v>
      </c>
      <c r="L34" s="385"/>
      <c r="M34" s="373"/>
      <c r="P34" s="367"/>
      <c r="Q34" s="367"/>
      <c r="R34" s="189"/>
    </row>
    <row r="35" spans="1:18" x14ac:dyDescent="0.25">
      <c r="A35" s="353" t="s">
        <v>53</v>
      </c>
      <c r="B35" s="219"/>
      <c r="C35" s="354"/>
      <c r="D35" s="374"/>
      <c r="E35" s="805"/>
      <c r="F35" s="805"/>
      <c r="G35" s="380" t="s">
        <v>6</v>
      </c>
      <c r="H35" s="83"/>
      <c r="I35" s="343"/>
      <c r="J35" s="84"/>
      <c r="K35" s="382"/>
      <c r="L35" s="317"/>
      <c r="M35" s="377"/>
      <c r="P35" s="189"/>
      <c r="Q35" s="185"/>
      <c r="R35" s="189"/>
    </row>
    <row r="36" spans="1:18" x14ac:dyDescent="0.25">
      <c r="A36" s="235"/>
      <c r="B36" s="236"/>
      <c r="C36" s="237"/>
      <c r="D36" s="374"/>
      <c r="E36" s="85"/>
      <c r="F36" s="339"/>
      <c r="G36" s="380" t="s">
        <v>7</v>
      </c>
      <c r="H36" s="83"/>
      <c r="I36" s="343"/>
      <c r="J36" s="84"/>
      <c r="K36" s="345" t="s">
        <v>47</v>
      </c>
      <c r="L36" s="385"/>
      <c r="M36" s="373"/>
      <c r="P36" s="367"/>
      <c r="Q36" s="367"/>
      <c r="R36" s="189"/>
    </row>
    <row r="37" spans="1:18" x14ac:dyDescent="0.25">
      <c r="A37" s="200"/>
      <c r="B37" s="126"/>
      <c r="C37" s="201"/>
      <c r="D37" s="374"/>
      <c r="E37" s="85"/>
      <c r="F37" s="339"/>
      <c r="G37" s="380" t="s">
        <v>8</v>
      </c>
      <c r="H37" s="83"/>
      <c r="I37" s="343"/>
      <c r="J37" s="84"/>
      <c r="K37" s="383"/>
      <c r="L37" s="339"/>
      <c r="M37" s="375"/>
      <c r="P37" s="189"/>
      <c r="Q37" s="185"/>
      <c r="R37" s="189"/>
    </row>
    <row r="38" spans="1:18" x14ac:dyDescent="0.25">
      <c r="A38" s="223"/>
      <c r="B38" s="238"/>
      <c r="C38" s="266"/>
      <c r="D38" s="374"/>
      <c r="E38" s="85"/>
      <c r="F38" s="339"/>
      <c r="G38" s="380" t="s">
        <v>9</v>
      </c>
      <c r="H38" s="83"/>
      <c r="I38" s="343"/>
      <c r="J38" s="84"/>
      <c r="K38" s="353"/>
      <c r="L38" s="317"/>
      <c r="M38" s="377"/>
      <c r="P38" s="189"/>
      <c r="Q38" s="185"/>
      <c r="R38" s="189"/>
    </row>
    <row r="39" spans="1:18" x14ac:dyDescent="0.25">
      <c r="A39" s="224"/>
      <c r="B39" s="22"/>
      <c r="C39" s="201"/>
      <c r="D39" s="374"/>
      <c r="E39" s="85"/>
      <c r="F39" s="339"/>
      <c r="G39" s="380" t="s">
        <v>10</v>
      </c>
      <c r="H39" s="83"/>
      <c r="I39" s="343"/>
      <c r="J39" s="84"/>
      <c r="K39" s="345" t="s">
        <v>33</v>
      </c>
      <c r="L39" s="385"/>
      <c r="M39" s="373"/>
      <c r="P39" s="367"/>
      <c r="Q39" s="367"/>
      <c r="R39" s="189"/>
    </row>
    <row r="40" spans="1:18" x14ac:dyDescent="0.25">
      <c r="A40" s="224"/>
      <c r="B40" s="22"/>
      <c r="C40" s="233"/>
      <c r="D40" s="374"/>
      <c r="E40" s="85"/>
      <c r="F40" s="339"/>
      <c r="G40" s="380" t="s">
        <v>11</v>
      </c>
      <c r="H40" s="83"/>
      <c r="I40" s="343"/>
      <c r="J40" s="84"/>
      <c r="K40" s="383"/>
      <c r="L40" s="339"/>
      <c r="M40" s="375"/>
      <c r="P40" s="189"/>
      <c r="Q40" s="185"/>
      <c r="R40" s="189"/>
    </row>
    <row r="41" spans="1:18" x14ac:dyDescent="0.25">
      <c r="A41" s="225"/>
      <c r="B41" s="222"/>
      <c r="C41" s="234"/>
      <c r="D41" s="376"/>
      <c r="E41" s="203"/>
      <c r="F41" s="317"/>
      <c r="G41" s="381" t="s">
        <v>12</v>
      </c>
      <c r="H41" s="219"/>
      <c r="I41" s="347"/>
      <c r="J41" s="205"/>
      <c r="K41" s="353">
        <f>M4</f>
        <v>0</v>
      </c>
      <c r="L41" s="317"/>
      <c r="M41" s="377"/>
      <c r="P41" s="189"/>
      <c r="Q41" s="185"/>
      <c r="R41" s="368"/>
    </row>
  </sheetData>
  <mergeCells count="37">
    <mergeCell ref="A1:F1"/>
    <mergeCell ref="A4:C4"/>
    <mergeCell ref="E7:F7"/>
    <mergeCell ref="G7:H7"/>
    <mergeCell ref="E9:F9"/>
    <mergeCell ref="G9:H9"/>
    <mergeCell ref="E11:F11"/>
    <mergeCell ref="G11:H11"/>
    <mergeCell ref="E13:F13"/>
    <mergeCell ref="G13:H13"/>
    <mergeCell ref="B18:C18"/>
    <mergeCell ref="D18:E18"/>
    <mergeCell ref="F18:G18"/>
    <mergeCell ref="H18:I18"/>
    <mergeCell ref="J18:K18"/>
    <mergeCell ref="B19:C19"/>
    <mergeCell ref="D19:E19"/>
    <mergeCell ref="F19:G19"/>
    <mergeCell ref="H19:I19"/>
    <mergeCell ref="J19:K19"/>
    <mergeCell ref="J22:K22"/>
    <mergeCell ref="E34:F34"/>
    <mergeCell ref="B20:C20"/>
    <mergeCell ref="D20:E20"/>
    <mergeCell ref="F20:G20"/>
    <mergeCell ref="H20:I20"/>
    <mergeCell ref="J20:K20"/>
    <mergeCell ref="B21:C21"/>
    <mergeCell ref="D21:E21"/>
    <mergeCell ref="F21:G21"/>
    <mergeCell ref="H21:I21"/>
    <mergeCell ref="J21:K21"/>
    <mergeCell ref="E35:F35"/>
    <mergeCell ref="B22:C22"/>
    <mergeCell ref="D22:E22"/>
    <mergeCell ref="F22:G22"/>
    <mergeCell ref="H22:I22"/>
  </mergeCells>
  <conditionalFormatting sqref="E7 E9 E11 E13">
    <cfRule type="cellIs" dxfId="95" priority="2" stopIfTrue="1" operator="equal">
      <formula>"Bye"</formula>
    </cfRule>
  </conditionalFormatting>
  <conditionalFormatting sqref="R41">
    <cfRule type="expression" dxfId="94" priority="1" stopIfTrue="1">
      <formula>$O$1="CU"</formula>
    </cfRule>
  </conditionalFormatting>
  <printOptions horizontalCentered="1" verticalCentered="1"/>
  <pageMargins left="0" right="0" top="0.98425196850393704" bottom="0.98425196850393704" header="0.51181102362204722" footer="0.51181102362204722"/>
  <pageSetup paperSize="9" scale="95" orientation="portrait" horizontalDpi="360" verticalDpi="360" r:id="rId1"/>
  <headerFooter alignWithMargins="0"/>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tabColor indexed="42"/>
  </sheetPr>
  <dimension ref="A1:Q156"/>
  <sheetViews>
    <sheetView showGridLines="0" showZeros="0" workbookViewId="0">
      <pane ySplit="6" topLeftCell="A7" activePane="bottomLeft" state="frozen"/>
      <selection activeCell="D14" sqref="D14"/>
      <selection pane="bottomLeft" activeCell="B15" sqref="B15"/>
    </sheetView>
  </sheetViews>
  <sheetFormatPr defaultRowHeight="13.2" x14ac:dyDescent="0.25"/>
  <cols>
    <col min="1" max="1" width="3.88671875" customWidth="1"/>
    <col min="2" max="2" width="20.21875" bestFit="1" customWidth="1"/>
    <col min="3" max="3" width="14.33203125" customWidth="1"/>
    <col min="4" max="4" width="12" style="40" customWidth="1"/>
    <col min="5" max="5" width="10.5546875" style="433" customWidth="1"/>
    <col min="6" max="6" width="6.109375" style="92" hidden="1" customWidth="1"/>
    <col min="7" max="7" width="28.6640625" style="92" customWidth="1"/>
    <col min="8" max="8" width="7.6640625" style="40" customWidth="1"/>
    <col min="9" max="13" width="7.44140625" style="40" hidden="1" customWidth="1"/>
    <col min="14" max="15" width="7.44140625" style="40" customWidth="1"/>
    <col min="16" max="16" width="7.44140625" style="40" hidden="1" customWidth="1"/>
    <col min="17" max="17" width="7.44140625" style="40" customWidth="1"/>
  </cols>
  <sheetData>
    <row r="1" spans="1:17" ht="24.6" x14ac:dyDescent="0.4">
      <c r="A1" s="243" t="str">
        <f>Altalanos!$A$6</f>
        <v>OB</v>
      </c>
      <c r="B1" s="86"/>
      <c r="C1" s="86"/>
      <c r="D1" s="239"/>
      <c r="E1" s="259" t="s">
        <v>52</v>
      </c>
      <c r="F1" s="105"/>
      <c r="G1" s="250"/>
      <c r="H1" s="87"/>
      <c r="I1" s="87"/>
      <c r="J1" s="251"/>
      <c r="K1" s="251"/>
      <c r="L1" s="251"/>
      <c r="M1" s="251"/>
      <c r="N1" s="251"/>
      <c r="O1" s="251"/>
      <c r="P1" s="251"/>
      <c r="Q1" s="252"/>
    </row>
    <row r="2" spans="1:17" ht="13.8" thickBot="1" x14ac:dyDescent="0.3">
      <c r="B2" s="88" t="s">
        <v>51</v>
      </c>
      <c r="C2" s="88" t="str">
        <f>Altalanos!$A$8</f>
        <v>NE1000</v>
      </c>
      <c r="D2" s="105"/>
      <c r="E2" s="259" t="s">
        <v>34</v>
      </c>
      <c r="F2" s="93"/>
      <c r="G2" s="93"/>
      <c r="H2" s="422"/>
      <c r="I2" s="422"/>
      <c r="J2" s="87"/>
      <c r="K2" s="87"/>
      <c r="L2" s="87"/>
      <c r="M2" s="87"/>
      <c r="N2" s="99"/>
      <c r="O2" s="80"/>
      <c r="P2" s="80"/>
      <c r="Q2" s="99"/>
    </row>
    <row r="3" spans="1:17" s="2" customFormat="1" ht="13.8" thickBot="1" x14ac:dyDescent="0.3">
      <c r="A3" s="416" t="s">
        <v>50</v>
      </c>
      <c r="B3" s="420"/>
      <c r="C3" s="420"/>
      <c r="D3" s="420"/>
      <c r="E3" s="420"/>
      <c r="F3" s="420"/>
      <c r="G3" s="420"/>
      <c r="H3" s="420"/>
      <c r="I3" s="421"/>
      <c r="J3" s="100"/>
      <c r="K3" s="106"/>
      <c r="L3" s="106"/>
      <c r="M3" s="106"/>
      <c r="N3" s="287" t="s">
        <v>33</v>
      </c>
      <c r="O3" s="101"/>
      <c r="P3" s="107"/>
      <c r="Q3" s="260"/>
    </row>
    <row r="4" spans="1:17" s="2" customFormat="1" x14ac:dyDescent="0.25">
      <c r="A4" s="50" t="s">
        <v>24</v>
      </c>
      <c r="B4" s="50"/>
      <c r="C4" s="48" t="s">
        <v>21</v>
      </c>
      <c r="D4" s="50" t="s">
        <v>29</v>
      </c>
      <c r="E4" s="81"/>
      <c r="G4" s="108"/>
      <c r="H4" s="435" t="s">
        <v>30</v>
      </c>
      <c r="I4" s="426"/>
      <c r="J4" s="109"/>
      <c r="K4" s="110"/>
      <c r="L4" s="110"/>
      <c r="M4" s="110"/>
      <c r="N4" s="109"/>
      <c r="O4" s="261"/>
      <c r="P4" s="261"/>
      <c r="Q4" s="111"/>
    </row>
    <row r="5" spans="1:17" s="2" customFormat="1" ht="13.8" thickBot="1" x14ac:dyDescent="0.3">
      <c r="A5" s="253">
        <f>Altalanos!$A$10</f>
        <v>0</v>
      </c>
      <c r="B5" s="253"/>
      <c r="C5" s="89">
        <f>Altalanos!$C$10</f>
        <v>0</v>
      </c>
      <c r="D5" s="90" t="str">
        <f>Altalanos!$D$10</f>
        <v xml:space="preserve">  </v>
      </c>
      <c r="E5" s="90"/>
      <c r="F5" s="90"/>
      <c r="G5" s="90"/>
      <c r="H5" s="281">
        <f>Altalanos!$E$10</f>
        <v>0</v>
      </c>
      <c r="I5" s="436"/>
      <c r="J5" s="112"/>
      <c r="K5" s="82"/>
      <c r="L5" s="82"/>
      <c r="M5" s="82"/>
      <c r="N5" s="112"/>
      <c r="O5" s="90"/>
      <c r="P5" s="90"/>
      <c r="Q5" s="439"/>
    </row>
    <row r="6" spans="1:17" ht="30" customHeight="1" thickBot="1" x14ac:dyDescent="0.3">
      <c r="A6" s="242" t="s">
        <v>35</v>
      </c>
      <c r="B6" s="461" t="s">
        <v>27</v>
      </c>
      <c r="C6" s="102" t="s">
        <v>28</v>
      </c>
      <c r="D6" s="102" t="s">
        <v>31</v>
      </c>
      <c r="E6" s="103" t="s">
        <v>32</v>
      </c>
      <c r="F6" s="103" t="s">
        <v>36</v>
      </c>
      <c r="G6" s="103" t="s">
        <v>104</v>
      </c>
      <c r="H6" s="423" t="s">
        <v>37</v>
      </c>
      <c r="I6" s="424"/>
      <c r="J6" s="245" t="s">
        <v>16</v>
      </c>
      <c r="K6" s="104" t="s">
        <v>14</v>
      </c>
      <c r="L6" s="247" t="s">
        <v>1</v>
      </c>
      <c r="M6" s="214" t="s">
        <v>15</v>
      </c>
      <c r="N6" s="272" t="s">
        <v>48</v>
      </c>
      <c r="O6" s="257" t="s">
        <v>38</v>
      </c>
      <c r="P6" s="258" t="s">
        <v>2</v>
      </c>
      <c r="Q6" s="103" t="s">
        <v>39</v>
      </c>
    </row>
    <row r="7" spans="1:17" s="11" customFormat="1" ht="18.899999999999999" customHeight="1" x14ac:dyDescent="0.25">
      <c r="A7" s="249">
        <v>1</v>
      </c>
      <c r="B7" s="470" t="s">
        <v>188</v>
      </c>
      <c r="C7" s="94"/>
      <c r="D7" s="95"/>
      <c r="E7" s="262"/>
      <c r="F7" s="417"/>
      <c r="G7" s="418"/>
      <c r="H7" s="95"/>
      <c r="I7" s="95"/>
      <c r="J7" s="246"/>
      <c r="K7" s="244"/>
      <c r="L7" s="248"/>
      <c r="M7" s="244"/>
      <c r="N7" s="240"/>
      <c r="O7" s="95"/>
      <c r="P7" s="113"/>
      <c r="Q7" s="96"/>
    </row>
    <row r="8" spans="1:17" s="11" customFormat="1" ht="18.899999999999999" customHeight="1" x14ac:dyDescent="0.25">
      <c r="A8" s="249">
        <v>2</v>
      </c>
      <c r="B8" s="470" t="s">
        <v>189</v>
      </c>
      <c r="C8" s="94"/>
      <c r="D8" s="95"/>
      <c r="E8" s="262"/>
      <c r="F8" s="419"/>
      <c r="G8" s="279"/>
      <c r="H8" s="95"/>
      <c r="I8" s="95"/>
      <c r="J8" s="246"/>
      <c r="K8" s="244"/>
      <c r="L8" s="248"/>
      <c r="M8" s="244"/>
      <c r="N8" s="240"/>
      <c r="O8" s="95"/>
      <c r="P8" s="113"/>
      <c r="Q8" s="96"/>
    </row>
    <row r="9" spans="1:17" s="11" customFormat="1" ht="18.899999999999999" customHeight="1" x14ac:dyDescent="0.25">
      <c r="A9" s="249">
        <v>3</v>
      </c>
      <c r="B9" s="470" t="s">
        <v>190</v>
      </c>
      <c r="C9" s="94"/>
      <c r="D9" s="95"/>
      <c r="E9" s="262"/>
      <c r="F9" s="419"/>
      <c r="G9" s="279"/>
      <c r="H9" s="95"/>
      <c r="I9" s="95"/>
      <c r="J9" s="246"/>
      <c r="K9" s="244"/>
      <c r="L9" s="248"/>
      <c r="M9" s="244"/>
      <c r="N9" s="240"/>
      <c r="O9" s="95"/>
      <c r="P9" s="428"/>
      <c r="Q9" s="273"/>
    </row>
    <row r="10" spans="1:17" s="11" customFormat="1" ht="18.899999999999999" customHeight="1" x14ac:dyDescent="0.25">
      <c r="A10" s="249">
        <v>4</v>
      </c>
      <c r="B10" s="462" t="s">
        <v>106</v>
      </c>
      <c r="C10" s="94"/>
      <c r="D10" s="95"/>
      <c r="E10" s="262"/>
      <c r="F10" s="419"/>
      <c r="G10" s="279"/>
      <c r="H10" s="95"/>
      <c r="I10" s="95"/>
      <c r="J10" s="246"/>
      <c r="K10" s="244"/>
      <c r="L10" s="248"/>
      <c r="M10" s="244"/>
      <c r="N10" s="240"/>
      <c r="O10" s="95"/>
      <c r="P10" s="427"/>
      <c r="Q10" s="425"/>
    </row>
    <row r="11" spans="1:17" s="11" customFormat="1" ht="18.899999999999999" customHeight="1" x14ac:dyDescent="0.25">
      <c r="A11" s="249">
        <v>5</v>
      </c>
      <c r="B11" s="470" t="s">
        <v>191</v>
      </c>
      <c r="C11" s="94"/>
      <c r="D11" s="95"/>
      <c r="E11" s="262"/>
      <c r="F11" s="419"/>
      <c r="G11" s="279"/>
      <c r="H11" s="95"/>
      <c r="I11" s="95"/>
      <c r="J11" s="246"/>
      <c r="K11" s="244"/>
      <c r="L11" s="248"/>
      <c r="M11" s="244"/>
      <c r="N11" s="240"/>
      <c r="O11" s="95"/>
      <c r="P11" s="427"/>
      <c r="Q11" s="425"/>
    </row>
    <row r="12" spans="1:17" s="11" customFormat="1" ht="18.899999999999999" customHeight="1" x14ac:dyDescent="0.25">
      <c r="A12" s="249">
        <v>6</v>
      </c>
      <c r="B12" s="470" t="s">
        <v>192</v>
      </c>
      <c r="C12" s="94"/>
      <c r="D12" s="95"/>
      <c r="E12" s="262"/>
      <c r="F12" s="419"/>
      <c r="G12" s="279"/>
      <c r="H12" s="95"/>
      <c r="I12" s="95"/>
      <c r="J12" s="246"/>
      <c r="K12" s="244"/>
      <c r="L12" s="248"/>
      <c r="M12" s="244"/>
      <c r="N12" s="240"/>
      <c r="O12" s="95"/>
      <c r="P12" s="427"/>
      <c r="Q12" s="425"/>
    </row>
    <row r="13" spans="1:17" s="11" customFormat="1" ht="18.899999999999999" customHeight="1" x14ac:dyDescent="0.25">
      <c r="A13" s="249">
        <v>7</v>
      </c>
      <c r="B13" s="470" t="s">
        <v>193</v>
      </c>
      <c r="C13" s="94"/>
      <c r="D13" s="95"/>
      <c r="E13" s="262"/>
      <c r="F13" s="419"/>
      <c r="G13" s="279"/>
      <c r="H13" s="95"/>
      <c r="I13" s="95"/>
      <c r="J13" s="246"/>
      <c r="K13" s="244"/>
      <c r="L13" s="248"/>
      <c r="M13" s="244"/>
      <c r="N13" s="240"/>
      <c r="O13" s="95"/>
      <c r="P13" s="427"/>
      <c r="Q13" s="425"/>
    </row>
    <row r="14" spans="1:17" s="11" customFormat="1" ht="18.899999999999999" customHeight="1" x14ac:dyDescent="0.25">
      <c r="A14" s="249">
        <v>8</v>
      </c>
      <c r="B14" s="470" t="s">
        <v>194</v>
      </c>
      <c r="C14" s="94"/>
      <c r="D14" s="95"/>
      <c r="E14" s="262"/>
      <c r="F14" s="419"/>
      <c r="G14" s="279"/>
      <c r="H14" s="95"/>
      <c r="I14" s="95"/>
      <c r="J14" s="246"/>
      <c r="K14" s="244"/>
      <c r="L14" s="248"/>
      <c r="M14" s="244"/>
      <c r="N14" s="240"/>
      <c r="O14" s="95"/>
      <c r="P14" s="427"/>
      <c r="Q14" s="425"/>
    </row>
    <row r="15" spans="1:17" s="11" customFormat="1" ht="18.899999999999999" customHeight="1" x14ac:dyDescent="0.25">
      <c r="A15" s="249">
        <v>9</v>
      </c>
      <c r="B15" s="463"/>
      <c r="C15" s="94"/>
      <c r="D15" s="95"/>
      <c r="E15" s="262"/>
      <c r="F15" s="96"/>
      <c r="G15" s="96"/>
      <c r="H15" s="95"/>
      <c r="I15" s="95"/>
      <c r="J15" s="246"/>
      <c r="K15" s="244"/>
      <c r="L15" s="248"/>
      <c r="M15" s="278"/>
      <c r="N15" s="240"/>
      <c r="O15" s="95"/>
      <c r="P15" s="96"/>
      <c r="Q15" s="96"/>
    </row>
    <row r="16" spans="1:17" s="11" customFormat="1" ht="18.899999999999999" customHeight="1" x14ac:dyDescent="0.25">
      <c r="A16" s="249">
        <v>10</v>
      </c>
      <c r="B16" s="442"/>
      <c r="C16" s="94"/>
      <c r="D16" s="95"/>
      <c r="E16" s="262"/>
      <c r="F16" s="96"/>
      <c r="G16" s="96"/>
      <c r="H16" s="95"/>
      <c r="I16" s="95"/>
      <c r="J16" s="246"/>
      <c r="K16" s="244"/>
      <c r="L16" s="248"/>
      <c r="M16" s="278"/>
      <c r="N16" s="240"/>
      <c r="O16" s="95"/>
      <c r="P16" s="113"/>
      <c r="Q16" s="96"/>
    </row>
    <row r="17" spans="1:17" s="11" customFormat="1" ht="18.899999999999999" customHeight="1" x14ac:dyDescent="0.25">
      <c r="A17" s="249">
        <v>11</v>
      </c>
      <c r="B17" s="94"/>
      <c r="C17" s="94"/>
      <c r="D17" s="95"/>
      <c r="E17" s="262"/>
      <c r="F17" s="96"/>
      <c r="G17" s="96"/>
      <c r="H17" s="95"/>
      <c r="I17" s="95"/>
      <c r="J17" s="246"/>
      <c r="K17" s="244"/>
      <c r="L17" s="248"/>
      <c r="M17" s="278"/>
      <c r="N17" s="240"/>
      <c r="O17" s="95"/>
      <c r="P17" s="113"/>
      <c r="Q17" s="96"/>
    </row>
    <row r="18" spans="1:17" s="11" customFormat="1" ht="18.899999999999999" customHeight="1" x14ac:dyDescent="0.25">
      <c r="A18" s="249">
        <v>12</v>
      </c>
      <c r="B18" s="94"/>
      <c r="C18" s="94"/>
      <c r="D18" s="95"/>
      <c r="E18" s="262"/>
      <c r="F18" s="96"/>
      <c r="G18" s="96"/>
      <c r="H18" s="95"/>
      <c r="I18" s="95"/>
      <c r="J18" s="246"/>
      <c r="K18" s="244"/>
      <c r="L18" s="248"/>
      <c r="M18" s="278"/>
      <c r="N18" s="240"/>
      <c r="O18" s="95"/>
      <c r="P18" s="113"/>
      <c r="Q18" s="96"/>
    </row>
    <row r="19" spans="1:17" s="11" customFormat="1" ht="18.899999999999999" customHeight="1" x14ac:dyDescent="0.25">
      <c r="A19" s="249">
        <v>13</v>
      </c>
      <c r="B19" s="94"/>
      <c r="C19" s="94"/>
      <c r="D19" s="95"/>
      <c r="E19" s="262"/>
      <c r="F19" s="96"/>
      <c r="G19" s="96"/>
      <c r="H19" s="95"/>
      <c r="I19" s="95"/>
      <c r="J19" s="246"/>
      <c r="K19" s="244"/>
      <c r="L19" s="248"/>
      <c r="M19" s="278"/>
      <c r="N19" s="240"/>
      <c r="O19" s="95"/>
      <c r="P19" s="113"/>
      <c r="Q19" s="96"/>
    </row>
    <row r="20" spans="1:17" s="11" customFormat="1" ht="18.899999999999999" customHeight="1" x14ac:dyDescent="0.25">
      <c r="A20" s="249">
        <v>14</v>
      </c>
      <c r="B20" s="94"/>
      <c r="C20" s="94"/>
      <c r="D20" s="95"/>
      <c r="E20" s="262"/>
      <c r="F20" s="96"/>
      <c r="G20" s="96"/>
      <c r="H20" s="95"/>
      <c r="I20" s="95"/>
      <c r="J20" s="246"/>
      <c r="K20" s="244"/>
      <c r="L20" s="248"/>
      <c r="M20" s="278"/>
      <c r="N20" s="240"/>
      <c r="O20" s="95"/>
      <c r="P20" s="113"/>
      <c r="Q20" s="96"/>
    </row>
    <row r="21" spans="1:17" s="11" customFormat="1" ht="18.899999999999999" customHeight="1" x14ac:dyDescent="0.25">
      <c r="A21" s="249">
        <v>15</v>
      </c>
      <c r="B21" s="94"/>
      <c r="C21" s="94"/>
      <c r="D21" s="95"/>
      <c r="E21" s="262"/>
      <c r="F21" s="96"/>
      <c r="G21" s="96"/>
      <c r="H21" s="95"/>
      <c r="I21" s="95"/>
      <c r="J21" s="246"/>
      <c r="K21" s="244"/>
      <c r="L21" s="248"/>
      <c r="M21" s="278"/>
      <c r="N21" s="240"/>
      <c r="O21" s="95"/>
      <c r="P21" s="113"/>
      <c r="Q21" s="96"/>
    </row>
    <row r="22" spans="1:17" s="11" customFormat="1" ht="18.899999999999999" customHeight="1" x14ac:dyDescent="0.25">
      <c r="A22" s="249">
        <v>16</v>
      </c>
      <c r="B22" s="94"/>
      <c r="C22" s="94"/>
      <c r="D22" s="95"/>
      <c r="E22" s="262"/>
      <c r="F22" s="96"/>
      <c r="G22" s="96"/>
      <c r="H22" s="95"/>
      <c r="I22" s="95"/>
      <c r="J22" s="246"/>
      <c r="K22" s="244"/>
      <c r="L22" s="248"/>
      <c r="M22" s="278"/>
      <c r="N22" s="240"/>
      <c r="O22" s="95"/>
      <c r="P22" s="113"/>
      <c r="Q22" s="96"/>
    </row>
    <row r="23" spans="1:17" s="11" customFormat="1" ht="18.899999999999999" customHeight="1" x14ac:dyDescent="0.25">
      <c r="A23" s="249">
        <v>17</v>
      </c>
      <c r="B23" s="94"/>
      <c r="C23" s="94"/>
      <c r="D23" s="95"/>
      <c r="E23" s="262"/>
      <c r="F23" s="96"/>
      <c r="G23" s="96"/>
      <c r="H23" s="95"/>
      <c r="I23" s="95"/>
      <c r="J23" s="246"/>
      <c r="K23" s="244"/>
      <c r="L23" s="248"/>
      <c r="M23" s="278"/>
      <c r="N23" s="240"/>
      <c r="O23" s="95"/>
      <c r="P23" s="113"/>
      <c r="Q23" s="96"/>
    </row>
    <row r="24" spans="1:17" s="11" customFormat="1" ht="18.899999999999999" customHeight="1" x14ac:dyDescent="0.25">
      <c r="A24" s="249">
        <v>18</v>
      </c>
      <c r="B24" s="94"/>
      <c r="C24" s="94"/>
      <c r="D24" s="95"/>
      <c r="E24" s="262"/>
      <c r="F24" s="96"/>
      <c r="G24" s="96"/>
      <c r="H24" s="95"/>
      <c r="I24" s="95"/>
      <c r="J24" s="246"/>
      <c r="K24" s="244"/>
      <c r="L24" s="248"/>
      <c r="M24" s="278"/>
      <c r="N24" s="240"/>
      <c r="O24" s="95"/>
      <c r="P24" s="113"/>
      <c r="Q24" s="96"/>
    </row>
    <row r="25" spans="1:17" s="11" customFormat="1" ht="18.899999999999999" customHeight="1" x14ac:dyDescent="0.25">
      <c r="A25" s="249">
        <v>19</v>
      </c>
      <c r="B25" s="94"/>
      <c r="C25" s="94"/>
      <c r="D25" s="95"/>
      <c r="E25" s="262"/>
      <c r="F25" s="96"/>
      <c r="G25" s="96"/>
      <c r="H25" s="95"/>
      <c r="I25" s="95"/>
      <c r="J25" s="246"/>
      <c r="K25" s="244"/>
      <c r="L25" s="248"/>
      <c r="M25" s="278"/>
      <c r="N25" s="240"/>
      <c r="O25" s="95"/>
      <c r="P25" s="113"/>
      <c r="Q25" s="96"/>
    </row>
    <row r="26" spans="1:17" s="11" customFormat="1" ht="18.899999999999999" customHeight="1" x14ac:dyDescent="0.25">
      <c r="A26" s="249">
        <v>20</v>
      </c>
      <c r="B26" s="94"/>
      <c r="C26" s="94"/>
      <c r="D26" s="95"/>
      <c r="E26" s="262"/>
      <c r="F26" s="96"/>
      <c r="G26" s="96"/>
      <c r="H26" s="95"/>
      <c r="I26" s="95"/>
      <c r="J26" s="246"/>
      <c r="K26" s="244"/>
      <c r="L26" s="248"/>
      <c r="M26" s="278"/>
      <c r="N26" s="240"/>
      <c r="O26" s="95"/>
      <c r="P26" s="113"/>
      <c r="Q26" s="96"/>
    </row>
    <row r="27" spans="1:17" s="11" customFormat="1" ht="18.899999999999999" customHeight="1" x14ac:dyDescent="0.25">
      <c r="A27" s="249">
        <v>21</v>
      </c>
      <c r="B27" s="94"/>
      <c r="C27" s="94"/>
      <c r="D27" s="95"/>
      <c r="E27" s="262"/>
      <c r="F27" s="96"/>
      <c r="G27" s="96"/>
      <c r="H27" s="95"/>
      <c r="I27" s="95"/>
      <c r="J27" s="246"/>
      <c r="K27" s="244"/>
      <c r="L27" s="248"/>
      <c r="M27" s="278"/>
      <c r="N27" s="240"/>
      <c r="O27" s="95"/>
      <c r="P27" s="113"/>
      <c r="Q27" s="96"/>
    </row>
    <row r="28" spans="1:17" s="11" customFormat="1" ht="18.899999999999999" customHeight="1" x14ac:dyDescent="0.25">
      <c r="A28" s="249">
        <v>22</v>
      </c>
      <c r="B28" s="94"/>
      <c r="C28" s="94"/>
      <c r="D28" s="95"/>
      <c r="E28" s="443"/>
      <c r="F28" s="437"/>
      <c r="G28" s="273"/>
      <c r="H28" s="95"/>
      <c r="I28" s="95"/>
      <c r="J28" s="246"/>
      <c r="K28" s="244"/>
      <c r="L28" s="248"/>
      <c r="M28" s="278"/>
      <c r="N28" s="240"/>
      <c r="O28" s="95"/>
      <c r="P28" s="113"/>
      <c r="Q28" s="96"/>
    </row>
    <row r="29" spans="1:17" s="11" customFormat="1" ht="18.899999999999999" customHeight="1" x14ac:dyDescent="0.25">
      <c r="A29" s="249">
        <v>23</v>
      </c>
      <c r="B29" s="94"/>
      <c r="C29" s="94"/>
      <c r="D29" s="95"/>
      <c r="E29" s="444"/>
      <c r="F29" s="96"/>
      <c r="G29" s="96"/>
      <c r="H29" s="95"/>
      <c r="I29" s="95"/>
      <c r="J29" s="246"/>
      <c r="K29" s="244"/>
      <c r="L29" s="248"/>
      <c r="M29" s="278"/>
      <c r="N29" s="240"/>
      <c r="O29" s="95"/>
      <c r="P29" s="113"/>
      <c r="Q29" s="96"/>
    </row>
    <row r="30" spans="1:17" s="11" customFormat="1" ht="18.899999999999999" customHeight="1" x14ac:dyDescent="0.25">
      <c r="A30" s="249">
        <v>24</v>
      </c>
      <c r="B30" s="94"/>
      <c r="C30" s="94"/>
      <c r="D30" s="95"/>
      <c r="E30" s="262"/>
      <c r="F30" s="96"/>
      <c r="G30" s="96"/>
      <c r="H30" s="95"/>
      <c r="I30" s="95"/>
      <c r="J30" s="246"/>
      <c r="K30" s="244"/>
      <c r="L30" s="248"/>
      <c r="M30" s="278"/>
      <c r="N30" s="240"/>
      <c r="O30" s="95"/>
      <c r="P30" s="113"/>
      <c r="Q30" s="96"/>
    </row>
    <row r="31" spans="1:17" s="11" customFormat="1" ht="18.899999999999999" customHeight="1" x14ac:dyDescent="0.25">
      <c r="A31" s="249">
        <v>25</v>
      </c>
      <c r="B31" s="94"/>
      <c r="C31" s="94"/>
      <c r="D31" s="95"/>
      <c r="E31" s="262"/>
      <c r="F31" s="96"/>
      <c r="G31" s="96"/>
      <c r="H31" s="95"/>
      <c r="I31" s="95"/>
      <c r="J31" s="246"/>
      <c r="K31" s="244"/>
      <c r="L31" s="248"/>
      <c r="M31" s="278"/>
      <c r="N31" s="240"/>
      <c r="O31" s="95"/>
      <c r="P31" s="113"/>
      <c r="Q31" s="96"/>
    </row>
    <row r="32" spans="1:17" s="11" customFormat="1" ht="18.899999999999999" customHeight="1" x14ac:dyDescent="0.25">
      <c r="A32" s="249">
        <v>26</v>
      </c>
      <c r="B32" s="94"/>
      <c r="C32" s="94"/>
      <c r="D32" s="95"/>
      <c r="E32" s="434"/>
      <c r="F32" s="96"/>
      <c r="G32" s="96"/>
      <c r="H32" s="95"/>
      <c r="I32" s="95"/>
      <c r="J32" s="246"/>
      <c r="K32" s="244"/>
      <c r="L32" s="248"/>
      <c r="M32" s="278"/>
      <c r="N32" s="240"/>
      <c r="O32" s="95"/>
      <c r="P32" s="113"/>
      <c r="Q32" s="96"/>
    </row>
    <row r="33" spans="1:17" s="11" customFormat="1" ht="18.899999999999999" customHeight="1" x14ac:dyDescent="0.25">
      <c r="A33" s="249">
        <v>27</v>
      </c>
      <c r="B33" s="94"/>
      <c r="C33" s="94"/>
      <c r="D33" s="95"/>
      <c r="E33" s="262"/>
      <c r="F33" s="96"/>
      <c r="G33" s="96"/>
      <c r="H33" s="95"/>
      <c r="I33" s="95"/>
      <c r="J33" s="246"/>
      <c r="K33" s="244"/>
      <c r="L33" s="248"/>
      <c r="M33" s="278"/>
      <c r="N33" s="240"/>
      <c r="O33" s="95"/>
      <c r="P33" s="113"/>
      <c r="Q33" s="96"/>
    </row>
    <row r="34" spans="1:17" s="11" customFormat="1" ht="18.899999999999999" customHeight="1" x14ac:dyDescent="0.25">
      <c r="A34" s="249">
        <v>28</v>
      </c>
      <c r="B34" s="94"/>
      <c r="C34" s="94"/>
      <c r="D34" s="95"/>
      <c r="E34" s="262"/>
      <c r="F34" s="96"/>
      <c r="G34" s="96"/>
      <c r="H34" s="95"/>
      <c r="I34" s="95"/>
      <c r="J34" s="246"/>
      <c r="K34" s="244"/>
      <c r="L34" s="248"/>
      <c r="M34" s="278"/>
      <c r="N34" s="240"/>
      <c r="O34" s="95"/>
      <c r="P34" s="113"/>
      <c r="Q34" s="96"/>
    </row>
    <row r="35" spans="1:17" s="11" customFormat="1" ht="18.899999999999999" customHeight="1" x14ac:dyDescent="0.25">
      <c r="A35" s="249">
        <v>29</v>
      </c>
      <c r="B35" s="94"/>
      <c r="C35" s="94"/>
      <c r="D35" s="95"/>
      <c r="E35" s="262"/>
      <c r="F35" s="96"/>
      <c r="G35" s="96"/>
      <c r="H35" s="95"/>
      <c r="I35" s="95"/>
      <c r="J35" s="246"/>
      <c r="K35" s="244"/>
      <c r="L35" s="248"/>
      <c r="M35" s="278"/>
      <c r="N35" s="240"/>
      <c r="O35" s="95"/>
      <c r="P35" s="113"/>
      <c r="Q35" s="96"/>
    </row>
    <row r="36" spans="1:17" s="11" customFormat="1" ht="18.899999999999999" customHeight="1" x14ac:dyDescent="0.25">
      <c r="A36" s="249">
        <v>30</v>
      </c>
      <c r="B36" s="94"/>
      <c r="C36" s="94"/>
      <c r="D36" s="95"/>
      <c r="E36" s="262"/>
      <c r="F36" s="96"/>
      <c r="G36" s="96"/>
      <c r="H36" s="95"/>
      <c r="I36" s="95"/>
      <c r="J36" s="246"/>
      <c r="K36" s="244"/>
      <c r="L36" s="248"/>
      <c r="M36" s="278"/>
      <c r="N36" s="240"/>
      <c r="O36" s="95"/>
      <c r="P36" s="113"/>
      <c r="Q36" s="96"/>
    </row>
    <row r="37" spans="1:17" s="11" customFormat="1" ht="18.899999999999999" customHeight="1" x14ac:dyDescent="0.25">
      <c r="A37" s="249">
        <v>31</v>
      </c>
      <c r="B37" s="94"/>
      <c r="C37" s="94"/>
      <c r="D37" s="95"/>
      <c r="E37" s="262"/>
      <c r="F37" s="96"/>
      <c r="G37" s="96"/>
      <c r="H37" s="95"/>
      <c r="I37" s="95"/>
      <c r="J37" s="246"/>
      <c r="K37" s="244"/>
      <c r="L37" s="248"/>
      <c r="M37" s="278"/>
      <c r="N37" s="240"/>
      <c r="O37" s="95"/>
      <c r="P37" s="113"/>
      <c r="Q37" s="96"/>
    </row>
    <row r="38" spans="1:17" s="11" customFormat="1" ht="18.899999999999999" customHeight="1" x14ac:dyDescent="0.25">
      <c r="A38" s="249">
        <v>32</v>
      </c>
      <c r="B38" s="94"/>
      <c r="C38" s="94"/>
      <c r="D38" s="95"/>
      <c r="E38" s="262"/>
      <c r="F38" s="96"/>
      <c r="G38" s="96"/>
      <c r="H38" s="419"/>
      <c r="I38" s="279"/>
      <c r="J38" s="246"/>
      <c r="K38" s="244"/>
      <c r="L38" s="248"/>
      <c r="M38" s="278"/>
      <c r="N38" s="240"/>
      <c r="O38" s="96"/>
      <c r="P38" s="113"/>
      <c r="Q38" s="96"/>
    </row>
    <row r="39" spans="1:17" s="11" customFormat="1" ht="18.899999999999999" customHeight="1" x14ac:dyDescent="0.25">
      <c r="A39" s="249">
        <v>33</v>
      </c>
      <c r="B39" s="94"/>
      <c r="C39" s="94"/>
      <c r="D39" s="95"/>
      <c r="E39" s="262"/>
      <c r="F39" s="96"/>
      <c r="G39" s="96"/>
      <c r="H39" s="419"/>
      <c r="I39" s="279"/>
      <c r="J39" s="246"/>
      <c r="K39" s="244"/>
      <c r="L39" s="248"/>
      <c r="M39" s="278"/>
      <c r="N39" s="273"/>
      <c r="O39" s="96"/>
      <c r="P39" s="113"/>
      <c r="Q39" s="96"/>
    </row>
    <row r="40" spans="1:17" s="11" customFormat="1" ht="18.899999999999999" customHeight="1" x14ac:dyDescent="0.25">
      <c r="A40" s="249">
        <v>34</v>
      </c>
      <c r="B40" s="94"/>
      <c r="C40" s="94"/>
      <c r="D40" s="95"/>
      <c r="E40" s="262"/>
      <c r="F40" s="96"/>
      <c r="G40" s="96"/>
      <c r="H40" s="419"/>
      <c r="I40" s="279"/>
      <c r="J40" s="246" t="e">
        <f>IF(AND(Q40="",#REF!&gt;0,#REF!&lt;5),K40,)</f>
        <v>#REF!</v>
      </c>
      <c r="K40" s="244" t="str">
        <f>IF(D40="","ZZZ9",IF(AND(#REF!&gt;0,#REF!&lt;5),D40&amp;#REF!,D40&amp;"9"))</f>
        <v>ZZZ9</v>
      </c>
      <c r="L40" s="248">
        <f t="shared" ref="L40:L71" si="0">IF(Q40="",999,Q40)</f>
        <v>999</v>
      </c>
      <c r="M40" s="278">
        <f t="shared" ref="M40:M71" si="1">IF(P40=999,999,1)</f>
        <v>999</v>
      </c>
      <c r="N40" s="273"/>
      <c r="O40" s="96"/>
      <c r="P40" s="113">
        <f t="shared" ref="P40:P71" si="2">IF(N40="DA",1,IF(N40="WC",2,IF(N40="SE",3,IF(N40="Q",4,IF(N40="LL",5,999)))))</f>
        <v>999</v>
      </c>
      <c r="Q40" s="96"/>
    </row>
    <row r="41" spans="1:17" s="11" customFormat="1" ht="18.899999999999999" customHeight="1" x14ac:dyDescent="0.25">
      <c r="A41" s="249">
        <v>35</v>
      </c>
      <c r="B41" s="94"/>
      <c r="C41" s="94"/>
      <c r="D41" s="95"/>
      <c r="E41" s="262"/>
      <c r="F41" s="96"/>
      <c r="G41" s="96"/>
      <c r="H41" s="419"/>
      <c r="I41" s="279"/>
      <c r="J41" s="246" t="e">
        <f>IF(AND(Q41="",#REF!&gt;0,#REF!&lt;5),K41,)</f>
        <v>#REF!</v>
      </c>
      <c r="K41" s="244" t="str">
        <f>IF(D41="","ZZZ9",IF(AND(#REF!&gt;0,#REF!&lt;5),D41&amp;#REF!,D41&amp;"9"))</f>
        <v>ZZZ9</v>
      </c>
      <c r="L41" s="248">
        <f t="shared" si="0"/>
        <v>999</v>
      </c>
      <c r="M41" s="278">
        <f t="shared" si="1"/>
        <v>999</v>
      </c>
      <c r="N41" s="273"/>
      <c r="O41" s="96"/>
      <c r="P41" s="113">
        <f t="shared" si="2"/>
        <v>999</v>
      </c>
      <c r="Q41" s="96"/>
    </row>
    <row r="42" spans="1:17" s="11" customFormat="1" ht="18.899999999999999" customHeight="1" x14ac:dyDescent="0.25">
      <c r="A42" s="249">
        <v>36</v>
      </c>
      <c r="B42" s="94"/>
      <c r="C42" s="94"/>
      <c r="D42" s="95"/>
      <c r="E42" s="262"/>
      <c r="F42" s="96"/>
      <c r="G42" s="96"/>
      <c r="H42" s="419"/>
      <c r="I42" s="279"/>
      <c r="J42" s="246" t="e">
        <f>IF(AND(Q42="",#REF!&gt;0,#REF!&lt;5),K42,)</f>
        <v>#REF!</v>
      </c>
      <c r="K42" s="244" t="str">
        <f>IF(D42="","ZZZ9",IF(AND(#REF!&gt;0,#REF!&lt;5),D42&amp;#REF!,D42&amp;"9"))</f>
        <v>ZZZ9</v>
      </c>
      <c r="L42" s="248">
        <f t="shared" si="0"/>
        <v>999</v>
      </c>
      <c r="M42" s="278">
        <f t="shared" si="1"/>
        <v>999</v>
      </c>
      <c r="N42" s="273"/>
      <c r="O42" s="96"/>
      <c r="P42" s="113">
        <f t="shared" si="2"/>
        <v>999</v>
      </c>
      <c r="Q42" s="96"/>
    </row>
    <row r="43" spans="1:17" s="11" customFormat="1" ht="18.899999999999999" customHeight="1" x14ac:dyDescent="0.25">
      <c r="A43" s="249">
        <v>37</v>
      </c>
      <c r="B43" s="94"/>
      <c r="C43" s="94"/>
      <c r="D43" s="95"/>
      <c r="E43" s="262"/>
      <c r="F43" s="96"/>
      <c r="G43" s="96"/>
      <c r="H43" s="419"/>
      <c r="I43" s="279"/>
      <c r="J43" s="246" t="e">
        <f>IF(AND(Q43="",#REF!&gt;0,#REF!&lt;5),K43,)</f>
        <v>#REF!</v>
      </c>
      <c r="K43" s="244" t="str">
        <f>IF(D43="","ZZZ9",IF(AND(#REF!&gt;0,#REF!&lt;5),D43&amp;#REF!,D43&amp;"9"))</f>
        <v>ZZZ9</v>
      </c>
      <c r="L43" s="248">
        <f t="shared" si="0"/>
        <v>999</v>
      </c>
      <c r="M43" s="278">
        <f t="shared" si="1"/>
        <v>999</v>
      </c>
      <c r="N43" s="273"/>
      <c r="O43" s="96"/>
      <c r="P43" s="113">
        <f t="shared" si="2"/>
        <v>999</v>
      </c>
      <c r="Q43" s="96"/>
    </row>
    <row r="44" spans="1:17" s="11" customFormat="1" ht="18.899999999999999" customHeight="1" x14ac:dyDescent="0.25">
      <c r="A44" s="249">
        <v>38</v>
      </c>
      <c r="B44" s="94"/>
      <c r="C44" s="94"/>
      <c r="D44" s="95"/>
      <c r="E44" s="262"/>
      <c r="F44" s="96"/>
      <c r="G44" s="96"/>
      <c r="H44" s="419"/>
      <c r="I44" s="279"/>
      <c r="J44" s="246" t="e">
        <f>IF(AND(Q44="",#REF!&gt;0,#REF!&lt;5),K44,)</f>
        <v>#REF!</v>
      </c>
      <c r="K44" s="244" t="str">
        <f>IF(D44="","ZZZ9",IF(AND(#REF!&gt;0,#REF!&lt;5),D44&amp;#REF!,D44&amp;"9"))</f>
        <v>ZZZ9</v>
      </c>
      <c r="L44" s="248">
        <f t="shared" si="0"/>
        <v>999</v>
      </c>
      <c r="M44" s="278">
        <f t="shared" si="1"/>
        <v>999</v>
      </c>
      <c r="N44" s="273"/>
      <c r="O44" s="96"/>
      <c r="P44" s="113">
        <f t="shared" si="2"/>
        <v>999</v>
      </c>
      <c r="Q44" s="96"/>
    </row>
    <row r="45" spans="1:17" s="11" customFormat="1" ht="18.899999999999999" customHeight="1" x14ac:dyDescent="0.25">
      <c r="A45" s="249">
        <v>39</v>
      </c>
      <c r="B45" s="94"/>
      <c r="C45" s="94"/>
      <c r="D45" s="95"/>
      <c r="E45" s="262"/>
      <c r="F45" s="96"/>
      <c r="G45" s="96"/>
      <c r="H45" s="419"/>
      <c r="I45" s="279"/>
      <c r="J45" s="246" t="e">
        <f>IF(AND(Q45="",#REF!&gt;0,#REF!&lt;5),K45,)</f>
        <v>#REF!</v>
      </c>
      <c r="K45" s="244" t="str">
        <f>IF(D45="","ZZZ9",IF(AND(#REF!&gt;0,#REF!&lt;5),D45&amp;#REF!,D45&amp;"9"))</f>
        <v>ZZZ9</v>
      </c>
      <c r="L45" s="248">
        <f t="shared" si="0"/>
        <v>999</v>
      </c>
      <c r="M45" s="278">
        <f t="shared" si="1"/>
        <v>999</v>
      </c>
      <c r="N45" s="273"/>
      <c r="O45" s="96"/>
      <c r="P45" s="113">
        <f t="shared" si="2"/>
        <v>999</v>
      </c>
      <c r="Q45" s="96"/>
    </row>
    <row r="46" spans="1:17" s="11" customFormat="1" ht="18.899999999999999" customHeight="1" x14ac:dyDescent="0.25">
      <c r="A46" s="249">
        <v>40</v>
      </c>
      <c r="B46" s="94"/>
      <c r="C46" s="94"/>
      <c r="D46" s="95"/>
      <c r="E46" s="262"/>
      <c r="F46" s="96"/>
      <c r="G46" s="96"/>
      <c r="H46" s="419"/>
      <c r="I46" s="279"/>
      <c r="J46" s="246" t="e">
        <f>IF(AND(Q46="",#REF!&gt;0,#REF!&lt;5),K46,)</f>
        <v>#REF!</v>
      </c>
      <c r="K46" s="244" t="str">
        <f>IF(D46="","ZZZ9",IF(AND(#REF!&gt;0,#REF!&lt;5),D46&amp;#REF!,D46&amp;"9"))</f>
        <v>ZZZ9</v>
      </c>
      <c r="L46" s="248">
        <f t="shared" si="0"/>
        <v>999</v>
      </c>
      <c r="M46" s="278">
        <f t="shared" si="1"/>
        <v>999</v>
      </c>
      <c r="N46" s="273"/>
      <c r="O46" s="96"/>
      <c r="P46" s="113">
        <f t="shared" si="2"/>
        <v>999</v>
      </c>
      <c r="Q46" s="96"/>
    </row>
    <row r="47" spans="1:17" s="11" customFormat="1" ht="18.899999999999999" customHeight="1" x14ac:dyDescent="0.25">
      <c r="A47" s="249">
        <v>41</v>
      </c>
      <c r="B47" s="94"/>
      <c r="C47" s="94"/>
      <c r="D47" s="95"/>
      <c r="E47" s="262"/>
      <c r="F47" s="96"/>
      <c r="G47" s="96"/>
      <c r="H47" s="419"/>
      <c r="I47" s="279"/>
      <c r="J47" s="246" t="e">
        <f>IF(AND(Q47="",#REF!&gt;0,#REF!&lt;5),K47,)</f>
        <v>#REF!</v>
      </c>
      <c r="K47" s="244" t="str">
        <f>IF(D47="","ZZZ9",IF(AND(#REF!&gt;0,#REF!&lt;5),D47&amp;#REF!,D47&amp;"9"))</f>
        <v>ZZZ9</v>
      </c>
      <c r="L47" s="248">
        <f t="shared" si="0"/>
        <v>999</v>
      </c>
      <c r="M47" s="278">
        <f t="shared" si="1"/>
        <v>999</v>
      </c>
      <c r="N47" s="273"/>
      <c r="O47" s="96"/>
      <c r="P47" s="113">
        <f t="shared" si="2"/>
        <v>999</v>
      </c>
      <c r="Q47" s="96"/>
    </row>
    <row r="48" spans="1:17" s="11" customFormat="1" ht="18.899999999999999" customHeight="1" x14ac:dyDescent="0.25">
      <c r="A48" s="249">
        <v>42</v>
      </c>
      <c r="B48" s="94"/>
      <c r="C48" s="94"/>
      <c r="D48" s="95"/>
      <c r="E48" s="262"/>
      <c r="F48" s="96"/>
      <c r="G48" s="96"/>
      <c r="H48" s="419"/>
      <c r="I48" s="279"/>
      <c r="J48" s="246" t="e">
        <f>IF(AND(Q48="",#REF!&gt;0,#REF!&lt;5),K48,)</f>
        <v>#REF!</v>
      </c>
      <c r="K48" s="244" t="str">
        <f>IF(D48="","ZZZ9",IF(AND(#REF!&gt;0,#REF!&lt;5),D48&amp;#REF!,D48&amp;"9"))</f>
        <v>ZZZ9</v>
      </c>
      <c r="L48" s="248">
        <f t="shared" si="0"/>
        <v>999</v>
      </c>
      <c r="M48" s="278">
        <f t="shared" si="1"/>
        <v>999</v>
      </c>
      <c r="N48" s="273"/>
      <c r="O48" s="96"/>
      <c r="P48" s="113">
        <f t="shared" si="2"/>
        <v>999</v>
      </c>
      <c r="Q48" s="96"/>
    </row>
    <row r="49" spans="1:17" s="11" customFormat="1" ht="18.899999999999999" customHeight="1" x14ac:dyDescent="0.25">
      <c r="A49" s="249">
        <v>43</v>
      </c>
      <c r="B49" s="94"/>
      <c r="C49" s="94"/>
      <c r="D49" s="95"/>
      <c r="E49" s="262"/>
      <c r="F49" s="96"/>
      <c r="G49" s="96"/>
      <c r="H49" s="419"/>
      <c r="I49" s="279"/>
      <c r="J49" s="246" t="e">
        <f>IF(AND(Q49="",#REF!&gt;0,#REF!&lt;5),K49,)</f>
        <v>#REF!</v>
      </c>
      <c r="K49" s="244" t="str">
        <f>IF(D49="","ZZZ9",IF(AND(#REF!&gt;0,#REF!&lt;5),D49&amp;#REF!,D49&amp;"9"))</f>
        <v>ZZZ9</v>
      </c>
      <c r="L49" s="248">
        <f t="shared" si="0"/>
        <v>999</v>
      </c>
      <c r="M49" s="278">
        <f t="shared" si="1"/>
        <v>999</v>
      </c>
      <c r="N49" s="273"/>
      <c r="O49" s="96"/>
      <c r="P49" s="113">
        <f t="shared" si="2"/>
        <v>999</v>
      </c>
      <c r="Q49" s="96"/>
    </row>
    <row r="50" spans="1:17" s="11" customFormat="1" ht="18.899999999999999" customHeight="1" x14ac:dyDescent="0.25">
      <c r="A50" s="249">
        <v>44</v>
      </c>
      <c r="B50" s="94"/>
      <c r="C50" s="94"/>
      <c r="D50" s="95"/>
      <c r="E50" s="262"/>
      <c r="F50" s="96"/>
      <c r="G50" s="96"/>
      <c r="H50" s="419"/>
      <c r="I50" s="279"/>
      <c r="J50" s="246" t="e">
        <f>IF(AND(Q50="",#REF!&gt;0,#REF!&lt;5),K50,)</f>
        <v>#REF!</v>
      </c>
      <c r="K50" s="244" t="str">
        <f>IF(D50="","ZZZ9",IF(AND(#REF!&gt;0,#REF!&lt;5),D50&amp;#REF!,D50&amp;"9"))</f>
        <v>ZZZ9</v>
      </c>
      <c r="L50" s="248">
        <f t="shared" si="0"/>
        <v>999</v>
      </c>
      <c r="M50" s="278">
        <f t="shared" si="1"/>
        <v>999</v>
      </c>
      <c r="N50" s="273"/>
      <c r="O50" s="96"/>
      <c r="P50" s="113">
        <f t="shared" si="2"/>
        <v>999</v>
      </c>
      <c r="Q50" s="96"/>
    </row>
    <row r="51" spans="1:17" s="11" customFormat="1" ht="18.899999999999999" customHeight="1" x14ac:dyDescent="0.25">
      <c r="A51" s="249">
        <v>45</v>
      </c>
      <c r="B51" s="94"/>
      <c r="C51" s="94"/>
      <c r="D51" s="95"/>
      <c r="E51" s="262"/>
      <c r="F51" s="96"/>
      <c r="G51" s="96"/>
      <c r="H51" s="419"/>
      <c r="I51" s="279"/>
      <c r="J51" s="246" t="e">
        <f>IF(AND(Q51="",#REF!&gt;0,#REF!&lt;5),K51,)</f>
        <v>#REF!</v>
      </c>
      <c r="K51" s="244" t="str">
        <f>IF(D51="","ZZZ9",IF(AND(#REF!&gt;0,#REF!&lt;5),D51&amp;#REF!,D51&amp;"9"))</f>
        <v>ZZZ9</v>
      </c>
      <c r="L51" s="248">
        <f t="shared" si="0"/>
        <v>999</v>
      </c>
      <c r="M51" s="278">
        <f t="shared" si="1"/>
        <v>999</v>
      </c>
      <c r="N51" s="273"/>
      <c r="O51" s="96"/>
      <c r="P51" s="113">
        <f t="shared" si="2"/>
        <v>999</v>
      </c>
      <c r="Q51" s="96"/>
    </row>
    <row r="52" spans="1:17" s="11" customFormat="1" ht="18.899999999999999" customHeight="1" x14ac:dyDescent="0.25">
      <c r="A52" s="249">
        <v>46</v>
      </c>
      <c r="B52" s="94"/>
      <c r="C52" s="94"/>
      <c r="D52" s="95"/>
      <c r="E52" s="262"/>
      <c r="F52" s="96"/>
      <c r="G52" s="96"/>
      <c r="H52" s="419"/>
      <c r="I52" s="279"/>
      <c r="J52" s="246" t="e">
        <f>IF(AND(Q52="",#REF!&gt;0,#REF!&lt;5),K52,)</f>
        <v>#REF!</v>
      </c>
      <c r="K52" s="244" t="str">
        <f>IF(D52="","ZZZ9",IF(AND(#REF!&gt;0,#REF!&lt;5),D52&amp;#REF!,D52&amp;"9"))</f>
        <v>ZZZ9</v>
      </c>
      <c r="L52" s="248">
        <f t="shared" si="0"/>
        <v>999</v>
      </c>
      <c r="M52" s="278">
        <f t="shared" si="1"/>
        <v>999</v>
      </c>
      <c r="N52" s="273"/>
      <c r="O52" s="96"/>
      <c r="P52" s="113">
        <f t="shared" si="2"/>
        <v>999</v>
      </c>
      <c r="Q52" s="96"/>
    </row>
    <row r="53" spans="1:17" s="11" customFormat="1" ht="18.899999999999999" customHeight="1" x14ac:dyDescent="0.25">
      <c r="A53" s="249">
        <v>47</v>
      </c>
      <c r="B53" s="94"/>
      <c r="C53" s="94"/>
      <c r="D53" s="95"/>
      <c r="E53" s="262"/>
      <c r="F53" s="96"/>
      <c r="G53" s="96"/>
      <c r="H53" s="419"/>
      <c r="I53" s="279"/>
      <c r="J53" s="246" t="e">
        <f>IF(AND(Q53="",#REF!&gt;0,#REF!&lt;5),K53,)</f>
        <v>#REF!</v>
      </c>
      <c r="K53" s="244" t="str">
        <f>IF(D53="","ZZZ9",IF(AND(#REF!&gt;0,#REF!&lt;5),D53&amp;#REF!,D53&amp;"9"))</f>
        <v>ZZZ9</v>
      </c>
      <c r="L53" s="248">
        <f t="shared" si="0"/>
        <v>999</v>
      </c>
      <c r="M53" s="278">
        <f t="shared" si="1"/>
        <v>999</v>
      </c>
      <c r="N53" s="273"/>
      <c r="O53" s="96"/>
      <c r="P53" s="113">
        <f t="shared" si="2"/>
        <v>999</v>
      </c>
      <c r="Q53" s="96"/>
    </row>
    <row r="54" spans="1:17" s="11" customFormat="1" ht="18.899999999999999" customHeight="1" x14ac:dyDescent="0.25">
      <c r="A54" s="249">
        <v>48</v>
      </c>
      <c r="B54" s="94"/>
      <c r="C54" s="94"/>
      <c r="D54" s="95"/>
      <c r="E54" s="262"/>
      <c r="F54" s="96"/>
      <c r="G54" s="96"/>
      <c r="H54" s="419"/>
      <c r="I54" s="279"/>
      <c r="J54" s="246" t="e">
        <f>IF(AND(Q54="",#REF!&gt;0,#REF!&lt;5),K54,)</f>
        <v>#REF!</v>
      </c>
      <c r="K54" s="244" t="str">
        <f>IF(D54="","ZZZ9",IF(AND(#REF!&gt;0,#REF!&lt;5),D54&amp;#REF!,D54&amp;"9"))</f>
        <v>ZZZ9</v>
      </c>
      <c r="L54" s="248">
        <f t="shared" si="0"/>
        <v>999</v>
      </c>
      <c r="M54" s="278">
        <f t="shared" si="1"/>
        <v>999</v>
      </c>
      <c r="N54" s="273"/>
      <c r="O54" s="96"/>
      <c r="P54" s="113">
        <f t="shared" si="2"/>
        <v>999</v>
      </c>
      <c r="Q54" s="96"/>
    </row>
    <row r="55" spans="1:17" s="11" customFormat="1" ht="18.899999999999999" customHeight="1" x14ac:dyDescent="0.25">
      <c r="A55" s="249">
        <v>49</v>
      </c>
      <c r="B55" s="94"/>
      <c r="C55" s="94"/>
      <c r="D55" s="95"/>
      <c r="E55" s="262"/>
      <c r="F55" s="96"/>
      <c r="G55" s="96"/>
      <c r="H55" s="419"/>
      <c r="I55" s="279"/>
      <c r="J55" s="246" t="e">
        <f>IF(AND(Q55="",#REF!&gt;0,#REF!&lt;5),K55,)</f>
        <v>#REF!</v>
      </c>
      <c r="K55" s="244" t="str">
        <f>IF(D55="","ZZZ9",IF(AND(#REF!&gt;0,#REF!&lt;5),D55&amp;#REF!,D55&amp;"9"))</f>
        <v>ZZZ9</v>
      </c>
      <c r="L55" s="248">
        <f t="shared" si="0"/>
        <v>999</v>
      </c>
      <c r="M55" s="278">
        <f t="shared" si="1"/>
        <v>999</v>
      </c>
      <c r="N55" s="273"/>
      <c r="O55" s="96"/>
      <c r="P55" s="113">
        <f t="shared" si="2"/>
        <v>999</v>
      </c>
      <c r="Q55" s="96"/>
    </row>
    <row r="56" spans="1:17" s="11" customFormat="1" ht="18.899999999999999" customHeight="1" x14ac:dyDescent="0.25">
      <c r="A56" s="249">
        <v>50</v>
      </c>
      <c r="B56" s="94"/>
      <c r="C56" s="94"/>
      <c r="D56" s="95"/>
      <c r="E56" s="262"/>
      <c r="F56" s="96"/>
      <c r="G56" s="96"/>
      <c r="H56" s="419"/>
      <c r="I56" s="279"/>
      <c r="J56" s="246" t="e">
        <f>IF(AND(Q56="",#REF!&gt;0,#REF!&lt;5),K56,)</f>
        <v>#REF!</v>
      </c>
      <c r="K56" s="244" t="str">
        <f>IF(D56="","ZZZ9",IF(AND(#REF!&gt;0,#REF!&lt;5),D56&amp;#REF!,D56&amp;"9"))</f>
        <v>ZZZ9</v>
      </c>
      <c r="L56" s="248">
        <f t="shared" si="0"/>
        <v>999</v>
      </c>
      <c r="M56" s="278">
        <f t="shared" si="1"/>
        <v>999</v>
      </c>
      <c r="N56" s="273"/>
      <c r="O56" s="96"/>
      <c r="P56" s="113">
        <f t="shared" si="2"/>
        <v>999</v>
      </c>
      <c r="Q56" s="96"/>
    </row>
    <row r="57" spans="1:17" s="11" customFormat="1" ht="18.899999999999999" customHeight="1" x14ac:dyDescent="0.25">
      <c r="A57" s="249">
        <v>51</v>
      </c>
      <c r="B57" s="94"/>
      <c r="C57" s="94"/>
      <c r="D57" s="95"/>
      <c r="E57" s="262"/>
      <c r="F57" s="96"/>
      <c r="G57" s="96"/>
      <c r="H57" s="419"/>
      <c r="I57" s="279"/>
      <c r="J57" s="246" t="e">
        <f>IF(AND(Q57="",#REF!&gt;0,#REF!&lt;5),K57,)</f>
        <v>#REF!</v>
      </c>
      <c r="K57" s="244" t="str">
        <f>IF(D57="","ZZZ9",IF(AND(#REF!&gt;0,#REF!&lt;5),D57&amp;#REF!,D57&amp;"9"))</f>
        <v>ZZZ9</v>
      </c>
      <c r="L57" s="248">
        <f t="shared" si="0"/>
        <v>999</v>
      </c>
      <c r="M57" s="278">
        <f t="shared" si="1"/>
        <v>999</v>
      </c>
      <c r="N57" s="273"/>
      <c r="O57" s="96"/>
      <c r="P57" s="113">
        <f t="shared" si="2"/>
        <v>999</v>
      </c>
      <c r="Q57" s="96"/>
    </row>
    <row r="58" spans="1:17" s="11" customFormat="1" ht="18.899999999999999" customHeight="1" x14ac:dyDescent="0.25">
      <c r="A58" s="249">
        <v>52</v>
      </c>
      <c r="B58" s="94"/>
      <c r="C58" s="94"/>
      <c r="D58" s="95"/>
      <c r="E58" s="262"/>
      <c r="F58" s="96"/>
      <c r="G58" s="96"/>
      <c r="H58" s="419"/>
      <c r="I58" s="279"/>
      <c r="J58" s="246" t="e">
        <f>IF(AND(Q58="",#REF!&gt;0,#REF!&lt;5),K58,)</f>
        <v>#REF!</v>
      </c>
      <c r="K58" s="244" t="str">
        <f>IF(D58="","ZZZ9",IF(AND(#REF!&gt;0,#REF!&lt;5),D58&amp;#REF!,D58&amp;"9"))</f>
        <v>ZZZ9</v>
      </c>
      <c r="L58" s="248">
        <f t="shared" si="0"/>
        <v>999</v>
      </c>
      <c r="M58" s="278">
        <f t="shared" si="1"/>
        <v>999</v>
      </c>
      <c r="N58" s="273"/>
      <c r="O58" s="96"/>
      <c r="P58" s="113">
        <f t="shared" si="2"/>
        <v>999</v>
      </c>
      <c r="Q58" s="96"/>
    </row>
    <row r="59" spans="1:17" s="11" customFormat="1" ht="18.899999999999999" customHeight="1" x14ac:dyDescent="0.25">
      <c r="A59" s="249">
        <v>53</v>
      </c>
      <c r="B59" s="94"/>
      <c r="C59" s="94"/>
      <c r="D59" s="95"/>
      <c r="E59" s="262"/>
      <c r="F59" s="96"/>
      <c r="G59" s="96"/>
      <c r="H59" s="419"/>
      <c r="I59" s="279"/>
      <c r="J59" s="246" t="e">
        <f>IF(AND(Q59="",#REF!&gt;0,#REF!&lt;5),K59,)</f>
        <v>#REF!</v>
      </c>
      <c r="K59" s="244" t="str">
        <f>IF(D59="","ZZZ9",IF(AND(#REF!&gt;0,#REF!&lt;5),D59&amp;#REF!,D59&amp;"9"))</f>
        <v>ZZZ9</v>
      </c>
      <c r="L59" s="248">
        <f t="shared" si="0"/>
        <v>999</v>
      </c>
      <c r="M59" s="278">
        <f t="shared" si="1"/>
        <v>999</v>
      </c>
      <c r="N59" s="273"/>
      <c r="O59" s="96"/>
      <c r="P59" s="113">
        <f t="shared" si="2"/>
        <v>999</v>
      </c>
      <c r="Q59" s="96"/>
    </row>
    <row r="60" spans="1:17" s="11" customFormat="1" ht="18.899999999999999" customHeight="1" x14ac:dyDescent="0.25">
      <c r="A60" s="249">
        <v>54</v>
      </c>
      <c r="B60" s="94"/>
      <c r="C60" s="94"/>
      <c r="D60" s="95"/>
      <c r="E60" s="262"/>
      <c r="F60" s="96"/>
      <c r="G60" s="96"/>
      <c r="H60" s="419"/>
      <c r="I60" s="279"/>
      <c r="J60" s="246" t="e">
        <f>IF(AND(Q60="",#REF!&gt;0,#REF!&lt;5),K60,)</f>
        <v>#REF!</v>
      </c>
      <c r="K60" s="244" t="str">
        <f>IF(D60="","ZZZ9",IF(AND(#REF!&gt;0,#REF!&lt;5),D60&amp;#REF!,D60&amp;"9"))</f>
        <v>ZZZ9</v>
      </c>
      <c r="L60" s="248">
        <f t="shared" si="0"/>
        <v>999</v>
      </c>
      <c r="M60" s="278">
        <f t="shared" si="1"/>
        <v>999</v>
      </c>
      <c r="N60" s="273"/>
      <c r="O60" s="96"/>
      <c r="P60" s="113">
        <f t="shared" si="2"/>
        <v>999</v>
      </c>
      <c r="Q60" s="96"/>
    </row>
    <row r="61" spans="1:17" s="11" customFormat="1" ht="18.899999999999999" customHeight="1" x14ac:dyDescent="0.25">
      <c r="A61" s="249">
        <v>55</v>
      </c>
      <c r="B61" s="94"/>
      <c r="C61" s="94"/>
      <c r="D61" s="95"/>
      <c r="E61" s="262"/>
      <c r="F61" s="96"/>
      <c r="G61" s="96"/>
      <c r="H61" s="419"/>
      <c r="I61" s="279"/>
      <c r="J61" s="246" t="e">
        <f>IF(AND(Q61="",#REF!&gt;0,#REF!&lt;5),K61,)</f>
        <v>#REF!</v>
      </c>
      <c r="K61" s="244" t="str">
        <f>IF(D61="","ZZZ9",IF(AND(#REF!&gt;0,#REF!&lt;5),D61&amp;#REF!,D61&amp;"9"))</f>
        <v>ZZZ9</v>
      </c>
      <c r="L61" s="248">
        <f t="shared" si="0"/>
        <v>999</v>
      </c>
      <c r="M61" s="278">
        <f t="shared" si="1"/>
        <v>999</v>
      </c>
      <c r="N61" s="273"/>
      <c r="O61" s="96"/>
      <c r="P61" s="113">
        <f t="shared" si="2"/>
        <v>999</v>
      </c>
      <c r="Q61" s="96"/>
    </row>
    <row r="62" spans="1:17" s="11" customFormat="1" ht="18.899999999999999" customHeight="1" x14ac:dyDescent="0.25">
      <c r="A62" s="249">
        <v>56</v>
      </c>
      <c r="B62" s="94"/>
      <c r="C62" s="94"/>
      <c r="D62" s="95"/>
      <c r="E62" s="262"/>
      <c r="F62" s="96"/>
      <c r="G62" s="96"/>
      <c r="H62" s="419"/>
      <c r="I62" s="279"/>
      <c r="J62" s="246" t="e">
        <f>IF(AND(Q62="",#REF!&gt;0,#REF!&lt;5),K62,)</f>
        <v>#REF!</v>
      </c>
      <c r="K62" s="244" t="str">
        <f>IF(D62="","ZZZ9",IF(AND(#REF!&gt;0,#REF!&lt;5),D62&amp;#REF!,D62&amp;"9"))</f>
        <v>ZZZ9</v>
      </c>
      <c r="L62" s="248">
        <f t="shared" si="0"/>
        <v>999</v>
      </c>
      <c r="M62" s="278">
        <f t="shared" si="1"/>
        <v>999</v>
      </c>
      <c r="N62" s="273"/>
      <c r="O62" s="96"/>
      <c r="P62" s="113">
        <f t="shared" si="2"/>
        <v>999</v>
      </c>
      <c r="Q62" s="96"/>
    </row>
    <row r="63" spans="1:17" s="11" customFormat="1" ht="18.899999999999999" customHeight="1" x14ac:dyDescent="0.25">
      <c r="A63" s="249">
        <v>57</v>
      </c>
      <c r="B63" s="94"/>
      <c r="C63" s="94"/>
      <c r="D63" s="95"/>
      <c r="E63" s="262"/>
      <c r="F63" s="96"/>
      <c r="G63" s="96"/>
      <c r="H63" s="419"/>
      <c r="I63" s="279"/>
      <c r="J63" s="246" t="e">
        <f>IF(AND(Q63="",#REF!&gt;0,#REF!&lt;5),K63,)</f>
        <v>#REF!</v>
      </c>
      <c r="K63" s="244" t="str">
        <f>IF(D63="","ZZZ9",IF(AND(#REF!&gt;0,#REF!&lt;5),D63&amp;#REF!,D63&amp;"9"))</f>
        <v>ZZZ9</v>
      </c>
      <c r="L63" s="248">
        <f t="shared" si="0"/>
        <v>999</v>
      </c>
      <c r="M63" s="278">
        <f t="shared" si="1"/>
        <v>999</v>
      </c>
      <c r="N63" s="273"/>
      <c r="O63" s="96"/>
      <c r="P63" s="113">
        <f t="shared" si="2"/>
        <v>999</v>
      </c>
      <c r="Q63" s="96"/>
    </row>
    <row r="64" spans="1:17" s="11" customFormat="1" ht="18.899999999999999" customHeight="1" x14ac:dyDescent="0.25">
      <c r="A64" s="249">
        <v>58</v>
      </c>
      <c r="B64" s="94"/>
      <c r="C64" s="94"/>
      <c r="D64" s="95"/>
      <c r="E64" s="262"/>
      <c r="F64" s="96"/>
      <c r="G64" s="96"/>
      <c r="H64" s="419"/>
      <c r="I64" s="279"/>
      <c r="J64" s="246" t="e">
        <f>IF(AND(Q64="",#REF!&gt;0,#REF!&lt;5),K64,)</f>
        <v>#REF!</v>
      </c>
      <c r="K64" s="244" t="str">
        <f>IF(D64="","ZZZ9",IF(AND(#REF!&gt;0,#REF!&lt;5),D64&amp;#REF!,D64&amp;"9"))</f>
        <v>ZZZ9</v>
      </c>
      <c r="L64" s="248">
        <f t="shared" si="0"/>
        <v>999</v>
      </c>
      <c r="M64" s="278">
        <f t="shared" si="1"/>
        <v>999</v>
      </c>
      <c r="N64" s="273"/>
      <c r="O64" s="96"/>
      <c r="P64" s="113">
        <f t="shared" si="2"/>
        <v>999</v>
      </c>
      <c r="Q64" s="96"/>
    </row>
    <row r="65" spans="1:17" s="11" customFormat="1" ht="18.899999999999999" customHeight="1" x14ac:dyDescent="0.25">
      <c r="A65" s="249">
        <v>59</v>
      </c>
      <c r="B65" s="94"/>
      <c r="C65" s="94"/>
      <c r="D65" s="95"/>
      <c r="E65" s="262"/>
      <c r="F65" s="96"/>
      <c r="G65" s="96"/>
      <c r="H65" s="419"/>
      <c r="I65" s="279"/>
      <c r="J65" s="246" t="e">
        <f>IF(AND(Q65="",#REF!&gt;0,#REF!&lt;5),K65,)</f>
        <v>#REF!</v>
      </c>
      <c r="K65" s="244" t="str">
        <f>IF(D65="","ZZZ9",IF(AND(#REF!&gt;0,#REF!&lt;5),D65&amp;#REF!,D65&amp;"9"))</f>
        <v>ZZZ9</v>
      </c>
      <c r="L65" s="248">
        <f t="shared" si="0"/>
        <v>999</v>
      </c>
      <c r="M65" s="278">
        <f t="shared" si="1"/>
        <v>999</v>
      </c>
      <c r="N65" s="273"/>
      <c r="O65" s="96"/>
      <c r="P65" s="113">
        <f t="shared" si="2"/>
        <v>999</v>
      </c>
      <c r="Q65" s="96"/>
    </row>
    <row r="66" spans="1:17" s="11" customFormat="1" ht="18.899999999999999" customHeight="1" x14ac:dyDescent="0.25">
      <c r="A66" s="249">
        <v>60</v>
      </c>
      <c r="B66" s="94"/>
      <c r="C66" s="94"/>
      <c r="D66" s="95"/>
      <c r="E66" s="262"/>
      <c r="F66" s="96"/>
      <c r="G66" s="96"/>
      <c r="H66" s="419"/>
      <c r="I66" s="279"/>
      <c r="J66" s="246" t="e">
        <f>IF(AND(Q66="",#REF!&gt;0,#REF!&lt;5),K66,)</f>
        <v>#REF!</v>
      </c>
      <c r="K66" s="244" t="str">
        <f>IF(D66="","ZZZ9",IF(AND(#REF!&gt;0,#REF!&lt;5),D66&amp;#REF!,D66&amp;"9"))</f>
        <v>ZZZ9</v>
      </c>
      <c r="L66" s="248">
        <f t="shared" si="0"/>
        <v>999</v>
      </c>
      <c r="M66" s="278">
        <f t="shared" si="1"/>
        <v>999</v>
      </c>
      <c r="N66" s="273"/>
      <c r="O66" s="96"/>
      <c r="P66" s="113">
        <f t="shared" si="2"/>
        <v>999</v>
      </c>
      <c r="Q66" s="96"/>
    </row>
    <row r="67" spans="1:17" s="11" customFormat="1" ht="18.899999999999999" customHeight="1" x14ac:dyDescent="0.25">
      <c r="A67" s="249">
        <v>61</v>
      </c>
      <c r="B67" s="94"/>
      <c r="C67" s="94"/>
      <c r="D67" s="95"/>
      <c r="E67" s="262"/>
      <c r="F67" s="96"/>
      <c r="G67" s="96"/>
      <c r="H67" s="419"/>
      <c r="I67" s="279"/>
      <c r="J67" s="246" t="e">
        <f>IF(AND(Q67="",#REF!&gt;0,#REF!&lt;5),K67,)</f>
        <v>#REF!</v>
      </c>
      <c r="K67" s="244" t="str">
        <f>IF(D67="","ZZZ9",IF(AND(#REF!&gt;0,#REF!&lt;5),D67&amp;#REF!,D67&amp;"9"))</f>
        <v>ZZZ9</v>
      </c>
      <c r="L67" s="248">
        <f t="shared" si="0"/>
        <v>999</v>
      </c>
      <c r="M67" s="278">
        <f t="shared" si="1"/>
        <v>999</v>
      </c>
      <c r="N67" s="273"/>
      <c r="O67" s="96"/>
      <c r="P67" s="113">
        <f t="shared" si="2"/>
        <v>999</v>
      </c>
      <c r="Q67" s="96"/>
    </row>
    <row r="68" spans="1:17" s="11" customFormat="1" ht="18.899999999999999" customHeight="1" x14ac:dyDescent="0.25">
      <c r="A68" s="249">
        <v>62</v>
      </c>
      <c r="B68" s="94"/>
      <c r="C68" s="94"/>
      <c r="D68" s="95"/>
      <c r="E68" s="262"/>
      <c r="F68" s="96"/>
      <c r="G68" s="96"/>
      <c r="H68" s="419"/>
      <c r="I68" s="279"/>
      <c r="J68" s="246" t="e">
        <f>IF(AND(Q68="",#REF!&gt;0,#REF!&lt;5),K68,)</f>
        <v>#REF!</v>
      </c>
      <c r="K68" s="244" t="str">
        <f>IF(D68="","ZZZ9",IF(AND(#REF!&gt;0,#REF!&lt;5),D68&amp;#REF!,D68&amp;"9"))</f>
        <v>ZZZ9</v>
      </c>
      <c r="L68" s="248">
        <f t="shared" si="0"/>
        <v>999</v>
      </c>
      <c r="M68" s="278">
        <f t="shared" si="1"/>
        <v>999</v>
      </c>
      <c r="N68" s="273"/>
      <c r="O68" s="96"/>
      <c r="P68" s="113">
        <f t="shared" si="2"/>
        <v>999</v>
      </c>
      <c r="Q68" s="96"/>
    </row>
    <row r="69" spans="1:17" s="11" customFormat="1" ht="18.899999999999999" customHeight="1" x14ac:dyDescent="0.25">
      <c r="A69" s="249">
        <v>63</v>
      </c>
      <c r="B69" s="94"/>
      <c r="C69" s="94"/>
      <c r="D69" s="95"/>
      <c r="E69" s="262"/>
      <c r="F69" s="96"/>
      <c r="G69" s="96"/>
      <c r="H69" s="419"/>
      <c r="I69" s="279"/>
      <c r="J69" s="246" t="e">
        <f>IF(AND(Q69="",#REF!&gt;0,#REF!&lt;5),K69,)</f>
        <v>#REF!</v>
      </c>
      <c r="K69" s="244" t="str">
        <f>IF(D69="","ZZZ9",IF(AND(#REF!&gt;0,#REF!&lt;5),D69&amp;#REF!,D69&amp;"9"))</f>
        <v>ZZZ9</v>
      </c>
      <c r="L69" s="248">
        <f t="shared" si="0"/>
        <v>999</v>
      </c>
      <c r="M69" s="278">
        <f t="shared" si="1"/>
        <v>999</v>
      </c>
      <c r="N69" s="273"/>
      <c r="O69" s="96"/>
      <c r="P69" s="113">
        <f t="shared" si="2"/>
        <v>999</v>
      </c>
      <c r="Q69" s="96"/>
    </row>
    <row r="70" spans="1:17" s="11" customFormat="1" ht="18.899999999999999" customHeight="1" x14ac:dyDescent="0.25">
      <c r="A70" s="249">
        <v>64</v>
      </c>
      <c r="B70" s="94"/>
      <c r="C70" s="94"/>
      <c r="D70" s="95"/>
      <c r="E70" s="262"/>
      <c r="F70" s="96"/>
      <c r="G70" s="96"/>
      <c r="H70" s="419"/>
      <c r="I70" s="279"/>
      <c r="J70" s="246" t="e">
        <f>IF(AND(Q70="",#REF!&gt;0,#REF!&lt;5),K70,)</f>
        <v>#REF!</v>
      </c>
      <c r="K70" s="244" t="str">
        <f>IF(D70="","ZZZ9",IF(AND(#REF!&gt;0,#REF!&lt;5),D70&amp;#REF!,D70&amp;"9"))</f>
        <v>ZZZ9</v>
      </c>
      <c r="L70" s="248">
        <f t="shared" si="0"/>
        <v>999</v>
      </c>
      <c r="M70" s="278">
        <f t="shared" si="1"/>
        <v>999</v>
      </c>
      <c r="N70" s="273"/>
      <c r="O70" s="96"/>
      <c r="P70" s="113">
        <f t="shared" si="2"/>
        <v>999</v>
      </c>
      <c r="Q70" s="96"/>
    </row>
    <row r="71" spans="1:17" s="11" customFormat="1" ht="18.899999999999999" customHeight="1" x14ac:dyDescent="0.25">
      <c r="A71" s="249">
        <v>65</v>
      </c>
      <c r="B71" s="94"/>
      <c r="C71" s="94"/>
      <c r="D71" s="95"/>
      <c r="E71" s="262"/>
      <c r="F71" s="96"/>
      <c r="G71" s="96"/>
      <c r="H71" s="419"/>
      <c r="I71" s="279"/>
      <c r="J71" s="246" t="e">
        <f>IF(AND(Q71="",#REF!&gt;0,#REF!&lt;5),K71,)</f>
        <v>#REF!</v>
      </c>
      <c r="K71" s="244" t="str">
        <f>IF(D71="","ZZZ9",IF(AND(#REF!&gt;0,#REF!&lt;5),D71&amp;#REF!,D71&amp;"9"))</f>
        <v>ZZZ9</v>
      </c>
      <c r="L71" s="248">
        <f t="shared" si="0"/>
        <v>999</v>
      </c>
      <c r="M71" s="278">
        <f t="shared" si="1"/>
        <v>999</v>
      </c>
      <c r="N71" s="273"/>
      <c r="O71" s="96"/>
      <c r="P71" s="113">
        <f t="shared" si="2"/>
        <v>999</v>
      </c>
      <c r="Q71" s="96"/>
    </row>
    <row r="72" spans="1:17" s="11" customFormat="1" ht="18.899999999999999" customHeight="1" x14ac:dyDescent="0.25">
      <c r="A72" s="249">
        <v>66</v>
      </c>
      <c r="B72" s="94"/>
      <c r="C72" s="94"/>
      <c r="D72" s="95"/>
      <c r="E72" s="262"/>
      <c r="F72" s="96"/>
      <c r="G72" s="96"/>
      <c r="H72" s="419"/>
      <c r="I72" s="279"/>
      <c r="J72" s="246" t="e">
        <f>IF(AND(Q72="",#REF!&gt;0,#REF!&lt;5),K72,)</f>
        <v>#REF!</v>
      </c>
      <c r="K72" s="244" t="str">
        <f>IF(D72="","ZZZ9",IF(AND(#REF!&gt;0,#REF!&lt;5),D72&amp;#REF!,D72&amp;"9"))</f>
        <v>ZZZ9</v>
      </c>
      <c r="L72" s="248">
        <f t="shared" ref="L72:L100" si="3">IF(Q72="",999,Q72)</f>
        <v>999</v>
      </c>
      <c r="M72" s="278">
        <f t="shared" ref="M72:M100" si="4">IF(P72=999,999,1)</f>
        <v>999</v>
      </c>
      <c r="N72" s="273"/>
      <c r="O72" s="96"/>
      <c r="P72" s="113">
        <f t="shared" ref="P72:P100" si="5">IF(N72="DA",1,IF(N72="WC",2,IF(N72="SE",3,IF(N72="Q",4,IF(N72="LL",5,999)))))</f>
        <v>999</v>
      </c>
      <c r="Q72" s="96"/>
    </row>
    <row r="73" spans="1:17" s="11" customFormat="1" ht="18.899999999999999" customHeight="1" x14ac:dyDescent="0.25">
      <c r="A73" s="249">
        <v>67</v>
      </c>
      <c r="B73" s="94"/>
      <c r="C73" s="94"/>
      <c r="D73" s="95"/>
      <c r="E73" s="262"/>
      <c r="F73" s="96"/>
      <c r="G73" s="96"/>
      <c r="H73" s="419"/>
      <c r="I73" s="279"/>
      <c r="J73" s="246" t="e">
        <f>IF(AND(Q73="",#REF!&gt;0,#REF!&lt;5),K73,)</f>
        <v>#REF!</v>
      </c>
      <c r="K73" s="244" t="str">
        <f>IF(D73="","ZZZ9",IF(AND(#REF!&gt;0,#REF!&lt;5),D73&amp;#REF!,D73&amp;"9"))</f>
        <v>ZZZ9</v>
      </c>
      <c r="L73" s="248">
        <f t="shared" si="3"/>
        <v>999</v>
      </c>
      <c r="M73" s="278">
        <f t="shared" si="4"/>
        <v>999</v>
      </c>
      <c r="N73" s="273"/>
      <c r="O73" s="96"/>
      <c r="P73" s="113">
        <f t="shared" si="5"/>
        <v>999</v>
      </c>
      <c r="Q73" s="96"/>
    </row>
    <row r="74" spans="1:17" s="11" customFormat="1" ht="18.899999999999999" customHeight="1" x14ac:dyDescent="0.25">
      <c r="A74" s="249">
        <v>68</v>
      </c>
      <c r="B74" s="94"/>
      <c r="C74" s="94"/>
      <c r="D74" s="95"/>
      <c r="E74" s="262"/>
      <c r="F74" s="96"/>
      <c r="G74" s="96"/>
      <c r="H74" s="419"/>
      <c r="I74" s="279"/>
      <c r="J74" s="246" t="e">
        <f>IF(AND(Q74="",#REF!&gt;0,#REF!&lt;5),K74,)</f>
        <v>#REF!</v>
      </c>
      <c r="K74" s="244" t="str">
        <f>IF(D74="","ZZZ9",IF(AND(#REF!&gt;0,#REF!&lt;5),D74&amp;#REF!,D74&amp;"9"))</f>
        <v>ZZZ9</v>
      </c>
      <c r="L74" s="248">
        <f t="shared" si="3"/>
        <v>999</v>
      </c>
      <c r="M74" s="278">
        <f t="shared" si="4"/>
        <v>999</v>
      </c>
      <c r="N74" s="273"/>
      <c r="O74" s="96"/>
      <c r="P74" s="113">
        <f t="shared" si="5"/>
        <v>999</v>
      </c>
      <c r="Q74" s="96"/>
    </row>
    <row r="75" spans="1:17" s="11" customFormat="1" ht="18.899999999999999" customHeight="1" x14ac:dyDescent="0.25">
      <c r="A75" s="249">
        <v>69</v>
      </c>
      <c r="B75" s="94"/>
      <c r="C75" s="94"/>
      <c r="D75" s="95"/>
      <c r="E75" s="262"/>
      <c r="F75" s="96"/>
      <c r="G75" s="96"/>
      <c r="H75" s="419"/>
      <c r="I75" s="279"/>
      <c r="J75" s="246" t="e">
        <f>IF(AND(Q75="",#REF!&gt;0,#REF!&lt;5),K75,)</f>
        <v>#REF!</v>
      </c>
      <c r="K75" s="244" t="str">
        <f>IF(D75="","ZZZ9",IF(AND(#REF!&gt;0,#REF!&lt;5),D75&amp;#REF!,D75&amp;"9"))</f>
        <v>ZZZ9</v>
      </c>
      <c r="L75" s="248">
        <f t="shared" si="3"/>
        <v>999</v>
      </c>
      <c r="M75" s="278">
        <f t="shared" si="4"/>
        <v>999</v>
      </c>
      <c r="N75" s="273"/>
      <c r="O75" s="96"/>
      <c r="P75" s="113">
        <f t="shared" si="5"/>
        <v>999</v>
      </c>
      <c r="Q75" s="96"/>
    </row>
    <row r="76" spans="1:17" s="11" customFormat="1" ht="18.899999999999999" customHeight="1" x14ac:dyDescent="0.25">
      <c r="A76" s="249">
        <v>70</v>
      </c>
      <c r="B76" s="94"/>
      <c r="C76" s="94"/>
      <c r="D76" s="95"/>
      <c r="E76" s="262"/>
      <c r="F76" s="96"/>
      <c r="G76" s="96"/>
      <c r="H76" s="419"/>
      <c r="I76" s="279"/>
      <c r="J76" s="246" t="e">
        <f>IF(AND(Q76="",#REF!&gt;0,#REF!&lt;5),K76,)</f>
        <v>#REF!</v>
      </c>
      <c r="K76" s="244" t="str">
        <f>IF(D76="","ZZZ9",IF(AND(#REF!&gt;0,#REF!&lt;5),D76&amp;#REF!,D76&amp;"9"))</f>
        <v>ZZZ9</v>
      </c>
      <c r="L76" s="248">
        <f t="shared" si="3"/>
        <v>999</v>
      </c>
      <c r="M76" s="278">
        <f t="shared" si="4"/>
        <v>999</v>
      </c>
      <c r="N76" s="273"/>
      <c r="O76" s="96"/>
      <c r="P76" s="113">
        <f t="shared" si="5"/>
        <v>999</v>
      </c>
      <c r="Q76" s="96"/>
    </row>
    <row r="77" spans="1:17" s="11" customFormat="1" ht="18.899999999999999" customHeight="1" x14ac:dyDescent="0.25">
      <c r="A77" s="249">
        <v>71</v>
      </c>
      <c r="B77" s="94"/>
      <c r="C77" s="94"/>
      <c r="D77" s="95"/>
      <c r="E77" s="262"/>
      <c r="F77" s="96"/>
      <c r="G77" s="96"/>
      <c r="H77" s="419"/>
      <c r="I77" s="279"/>
      <c r="J77" s="246" t="e">
        <f>IF(AND(Q77="",#REF!&gt;0,#REF!&lt;5),K77,)</f>
        <v>#REF!</v>
      </c>
      <c r="K77" s="244" t="str">
        <f>IF(D77="","ZZZ9",IF(AND(#REF!&gt;0,#REF!&lt;5),D77&amp;#REF!,D77&amp;"9"))</f>
        <v>ZZZ9</v>
      </c>
      <c r="L77" s="248">
        <f t="shared" si="3"/>
        <v>999</v>
      </c>
      <c r="M77" s="278">
        <f t="shared" si="4"/>
        <v>999</v>
      </c>
      <c r="N77" s="273"/>
      <c r="O77" s="96"/>
      <c r="P77" s="113">
        <f t="shared" si="5"/>
        <v>999</v>
      </c>
      <c r="Q77" s="96"/>
    </row>
    <row r="78" spans="1:17" s="11" customFormat="1" ht="18.899999999999999" customHeight="1" x14ac:dyDescent="0.25">
      <c r="A78" s="249">
        <v>72</v>
      </c>
      <c r="B78" s="94"/>
      <c r="C78" s="94"/>
      <c r="D78" s="95"/>
      <c r="E78" s="262"/>
      <c r="F78" s="96"/>
      <c r="G78" s="96"/>
      <c r="H78" s="419"/>
      <c r="I78" s="279"/>
      <c r="J78" s="246" t="e">
        <f>IF(AND(Q78="",#REF!&gt;0,#REF!&lt;5),K78,)</f>
        <v>#REF!</v>
      </c>
      <c r="K78" s="244" t="str">
        <f>IF(D78="","ZZZ9",IF(AND(#REF!&gt;0,#REF!&lt;5),D78&amp;#REF!,D78&amp;"9"))</f>
        <v>ZZZ9</v>
      </c>
      <c r="L78" s="248">
        <f t="shared" si="3"/>
        <v>999</v>
      </c>
      <c r="M78" s="278">
        <f t="shared" si="4"/>
        <v>999</v>
      </c>
      <c r="N78" s="273"/>
      <c r="O78" s="96"/>
      <c r="P78" s="113">
        <f t="shared" si="5"/>
        <v>999</v>
      </c>
      <c r="Q78" s="96"/>
    </row>
    <row r="79" spans="1:17" s="11" customFormat="1" ht="18.899999999999999" customHeight="1" x14ac:dyDescent="0.25">
      <c r="A79" s="249">
        <v>73</v>
      </c>
      <c r="B79" s="94"/>
      <c r="C79" s="94"/>
      <c r="D79" s="95"/>
      <c r="E79" s="262"/>
      <c r="F79" s="96"/>
      <c r="G79" s="96"/>
      <c r="H79" s="419"/>
      <c r="I79" s="279"/>
      <c r="J79" s="246" t="e">
        <f>IF(AND(Q79="",#REF!&gt;0,#REF!&lt;5),K79,)</f>
        <v>#REF!</v>
      </c>
      <c r="K79" s="244" t="str">
        <f>IF(D79="","ZZZ9",IF(AND(#REF!&gt;0,#REF!&lt;5),D79&amp;#REF!,D79&amp;"9"))</f>
        <v>ZZZ9</v>
      </c>
      <c r="L79" s="248">
        <f t="shared" si="3"/>
        <v>999</v>
      </c>
      <c r="M79" s="278">
        <f t="shared" si="4"/>
        <v>999</v>
      </c>
      <c r="N79" s="273"/>
      <c r="O79" s="96"/>
      <c r="P79" s="113">
        <f t="shared" si="5"/>
        <v>999</v>
      </c>
      <c r="Q79" s="96"/>
    </row>
    <row r="80" spans="1:17" s="11" customFormat="1" ht="18.899999999999999" customHeight="1" x14ac:dyDescent="0.25">
      <c r="A80" s="249">
        <v>74</v>
      </c>
      <c r="B80" s="94"/>
      <c r="C80" s="94"/>
      <c r="D80" s="95"/>
      <c r="E80" s="262"/>
      <c r="F80" s="96"/>
      <c r="G80" s="96"/>
      <c r="H80" s="419"/>
      <c r="I80" s="279"/>
      <c r="J80" s="246" t="e">
        <f>IF(AND(Q80="",#REF!&gt;0,#REF!&lt;5),K80,)</f>
        <v>#REF!</v>
      </c>
      <c r="K80" s="244" t="str">
        <f>IF(D80="","ZZZ9",IF(AND(#REF!&gt;0,#REF!&lt;5),D80&amp;#REF!,D80&amp;"9"))</f>
        <v>ZZZ9</v>
      </c>
      <c r="L80" s="248">
        <f t="shared" si="3"/>
        <v>999</v>
      </c>
      <c r="M80" s="278">
        <f t="shared" si="4"/>
        <v>999</v>
      </c>
      <c r="N80" s="273"/>
      <c r="O80" s="96"/>
      <c r="P80" s="113">
        <f t="shared" si="5"/>
        <v>999</v>
      </c>
      <c r="Q80" s="96"/>
    </row>
    <row r="81" spans="1:17" s="11" customFormat="1" ht="18.899999999999999" customHeight="1" x14ac:dyDescent="0.25">
      <c r="A81" s="249">
        <v>75</v>
      </c>
      <c r="B81" s="94"/>
      <c r="C81" s="94"/>
      <c r="D81" s="95"/>
      <c r="E81" s="262"/>
      <c r="F81" s="96"/>
      <c r="G81" s="96"/>
      <c r="H81" s="419"/>
      <c r="I81" s="279"/>
      <c r="J81" s="246" t="e">
        <f>IF(AND(Q81="",#REF!&gt;0,#REF!&lt;5),K81,)</f>
        <v>#REF!</v>
      </c>
      <c r="K81" s="244" t="str">
        <f>IF(D81="","ZZZ9",IF(AND(#REF!&gt;0,#REF!&lt;5),D81&amp;#REF!,D81&amp;"9"))</f>
        <v>ZZZ9</v>
      </c>
      <c r="L81" s="248">
        <f t="shared" si="3"/>
        <v>999</v>
      </c>
      <c r="M81" s="278">
        <f t="shared" si="4"/>
        <v>999</v>
      </c>
      <c r="N81" s="273"/>
      <c r="O81" s="96"/>
      <c r="P81" s="113">
        <f t="shared" si="5"/>
        <v>999</v>
      </c>
      <c r="Q81" s="96"/>
    </row>
    <row r="82" spans="1:17" s="11" customFormat="1" ht="18.899999999999999" customHeight="1" x14ac:dyDescent="0.25">
      <c r="A82" s="249">
        <v>76</v>
      </c>
      <c r="B82" s="94"/>
      <c r="C82" s="94"/>
      <c r="D82" s="95"/>
      <c r="E82" s="262"/>
      <c r="F82" s="96"/>
      <c r="G82" s="96"/>
      <c r="H82" s="419"/>
      <c r="I82" s="279"/>
      <c r="J82" s="246" t="e">
        <f>IF(AND(Q82="",#REF!&gt;0,#REF!&lt;5),K82,)</f>
        <v>#REF!</v>
      </c>
      <c r="K82" s="244" t="str">
        <f>IF(D82="","ZZZ9",IF(AND(#REF!&gt;0,#REF!&lt;5),D82&amp;#REF!,D82&amp;"9"))</f>
        <v>ZZZ9</v>
      </c>
      <c r="L82" s="248">
        <f t="shared" si="3"/>
        <v>999</v>
      </c>
      <c r="M82" s="278">
        <f t="shared" si="4"/>
        <v>999</v>
      </c>
      <c r="N82" s="273"/>
      <c r="O82" s="96"/>
      <c r="P82" s="113">
        <f t="shared" si="5"/>
        <v>999</v>
      </c>
      <c r="Q82" s="96"/>
    </row>
    <row r="83" spans="1:17" s="11" customFormat="1" ht="18.899999999999999" customHeight="1" x14ac:dyDescent="0.25">
      <c r="A83" s="249">
        <v>77</v>
      </c>
      <c r="B83" s="94"/>
      <c r="C83" s="94"/>
      <c r="D83" s="95"/>
      <c r="E83" s="262"/>
      <c r="F83" s="96"/>
      <c r="G83" s="96"/>
      <c r="H83" s="419"/>
      <c r="I83" s="279"/>
      <c r="J83" s="246" t="e">
        <f>IF(AND(Q83="",#REF!&gt;0,#REF!&lt;5),K83,)</f>
        <v>#REF!</v>
      </c>
      <c r="K83" s="244" t="str">
        <f>IF(D83="","ZZZ9",IF(AND(#REF!&gt;0,#REF!&lt;5),D83&amp;#REF!,D83&amp;"9"))</f>
        <v>ZZZ9</v>
      </c>
      <c r="L83" s="248">
        <f t="shared" si="3"/>
        <v>999</v>
      </c>
      <c r="M83" s="278">
        <f t="shared" si="4"/>
        <v>999</v>
      </c>
      <c r="N83" s="273"/>
      <c r="O83" s="96"/>
      <c r="P83" s="113">
        <f t="shared" si="5"/>
        <v>999</v>
      </c>
      <c r="Q83" s="96"/>
    </row>
    <row r="84" spans="1:17" s="11" customFormat="1" ht="18.899999999999999" customHeight="1" x14ac:dyDescent="0.25">
      <c r="A84" s="249">
        <v>78</v>
      </c>
      <c r="B84" s="94"/>
      <c r="C84" s="94"/>
      <c r="D84" s="95"/>
      <c r="E84" s="262"/>
      <c r="F84" s="96"/>
      <c r="G84" s="96"/>
      <c r="H84" s="419"/>
      <c r="I84" s="279"/>
      <c r="J84" s="246" t="e">
        <f>IF(AND(Q84="",#REF!&gt;0,#REF!&lt;5),K84,)</f>
        <v>#REF!</v>
      </c>
      <c r="K84" s="244" t="str">
        <f>IF(D84="","ZZZ9",IF(AND(#REF!&gt;0,#REF!&lt;5),D84&amp;#REF!,D84&amp;"9"))</f>
        <v>ZZZ9</v>
      </c>
      <c r="L84" s="248">
        <f t="shared" si="3"/>
        <v>999</v>
      </c>
      <c r="M84" s="278">
        <f t="shared" si="4"/>
        <v>999</v>
      </c>
      <c r="N84" s="273"/>
      <c r="O84" s="96"/>
      <c r="P84" s="113">
        <f t="shared" si="5"/>
        <v>999</v>
      </c>
      <c r="Q84" s="96"/>
    </row>
    <row r="85" spans="1:17" s="11" customFormat="1" ht="18.899999999999999" customHeight="1" x14ac:dyDescent="0.25">
      <c r="A85" s="249">
        <v>79</v>
      </c>
      <c r="B85" s="94"/>
      <c r="C85" s="94"/>
      <c r="D85" s="95"/>
      <c r="E85" s="262"/>
      <c r="F85" s="96"/>
      <c r="G85" s="96"/>
      <c r="H85" s="419"/>
      <c r="I85" s="279"/>
      <c r="J85" s="246" t="e">
        <f>IF(AND(Q85="",#REF!&gt;0,#REF!&lt;5),K85,)</f>
        <v>#REF!</v>
      </c>
      <c r="K85" s="244" t="str">
        <f>IF(D85="","ZZZ9",IF(AND(#REF!&gt;0,#REF!&lt;5),D85&amp;#REF!,D85&amp;"9"))</f>
        <v>ZZZ9</v>
      </c>
      <c r="L85" s="248">
        <f t="shared" si="3"/>
        <v>999</v>
      </c>
      <c r="M85" s="278">
        <f t="shared" si="4"/>
        <v>999</v>
      </c>
      <c r="N85" s="273"/>
      <c r="O85" s="96"/>
      <c r="P85" s="113">
        <f t="shared" si="5"/>
        <v>999</v>
      </c>
      <c r="Q85" s="96"/>
    </row>
    <row r="86" spans="1:17" s="11" customFormat="1" ht="18.899999999999999" customHeight="1" x14ac:dyDescent="0.25">
      <c r="A86" s="249">
        <v>80</v>
      </c>
      <c r="B86" s="94"/>
      <c r="C86" s="94"/>
      <c r="D86" s="95"/>
      <c r="E86" s="262"/>
      <c r="F86" s="96"/>
      <c r="G86" s="96"/>
      <c r="H86" s="419"/>
      <c r="I86" s="279"/>
      <c r="J86" s="246" t="e">
        <f>IF(AND(Q86="",#REF!&gt;0,#REF!&lt;5),K86,)</f>
        <v>#REF!</v>
      </c>
      <c r="K86" s="244" t="str">
        <f>IF(D86="","ZZZ9",IF(AND(#REF!&gt;0,#REF!&lt;5),D86&amp;#REF!,D86&amp;"9"))</f>
        <v>ZZZ9</v>
      </c>
      <c r="L86" s="248">
        <f t="shared" si="3"/>
        <v>999</v>
      </c>
      <c r="M86" s="278">
        <f t="shared" si="4"/>
        <v>999</v>
      </c>
      <c r="N86" s="273"/>
      <c r="O86" s="96"/>
      <c r="P86" s="113">
        <f t="shared" si="5"/>
        <v>999</v>
      </c>
      <c r="Q86" s="96"/>
    </row>
    <row r="87" spans="1:17" s="11" customFormat="1" ht="18.899999999999999" customHeight="1" x14ac:dyDescent="0.25">
      <c r="A87" s="249">
        <v>81</v>
      </c>
      <c r="B87" s="94"/>
      <c r="C87" s="94"/>
      <c r="D87" s="95"/>
      <c r="E87" s="262"/>
      <c r="F87" s="96"/>
      <c r="G87" s="96"/>
      <c r="H87" s="419"/>
      <c r="I87" s="279"/>
      <c r="J87" s="246" t="e">
        <f>IF(AND(Q87="",#REF!&gt;0,#REF!&lt;5),K87,)</f>
        <v>#REF!</v>
      </c>
      <c r="K87" s="244" t="str">
        <f>IF(D87="","ZZZ9",IF(AND(#REF!&gt;0,#REF!&lt;5),D87&amp;#REF!,D87&amp;"9"))</f>
        <v>ZZZ9</v>
      </c>
      <c r="L87" s="248">
        <f t="shared" si="3"/>
        <v>999</v>
      </c>
      <c r="M87" s="278">
        <f t="shared" si="4"/>
        <v>999</v>
      </c>
      <c r="N87" s="273"/>
      <c r="O87" s="96"/>
      <c r="P87" s="113">
        <f t="shared" si="5"/>
        <v>999</v>
      </c>
      <c r="Q87" s="96"/>
    </row>
    <row r="88" spans="1:17" s="11" customFormat="1" ht="18.899999999999999" customHeight="1" x14ac:dyDescent="0.25">
      <c r="A88" s="249">
        <v>82</v>
      </c>
      <c r="B88" s="94"/>
      <c r="C88" s="94"/>
      <c r="D88" s="95"/>
      <c r="E88" s="262"/>
      <c r="F88" s="96"/>
      <c r="G88" s="96"/>
      <c r="H88" s="419"/>
      <c r="I88" s="279"/>
      <c r="J88" s="246" t="e">
        <f>IF(AND(Q88="",#REF!&gt;0,#REF!&lt;5),K88,)</f>
        <v>#REF!</v>
      </c>
      <c r="K88" s="244" t="str">
        <f>IF(D88="","ZZZ9",IF(AND(#REF!&gt;0,#REF!&lt;5),D88&amp;#REF!,D88&amp;"9"))</f>
        <v>ZZZ9</v>
      </c>
      <c r="L88" s="248">
        <f t="shared" si="3"/>
        <v>999</v>
      </c>
      <c r="M88" s="278">
        <f t="shared" si="4"/>
        <v>999</v>
      </c>
      <c r="N88" s="273"/>
      <c r="O88" s="96"/>
      <c r="P88" s="113">
        <f t="shared" si="5"/>
        <v>999</v>
      </c>
      <c r="Q88" s="96"/>
    </row>
    <row r="89" spans="1:17" s="11" customFormat="1" ht="18.899999999999999" customHeight="1" x14ac:dyDescent="0.25">
      <c r="A89" s="249">
        <v>83</v>
      </c>
      <c r="B89" s="94"/>
      <c r="C89" s="94"/>
      <c r="D89" s="95"/>
      <c r="E89" s="262"/>
      <c r="F89" s="96"/>
      <c r="G89" s="96"/>
      <c r="H89" s="419"/>
      <c r="I89" s="279"/>
      <c r="J89" s="246" t="e">
        <f>IF(AND(Q89="",#REF!&gt;0,#REF!&lt;5),K89,)</f>
        <v>#REF!</v>
      </c>
      <c r="K89" s="244" t="str">
        <f>IF(D89="","ZZZ9",IF(AND(#REF!&gt;0,#REF!&lt;5),D89&amp;#REF!,D89&amp;"9"))</f>
        <v>ZZZ9</v>
      </c>
      <c r="L89" s="248">
        <f t="shared" si="3"/>
        <v>999</v>
      </c>
      <c r="M89" s="278">
        <f t="shared" si="4"/>
        <v>999</v>
      </c>
      <c r="N89" s="273"/>
      <c r="O89" s="96"/>
      <c r="P89" s="113">
        <f t="shared" si="5"/>
        <v>999</v>
      </c>
      <c r="Q89" s="96"/>
    </row>
    <row r="90" spans="1:17" s="11" customFormat="1" ht="18.899999999999999" customHeight="1" x14ac:dyDescent="0.25">
      <c r="A90" s="249">
        <v>84</v>
      </c>
      <c r="B90" s="94"/>
      <c r="C90" s="94"/>
      <c r="D90" s="95"/>
      <c r="E90" s="262"/>
      <c r="F90" s="96"/>
      <c r="G90" s="96"/>
      <c r="H90" s="419"/>
      <c r="I90" s="279"/>
      <c r="J90" s="246" t="e">
        <f>IF(AND(Q90="",#REF!&gt;0,#REF!&lt;5),K90,)</f>
        <v>#REF!</v>
      </c>
      <c r="K90" s="244" t="str">
        <f>IF(D90="","ZZZ9",IF(AND(#REF!&gt;0,#REF!&lt;5),D90&amp;#REF!,D90&amp;"9"))</f>
        <v>ZZZ9</v>
      </c>
      <c r="L90" s="248">
        <f t="shared" si="3"/>
        <v>999</v>
      </c>
      <c r="M90" s="278">
        <f t="shared" si="4"/>
        <v>999</v>
      </c>
      <c r="N90" s="273"/>
      <c r="O90" s="96"/>
      <c r="P90" s="113">
        <f t="shared" si="5"/>
        <v>999</v>
      </c>
      <c r="Q90" s="96"/>
    </row>
    <row r="91" spans="1:17" s="11" customFormat="1" ht="18.899999999999999" customHeight="1" x14ac:dyDescent="0.25">
      <c r="A91" s="249">
        <v>85</v>
      </c>
      <c r="B91" s="94"/>
      <c r="C91" s="94"/>
      <c r="D91" s="95"/>
      <c r="E91" s="262"/>
      <c r="F91" s="96"/>
      <c r="G91" s="96"/>
      <c r="H91" s="419"/>
      <c r="I91" s="279"/>
      <c r="J91" s="246" t="e">
        <f>IF(AND(Q91="",#REF!&gt;0,#REF!&lt;5),K91,)</f>
        <v>#REF!</v>
      </c>
      <c r="K91" s="244" t="str">
        <f>IF(D91="","ZZZ9",IF(AND(#REF!&gt;0,#REF!&lt;5),D91&amp;#REF!,D91&amp;"9"))</f>
        <v>ZZZ9</v>
      </c>
      <c r="L91" s="248">
        <f t="shared" si="3"/>
        <v>999</v>
      </c>
      <c r="M91" s="278">
        <f t="shared" si="4"/>
        <v>999</v>
      </c>
      <c r="N91" s="273"/>
      <c r="O91" s="96"/>
      <c r="P91" s="113">
        <f t="shared" si="5"/>
        <v>999</v>
      </c>
      <c r="Q91" s="96"/>
    </row>
    <row r="92" spans="1:17" s="11" customFormat="1" ht="18.899999999999999" customHeight="1" x14ac:dyDescent="0.25">
      <c r="A92" s="249">
        <v>86</v>
      </c>
      <c r="B92" s="94"/>
      <c r="C92" s="94"/>
      <c r="D92" s="95"/>
      <c r="E92" s="262"/>
      <c r="F92" s="96"/>
      <c r="G92" s="96"/>
      <c r="H92" s="419"/>
      <c r="I92" s="279"/>
      <c r="J92" s="246" t="e">
        <f>IF(AND(Q92="",#REF!&gt;0,#REF!&lt;5),K92,)</f>
        <v>#REF!</v>
      </c>
      <c r="K92" s="244" t="str">
        <f>IF(D92="","ZZZ9",IF(AND(#REF!&gt;0,#REF!&lt;5),D92&amp;#REF!,D92&amp;"9"))</f>
        <v>ZZZ9</v>
      </c>
      <c r="L92" s="248">
        <f t="shared" si="3"/>
        <v>999</v>
      </c>
      <c r="M92" s="278">
        <f t="shared" si="4"/>
        <v>999</v>
      </c>
      <c r="N92" s="273"/>
      <c r="O92" s="96"/>
      <c r="P92" s="113">
        <f t="shared" si="5"/>
        <v>999</v>
      </c>
      <c r="Q92" s="96"/>
    </row>
    <row r="93" spans="1:17" s="11" customFormat="1" ht="18.899999999999999" customHeight="1" x14ac:dyDescent="0.25">
      <c r="A93" s="249">
        <v>87</v>
      </c>
      <c r="B93" s="94"/>
      <c r="C93" s="94"/>
      <c r="D93" s="95"/>
      <c r="E93" s="262"/>
      <c r="F93" s="96"/>
      <c r="G93" s="96"/>
      <c r="H93" s="419"/>
      <c r="I93" s="279"/>
      <c r="J93" s="246" t="e">
        <f>IF(AND(Q93="",#REF!&gt;0,#REF!&lt;5),K93,)</f>
        <v>#REF!</v>
      </c>
      <c r="K93" s="244" t="str">
        <f>IF(D93="","ZZZ9",IF(AND(#REF!&gt;0,#REF!&lt;5),D93&amp;#REF!,D93&amp;"9"))</f>
        <v>ZZZ9</v>
      </c>
      <c r="L93" s="248">
        <f t="shared" si="3"/>
        <v>999</v>
      </c>
      <c r="M93" s="278">
        <f t="shared" si="4"/>
        <v>999</v>
      </c>
      <c r="N93" s="273"/>
      <c r="O93" s="96"/>
      <c r="P93" s="113">
        <f t="shared" si="5"/>
        <v>999</v>
      </c>
      <c r="Q93" s="96"/>
    </row>
    <row r="94" spans="1:17" s="11" customFormat="1" ht="18.899999999999999" customHeight="1" x14ac:dyDescent="0.25">
      <c r="A94" s="249">
        <v>88</v>
      </c>
      <c r="B94" s="94"/>
      <c r="C94" s="94"/>
      <c r="D94" s="95"/>
      <c r="E94" s="262"/>
      <c r="F94" s="96"/>
      <c r="G94" s="96"/>
      <c r="H94" s="419"/>
      <c r="I94" s="279"/>
      <c r="J94" s="246" t="e">
        <f>IF(AND(Q94="",#REF!&gt;0,#REF!&lt;5),K94,)</f>
        <v>#REF!</v>
      </c>
      <c r="K94" s="244" t="str">
        <f>IF(D94="","ZZZ9",IF(AND(#REF!&gt;0,#REF!&lt;5),D94&amp;#REF!,D94&amp;"9"))</f>
        <v>ZZZ9</v>
      </c>
      <c r="L94" s="248">
        <f t="shared" si="3"/>
        <v>999</v>
      </c>
      <c r="M94" s="278">
        <f t="shared" si="4"/>
        <v>999</v>
      </c>
      <c r="N94" s="273"/>
      <c r="O94" s="96"/>
      <c r="P94" s="113">
        <f t="shared" si="5"/>
        <v>999</v>
      </c>
      <c r="Q94" s="96"/>
    </row>
    <row r="95" spans="1:17" s="11" customFormat="1" ht="18.899999999999999" customHeight="1" x14ac:dyDescent="0.25">
      <c r="A95" s="249">
        <v>89</v>
      </c>
      <c r="B95" s="94"/>
      <c r="C95" s="94"/>
      <c r="D95" s="95"/>
      <c r="E95" s="262"/>
      <c r="F95" s="96"/>
      <c r="G95" s="96"/>
      <c r="H95" s="419"/>
      <c r="I95" s="279"/>
      <c r="J95" s="246" t="e">
        <f>IF(AND(Q95="",#REF!&gt;0,#REF!&lt;5),K95,)</f>
        <v>#REF!</v>
      </c>
      <c r="K95" s="244" t="str">
        <f>IF(D95="","ZZZ9",IF(AND(#REF!&gt;0,#REF!&lt;5),D95&amp;#REF!,D95&amp;"9"))</f>
        <v>ZZZ9</v>
      </c>
      <c r="L95" s="248">
        <f t="shared" si="3"/>
        <v>999</v>
      </c>
      <c r="M95" s="278">
        <f t="shared" si="4"/>
        <v>999</v>
      </c>
      <c r="N95" s="273"/>
      <c r="O95" s="96"/>
      <c r="P95" s="113">
        <f t="shared" si="5"/>
        <v>999</v>
      </c>
      <c r="Q95" s="96"/>
    </row>
    <row r="96" spans="1:17" s="11" customFormat="1" ht="18.899999999999999" customHeight="1" x14ac:dyDescent="0.25">
      <c r="A96" s="249">
        <v>90</v>
      </c>
      <c r="B96" s="94"/>
      <c r="C96" s="94"/>
      <c r="D96" s="95"/>
      <c r="E96" s="262"/>
      <c r="F96" s="96"/>
      <c r="G96" s="96"/>
      <c r="H96" s="419"/>
      <c r="I96" s="279"/>
      <c r="J96" s="246" t="e">
        <f>IF(AND(Q96="",#REF!&gt;0,#REF!&lt;5),K96,)</f>
        <v>#REF!</v>
      </c>
      <c r="K96" s="244" t="str">
        <f>IF(D96="","ZZZ9",IF(AND(#REF!&gt;0,#REF!&lt;5),D96&amp;#REF!,D96&amp;"9"))</f>
        <v>ZZZ9</v>
      </c>
      <c r="L96" s="248">
        <f t="shared" si="3"/>
        <v>999</v>
      </c>
      <c r="M96" s="278">
        <f t="shared" si="4"/>
        <v>999</v>
      </c>
      <c r="N96" s="273"/>
      <c r="O96" s="96"/>
      <c r="P96" s="113">
        <f t="shared" si="5"/>
        <v>999</v>
      </c>
      <c r="Q96" s="96"/>
    </row>
    <row r="97" spans="1:17" s="11" customFormat="1" ht="18.899999999999999" customHeight="1" x14ac:dyDescent="0.25">
      <c r="A97" s="249">
        <v>91</v>
      </c>
      <c r="B97" s="94"/>
      <c r="C97" s="94"/>
      <c r="D97" s="95"/>
      <c r="E97" s="262"/>
      <c r="F97" s="96"/>
      <c r="G97" s="96"/>
      <c r="H97" s="419"/>
      <c r="I97" s="279"/>
      <c r="J97" s="246" t="e">
        <f>IF(AND(Q97="",#REF!&gt;0,#REF!&lt;5),K97,)</f>
        <v>#REF!</v>
      </c>
      <c r="K97" s="244" t="str">
        <f>IF(D97="","ZZZ9",IF(AND(#REF!&gt;0,#REF!&lt;5),D97&amp;#REF!,D97&amp;"9"))</f>
        <v>ZZZ9</v>
      </c>
      <c r="L97" s="248">
        <f t="shared" si="3"/>
        <v>999</v>
      </c>
      <c r="M97" s="278">
        <f t="shared" si="4"/>
        <v>999</v>
      </c>
      <c r="N97" s="273"/>
      <c r="O97" s="96"/>
      <c r="P97" s="113">
        <f t="shared" si="5"/>
        <v>999</v>
      </c>
      <c r="Q97" s="96"/>
    </row>
    <row r="98" spans="1:17" s="11" customFormat="1" ht="18.899999999999999" customHeight="1" x14ac:dyDescent="0.25">
      <c r="A98" s="249">
        <v>92</v>
      </c>
      <c r="B98" s="94"/>
      <c r="C98" s="94"/>
      <c r="D98" s="95"/>
      <c r="E98" s="262"/>
      <c r="F98" s="96"/>
      <c r="G98" s="96"/>
      <c r="H98" s="419"/>
      <c r="I98" s="279"/>
      <c r="J98" s="246" t="e">
        <f>IF(AND(Q98="",#REF!&gt;0,#REF!&lt;5),K98,)</f>
        <v>#REF!</v>
      </c>
      <c r="K98" s="244" t="str">
        <f>IF(D98="","ZZZ9",IF(AND(#REF!&gt;0,#REF!&lt;5),D98&amp;#REF!,D98&amp;"9"))</f>
        <v>ZZZ9</v>
      </c>
      <c r="L98" s="248">
        <f t="shared" si="3"/>
        <v>999</v>
      </c>
      <c r="M98" s="278">
        <f t="shared" si="4"/>
        <v>999</v>
      </c>
      <c r="N98" s="273"/>
      <c r="O98" s="96"/>
      <c r="P98" s="113">
        <f t="shared" si="5"/>
        <v>999</v>
      </c>
      <c r="Q98" s="96"/>
    </row>
    <row r="99" spans="1:17" s="11" customFormat="1" ht="18.899999999999999" customHeight="1" x14ac:dyDescent="0.25">
      <c r="A99" s="249">
        <v>93</v>
      </c>
      <c r="B99" s="94"/>
      <c r="C99" s="94"/>
      <c r="D99" s="95"/>
      <c r="E99" s="262"/>
      <c r="F99" s="96"/>
      <c r="G99" s="96"/>
      <c r="H99" s="419"/>
      <c r="I99" s="279"/>
      <c r="J99" s="246" t="e">
        <f>IF(AND(Q99="",#REF!&gt;0,#REF!&lt;5),K99,)</f>
        <v>#REF!</v>
      </c>
      <c r="K99" s="244" t="str">
        <f>IF(D99="","ZZZ9",IF(AND(#REF!&gt;0,#REF!&lt;5),D99&amp;#REF!,D99&amp;"9"))</f>
        <v>ZZZ9</v>
      </c>
      <c r="L99" s="248">
        <f t="shared" si="3"/>
        <v>999</v>
      </c>
      <c r="M99" s="278">
        <f t="shared" si="4"/>
        <v>999</v>
      </c>
      <c r="N99" s="273"/>
      <c r="O99" s="96"/>
      <c r="P99" s="113">
        <f t="shared" si="5"/>
        <v>999</v>
      </c>
      <c r="Q99" s="96"/>
    </row>
    <row r="100" spans="1:17" s="11" customFormat="1" ht="18.899999999999999" customHeight="1" x14ac:dyDescent="0.25">
      <c r="A100" s="249">
        <v>94</v>
      </c>
      <c r="B100" s="94"/>
      <c r="C100" s="94"/>
      <c r="D100" s="95"/>
      <c r="E100" s="262"/>
      <c r="F100" s="96"/>
      <c r="G100" s="96"/>
      <c r="H100" s="419"/>
      <c r="I100" s="279"/>
      <c r="J100" s="246" t="e">
        <f>IF(AND(Q100="",#REF!&gt;0,#REF!&lt;5),K100,)</f>
        <v>#REF!</v>
      </c>
      <c r="K100" s="244" t="str">
        <f>IF(D100="","ZZZ9",IF(AND(#REF!&gt;0,#REF!&lt;5),D100&amp;#REF!,D100&amp;"9"))</f>
        <v>ZZZ9</v>
      </c>
      <c r="L100" s="248">
        <f t="shared" si="3"/>
        <v>999</v>
      </c>
      <c r="M100" s="278">
        <f t="shared" si="4"/>
        <v>999</v>
      </c>
      <c r="N100" s="273"/>
      <c r="O100" s="96"/>
      <c r="P100" s="113">
        <f t="shared" si="5"/>
        <v>999</v>
      </c>
      <c r="Q100" s="96"/>
    </row>
    <row r="101" spans="1:17" s="11" customFormat="1" ht="18.899999999999999" customHeight="1" x14ac:dyDescent="0.25">
      <c r="A101" s="249">
        <v>95</v>
      </c>
      <c r="B101" s="94"/>
      <c r="C101" s="94"/>
      <c r="D101" s="95"/>
      <c r="E101" s="262"/>
      <c r="F101" s="96"/>
      <c r="G101" s="96"/>
      <c r="H101" s="419"/>
      <c r="I101" s="279"/>
      <c r="J101" s="246" t="e">
        <f>IF(AND(Q101="",#REF!&gt;0,#REF!&lt;5),K101,)</f>
        <v>#REF!</v>
      </c>
      <c r="K101" s="244" t="str">
        <f>IF(D101="","ZZZ9",IF(AND(#REF!&gt;0,#REF!&lt;5),D101&amp;#REF!,D101&amp;"9"))</f>
        <v>ZZZ9</v>
      </c>
      <c r="L101" s="248">
        <f t="shared" ref="L101:L134" si="6">IF(Q101="",999,Q101)</f>
        <v>999</v>
      </c>
      <c r="M101" s="278">
        <f t="shared" ref="M101:M134" si="7">IF(P101=999,999,1)</f>
        <v>999</v>
      </c>
      <c r="N101" s="273"/>
      <c r="O101" s="96"/>
      <c r="P101" s="113">
        <f t="shared" ref="P101:P134" si="8">IF(N101="DA",1,IF(N101="WC",2,IF(N101="SE",3,IF(N101="Q",4,IF(N101="LL",5,999)))))</f>
        <v>999</v>
      </c>
      <c r="Q101" s="96"/>
    </row>
    <row r="102" spans="1:17" s="11" customFormat="1" ht="18.899999999999999" customHeight="1" x14ac:dyDescent="0.25">
      <c r="A102" s="249">
        <v>96</v>
      </c>
      <c r="B102" s="94"/>
      <c r="C102" s="94"/>
      <c r="D102" s="95"/>
      <c r="E102" s="262"/>
      <c r="F102" s="96"/>
      <c r="G102" s="96"/>
      <c r="H102" s="419"/>
      <c r="I102" s="279"/>
      <c r="J102" s="246" t="e">
        <f>IF(AND(Q102="",#REF!&gt;0,#REF!&lt;5),K102,)</f>
        <v>#REF!</v>
      </c>
      <c r="K102" s="244" t="str">
        <f>IF(D102="","ZZZ9",IF(AND(#REF!&gt;0,#REF!&lt;5),D102&amp;#REF!,D102&amp;"9"))</f>
        <v>ZZZ9</v>
      </c>
      <c r="L102" s="248">
        <f t="shared" si="6"/>
        <v>999</v>
      </c>
      <c r="M102" s="278">
        <f t="shared" si="7"/>
        <v>999</v>
      </c>
      <c r="N102" s="273"/>
      <c r="O102" s="96"/>
      <c r="P102" s="113">
        <f t="shared" si="8"/>
        <v>999</v>
      </c>
      <c r="Q102" s="96"/>
    </row>
    <row r="103" spans="1:17" s="11" customFormat="1" ht="18.899999999999999" customHeight="1" x14ac:dyDescent="0.25">
      <c r="A103" s="249">
        <v>97</v>
      </c>
      <c r="B103" s="94"/>
      <c r="C103" s="94"/>
      <c r="D103" s="95"/>
      <c r="E103" s="262"/>
      <c r="F103" s="96"/>
      <c r="G103" s="96"/>
      <c r="H103" s="419"/>
      <c r="I103" s="279"/>
      <c r="J103" s="246" t="e">
        <f>IF(AND(Q103="",#REF!&gt;0,#REF!&lt;5),K103,)</f>
        <v>#REF!</v>
      </c>
      <c r="K103" s="244" t="str">
        <f>IF(D103="","ZZZ9",IF(AND(#REF!&gt;0,#REF!&lt;5),D103&amp;#REF!,D103&amp;"9"))</f>
        <v>ZZZ9</v>
      </c>
      <c r="L103" s="248">
        <f t="shared" si="6"/>
        <v>999</v>
      </c>
      <c r="M103" s="278">
        <f t="shared" si="7"/>
        <v>999</v>
      </c>
      <c r="N103" s="273"/>
      <c r="O103" s="96"/>
      <c r="P103" s="113">
        <f t="shared" si="8"/>
        <v>999</v>
      </c>
      <c r="Q103" s="96"/>
    </row>
    <row r="104" spans="1:17" s="11" customFormat="1" ht="18.899999999999999" customHeight="1" x14ac:dyDescent="0.25">
      <c r="A104" s="249">
        <v>98</v>
      </c>
      <c r="B104" s="94"/>
      <c r="C104" s="94"/>
      <c r="D104" s="95"/>
      <c r="E104" s="262"/>
      <c r="F104" s="96"/>
      <c r="G104" s="96"/>
      <c r="H104" s="419"/>
      <c r="I104" s="279"/>
      <c r="J104" s="246" t="e">
        <f>IF(AND(Q104="",#REF!&gt;0,#REF!&lt;5),K104,)</f>
        <v>#REF!</v>
      </c>
      <c r="K104" s="244" t="str">
        <f>IF(D104="","ZZZ9",IF(AND(#REF!&gt;0,#REF!&lt;5),D104&amp;#REF!,D104&amp;"9"))</f>
        <v>ZZZ9</v>
      </c>
      <c r="L104" s="248">
        <f t="shared" si="6"/>
        <v>999</v>
      </c>
      <c r="M104" s="278">
        <f t="shared" si="7"/>
        <v>999</v>
      </c>
      <c r="N104" s="273"/>
      <c r="O104" s="96"/>
      <c r="P104" s="113">
        <f t="shared" si="8"/>
        <v>999</v>
      </c>
      <c r="Q104" s="96"/>
    </row>
    <row r="105" spans="1:17" s="11" customFormat="1" ht="18.899999999999999" customHeight="1" x14ac:dyDescent="0.25">
      <c r="A105" s="249">
        <v>99</v>
      </c>
      <c r="B105" s="94"/>
      <c r="C105" s="94"/>
      <c r="D105" s="95"/>
      <c r="E105" s="262"/>
      <c r="F105" s="96"/>
      <c r="G105" s="96"/>
      <c r="H105" s="419"/>
      <c r="I105" s="279"/>
      <c r="J105" s="246" t="e">
        <f>IF(AND(Q105="",#REF!&gt;0,#REF!&lt;5),K105,)</f>
        <v>#REF!</v>
      </c>
      <c r="K105" s="244" t="str">
        <f>IF(D105="","ZZZ9",IF(AND(#REF!&gt;0,#REF!&lt;5),D105&amp;#REF!,D105&amp;"9"))</f>
        <v>ZZZ9</v>
      </c>
      <c r="L105" s="248">
        <f t="shared" si="6"/>
        <v>999</v>
      </c>
      <c r="M105" s="278">
        <f t="shared" si="7"/>
        <v>999</v>
      </c>
      <c r="N105" s="273"/>
      <c r="O105" s="96"/>
      <c r="P105" s="113">
        <f t="shared" si="8"/>
        <v>999</v>
      </c>
      <c r="Q105" s="96"/>
    </row>
    <row r="106" spans="1:17" s="11" customFormat="1" ht="18.899999999999999" customHeight="1" x14ac:dyDescent="0.25">
      <c r="A106" s="249">
        <v>100</v>
      </c>
      <c r="B106" s="94"/>
      <c r="C106" s="94"/>
      <c r="D106" s="95"/>
      <c r="E106" s="262"/>
      <c r="F106" s="96"/>
      <c r="G106" s="96"/>
      <c r="H106" s="419"/>
      <c r="I106" s="279"/>
      <c r="J106" s="246" t="e">
        <f>IF(AND(Q106="",#REF!&gt;0,#REF!&lt;5),K106,)</f>
        <v>#REF!</v>
      </c>
      <c r="K106" s="244" t="str">
        <f>IF(D106="","ZZZ9",IF(AND(#REF!&gt;0,#REF!&lt;5),D106&amp;#REF!,D106&amp;"9"))</f>
        <v>ZZZ9</v>
      </c>
      <c r="L106" s="248">
        <f t="shared" si="6"/>
        <v>999</v>
      </c>
      <c r="M106" s="278">
        <f t="shared" si="7"/>
        <v>999</v>
      </c>
      <c r="N106" s="273"/>
      <c r="O106" s="96"/>
      <c r="P106" s="113">
        <f t="shared" si="8"/>
        <v>999</v>
      </c>
      <c r="Q106" s="96"/>
    </row>
    <row r="107" spans="1:17" s="11" customFormat="1" ht="18.899999999999999" customHeight="1" x14ac:dyDescent="0.25">
      <c r="A107" s="249">
        <v>101</v>
      </c>
      <c r="B107" s="94"/>
      <c r="C107" s="94"/>
      <c r="D107" s="95"/>
      <c r="E107" s="262"/>
      <c r="F107" s="96"/>
      <c r="G107" s="96"/>
      <c r="H107" s="419"/>
      <c r="I107" s="279"/>
      <c r="J107" s="246" t="e">
        <f>IF(AND(Q107="",#REF!&gt;0,#REF!&lt;5),K107,)</f>
        <v>#REF!</v>
      </c>
      <c r="K107" s="244" t="str">
        <f>IF(D107="","ZZZ9",IF(AND(#REF!&gt;0,#REF!&lt;5),D107&amp;#REF!,D107&amp;"9"))</f>
        <v>ZZZ9</v>
      </c>
      <c r="L107" s="248">
        <f t="shared" si="6"/>
        <v>999</v>
      </c>
      <c r="M107" s="278">
        <f t="shared" si="7"/>
        <v>999</v>
      </c>
      <c r="N107" s="273"/>
      <c r="O107" s="96"/>
      <c r="P107" s="113">
        <f t="shared" si="8"/>
        <v>999</v>
      </c>
      <c r="Q107" s="96"/>
    </row>
    <row r="108" spans="1:17" s="11" customFormat="1" ht="18.899999999999999" customHeight="1" x14ac:dyDescent="0.25">
      <c r="A108" s="249">
        <v>102</v>
      </c>
      <c r="B108" s="94"/>
      <c r="C108" s="94"/>
      <c r="D108" s="95"/>
      <c r="E108" s="262"/>
      <c r="F108" s="96"/>
      <c r="G108" s="96"/>
      <c r="H108" s="419"/>
      <c r="I108" s="279"/>
      <c r="J108" s="246" t="e">
        <f>IF(AND(Q108="",#REF!&gt;0,#REF!&lt;5),K108,)</f>
        <v>#REF!</v>
      </c>
      <c r="K108" s="244" t="str">
        <f>IF(D108="","ZZZ9",IF(AND(#REF!&gt;0,#REF!&lt;5),D108&amp;#REF!,D108&amp;"9"))</f>
        <v>ZZZ9</v>
      </c>
      <c r="L108" s="248">
        <f t="shared" si="6"/>
        <v>999</v>
      </c>
      <c r="M108" s="278">
        <f t="shared" si="7"/>
        <v>999</v>
      </c>
      <c r="N108" s="273"/>
      <c r="O108" s="96"/>
      <c r="P108" s="113">
        <f t="shared" si="8"/>
        <v>999</v>
      </c>
      <c r="Q108" s="96"/>
    </row>
    <row r="109" spans="1:17" s="11" customFormat="1" ht="18.899999999999999" customHeight="1" x14ac:dyDescent="0.25">
      <c r="A109" s="249">
        <v>103</v>
      </c>
      <c r="B109" s="94"/>
      <c r="C109" s="94"/>
      <c r="D109" s="95"/>
      <c r="E109" s="262"/>
      <c r="F109" s="96"/>
      <c r="G109" s="96"/>
      <c r="H109" s="419"/>
      <c r="I109" s="279"/>
      <c r="J109" s="246" t="e">
        <f>IF(AND(Q109="",#REF!&gt;0,#REF!&lt;5),K109,)</f>
        <v>#REF!</v>
      </c>
      <c r="K109" s="244" t="str">
        <f>IF(D109="","ZZZ9",IF(AND(#REF!&gt;0,#REF!&lt;5),D109&amp;#REF!,D109&amp;"9"))</f>
        <v>ZZZ9</v>
      </c>
      <c r="L109" s="248">
        <f t="shared" si="6"/>
        <v>999</v>
      </c>
      <c r="M109" s="278">
        <f t="shared" si="7"/>
        <v>999</v>
      </c>
      <c r="N109" s="273"/>
      <c r="O109" s="96"/>
      <c r="P109" s="113">
        <f t="shared" si="8"/>
        <v>999</v>
      </c>
      <c r="Q109" s="96"/>
    </row>
    <row r="110" spans="1:17" s="11" customFormat="1" ht="18.899999999999999" customHeight="1" x14ac:dyDescent="0.25">
      <c r="A110" s="249">
        <v>104</v>
      </c>
      <c r="B110" s="94"/>
      <c r="C110" s="94"/>
      <c r="D110" s="95"/>
      <c r="E110" s="262"/>
      <c r="F110" s="96"/>
      <c r="G110" s="96"/>
      <c r="H110" s="419"/>
      <c r="I110" s="279"/>
      <c r="J110" s="246" t="e">
        <f>IF(AND(Q110="",#REF!&gt;0,#REF!&lt;5),K110,)</f>
        <v>#REF!</v>
      </c>
      <c r="K110" s="244" t="str">
        <f>IF(D110="","ZZZ9",IF(AND(#REF!&gt;0,#REF!&lt;5),D110&amp;#REF!,D110&amp;"9"))</f>
        <v>ZZZ9</v>
      </c>
      <c r="L110" s="248">
        <f t="shared" si="6"/>
        <v>999</v>
      </c>
      <c r="M110" s="278">
        <f t="shared" si="7"/>
        <v>999</v>
      </c>
      <c r="N110" s="273"/>
      <c r="O110" s="96"/>
      <c r="P110" s="113">
        <f t="shared" si="8"/>
        <v>999</v>
      </c>
      <c r="Q110" s="96"/>
    </row>
    <row r="111" spans="1:17" s="11" customFormat="1" ht="18.899999999999999" customHeight="1" x14ac:dyDescent="0.25">
      <c r="A111" s="249">
        <v>105</v>
      </c>
      <c r="B111" s="94"/>
      <c r="C111" s="94"/>
      <c r="D111" s="95"/>
      <c r="E111" s="262"/>
      <c r="F111" s="96"/>
      <c r="G111" s="96"/>
      <c r="H111" s="419"/>
      <c r="I111" s="279"/>
      <c r="J111" s="246" t="e">
        <f>IF(AND(Q111="",#REF!&gt;0,#REF!&lt;5),K111,)</f>
        <v>#REF!</v>
      </c>
      <c r="K111" s="244" t="str">
        <f>IF(D111="","ZZZ9",IF(AND(#REF!&gt;0,#REF!&lt;5),D111&amp;#REF!,D111&amp;"9"))</f>
        <v>ZZZ9</v>
      </c>
      <c r="L111" s="248">
        <f t="shared" si="6"/>
        <v>999</v>
      </c>
      <c r="M111" s="278">
        <f t="shared" si="7"/>
        <v>999</v>
      </c>
      <c r="N111" s="273"/>
      <c r="O111" s="96"/>
      <c r="P111" s="113">
        <f t="shared" si="8"/>
        <v>999</v>
      </c>
      <c r="Q111" s="96"/>
    </row>
    <row r="112" spans="1:17" s="11" customFormat="1" ht="18.899999999999999" customHeight="1" x14ac:dyDescent="0.25">
      <c r="A112" s="249">
        <v>106</v>
      </c>
      <c r="B112" s="94"/>
      <c r="C112" s="94"/>
      <c r="D112" s="95"/>
      <c r="E112" s="262"/>
      <c r="F112" s="96"/>
      <c r="G112" s="96"/>
      <c r="H112" s="419"/>
      <c r="I112" s="279"/>
      <c r="J112" s="246" t="e">
        <f>IF(AND(Q112="",#REF!&gt;0,#REF!&lt;5),K112,)</f>
        <v>#REF!</v>
      </c>
      <c r="K112" s="244" t="str">
        <f>IF(D112="","ZZZ9",IF(AND(#REF!&gt;0,#REF!&lt;5),D112&amp;#REF!,D112&amp;"9"))</f>
        <v>ZZZ9</v>
      </c>
      <c r="L112" s="248">
        <f t="shared" si="6"/>
        <v>999</v>
      </c>
      <c r="M112" s="278">
        <f t="shared" si="7"/>
        <v>999</v>
      </c>
      <c r="N112" s="273"/>
      <c r="O112" s="96"/>
      <c r="P112" s="113">
        <f t="shared" si="8"/>
        <v>999</v>
      </c>
      <c r="Q112" s="96"/>
    </row>
    <row r="113" spans="1:17" s="11" customFormat="1" ht="18.899999999999999" customHeight="1" x14ac:dyDescent="0.25">
      <c r="A113" s="249">
        <v>107</v>
      </c>
      <c r="B113" s="94"/>
      <c r="C113" s="94"/>
      <c r="D113" s="95"/>
      <c r="E113" s="262"/>
      <c r="F113" s="96"/>
      <c r="G113" s="96"/>
      <c r="H113" s="419"/>
      <c r="I113" s="279"/>
      <c r="J113" s="246" t="e">
        <f>IF(AND(Q113="",#REF!&gt;0,#REF!&lt;5),K113,)</f>
        <v>#REF!</v>
      </c>
      <c r="K113" s="244" t="str">
        <f>IF(D113="","ZZZ9",IF(AND(#REF!&gt;0,#REF!&lt;5),D113&amp;#REF!,D113&amp;"9"))</f>
        <v>ZZZ9</v>
      </c>
      <c r="L113" s="248">
        <f t="shared" si="6"/>
        <v>999</v>
      </c>
      <c r="M113" s="278">
        <f t="shared" si="7"/>
        <v>999</v>
      </c>
      <c r="N113" s="273"/>
      <c r="O113" s="96"/>
      <c r="P113" s="113">
        <f t="shared" si="8"/>
        <v>999</v>
      </c>
      <c r="Q113" s="96"/>
    </row>
    <row r="114" spans="1:17" s="11" customFormat="1" ht="18.899999999999999" customHeight="1" x14ac:dyDescent="0.25">
      <c r="A114" s="249">
        <v>108</v>
      </c>
      <c r="B114" s="94"/>
      <c r="C114" s="94"/>
      <c r="D114" s="95"/>
      <c r="E114" s="262"/>
      <c r="F114" s="96"/>
      <c r="G114" s="96"/>
      <c r="H114" s="419"/>
      <c r="I114" s="279"/>
      <c r="J114" s="246" t="e">
        <f>IF(AND(Q114="",#REF!&gt;0,#REF!&lt;5),K114,)</f>
        <v>#REF!</v>
      </c>
      <c r="K114" s="244" t="str">
        <f>IF(D114="","ZZZ9",IF(AND(#REF!&gt;0,#REF!&lt;5),D114&amp;#REF!,D114&amp;"9"))</f>
        <v>ZZZ9</v>
      </c>
      <c r="L114" s="248">
        <f t="shared" si="6"/>
        <v>999</v>
      </c>
      <c r="M114" s="278">
        <f t="shared" si="7"/>
        <v>999</v>
      </c>
      <c r="N114" s="273"/>
      <c r="O114" s="96"/>
      <c r="P114" s="113">
        <f t="shared" si="8"/>
        <v>999</v>
      </c>
      <c r="Q114" s="96"/>
    </row>
    <row r="115" spans="1:17" s="11" customFormat="1" ht="18.899999999999999" customHeight="1" x14ac:dyDescent="0.25">
      <c r="A115" s="249">
        <v>109</v>
      </c>
      <c r="B115" s="94"/>
      <c r="C115" s="94"/>
      <c r="D115" s="95"/>
      <c r="E115" s="262"/>
      <c r="F115" s="96"/>
      <c r="G115" s="96"/>
      <c r="H115" s="419"/>
      <c r="I115" s="279"/>
      <c r="J115" s="246" t="e">
        <f>IF(AND(Q115="",#REF!&gt;0,#REF!&lt;5),K115,)</f>
        <v>#REF!</v>
      </c>
      <c r="K115" s="244" t="str">
        <f>IF(D115="","ZZZ9",IF(AND(#REF!&gt;0,#REF!&lt;5),D115&amp;#REF!,D115&amp;"9"))</f>
        <v>ZZZ9</v>
      </c>
      <c r="L115" s="248">
        <f t="shared" si="6"/>
        <v>999</v>
      </c>
      <c r="M115" s="278">
        <f t="shared" si="7"/>
        <v>999</v>
      </c>
      <c r="N115" s="273"/>
      <c r="O115" s="96"/>
      <c r="P115" s="113">
        <f t="shared" si="8"/>
        <v>999</v>
      </c>
      <c r="Q115" s="96"/>
    </row>
    <row r="116" spans="1:17" s="11" customFormat="1" ht="18.899999999999999" customHeight="1" x14ac:dyDescent="0.25">
      <c r="A116" s="249">
        <v>110</v>
      </c>
      <c r="B116" s="94"/>
      <c r="C116" s="94"/>
      <c r="D116" s="95"/>
      <c r="E116" s="262"/>
      <c r="F116" s="96"/>
      <c r="G116" s="96"/>
      <c r="H116" s="419"/>
      <c r="I116" s="279"/>
      <c r="J116" s="246" t="e">
        <f>IF(AND(Q116="",#REF!&gt;0,#REF!&lt;5),K116,)</f>
        <v>#REF!</v>
      </c>
      <c r="K116" s="244" t="str">
        <f>IF(D116="","ZZZ9",IF(AND(#REF!&gt;0,#REF!&lt;5),D116&amp;#REF!,D116&amp;"9"))</f>
        <v>ZZZ9</v>
      </c>
      <c r="L116" s="248">
        <f t="shared" si="6"/>
        <v>999</v>
      </c>
      <c r="M116" s="278">
        <f t="shared" si="7"/>
        <v>999</v>
      </c>
      <c r="N116" s="273"/>
      <c r="O116" s="96"/>
      <c r="P116" s="113">
        <f t="shared" si="8"/>
        <v>999</v>
      </c>
      <c r="Q116" s="96"/>
    </row>
    <row r="117" spans="1:17" s="11" customFormat="1" ht="18.899999999999999" customHeight="1" x14ac:dyDescent="0.25">
      <c r="A117" s="249">
        <v>111</v>
      </c>
      <c r="B117" s="94"/>
      <c r="C117" s="94"/>
      <c r="D117" s="95"/>
      <c r="E117" s="262"/>
      <c r="F117" s="96"/>
      <c r="G117" s="96"/>
      <c r="H117" s="419"/>
      <c r="I117" s="279"/>
      <c r="J117" s="246" t="e">
        <f>IF(AND(Q117="",#REF!&gt;0,#REF!&lt;5),K117,)</f>
        <v>#REF!</v>
      </c>
      <c r="K117" s="244" t="str">
        <f>IF(D117="","ZZZ9",IF(AND(#REF!&gt;0,#REF!&lt;5),D117&amp;#REF!,D117&amp;"9"))</f>
        <v>ZZZ9</v>
      </c>
      <c r="L117" s="248">
        <f t="shared" si="6"/>
        <v>999</v>
      </c>
      <c r="M117" s="278">
        <f t="shared" si="7"/>
        <v>999</v>
      </c>
      <c r="N117" s="273"/>
      <c r="O117" s="96"/>
      <c r="P117" s="113">
        <f t="shared" si="8"/>
        <v>999</v>
      </c>
      <c r="Q117" s="96"/>
    </row>
    <row r="118" spans="1:17" s="11" customFormat="1" ht="18.899999999999999" customHeight="1" x14ac:dyDescent="0.25">
      <c r="A118" s="249">
        <v>112</v>
      </c>
      <c r="B118" s="94"/>
      <c r="C118" s="94"/>
      <c r="D118" s="95"/>
      <c r="E118" s="262"/>
      <c r="F118" s="96"/>
      <c r="G118" s="96"/>
      <c r="H118" s="419"/>
      <c r="I118" s="279"/>
      <c r="J118" s="246" t="e">
        <f>IF(AND(Q118="",#REF!&gt;0,#REF!&lt;5),K118,)</f>
        <v>#REF!</v>
      </c>
      <c r="K118" s="244" t="str">
        <f>IF(D118="","ZZZ9",IF(AND(#REF!&gt;0,#REF!&lt;5),D118&amp;#REF!,D118&amp;"9"))</f>
        <v>ZZZ9</v>
      </c>
      <c r="L118" s="248">
        <f t="shared" si="6"/>
        <v>999</v>
      </c>
      <c r="M118" s="278">
        <f t="shared" si="7"/>
        <v>999</v>
      </c>
      <c r="N118" s="273"/>
      <c r="O118" s="96"/>
      <c r="P118" s="113">
        <f t="shared" si="8"/>
        <v>999</v>
      </c>
      <c r="Q118" s="96"/>
    </row>
    <row r="119" spans="1:17" s="11" customFormat="1" ht="18.899999999999999" customHeight="1" x14ac:dyDescent="0.25">
      <c r="A119" s="249">
        <v>113</v>
      </c>
      <c r="B119" s="94"/>
      <c r="C119" s="94"/>
      <c r="D119" s="95"/>
      <c r="E119" s="262"/>
      <c r="F119" s="96"/>
      <c r="G119" s="96"/>
      <c r="H119" s="419"/>
      <c r="I119" s="279"/>
      <c r="J119" s="246" t="e">
        <f>IF(AND(Q119="",#REF!&gt;0,#REF!&lt;5),K119,)</f>
        <v>#REF!</v>
      </c>
      <c r="K119" s="244" t="str">
        <f>IF(D119="","ZZZ9",IF(AND(#REF!&gt;0,#REF!&lt;5),D119&amp;#REF!,D119&amp;"9"))</f>
        <v>ZZZ9</v>
      </c>
      <c r="L119" s="248">
        <f t="shared" si="6"/>
        <v>999</v>
      </c>
      <c r="M119" s="278">
        <f t="shared" si="7"/>
        <v>999</v>
      </c>
      <c r="N119" s="273"/>
      <c r="O119" s="96"/>
      <c r="P119" s="113">
        <f t="shared" si="8"/>
        <v>999</v>
      </c>
      <c r="Q119" s="96"/>
    </row>
    <row r="120" spans="1:17" s="11" customFormat="1" ht="18.899999999999999" customHeight="1" x14ac:dyDescent="0.25">
      <c r="A120" s="249">
        <v>114</v>
      </c>
      <c r="B120" s="94"/>
      <c r="C120" s="94"/>
      <c r="D120" s="95"/>
      <c r="E120" s="262"/>
      <c r="F120" s="96"/>
      <c r="G120" s="96"/>
      <c r="H120" s="419"/>
      <c r="I120" s="279"/>
      <c r="J120" s="246" t="e">
        <f>IF(AND(Q120="",#REF!&gt;0,#REF!&lt;5),K120,)</f>
        <v>#REF!</v>
      </c>
      <c r="K120" s="244" t="str">
        <f>IF(D120="","ZZZ9",IF(AND(#REF!&gt;0,#REF!&lt;5),D120&amp;#REF!,D120&amp;"9"))</f>
        <v>ZZZ9</v>
      </c>
      <c r="L120" s="248">
        <f t="shared" si="6"/>
        <v>999</v>
      </c>
      <c r="M120" s="278">
        <f t="shared" si="7"/>
        <v>999</v>
      </c>
      <c r="N120" s="273"/>
      <c r="O120" s="96"/>
      <c r="P120" s="113">
        <f t="shared" si="8"/>
        <v>999</v>
      </c>
      <c r="Q120" s="96"/>
    </row>
    <row r="121" spans="1:17" s="11" customFormat="1" ht="18.899999999999999" customHeight="1" x14ac:dyDescent="0.25">
      <c r="A121" s="249">
        <v>115</v>
      </c>
      <c r="B121" s="94"/>
      <c r="C121" s="94"/>
      <c r="D121" s="95"/>
      <c r="E121" s="262"/>
      <c r="F121" s="96"/>
      <c r="G121" s="96"/>
      <c r="H121" s="419"/>
      <c r="I121" s="279"/>
      <c r="J121" s="246" t="e">
        <f>IF(AND(Q121="",#REF!&gt;0,#REF!&lt;5),K121,)</f>
        <v>#REF!</v>
      </c>
      <c r="K121" s="244" t="str">
        <f>IF(D121="","ZZZ9",IF(AND(#REF!&gt;0,#REF!&lt;5),D121&amp;#REF!,D121&amp;"9"))</f>
        <v>ZZZ9</v>
      </c>
      <c r="L121" s="248">
        <f t="shared" si="6"/>
        <v>999</v>
      </c>
      <c r="M121" s="278">
        <f t="shared" si="7"/>
        <v>999</v>
      </c>
      <c r="N121" s="273"/>
      <c r="O121" s="96"/>
      <c r="P121" s="113">
        <f t="shared" si="8"/>
        <v>999</v>
      </c>
      <c r="Q121" s="96"/>
    </row>
    <row r="122" spans="1:17" s="11" customFormat="1" ht="18.899999999999999" customHeight="1" x14ac:dyDescent="0.25">
      <c r="A122" s="249">
        <v>116</v>
      </c>
      <c r="B122" s="94"/>
      <c r="C122" s="94"/>
      <c r="D122" s="95"/>
      <c r="E122" s="262"/>
      <c r="F122" s="96"/>
      <c r="G122" s="96"/>
      <c r="H122" s="419"/>
      <c r="I122" s="279"/>
      <c r="J122" s="246" t="e">
        <f>IF(AND(Q122="",#REF!&gt;0,#REF!&lt;5),K122,)</f>
        <v>#REF!</v>
      </c>
      <c r="K122" s="244" t="str">
        <f>IF(D122="","ZZZ9",IF(AND(#REF!&gt;0,#REF!&lt;5),D122&amp;#REF!,D122&amp;"9"))</f>
        <v>ZZZ9</v>
      </c>
      <c r="L122" s="248">
        <f t="shared" si="6"/>
        <v>999</v>
      </c>
      <c r="M122" s="278">
        <f t="shared" si="7"/>
        <v>999</v>
      </c>
      <c r="N122" s="273"/>
      <c r="O122" s="96"/>
      <c r="P122" s="113">
        <f t="shared" si="8"/>
        <v>999</v>
      </c>
      <c r="Q122" s="96"/>
    </row>
    <row r="123" spans="1:17" s="11" customFormat="1" ht="18.899999999999999" customHeight="1" x14ac:dyDescent="0.25">
      <c r="A123" s="249">
        <v>117</v>
      </c>
      <c r="B123" s="94"/>
      <c r="C123" s="94"/>
      <c r="D123" s="95"/>
      <c r="E123" s="262"/>
      <c r="F123" s="96"/>
      <c r="G123" s="96"/>
      <c r="H123" s="419"/>
      <c r="I123" s="279"/>
      <c r="J123" s="246" t="e">
        <f>IF(AND(Q123="",#REF!&gt;0,#REF!&lt;5),K123,)</f>
        <v>#REF!</v>
      </c>
      <c r="K123" s="244" t="str">
        <f>IF(D123="","ZZZ9",IF(AND(#REF!&gt;0,#REF!&lt;5),D123&amp;#REF!,D123&amp;"9"))</f>
        <v>ZZZ9</v>
      </c>
      <c r="L123" s="248">
        <f t="shared" si="6"/>
        <v>999</v>
      </c>
      <c r="M123" s="278">
        <f t="shared" si="7"/>
        <v>999</v>
      </c>
      <c r="N123" s="273"/>
      <c r="O123" s="96"/>
      <c r="P123" s="113">
        <f t="shared" si="8"/>
        <v>999</v>
      </c>
      <c r="Q123" s="96"/>
    </row>
    <row r="124" spans="1:17" s="11" customFormat="1" ht="18.899999999999999" customHeight="1" x14ac:dyDescent="0.25">
      <c r="A124" s="249">
        <v>118</v>
      </c>
      <c r="B124" s="94"/>
      <c r="C124" s="94"/>
      <c r="D124" s="95"/>
      <c r="E124" s="262"/>
      <c r="F124" s="96"/>
      <c r="G124" s="96"/>
      <c r="H124" s="419"/>
      <c r="I124" s="279"/>
      <c r="J124" s="246" t="e">
        <f>IF(AND(Q124="",#REF!&gt;0,#REF!&lt;5),K124,)</f>
        <v>#REF!</v>
      </c>
      <c r="K124" s="244" t="str">
        <f>IF(D124="","ZZZ9",IF(AND(#REF!&gt;0,#REF!&lt;5),D124&amp;#REF!,D124&amp;"9"))</f>
        <v>ZZZ9</v>
      </c>
      <c r="L124" s="248">
        <f t="shared" si="6"/>
        <v>999</v>
      </c>
      <c r="M124" s="278">
        <f t="shared" si="7"/>
        <v>999</v>
      </c>
      <c r="N124" s="273"/>
      <c r="O124" s="96"/>
      <c r="P124" s="113">
        <f t="shared" si="8"/>
        <v>999</v>
      </c>
      <c r="Q124" s="96"/>
    </row>
    <row r="125" spans="1:17" s="11" customFormat="1" ht="18.899999999999999" customHeight="1" x14ac:dyDescent="0.25">
      <c r="A125" s="249">
        <v>119</v>
      </c>
      <c r="B125" s="94"/>
      <c r="C125" s="94"/>
      <c r="D125" s="95"/>
      <c r="E125" s="262"/>
      <c r="F125" s="96"/>
      <c r="G125" s="96"/>
      <c r="H125" s="419"/>
      <c r="I125" s="279"/>
      <c r="J125" s="246" t="e">
        <f>IF(AND(Q125="",#REF!&gt;0,#REF!&lt;5),K125,)</f>
        <v>#REF!</v>
      </c>
      <c r="K125" s="244" t="str">
        <f>IF(D125="","ZZZ9",IF(AND(#REF!&gt;0,#REF!&lt;5),D125&amp;#REF!,D125&amp;"9"))</f>
        <v>ZZZ9</v>
      </c>
      <c r="L125" s="248">
        <f t="shared" si="6"/>
        <v>999</v>
      </c>
      <c r="M125" s="278">
        <f t="shared" si="7"/>
        <v>999</v>
      </c>
      <c r="N125" s="273"/>
      <c r="O125" s="96"/>
      <c r="P125" s="113">
        <f t="shared" si="8"/>
        <v>999</v>
      </c>
      <c r="Q125" s="96"/>
    </row>
    <row r="126" spans="1:17" s="11" customFormat="1" ht="18.899999999999999" customHeight="1" x14ac:dyDescent="0.25">
      <c r="A126" s="249">
        <v>120</v>
      </c>
      <c r="B126" s="94"/>
      <c r="C126" s="94"/>
      <c r="D126" s="95"/>
      <c r="E126" s="262"/>
      <c r="F126" s="96"/>
      <c r="G126" s="96"/>
      <c r="H126" s="419"/>
      <c r="I126" s="279"/>
      <c r="J126" s="246" t="e">
        <f>IF(AND(Q126="",#REF!&gt;0,#REF!&lt;5),K126,)</f>
        <v>#REF!</v>
      </c>
      <c r="K126" s="244" t="str">
        <f>IF(D126="","ZZZ9",IF(AND(#REF!&gt;0,#REF!&lt;5),D126&amp;#REF!,D126&amp;"9"))</f>
        <v>ZZZ9</v>
      </c>
      <c r="L126" s="248">
        <f t="shared" si="6"/>
        <v>999</v>
      </c>
      <c r="M126" s="278">
        <f t="shared" si="7"/>
        <v>999</v>
      </c>
      <c r="N126" s="273"/>
      <c r="O126" s="96"/>
      <c r="P126" s="113">
        <f t="shared" si="8"/>
        <v>999</v>
      </c>
      <c r="Q126" s="96"/>
    </row>
    <row r="127" spans="1:17" s="11" customFormat="1" ht="18.899999999999999" customHeight="1" x14ac:dyDescent="0.25">
      <c r="A127" s="249">
        <v>121</v>
      </c>
      <c r="B127" s="94"/>
      <c r="C127" s="94"/>
      <c r="D127" s="95"/>
      <c r="E127" s="262"/>
      <c r="F127" s="96"/>
      <c r="G127" s="96"/>
      <c r="H127" s="419"/>
      <c r="I127" s="279"/>
      <c r="J127" s="246" t="e">
        <f>IF(AND(Q127="",#REF!&gt;0,#REF!&lt;5),K127,)</f>
        <v>#REF!</v>
      </c>
      <c r="K127" s="244" t="str">
        <f>IF(D127="","ZZZ9",IF(AND(#REF!&gt;0,#REF!&lt;5),D127&amp;#REF!,D127&amp;"9"))</f>
        <v>ZZZ9</v>
      </c>
      <c r="L127" s="248">
        <f t="shared" si="6"/>
        <v>999</v>
      </c>
      <c r="M127" s="278">
        <f t="shared" si="7"/>
        <v>999</v>
      </c>
      <c r="N127" s="273"/>
      <c r="O127" s="96"/>
      <c r="P127" s="113">
        <f t="shared" si="8"/>
        <v>999</v>
      </c>
      <c r="Q127" s="96"/>
    </row>
    <row r="128" spans="1:17" s="11" customFormat="1" ht="18.899999999999999" customHeight="1" x14ac:dyDescent="0.25">
      <c r="A128" s="249">
        <v>122</v>
      </c>
      <c r="B128" s="94"/>
      <c r="C128" s="94"/>
      <c r="D128" s="95"/>
      <c r="E128" s="262"/>
      <c r="F128" s="96"/>
      <c r="G128" s="96"/>
      <c r="H128" s="419"/>
      <c r="I128" s="279"/>
      <c r="J128" s="246" t="e">
        <f>IF(AND(Q128="",#REF!&gt;0,#REF!&lt;5),K128,)</f>
        <v>#REF!</v>
      </c>
      <c r="K128" s="244" t="str">
        <f>IF(D128="","ZZZ9",IF(AND(#REF!&gt;0,#REF!&lt;5),D128&amp;#REF!,D128&amp;"9"))</f>
        <v>ZZZ9</v>
      </c>
      <c r="L128" s="248">
        <f t="shared" si="6"/>
        <v>999</v>
      </c>
      <c r="M128" s="278">
        <f t="shared" si="7"/>
        <v>999</v>
      </c>
      <c r="N128" s="273"/>
      <c r="O128" s="96"/>
      <c r="P128" s="113">
        <f t="shared" si="8"/>
        <v>999</v>
      </c>
      <c r="Q128" s="96"/>
    </row>
    <row r="129" spans="1:17" s="11" customFormat="1" ht="18.899999999999999" customHeight="1" x14ac:dyDescent="0.25">
      <c r="A129" s="249">
        <v>123</v>
      </c>
      <c r="B129" s="94"/>
      <c r="C129" s="94"/>
      <c r="D129" s="95"/>
      <c r="E129" s="262"/>
      <c r="F129" s="96"/>
      <c r="G129" s="96"/>
      <c r="H129" s="419"/>
      <c r="I129" s="279"/>
      <c r="J129" s="246" t="e">
        <f>IF(AND(Q129="",#REF!&gt;0,#REF!&lt;5),K129,)</f>
        <v>#REF!</v>
      </c>
      <c r="K129" s="244" t="str">
        <f>IF(D129="","ZZZ9",IF(AND(#REF!&gt;0,#REF!&lt;5),D129&amp;#REF!,D129&amp;"9"))</f>
        <v>ZZZ9</v>
      </c>
      <c r="L129" s="248">
        <f t="shared" si="6"/>
        <v>999</v>
      </c>
      <c r="M129" s="278">
        <f t="shared" si="7"/>
        <v>999</v>
      </c>
      <c r="N129" s="273"/>
      <c r="O129" s="96"/>
      <c r="P129" s="113">
        <f t="shared" si="8"/>
        <v>999</v>
      </c>
      <c r="Q129" s="96"/>
    </row>
    <row r="130" spans="1:17" s="11" customFormat="1" ht="18.899999999999999" customHeight="1" x14ac:dyDescent="0.25">
      <c r="A130" s="249">
        <v>124</v>
      </c>
      <c r="B130" s="94"/>
      <c r="C130" s="94"/>
      <c r="D130" s="95"/>
      <c r="E130" s="262"/>
      <c r="F130" s="96"/>
      <c r="G130" s="96"/>
      <c r="H130" s="419"/>
      <c r="I130" s="279"/>
      <c r="J130" s="246" t="e">
        <f>IF(AND(Q130="",#REF!&gt;0,#REF!&lt;5),K130,)</f>
        <v>#REF!</v>
      </c>
      <c r="K130" s="244" t="str">
        <f>IF(D130="","ZZZ9",IF(AND(#REF!&gt;0,#REF!&lt;5),D130&amp;#REF!,D130&amp;"9"))</f>
        <v>ZZZ9</v>
      </c>
      <c r="L130" s="248">
        <f t="shared" si="6"/>
        <v>999</v>
      </c>
      <c r="M130" s="278">
        <f t="shared" si="7"/>
        <v>999</v>
      </c>
      <c r="N130" s="273"/>
      <c r="O130" s="96"/>
      <c r="P130" s="113">
        <f t="shared" si="8"/>
        <v>999</v>
      </c>
      <c r="Q130" s="96"/>
    </row>
    <row r="131" spans="1:17" s="11" customFormat="1" ht="18.899999999999999" customHeight="1" x14ac:dyDescent="0.25">
      <c r="A131" s="249">
        <v>125</v>
      </c>
      <c r="B131" s="94"/>
      <c r="C131" s="94"/>
      <c r="D131" s="95"/>
      <c r="E131" s="262"/>
      <c r="F131" s="96"/>
      <c r="G131" s="96"/>
      <c r="H131" s="419"/>
      <c r="I131" s="279"/>
      <c r="J131" s="246" t="e">
        <f>IF(AND(Q131="",#REF!&gt;0,#REF!&lt;5),K131,)</f>
        <v>#REF!</v>
      </c>
      <c r="K131" s="244" t="str">
        <f>IF(D131="","ZZZ9",IF(AND(#REF!&gt;0,#REF!&lt;5),D131&amp;#REF!,D131&amp;"9"))</f>
        <v>ZZZ9</v>
      </c>
      <c r="L131" s="248">
        <f t="shared" si="6"/>
        <v>999</v>
      </c>
      <c r="M131" s="278">
        <f t="shared" si="7"/>
        <v>999</v>
      </c>
      <c r="N131" s="273"/>
      <c r="O131" s="96"/>
      <c r="P131" s="113">
        <f t="shared" si="8"/>
        <v>999</v>
      </c>
      <c r="Q131" s="96"/>
    </row>
    <row r="132" spans="1:17" s="11" customFormat="1" ht="18.899999999999999" customHeight="1" x14ac:dyDescent="0.25">
      <c r="A132" s="249">
        <v>126</v>
      </c>
      <c r="B132" s="94"/>
      <c r="C132" s="94"/>
      <c r="D132" s="95"/>
      <c r="E132" s="262"/>
      <c r="F132" s="96"/>
      <c r="G132" s="96"/>
      <c r="H132" s="419"/>
      <c r="I132" s="279"/>
      <c r="J132" s="246" t="e">
        <f>IF(AND(Q132="",#REF!&gt;0,#REF!&lt;5),K132,)</f>
        <v>#REF!</v>
      </c>
      <c r="K132" s="244" t="str">
        <f>IF(D132="","ZZZ9",IF(AND(#REF!&gt;0,#REF!&lt;5),D132&amp;#REF!,D132&amp;"9"))</f>
        <v>ZZZ9</v>
      </c>
      <c r="L132" s="248">
        <f t="shared" si="6"/>
        <v>999</v>
      </c>
      <c r="M132" s="278">
        <f t="shared" si="7"/>
        <v>999</v>
      </c>
      <c r="N132" s="273"/>
      <c r="O132" s="96"/>
      <c r="P132" s="113">
        <f t="shared" si="8"/>
        <v>999</v>
      </c>
      <c r="Q132" s="96"/>
    </row>
    <row r="133" spans="1:17" s="11" customFormat="1" ht="18.899999999999999" customHeight="1" x14ac:dyDescent="0.25">
      <c r="A133" s="249">
        <v>127</v>
      </c>
      <c r="B133" s="94"/>
      <c r="C133" s="94"/>
      <c r="D133" s="95"/>
      <c r="E133" s="262"/>
      <c r="F133" s="96"/>
      <c r="G133" s="96"/>
      <c r="H133" s="419"/>
      <c r="I133" s="279"/>
      <c r="J133" s="246" t="e">
        <f>IF(AND(Q133="",#REF!&gt;0,#REF!&lt;5),K133,)</f>
        <v>#REF!</v>
      </c>
      <c r="K133" s="244" t="str">
        <f>IF(D133="","ZZZ9",IF(AND(#REF!&gt;0,#REF!&lt;5),D133&amp;#REF!,D133&amp;"9"))</f>
        <v>ZZZ9</v>
      </c>
      <c r="L133" s="248">
        <f t="shared" si="6"/>
        <v>999</v>
      </c>
      <c r="M133" s="278">
        <f t="shared" si="7"/>
        <v>999</v>
      </c>
      <c r="N133" s="273"/>
      <c r="O133" s="96"/>
      <c r="P133" s="113">
        <f t="shared" si="8"/>
        <v>999</v>
      </c>
      <c r="Q133" s="96"/>
    </row>
    <row r="134" spans="1:17" s="11" customFormat="1" ht="18.899999999999999" customHeight="1" x14ac:dyDescent="0.25">
      <c r="A134" s="249">
        <v>128</v>
      </c>
      <c r="B134" s="94"/>
      <c r="C134" s="94"/>
      <c r="D134" s="95"/>
      <c r="E134" s="262"/>
      <c r="F134" s="96"/>
      <c r="G134" s="96"/>
      <c r="H134" s="419"/>
      <c r="I134" s="279"/>
      <c r="J134" s="246" t="e">
        <f>IF(AND(Q134="",#REF!&gt;0,#REF!&lt;5),K134,)</f>
        <v>#REF!</v>
      </c>
      <c r="K134" s="244" t="str">
        <f>IF(D134="","ZZZ9",IF(AND(#REF!&gt;0,#REF!&lt;5),D134&amp;#REF!,D134&amp;"9"))</f>
        <v>ZZZ9</v>
      </c>
      <c r="L134" s="248">
        <f t="shared" si="6"/>
        <v>999</v>
      </c>
      <c r="M134" s="278">
        <f t="shared" si="7"/>
        <v>999</v>
      </c>
      <c r="N134" s="273"/>
      <c r="O134" s="279"/>
      <c r="P134" s="280">
        <f t="shared" si="8"/>
        <v>999</v>
      </c>
      <c r="Q134" s="279"/>
    </row>
    <row r="135" spans="1:17" x14ac:dyDescent="0.25">
      <c r="A135" s="249">
        <v>129</v>
      </c>
      <c r="B135" s="94"/>
      <c r="C135" s="94"/>
      <c r="D135" s="95"/>
      <c r="E135" s="262"/>
      <c r="F135" s="96"/>
      <c r="G135" s="96"/>
      <c r="H135" s="419"/>
      <c r="I135" s="279"/>
      <c r="J135" s="246" t="e">
        <f>IF(AND(Q135="",#REF!&gt;0,#REF!&lt;5),K135,)</f>
        <v>#REF!</v>
      </c>
      <c r="K135" s="244" t="str">
        <f>IF(D135="","ZZZ9",IF(AND(#REF!&gt;0,#REF!&lt;5),D135&amp;#REF!,D135&amp;"9"))</f>
        <v>ZZZ9</v>
      </c>
      <c r="L135" s="248">
        <f t="shared" ref="L135:L156" si="9">IF(Q135="",999,Q135)</f>
        <v>999</v>
      </c>
      <c r="M135" s="278">
        <f t="shared" ref="M135:M156" si="10">IF(P135=999,999,1)</f>
        <v>999</v>
      </c>
      <c r="N135" s="273"/>
      <c r="O135" s="96"/>
      <c r="P135" s="113">
        <f t="shared" ref="P135:P156" si="11">IF(N135="DA",1,IF(N135="WC",2,IF(N135="SE",3,IF(N135="Q",4,IF(N135="LL",5,999)))))</f>
        <v>999</v>
      </c>
      <c r="Q135" s="96"/>
    </row>
    <row r="136" spans="1:17" x14ac:dyDescent="0.25">
      <c r="A136" s="249">
        <v>130</v>
      </c>
      <c r="B136" s="94"/>
      <c r="C136" s="94"/>
      <c r="D136" s="95"/>
      <c r="E136" s="262"/>
      <c r="F136" s="96"/>
      <c r="G136" s="96"/>
      <c r="H136" s="419"/>
      <c r="I136" s="279"/>
      <c r="J136" s="246" t="e">
        <f>IF(AND(Q136="",#REF!&gt;0,#REF!&lt;5),K136,)</f>
        <v>#REF!</v>
      </c>
      <c r="K136" s="244" t="str">
        <f>IF(D136="","ZZZ9",IF(AND(#REF!&gt;0,#REF!&lt;5),D136&amp;#REF!,D136&amp;"9"))</f>
        <v>ZZZ9</v>
      </c>
      <c r="L136" s="248">
        <f t="shared" si="9"/>
        <v>999</v>
      </c>
      <c r="M136" s="278">
        <f t="shared" si="10"/>
        <v>999</v>
      </c>
      <c r="N136" s="273"/>
      <c r="O136" s="96"/>
      <c r="P136" s="113">
        <f t="shared" si="11"/>
        <v>999</v>
      </c>
      <c r="Q136" s="96"/>
    </row>
    <row r="137" spans="1:17" x14ac:dyDescent="0.25">
      <c r="A137" s="249">
        <v>131</v>
      </c>
      <c r="B137" s="94"/>
      <c r="C137" s="94"/>
      <c r="D137" s="95"/>
      <c r="E137" s="262"/>
      <c r="F137" s="96"/>
      <c r="G137" s="96"/>
      <c r="H137" s="419"/>
      <c r="I137" s="279"/>
      <c r="J137" s="246" t="e">
        <f>IF(AND(Q137="",#REF!&gt;0,#REF!&lt;5),K137,)</f>
        <v>#REF!</v>
      </c>
      <c r="K137" s="244" t="str">
        <f>IF(D137="","ZZZ9",IF(AND(#REF!&gt;0,#REF!&lt;5),D137&amp;#REF!,D137&amp;"9"))</f>
        <v>ZZZ9</v>
      </c>
      <c r="L137" s="248">
        <f t="shared" si="9"/>
        <v>999</v>
      </c>
      <c r="M137" s="278">
        <f t="shared" si="10"/>
        <v>999</v>
      </c>
      <c r="N137" s="273"/>
      <c r="O137" s="96"/>
      <c r="P137" s="113">
        <f t="shared" si="11"/>
        <v>999</v>
      </c>
      <c r="Q137" s="96"/>
    </row>
    <row r="138" spans="1:17" x14ac:dyDescent="0.25">
      <c r="A138" s="249">
        <v>132</v>
      </c>
      <c r="B138" s="94"/>
      <c r="C138" s="94"/>
      <c r="D138" s="95"/>
      <c r="E138" s="262"/>
      <c r="F138" s="96"/>
      <c r="G138" s="96"/>
      <c r="H138" s="419"/>
      <c r="I138" s="279"/>
      <c r="J138" s="246" t="e">
        <f>IF(AND(Q138="",#REF!&gt;0,#REF!&lt;5),K138,)</f>
        <v>#REF!</v>
      </c>
      <c r="K138" s="244" t="str">
        <f>IF(D138="","ZZZ9",IF(AND(#REF!&gt;0,#REF!&lt;5),D138&amp;#REF!,D138&amp;"9"))</f>
        <v>ZZZ9</v>
      </c>
      <c r="L138" s="248">
        <f t="shared" si="9"/>
        <v>999</v>
      </c>
      <c r="M138" s="278">
        <f t="shared" si="10"/>
        <v>999</v>
      </c>
      <c r="N138" s="273"/>
      <c r="O138" s="96"/>
      <c r="P138" s="113">
        <f t="shared" si="11"/>
        <v>999</v>
      </c>
      <c r="Q138" s="96"/>
    </row>
    <row r="139" spans="1:17" x14ac:dyDescent="0.25">
      <c r="A139" s="249">
        <v>133</v>
      </c>
      <c r="B139" s="94"/>
      <c r="C139" s="94"/>
      <c r="D139" s="95"/>
      <c r="E139" s="262"/>
      <c r="F139" s="96"/>
      <c r="G139" s="96"/>
      <c r="H139" s="419"/>
      <c r="I139" s="279"/>
      <c r="J139" s="246" t="e">
        <f>IF(AND(Q139="",#REF!&gt;0,#REF!&lt;5),K139,)</f>
        <v>#REF!</v>
      </c>
      <c r="K139" s="244" t="str">
        <f>IF(D139="","ZZZ9",IF(AND(#REF!&gt;0,#REF!&lt;5),D139&amp;#REF!,D139&amp;"9"))</f>
        <v>ZZZ9</v>
      </c>
      <c r="L139" s="248">
        <f t="shared" si="9"/>
        <v>999</v>
      </c>
      <c r="M139" s="278">
        <f t="shared" si="10"/>
        <v>999</v>
      </c>
      <c r="N139" s="273"/>
      <c r="O139" s="96"/>
      <c r="P139" s="113">
        <f t="shared" si="11"/>
        <v>999</v>
      </c>
      <c r="Q139" s="96"/>
    </row>
    <row r="140" spans="1:17" x14ac:dyDescent="0.25">
      <c r="A140" s="249">
        <v>134</v>
      </c>
      <c r="B140" s="94"/>
      <c r="C140" s="94"/>
      <c r="D140" s="95"/>
      <c r="E140" s="262"/>
      <c r="F140" s="96"/>
      <c r="G140" s="96"/>
      <c r="H140" s="419"/>
      <c r="I140" s="279"/>
      <c r="J140" s="246" t="e">
        <f>IF(AND(Q140="",#REF!&gt;0,#REF!&lt;5),K140,)</f>
        <v>#REF!</v>
      </c>
      <c r="K140" s="244" t="str">
        <f>IF(D140="","ZZZ9",IF(AND(#REF!&gt;0,#REF!&lt;5),D140&amp;#REF!,D140&amp;"9"))</f>
        <v>ZZZ9</v>
      </c>
      <c r="L140" s="248">
        <f t="shared" si="9"/>
        <v>999</v>
      </c>
      <c r="M140" s="278">
        <f t="shared" si="10"/>
        <v>999</v>
      </c>
      <c r="N140" s="273"/>
      <c r="O140" s="96"/>
      <c r="P140" s="113">
        <f t="shared" si="11"/>
        <v>999</v>
      </c>
      <c r="Q140" s="96"/>
    </row>
    <row r="141" spans="1:17" x14ac:dyDescent="0.25">
      <c r="A141" s="249">
        <v>135</v>
      </c>
      <c r="B141" s="94"/>
      <c r="C141" s="94"/>
      <c r="D141" s="95"/>
      <c r="E141" s="262"/>
      <c r="F141" s="96"/>
      <c r="G141" s="96"/>
      <c r="H141" s="419"/>
      <c r="I141" s="279"/>
      <c r="J141" s="246" t="e">
        <f>IF(AND(Q141="",#REF!&gt;0,#REF!&lt;5),K141,)</f>
        <v>#REF!</v>
      </c>
      <c r="K141" s="244" t="str">
        <f>IF(D141="","ZZZ9",IF(AND(#REF!&gt;0,#REF!&lt;5),D141&amp;#REF!,D141&amp;"9"))</f>
        <v>ZZZ9</v>
      </c>
      <c r="L141" s="248">
        <f t="shared" si="9"/>
        <v>999</v>
      </c>
      <c r="M141" s="278">
        <f t="shared" si="10"/>
        <v>999</v>
      </c>
      <c r="N141" s="273"/>
      <c r="O141" s="279"/>
      <c r="P141" s="280">
        <f t="shared" si="11"/>
        <v>999</v>
      </c>
      <c r="Q141" s="279"/>
    </row>
    <row r="142" spans="1:17" x14ac:dyDescent="0.25">
      <c r="A142" s="249">
        <v>136</v>
      </c>
      <c r="B142" s="94"/>
      <c r="C142" s="94"/>
      <c r="D142" s="95"/>
      <c r="E142" s="262"/>
      <c r="F142" s="96"/>
      <c r="G142" s="96"/>
      <c r="H142" s="419"/>
      <c r="I142" s="279"/>
      <c r="J142" s="246" t="e">
        <f>IF(AND(Q142="",#REF!&gt;0,#REF!&lt;5),K142,)</f>
        <v>#REF!</v>
      </c>
      <c r="K142" s="244" t="str">
        <f>IF(D142="","ZZZ9",IF(AND(#REF!&gt;0,#REF!&lt;5),D142&amp;#REF!,D142&amp;"9"))</f>
        <v>ZZZ9</v>
      </c>
      <c r="L142" s="248">
        <f t="shared" si="9"/>
        <v>999</v>
      </c>
      <c r="M142" s="278">
        <f t="shared" si="10"/>
        <v>999</v>
      </c>
      <c r="N142" s="273"/>
      <c r="O142" s="96"/>
      <c r="P142" s="113">
        <f t="shared" si="11"/>
        <v>999</v>
      </c>
      <c r="Q142" s="96"/>
    </row>
    <row r="143" spans="1:17" x14ac:dyDescent="0.25">
      <c r="A143" s="249">
        <v>137</v>
      </c>
      <c r="B143" s="94"/>
      <c r="C143" s="94"/>
      <c r="D143" s="95"/>
      <c r="E143" s="262"/>
      <c r="F143" s="96"/>
      <c r="G143" s="96"/>
      <c r="H143" s="419"/>
      <c r="I143" s="279"/>
      <c r="J143" s="246" t="e">
        <f>IF(AND(Q143="",#REF!&gt;0,#REF!&lt;5),K143,)</f>
        <v>#REF!</v>
      </c>
      <c r="K143" s="244" t="str">
        <f>IF(D143="","ZZZ9",IF(AND(#REF!&gt;0,#REF!&lt;5),D143&amp;#REF!,D143&amp;"9"))</f>
        <v>ZZZ9</v>
      </c>
      <c r="L143" s="248">
        <f t="shared" si="9"/>
        <v>999</v>
      </c>
      <c r="M143" s="278">
        <f t="shared" si="10"/>
        <v>999</v>
      </c>
      <c r="N143" s="273"/>
      <c r="O143" s="96"/>
      <c r="P143" s="113">
        <f t="shared" si="11"/>
        <v>999</v>
      </c>
      <c r="Q143" s="96"/>
    </row>
    <row r="144" spans="1:17" x14ac:dyDescent="0.25">
      <c r="A144" s="249">
        <v>138</v>
      </c>
      <c r="B144" s="94"/>
      <c r="C144" s="94"/>
      <c r="D144" s="95"/>
      <c r="E144" s="262"/>
      <c r="F144" s="96"/>
      <c r="G144" s="96"/>
      <c r="H144" s="419"/>
      <c r="I144" s="279"/>
      <c r="J144" s="246" t="e">
        <f>IF(AND(Q144="",#REF!&gt;0,#REF!&lt;5),K144,)</f>
        <v>#REF!</v>
      </c>
      <c r="K144" s="244" t="str">
        <f>IF(D144="","ZZZ9",IF(AND(#REF!&gt;0,#REF!&lt;5),D144&amp;#REF!,D144&amp;"9"))</f>
        <v>ZZZ9</v>
      </c>
      <c r="L144" s="248">
        <f t="shared" si="9"/>
        <v>999</v>
      </c>
      <c r="M144" s="278">
        <f t="shared" si="10"/>
        <v>999</v>
      </c>
      <c r="N144" s="273"/>
      <c r="O144" s="96"/>
      <c r="P144" s="113">
        <f t="shared" si="11"/>
        <v>999</v>
      </c>
      <c r="Q144" s="96"/>
    </row>
    <row r="145" spans="1:17" x14ac:dyDescent="0.25">
      <c r="A145" s="249">
        <v>139</v>
      </c>
      <c r="B145" s="94"/>
      <c r="C145" s="94"/>
      <c r="D145" s="95"/>
      <c r="E145" s="262"/>
      <c r="F145" s="96"/>
      <c r="G145" s="96"/>
      <c r="H145" s="419"/>
      <c r="I145" s="279"/>
      <c r="J145" s="246" t="e">
        <f>IF(AND(Q145="",#REF!&gt;0,#REF!&lt;5),K145,)</f>
        <v>#REF!</v>
      </c>
      <c r="K145" s="244" t="str">
        <f>IF(D145="","ZZZ9",IF(AND(#REF!&gt;0,#REF!&lt;5),D145&amp;#REF!,D145&amp;"9"))</f>
        <v>ZZZ9</v>
      </c>
      <c r="L145" s="248">
        <f t="shared" si="9"/>
        <v>999</v>
      </c>
      <c r="M145" s="278">
        <f t="shared" si="10"/>
        <v>999</v>
      </c>
      <c r="N145" s="273"/>
      <c r="O145" s="96"/>
      <c r="P145" s="113">
        <f t="shared" si="11"/>
        <v>999</v>
      </c>
      <c r="Q145" s="96"/>
    </row>
    <row r="146" spans="1:17" x14ac:dyDescent="0.25">
      <c r="A146" s="249">
        <v>140</v>
      </c>
      <c r="B146" s="94"/>
      <c r="C146" s="94"/>
      <c r="D146" s="95"/>
      <c r="E146" s="262"/>
      <c r="F146" s="96"/>
      <c r="G146" s="96"/>
      <c r="H146" s="419"/>
      <c r="I146" s="279"/>
      <c r="J146" s="246" t="e">
        <f>IF(AND(Q146="",#REF!&gt;0,#REF!&lt;5),K146,)</f>
        <v>#REF!</v>
      </c>
      <c r="K146" s="244" t="str">
        <f>IF(D146="","ZZZ9",IF(AND(#REF!&gt;0,#REF!&lt;5),D146&amp;#REF!,D146&amp;"9"))</f>
        <v>ZZZ9</v>
      </c>
      <c r="L146" s="248">
        <f t="shared" si="9"/>
        <v>999</v>
      </c>
      <c r="M146" s="278">
        <f t="shared" si="10"/>
        <v>999</v>
      </c>
      <c r="N146" s="273"/>
      <c r="O146" s="96"/>
      <c r="P146" s="113">
        <f t="shared" si="11"/>
        <v>999</v>
      </c>
      <c r="Q146" s="96"/>
    </row>
    <row r="147" spans="1:17" x14ac:dyDescent="0.25">
      <c r="A147" s="249">
        <v>141</v>
      </c>
      <c r="B147" s="94"/>
      <c r="C147" s="94"/>
      <c r="D147" s="95"/>
      <c r="E147" s="262"/>
      <c r="F147" s="96"/>
      <c r="G147" s="96"/>
      <c r="H147" s="419"/>
      <c r="I147" s="279"/>
      <c r="J147" s="246" t="e">
        <f>IF(AND(Q147="",#REF!&gt;0,#REF!&lt;5),K147,)</f>
        <v>#REF!</v>
      </c>
      <c r="K147" s="244" t="str">
        <f>IF(D147="","ZZZ9",IF(AND(#REF!&gt;0,#REF!&lt;5),D147&amp;#REF!,D147&amp;"9"))</f>
        <v>ZZZ9</v>
      </c>
      <c r="L147" s="248">
        <f t="shared" si="9"/>
        <v>999</v>
      </c>
      <c r="M147" s="278">
        <f t="shared" si="10"/>
        <v>999</v>
      </c>
      <c r="N147" s="273"/>
      <c r="O147" s="96"/>
      <c r="P147" s="113">
        <f t="shared" si="11"/>
        <v>999</v>
      </c>
      <c r="Q147" s="96"/>
    </row>
    <row r="148" spans="1:17" x14ac:dyDescent="0.25">
      <c r="A148" s="249">
        <v>142</v>
      </c>
      <c r="B148" s="94"/>
      <c r="C148" s="94"/>
      <c r="D148" s="95"/>
      <c r="E148" s="262"/>
      <c r="F148" s="96"/>
      <c r="G148" s="96"/>
      <c r="H148" s="419"/>
      <c r="I148" s="279"/>
      <c r="J148" s="246" t="e">
        <f>IF(AND(Q148="",#REF!&gt;0,#REF!&lt;5),K148,)</f>
        <v>#REF!</v>
      </c>
      <c r="K148" s="244" t="str">
        <f>IF(D148="","ZZZ9",IF(AND(#REF!&gt;0,#REF!&lt;5),D148&amp;#REF!,D148&amp;"9"))</f>
        <v>ZZZ9</v>
      </c>
      <c r="L148" s="248">
        <f t="shared" si="9"/>
        <v>999</v>
      </c>
      <c r="M148" s="278">
        <f t="shared" si="10"/>
        <v>999</v>
      </c>
      <c r="N148" s="273"/>
      <c r="O148" s="279"/>
      <c r="P148" s="280">
        <f t="shared" si="11"/>
        <v>999</v>
      </c>
      <c r="Q148" s="279"/>
    </row>
    <row r="149" spans="1:17" x14ac:dyDescent="0.25">
      <c r="A149" s="249">
        <v>143</v>
      </c>
      <c r="B149" s="94"/>
      <c r="C149" s="94"/>
      <c r="D149" s="95"/>
      <c r="E149" s="262"/>
      <c r="F149" s="96"/>
      <c r="G149" s="96"/>
      <c r="H149" s="419"/>
      <c r="I149" s="279"/>
      <c r="J149" s="246" t="e">
        <f>IF(AND(Q149="",#REF!&gt;0,#REF!&lt;5),K149,)</f>
        <v>#REF!</v>
      </c>
      <c r="K149" s="244" t="str">
        <f>IF(D149="","ZZZ9",IF(AND(#REF!&gt;0,#REF!&lt;5),D149&amp;#REF!,D149&amp;"9"))</f>
        <v>ZZZ9</v>
      </c>
      <c r="L149" s="248">
        <f t="shared" si="9"/>
        <v>999</v>
      </c>
      <c r="M149" s="278">
        <f t="shared" si="10"/>
        <v>999</v>
      </c>
      <c r="N149" s="273"/>
      <c r="O149" s="96"/>
      <c r="P149" s="113">
        <f t="shared" si="11"/>
        <v>999</v>
      </c>
      <c r="Q149" s="96"/>
    </row>
    <row r="150" spans="1:17" x14ac:dyDescent="0.25">
      <c r="A150" s="249">
        <v>144</v>
      </c>
      <c r="B150" s="94"/>
      <c r="C150" s="94"/>
      <c r="D150" s="95"/>
      <c r="E150" s="262"/>
      <c r="F150" s="96"/>
      <c r="G150" s="96"/>
      <c r="H150" s="419"/>
      <c r="I150" s="279"/>
      <c r="J150" s="246" t="e">
        <f>IF(AND(Q150="",#REF!&gt;0,#REF!&lt;5),K150,)</f>
        <v>#REF!</v>
      </c>
      <c r="K150" s="244" t="str">
        <f>IF(D150="","ZZZ9",IF(AND(#REF!&gt;0,#REF!&lt;5),D150&amp;#REF!,D150&amp;"9"))</f>
        <v>ZZZ9</v>
      </c>
      <c r="L150" s="248">
        <f t="shared" si="9"/>
        <v>999</v>
      </c>
      <c r="M150" s="278">
        <f t="shared" si="10"/>
        <v>999</v>
      </c>
      <c r="N150" s="273"/>
      <c r="O150" s="96"/>
      <c r="P150" s="113">
        <f t="shared" si="11"/>
        <v>999</v>
      </c>
      <c r="Q150" s="96"/>
    </row>
    <row r="151" spans="1:17" x14ac:dyDescent="0.25">
      <c r="A151" s="249">
        <v>145</v>
      </c>
      <c r="B151" s="94"/>
      <c r="C151" s="94"/>
      <c r="D151" s="95"/>
      <c r="E151" s="262"/>
      <c r="F151" s="96"/>
      <c r="G151" s="96"/>
      <c r="H151" s="419"/>
      <c r="I151" s="279"/>
      <c r="J151" s="246" t="e">
        <f>IF(AND(Q151="",#REF!&gt;0,#REF!&lt;5),K151,)</f>
        <v>#REF!</v>
      </c>
      <c r="K151" s="244" t="str">
        <f>IF(D151="","ZZZ9",IF(AND(#REF!&gt;0,#REF!&lt;5),D151&amp;#REF!,D151&amp;"9"))</f>
        <v>ZZZ9</v>
      </c>
      <c r="L151" s="248">
        <f t="shared" si="9"/>
        <v>999</v>
      </c>
      <c r="M151" s="278">
        <f t="shared" si="10"/>
        <v>999</v>
      </c>
      <c r="N151" s="273"/>
      <c r="O151" s="96"/>
      <c r="P151" s="113">
        <f t="shared" si="11"/>
        <v>999</v>
      </c>
      <c r="Q151" s="96"/>
    </row>
    <row r="152" spans="1:17" x14ac:dyDescent="0.25">
      <c r="A152" s="249">
        <v>146</v>
      </c>
      <c r="B152" s="94"/>
      <c r="C152" s="94"/>
      <c r="D152" s="95"/>
      <c r="E152" s="262"/>
      <c r="F152" s="96"/>
      <c r="G152" s="96"/>
      <c r="H152" s="419"/>
      <c r="I152" s="279"/>
      <c r="J152" s="246" t="e">
        <f>IF(AND(Q152="",#REF!&gt;0,#REF!&lt;5),K152,)</f>
        <v>#REF!</v>
      </c>
      <c r="K152" s="244" t="str">
        <f>IF(D152="","ZZZ9",IF(AND(#REF!&gt;0,#REF!&lt;5),D152&amp;#REF!,D152&amp;"9"))</f>
        <v>ZZZ9</v>
      </c>
      <c r="L152" s="248">
        <f t="shared" si="9"/>
        <v>999</v>
      </c>
      <c r="M152" s="278">
        <f t="shared" si="10"/>
        <v>999</v>
      </c>
      <c r="N152" s="273"/>
      <c r="O152" s="96"/>
      <c r="P152" s="113">
        <f t="shared" si="11"/>
        <v>999</v>
      </c>
      <c r="Q152" s="96"/>
    </row>
    <row r="153" spans="1:17" x14ac:dyDescent="0.25">
      <c r="A153" s="249">
        <v>147</v>
      </c>
      <c r="B153" s="94"/>
      <c r="C153" s="94"/>
      <c r="D153" s="95"/>
      <c r="E153" s="262"/>
      <c r="F153" s="96"/>
      <c r="G153" s="96"/>
      <c r="H153" s="419"/>
      <c r="I153" s="279"/>
      <c r="J153" s="246" t="e">
        <f>IF(AND(Q153="",#REF!&gt;0,#REF!&lt;5),K153,)</f>
        <v>#REF!</v>
      </c>
      <c r="K153" s="244" t="str">
        <f>IF(D153="","ZZZ9",IF(AND(#REF!&gt;0,#REF!&lt;5),D153&amp;#REF!,D153&amp;"9"))</f>
        <v>ZZZ9</v>
      </c>
      <c r="L153" s="248">
        <f t="shared" si="9"/>
        <v>999</v>
      </c>
      <c r="M153" s="278">
        <f t="shared" si="10"/>
        <v>999</v>
      </c>
      <c r="N153" s="273"/>
      <c r="O153" s="96"/>
      <c r="P153" s="113">
        <f t="shared" si="11"/>
        <v>999</v>
      </c>
      <c r="Q153" s="96"/>
    </row>
    <row r="154" spans="1:17" x14ac:dyDescent="0.25">
      <c r="A154" s="249">
        <v>148</v>
      </c>
      <c r="B154" s="94"/>
      <c r="C154" s="94"/>
      <c r="D154" s="95"/>
      <c r="E154" s="262"/>
      <c r="F154" s="96"/>
      <c r="G154" s="96"/>
      <c r="H154" s="419"/>
      <c r="I154" s="279"/>
      <c r="J154" s="246" t="e">
        <f>IF(AND(Q154="",#REF!&gt;0,#REF!&lt;5),K154,)</f>
        <v>#REF!</v>
      </c>
      <c r="K154" s="244" t="str">
        <f>IF(D154="","ZZZ9",IF(AND(#REF!&gt;0,#REF!&lt;5),D154&amp;#REF!,D154&amp;"9"))</f>
        <v>ZZZ9</v>
      </c>
      <c r="L154" s="248">
        <f t="shared" si="9"/>
        <v>999</v>
      </c>
      <c r="M154" s="278">
        <f t="shared" si="10"/>
        <v>999</v>
      </c>
      <c r="N154" s="273"/>
      <c r="O154" s="96"/>
      <c r="P154" s="113">
        <f t="shared" si="11"/>
        <v>999</v>
      </c>
      <c r="Q154" s="96"/>
    </row>
    <row r="155" spans="1:17" x14ac:dyDescent="0.25">
      <c r="A155" s="249">
        <v>149</v>
      </c>
      <c r="B155" s="94"/>
      <c r="C155" s="94"/>
      <c r="D155" s="95"/>
      <c r="E155" s="262"/>
      <c r="F155" s="96"/>
      <c r="G155" s="96"/>
      <c r="H155" s="419"/>
      <c r="I155" s="279"/>
      <c r="J155" s="246" t="e">
        <f>IF(AND(Q155="",#REF!&gt;0,#REF!&lt;5),K155,)</f>
        <v>#REF!</v>
      </c>
      <c r="K155" s="244" t="str">
        <f>IF(D155="","ZZZ9",IF(AND(#REF!&gt;0,#REF!&lt;5),D155&amp;#REF!,D155&amp;"9"))</f>
        <v>ZZZ9</v>
      </c>
      <c r="L155" s="248">
        <f t="shared" si="9"/>
        <v>999</v>
      </c>
      <c r="M155" s="278">
        <f t="shared" si="10"/>
        <v>999</v>
      </c>
      <c r="N155" s="273"/>
      <c r="O155" s="96"/>
      <c r="P155" s="113">
        <f t="shared" si="11"/>
        <v>999</v>
      </c>
      <c r="Q155" s="96"/>
    </row>
    <row r="156" spans="1:17" x14ac:dyDescent="0.25">
      <c r="A156" s="249">
        <v>150</v>
      </c>
      <c r="B156" s="94"/>
      <c r="C156" s="94"/>
      <c r="D156" s="95"/>
      <c r="E156" s="262"/>
      <c r="F156" s="96"/>
      <c r="G156" s="96"/>
      <c r="H156" s="419"/>
      <c r="I156" s="279"/>
      <c r="J156" s="246" t="e">
        <f>IF(AND(Q156="",#REF!&gt;0,#REF!&lt;5),K156,)</f>
        <v>#REF!</v>
      </c>
      <c r="K156" s="244" t="str">
        <f>IF(D156="","ZZZ9",IF(AND(#REF!&gt;0,#REF!&lt;5),D156&amp;#REF!,D156&amp;"9"))</f>
        <v>ZZZ9</v>
      </c>
      <c r="L156" s="248">
        <f t="shared" si="9"/>
        <v>999</v>
      </c>
      <c r="M156" s="278">
        <f t="shared" si="10"/>
        <v>999</v>
      </c>
      <c r="N156" s="273"/>
      <c r="O156" s="96"/>
      <c r="P156" s="113">
        <f t="shared" si="11"/>
        <v>999</v>
      </c>
      <c r="Q156" s="96"/>
    </row>
  </sheetData>
  <phoneticPr fontId="63" type="noConversion"/>
  <conditionalFormatting sqref="A7:A14 A15:D156">
    <cfRule type="expression" dxfId="93" priority="18" stopIfTrue="1">
      <formula>$Q7&gt;=1</formula>
    </cfRule>
  </conditionalFormatting>
  <conditionalFormatting sqref="C7:D14 B15:D37">
    <cfRule type="expression" dxfId="92" priority="1" stopIfTrue="1">
      <formula>$Q7&gt;=1</formula>
    </cfRule>
  </conditionalFormatting>
  <conditionalFormatting sqref="E7:E14">
    <cfRule type="expression" dxfId="91" priority="6" stopIfTrue="1">
      <formula>AND(ROUNDDOWN(($A$4-E7)/365.25,0)&lt;=13,G7&lt;&gt;"OK")</formula>
    </cfRule>
    <cfRule type="expression" dxfId="90" priority="7" stopIfTrue="1">
      <formula>AND(ROUNDDOWN(($A$4-E7)/365.25,0)&lt;=14,G7&lt;&gt;"OK")</formula>
    </cfRule>
    <cfRule type="expression" dxfId="89" priority="8" stopIfTrue="1">
      <formula>AND(ROUNDDOWN(($A$4-E7)/365.25,0)&lt;=17,G7&lt;&gt;"OK")</formula>
    </cfRule>
    <cfRule type="expression" dxfId="88" priority="11" stopIfTrue="1">
      <formula>AND(ROUNDDOWN(($A$4-E7)/365.25,0)&lt;=13,G7&lt;&gt;"OK")</formula>
    </cfRule>
    <cfRule type="expression" dxfId="87" priority="12" stopIfTrue="1">
      <formula>AND(ROUNDDOWN(($A$4-E7)/365.25,0)&lt;=14,G7&lt;&gt;"OK")</formula>
    </cfRule>
    <cfRule type="expression" dxfId="86" priority="13" stopIfTrue="1">
      <formula>AND(ROUNDDOWN(($A$4-E7)/365.25,0)&lt;=17,G7&lt;&gt;"OK")</formula>
    </cfRule>
  </conditionalFormatting>
  <conditionalFormatting sqref="E7:E27 E29:E37">
    <cfRule type="expression" dxfId="85" priority="2" stopIfTrue="1">
      <formula>AND(ROUNDDOWN(($A$4-E7)/365.25,0)&lt;=13,G7&lt;&gt;"OK")</formula>
    </cfRule>
    <cfRule type="expression" dxfId="84" priority="3" stopIfTrue="1">
      <formula>AND(ROUNDDOWN(($A$4-E7)/365.25,0)&lt;=14,G7&lt;&gt;"OK")</formula>
    </cfRule>
    <cfRule type="expression" dxfId="83" priority="4" stopIfTrue="1">
      <formula>AND(ROUNDDOWN(($A$4-E7)/365.25,0)&lt;=17,G7&lt;&gt;"OK")</formula>
    </cfRule>
  </conditionalFormatting>
  <conditionalFormatting sqref="E7:E156">
    <cfRule type="expression" dxfId="82" priority="14" stopIfTrue="1">
      <formula>AND(ROUNDDOWN(($A$4-E7)/365.25,0)&lt;=13,G7&lt;&gt;"OK")</formula>
    </cfRule>
    <cfRule type="expression" dxfId="81" priority="15" stopIfTrue="1">
      <formula>AND(ROUNDDOWN(($A$4-E7)/365.25,0)&lt;=14,G7&lt;&gt;"OK")</formula>
    </cfRule>
    <cfRule type="expression" dxfId="80" priority="16" stopIfTrue="1">
      <formula>AND(ROUNDDOWN(($A$4-E7)/365.25,0)&lt;=17,G7&lt;&gt;"OK")</formula>
    </cfRule>
  </conditionalFormatting>
  <conditionalFormatting sqref="J7:J156">
    <cfRule type="cellIs" dxfId="79" priority="10"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482" r:id="rId4" name="Button 82">
              <controlPr defaultSize="0" print="0" autoFill="0" autoPict="0" macro="[0]!egyeni_fotabla_sorsolasi_ranglista">
                <anchor moveWithCells="1" sizeWithCells="1">
                  <from>
                    <xdr:col>7</xdr:col>
                    <xdr:colOff>205740</xdr:colOff>
                    <xdr:row>0</xdr:row>
                    <xdr:rowOff>68580</xdr:rowOff>
                  </from>
                  <to>
                    <xdr:col>14</xdr:col>
                    <xdr:colOff>129540</xdr:colOff>
                    <xdr:row>1</xdr:row>
                    <xdr:rowOff>137160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Munka6">
    <tabColor indexed="11"/>
  </sheetPr>
  <dimension ref="A1:AP140"/>
  <sheetViews>
    <sheetView zoomScaleNormal="100" workbookViewId="0"/>
  </sheetViews>
  <sheetFormatPr defaultRowHeight="13.2" x14ac:dyDescent="0.25"/>
  <cols>
    <col min="1" max="1" width="4.44140625" customWidth="1"/>
    <col min="2" max="2" width="4.33203125" hidden="1" customWidth="1"/>
    <col min="3" max="3" width="20" bestFit="1" customWidth="1"/>
    <col min="4" max="4" width="2.6640625" customWidth="1"/>
    <col min="5" max="5" width="7.6640625" customWidth="1"/>
    <col min="6" max="6" width="5.88671875" customWidth="1"/>
    <col min="7" max="7" width="1.6640625" style="114" customWidth="1"/>
    <col min="8" max="8" width="10.6640625" customWidth="1"/>
    <col min="9" max="9" width="1.6640625" style="114" customWidth="1"/>
    <col min="10" max="10" width="10.6640625" customWidth="1"/>
    <col min="11" max="11" width="1.6640625" style="115" customWidth="1"/>
    <col min="12" max="12" width="10.6640625" customWidth="1"/>
    <col min="13" max="13" width="1.6640625" style="114" customWidth="1"/>
    <col min="14" max="14" width="10.6640625" customWidth="1"/>
    <col min="15" max="15" width="1.6640625" style="115" customWidth="1"/>
    <col min="16" max="16" width="9.109375" hidden="1" customWidth="1"/>
    <col min="17" max="17" width="8.6640625" customWidth="1"/>
    <col min="18" max="18" width="9.109375" hidden="1" customWidth="1"/>
    <col min="22" max="24" width="0" hidden="1" customWidth="1"/>
    <col min="25" max="25" width="10.33203125" hidden="1" customWidth="1"/>
    <col min="26" max="31" width="0" hidden="1" customWidth="1"/>
    <col min="32" max="34" width="9.109375" style="413" customWidth="1"/>
  </cols>
  <sheetData>
    <row r="1" spans="1:42" s="116" customFormat="1" ht="21.75" customHeight="1" x14ac:dyDescent="0.25">
      <c r="A1" s="469" t="s">
        <v>131</v>
      </c>
      <c r="B1" s="293"/>
      <c r="C1" s="293"/>
      <c r="D1" s="293"/>
      <c r="E1" s="292"/>
      <c r="F1" s="294"/>
      <c r="G1" s="295"/>
      <c r="H1" s="296" t="s">
        <v>52</v>
      </c>
      <c r="I1" s="297"/>
      <c r="J1" s="298"/>
      <c r="K1" s="295"/>
      <c r="L1" s="295" t="s">
        <v>13</v>
      </c>
      <c r="M1" s="295"/>
      <c r="N1" s="293"/>
      <c r="O1" s="295"/>
      <c r="Q1" s="340"/>
      <c r="R1" s="340"/>
      <c r="S1" s="340"/>
      <c r="T1" s="340"/>
      <c r="U1" s="340"/>
      <c r="V1" s="340"/>
      <c r="W1" s="340"/>
      <c r="X1" s="340"/>
      <c r="Y1" s="407" t="e">
        <f>IF($V$5=1,CONCATENATE(VLOOKUP($V$3,$X$2:$AE$14,2)),CONCATENATE(VLOOKUP($V$3,$X$16:$AE$25,2)))</f>
        <v>#N/A</v>
      </c>
      <c r="Z1" s="407" t="e">
        <f>IF($V$5=1,CONCATENATE(VLOOKUP($V$3,$X$2:$AE$14,3)),CONCATENATE(VLOOKUP($V$3,$X$16:$AE$25,3)))</f>
        <v>#N/A</v>
      </c>
      <c r="AA1" s="407" t="e">
        <f>IF($V$5=1,CONCATENATE(VLOOKUP($V$3,$X$2:$AE$14,4)),CONCATENATE(VLOOKUP($V$3,$X$16:$AE$25,4)))</f>
        <v>#N/A</v>
      </c>
      <c r="AB1" s="407" t="e">
        <f>IF($V$5=1,CONCATENATE(VLOOKUP($V$3,$X$2:$AE$14,5)),CONCATENATE(VLOOKUP($V$3,$X$16:$AE$25,5)))</f>
        <v>#N/A</v>
      </c>
      <c r="AC1" s="407" t="e">
        <f>IF($V$5=1,CONCATENATE(VLOOKUP($V$3,$X$2:$AE$14,6)),CONCATENATE(VLOOKUP($V$3,$X$16:$AE$25,6)))</f>
        <v>#N/A</v>
      </c>
      <c r="AD1" s="407" t="e">
        <f>IF($V$5=1,CONCATENATE(VLOOKUP($V$3,$X$2:$AE$14,7)),CONCATENATE(VLOOKUP($V$3,$X$16:$AE$25,7)))</f>
        <v>#N/A</v>
      </c>
      <c r="AE1" s="407" t="e">
        <f>IF($V$5=1,CONCATENATE(VLOOKUP($V$3,$X$2:$AE$14,8)),CONCATENATE(VLOOKUP($V$3,$X$16:$AE$25,8)))</f>
        <v>#N/A</v>
      </c>
      <c r="AF1" s="410"/>
      <c r="AG1" s="410"/>
      <c r="AH1" s="410"/>
    </row>
    <row r="2" spans="1:42" s="97" customFormat="1" x14ac:dyDescent="0.25">
      <c r="A2" s="466" t="s">
        <v>126</v>
      </c>
      <c r="B2" s="299" t="str">
        <f>Altalanos!$A$8</f>
        <v>NE1000</v>
      </c>
      <c r="C2" s="299"/>
      <c r="D2" s="300"/>
      <c r="E2" s="301"/>
      <c r="F2" s="301"/>
      <c r="G2" s="302"/>
      <c r="H2" s="297"/>
      <c r="I2" s="297"/>
      <c r="J2" s="297"/>
      <c r="K2" s="302"/>
      <c r="L2" s="301"/>
      <c r="M2" s="302"/>
      <c r="N2" s="301"/>
      <c r="O2" s="302"/>
      <c r="Q2" s="333"/>
      <c r="R2" s="333"/>
      <c r="S2" s="333"/>
      <c r="T2" s="333"/>
      <c r="U2" s="333"/>
      <c r="V2" s="402"/>
      <c r="W2" s="401"/>
      <c r="X2" s="401" t="s">
        <v>68</v>
      </c>
      <c r="Y2" s="395">
        <v>300</v>
      </c>
      <c r="Z2" s="395">
        <v>250</v>
      </c>
      <c r="AA2" s="395">
        <v>200</v>
      </c>
      <c r="AB2" s="395">
        <v>150</v>
      </c>
      <c r="AC2" s="395">
        <v>120</v>
      </c>
      <c r="AD2" s="395">
        <v>90</v>
      </c>
      <c r="AE2" s="395">
        <v>40</v>
      </c>
      <c r="AF2" s="386"/>
      <c r="AG2" s="386"/>
      <c r="AH2" s="386"/>
      <c r="AI2" s="333"/>
      <c r="AJ2" s="333"/>
      <c r="AK2" s="333"/>
      <c r="AL2" s="333"/>
      <c r="AM2" s="333"/>
      <c r="AN2" s="333"/>
      <c r="AO2" s="333"/>
      <c r="AP2" s="333"/>
    </row>
    <row r="3" spans="1:42" s="19" customFormat="1" ht="11.25" customHeight="1" x14ac:dyDescent="0.25">
      <c r="A3" s="50" t="s">
        <v>24</v>
      </c>
      <c r="B3" s="50"/>
      <c r="C3" s="50"/>
      <c r="D3" s="50" t="s">
        <v>21</v>
      </c>
      <c r="E3" s="50"/>
      <c r="F3" s="50"/>
      <c r="G3" s="121"/>
      <c r="H3" s="50" t="s">
        <v>29</v>
      </c>
      <c r="I3" s="121"/>
      <c r="J3" s="50"/>
      <c r="K3" s="121"/>
      <c r="L3" s="50"/>
      <c r="M3" s="121"/>
      <c r="N3" s="50"/>
      <c r="O3" s="51" t="s">
        <v>30</v>
      </c>
      <c r="Q3" s="334"/>
      <c r="R3" s="334"/>
      <c r="S3" s="334"/>
      <c r="T3" s="334"/>
      <c r="U3" s="334"/>
      <c r="V3" s="401" t="str">
        <f>IF(H4="OB","A",IF(H4="IX","W",IF(H4="","",H4)))</f>
        <v/>
      </c>
      <c r="W3" s="401"/>
      <c r="X3" s="401" t="s">
        <v>69</v>
      </c>
      <c r="Y3" s="395">
        <v>280</v>
      </c>
      <c r="Z3" s="395">
        <v>230</v>
      </c>
      <c r="AA3" s="395">
        <v>180</v>
      </c>
      <c r="AB3" s="395">
        <v>140</v>
      </c>
      <c r="AC3" s="395">
        <v>80</v>
      </c>
      <c r="AD3" s="395">
        <v>0</v>
      </c>
      <c r="AE3" s="395">
        <v>0</v>
      </c>
      <c r="AF3" s="386"/>
      <c r="AG3" s="386"/>
      <c r="AH3" s="386"/>
      <c r="AI3" s="334"/>
      <c r="AJ3" s="334"/>
      <c r="AK3" s="334"/>
      <c r="AL3" s="334"/>
      <c r="AM3" s="334"/>
      <c r="AN3" s="334"/>
      <c r="AO3" s="334"/>
      <c r="AP3" s="334"/>
    </row>
    <row r="4" spans="1:42" s="28" customFormat="1" ht="11.25" customHeight="1" thickBot="1" x14ac:dyDescent="0.3">
      <c r="A4" s="303"/>
      <c r="B4" s="304"/>
      <c r="C4" s="304"/>
      <c r="D4" s="304">
        <f>Altalanos!$C$10</f>
        <v>0</v>
      </c>
      <c r="E4" s="305"/>
      <c r="F4" s="304"/>
      <c r="G4" s="306"/>
      <c r="H4" s="307"/>
      <c r="I4" s="306"/>
      <c r="J4" s="308"/>
      <c r="K4" s="306"/>
      <c r="L4" s="304"/>
      <c r="M4" s="306"/>
      <c r="N4" s="304"/>
      <c r="O4" s="309">
        <f>Altalanos!$E$10</f>
        <v>0</v>
      </c>
      <c r="Q4" s="335"/>
      <c r="R4" s="335"/>
      <c r="S4" s="335"/>
      <c r="T4" s="335"/>
      <c r="U4" s="335"/>
      <c r="V4" s="401"/>
      <c r="W4" s="401"/>
      <c r="X4" s="401" t="s">
        <v>85</v>
      </c>
      <c r="Y4" s="395">
        <v>250</v>
      </c>
      <c r="Z4" s="395">
        <v>200</v>
      </c>
      <c r="AA4" s="395">
        <v>150</v>
      </c>
      <c r="AB4" s="395">
        <v>120</v>
      </c>
      <c r="AC4" s="395">
        <v>90</v>
      </c>
      <c r="AD4" s="395">
        <v>60</v>
      </c>
      <c r="AE4" s="395">
        <v>25</v>
      </c>
      <c r="AF4" s="386"/>
      <c r="AG4" s="386"/>
      <c r="AH4" s="386"/>
      <c r="AI4" s="335"/>
      <c r="AJ4" s="335"/>
      <c r="AK4" s="335"/>
      <c r="AL4" s="335"/>
      <c r="AM4" s="335"/>
      <c r="AN4" s="335"/>
      <c r="AO4" s="335"/>
      <c r="AP4" s="335"/>
    </row>
    <row r="5" spans="1:42" s="19" customFormat="1" x14ac:dyDescent="0.25">
      <c r="A5" s="126"/>
      <c r="B5" s="127" t="s">
        <v>40</v>
      </c>
      <c r="C5" s="128" t="s">
        <v>27</v>
      </c>
      <c r="D5" s="128" t="s">
        <v>28</v>
      </c>
      <c r="E5" s="128"/>
      <c r="F5" s="128" t="s">
        <v>31</v>
      </c>
      <c r="G5" s="128"/>
      <c r="H5" s="127" t="s">
        <v>41</v>
      </c>
      <c r="I5" s="129"/>
      <c r="J5" s="127" t="s">
        <v>58</v>
      </c>
      <c r="K5" s="129"/>
      <c r="L5" s="127" t="s">
        <v>57</v>
      </c>
      <c r="M5" s="129"/>
      <c r="N5" s="127"/>
      <c r="O5" s="130"/>
      <c r="Q5" s="334"/>
      <c r="R5" s="334"/>
      <c r="S5" s="334"/>
      <c r="T5" s="334"/>
      <c r="U5" s="334"/>
      <c r="V5" s="401">
        <f>IF(OR(Altalanos!$A$8="F1",Altalanos!$A$8="F2",Altalanos!$A$8="N1",Altalanos!$A$8="N2"),1,2)</f>
        <v>2</v>
      </c>
      <c r="W5" s="401"/>
      <c r="X5" s="401" t="s">
        <v>86</v>
      </c>
      <c r="Y5" s="395">
        <v>200</v>
      </c>
      <c r="Z5" s="395">
        <v>150</v>
      </c>
      <c r="AA5" s="395">
        <v>120</v>
      </c>
      <c r="AB5" s="395">
        <v>90</v>
      </c>
      <c r="AC5" s="395">
        <v>60</v>
      </c>
      <c r="AD5" s="395">
        <v>40</v>
      </c>
      <c r="AE5" s="395">
        <v>15</v>
      </c>
      <c r="AF5" s="386"/>
      <c r="AG5" s="386"/>
      <c r="AH5" s="386"/>
      <c r="AI5" s="334"/>
      <c r="AJ5" s="334"/>
      <c r="AK5" s="334"/>
      <c r="AL5" s="334"/>
      <c r="AM5" s="334"/>
      <c r="AN5" s="334"/>
      <c r="AO5" s="334"/>
      <c r="AP5" s="334"/>
    </row>
    <row r="6" spans="1:42" s="448" customFormat="1" ht="11.1" customHeight="1" thickBot="1" x14ac:dyDescent="0.3">
      <c r="A6" s="449"/>
      <c r="B6" s="450"/>
      <c r="C6" s="449" t="str">
        <f>IF(V3="","",CONCATENATE(VLOOKUP(V3,Y1:AE1,4)," pont"))</f>
        <v/>
      </c>
      <c r="D6" s="451"/>
      <c r="E6" s="452"/>
      <c r="F6" s="451"/>
      <c r="G6" s="453"/>
      <c r="H6" s="450" t="str">
        <f>IF(V3="","",CONCATENATE(VLOOKUP(V3,Y1:AE1,3)," pont"))</f>
        <v/>
      </c>
      <c r="I6" s="453"/>
      <c r="J6" s="450" t="str">
        <f>IF(V3="","",CONCATENATE(VLOOKUP(V3,Y1:AE1,2)," pont"))</f>
        <v/>
      </c>
      <c r="K6" s="453"/>
      <c r="L6" s="450" t="str">
        <f>IF(V3="","",CONCATENATE(VLOOKUP(V3,Y1:AE1,1)," pont"))</f>
        <v/>
      </c>
      <c r="M6" s="453"/>
      <c r="N6" s="450"/>
      <c r="O6" s="454"/>
      <c r="Q6" s="455"/>
      <c r="R6" s="455"/>
      <c r="S6" s="455"/>
      <c r="T6" s="455"/>
      <c r="U6" s="455"/>
      <c r="V6" s="456"/>
      <c r="W6" s="456"/>
      <c r="X6" s="456" t="s">
        <v>87</v>
      </c>
      <c r="Y6" s="457">
        <v>150</v>
      </c>
      <c r="Z6" s="457">
        <v>120</v>
      </c>
      <c r="AA6" s="457">
        <v>90</v>
      </c>
      <c r="AB6" s="457">
        <v>60</v>
      </c>
      <c r="AC6" s="457">
        <v>40</v>
      </c>
      <c r="AD6" s="457">
        <v>25</v>
      </c>
      <c r="AE6" s="457">
        <v>10</v>
      </c>
      <c r="AF6" s="458"/>
      <c r="AG6" s="458"/>
      <c r="AH6" s="458"/>
      <c r="AI6" s="455"/>
      <c r="AJ6" s="455"/>
      <c r="AK6" s="455"/>
      <c r="AL6" s="455"/>
      <c r="AM6" s="455"/>
      <c r="AN6" s="455"/>
      <c r="AO6" s="455"/>
      <c r="AP6" s="455"/>
    </row>
    <row r="7" spans="1:42" s="34" customFormat="1" ht="12.9" customHeight="1" x14ac:dyDescent="0.25">
      <c r="A7" s="131">
        <v>1</v>
      </c>
      <c r="B7" s="310">
        <v>1</v>
      </c>
      <c r="C7" s="311" t="str">
        <f>UPPER(IF($B7="","",VLOOKUP($B7,'NE1000 ELŐ'!$A$7:$O$22,2)))</f>
        <v>BÁNRÉVI BERNADETT (1)</v>
      </c>
      <c r="D7" s="311">
        <f>IF($B7="","",VLOOKUP($B7,'NE1000 ELŐ'!$A$7:$O$22,3))</f>
        <v>0</v>
      </c>
      <c r="E7" s="311"/>
      <c r="F7" s="311">
        <f>IF($B7="","",VLOOKUP($B7,'NE1000 ELŐ'!$A$7:$O$22,4))</f>
        <v>0</v>
      </c>
      <c r="G7" s="312"/>
      <c r="H7" s="313"/>
      <c r="I7" s="313"/>
      <c r="J7" s="313"/>
      <c r="K7" s="313"/>
      <c r="L7" s="136"/>
      <c r="M7" s="137"/>
      <c r="N7" s="138"/>
      <c r="O7" s="139"/>
      <c r="P7" s="140"/>
      <c r="Q7" s="140"/>
      <c r="R7" s="336" t="str">
        <f>Birók!P21</f>
        <v>Bíró</v>
      </c>
      <c r="S7" s="140"/>
      <c r="T7" s="140"/>
      <c r="U7" s="140"/>
      <c r="V7" s="401"/>
      <c r="W7" s="401"/>
      <c r="X7" s="401" t="s">
        <v>88</v>
      </c>
      <c r="Y7" s="395">
        <v>120</v>
      </c>
      <c r="Z7" s="395">
        <v>90</v>
      </c>
      <c r="AA7" s="395">
        <v>60</v>
      </c>
      <c r="AB7" s="395">
        <v>40</v>
      </c>
      <c r="AC7" s="395">
        <v>25</v>
      </c>
      <c r="AD7" s="395">
        <v>10</v>
      </c>
      <c r="AE7" s="395">
        <v>5</v>
      </c>
      <c r="AF7" s="386"/>
      <c r="AG7" s="386"/>
      <c r="AH7" s="386"/>
      <c r="AI7" s="140"/>
      <c r="AJ7" s="140"/>
      <c r="AK7" s="140"/>
      <c r="AL7" s="140"/>
      <c r="AM7" s="140"/>
      <c r="AN7" s="140"/>
      <c r="AO7" s="140"/>
      <c r="AP7" s="140"/>
    </row>
    <row r="8" spans="1:42" s="34" customFormat="1" ht="12.9" customHeight="1" x14ac:dyDescent="0.25">
      <c r="A8" s="142"/>
      <c r="B8" s="217"/>
      <c r="C8" s="314"/>
      <c r="D8" s="314"/>
      <c r="E8" s="315"/>
      <c r="F8" s="438" t="s">
        <v>0</v>
      </c>
      <c r="G8" s="147" t="s">
        <v>195</v>
      </c>
      <c r="H8" s="784" t="str">
        <f>UPPER(IF(OR(G8="a",G8="as"),C7,IF(OR(G8="b",G8="bs"),C9,)))</f>
        <v xml:space="preserve">BARTA-BONCZ NÓRA </v>
      </c>
      <c r="I8" s="316"/>
      <c r="J8" s="313"/>
      <c r="K8" s="313"/>
      <c r="L8" s="136"/>
      <c r="M8" s="137"/>
      <c r="N8" s="138"/>
      <c r="O8" s="139"/>
      <c r="P8" s="140"/>
      <c r="Q8" s="140"/>
      <c r="R8" s="337" t="str">
        <f>Birók!P22</f>
        <v xml:space="preserve"> </v>
      </c>
      <c r="S8" s="140"/>
      <c r="T8" s="140"/>
      <c r="U8" s="140"/>
      <c r="V8" s="401"/>
      <c r="W8" s="401"/>
      <c r="X8" s="401" t="s">
        <v>89</v>
      </c>
      <c r="Y8" s="395">
        <v>90</v>
      </c>
      <c r="Z8" s="395">
        <v>60</v>
      </c>
      <c r="AA8" s="395">
        <v>40</v>
      </c>
      <c r="AB8" s="395">
        <v>25</v>
      </c>
      <c r="AC8" s="395">
        <v>10</v>
      </c>
      <c r="AD8" s="395">
        <v>5</v>
      </c>
      <c r="AE8" s="395">
        <v>2</v>
      </c>
      <c r="AF8" s="386"/>
      <c r="AG8" s="386"/>
      <c r="AH8" s="386"/>
      <c r="AI8" s="140"/>
      <c r="AJ8" s="140"/>
      <c r="AK8" s="140"/>
      <c r="AL8" s="140"/>
      <c r="AM8" s="140"/>
      <c r="AN8" s="140"/>
      <c r="AO8" s="140"/>
      <c r="AP8" s="140"/>
    </row>
    <row r="9" spans="1:42" s="34" customFormat="1" ht="12.9" customHeight="1" x14ac:dyDescent="0.25">
      <c r="A9" s="142">
        <v>2</v>
      </c>
      <c r="B9" s="429">
        <v>2</v>
      </c>
      <c r="C9" s="356" t="str">
        <f>UPPER(IF($B9="","",VLOOKUP($B9,'NE1000 ELŐ'!$A$7:$O$22,2)))</f>
        <v xml:space="preserve">BARTA-BONCZ NÓRA </v>
      </c>
      <c r="D9" s="356">
        <f>IF($B9="","",VLOOKUP($B9,'NE1000 ELŐ'!$A$7:$O$22,3))</f>
        <v>0</v>
      </c>
      <c r="E9" s="356"/>
      <c r="F9" s="356">
        <f>IF($B9="","",VLOOKUP($B9,'NE1000 ELŐ'!$A$7:$O$22,4))</f>
        <v>0</v>
      </c>
      <c r="G9" s="318"/>
      <c r="H9" s="313" t="s">
        <v>202</v>
      </c>
      <c r="I9" s="319"/>
      <c r="J9" s="313"/>
      <c r="K9" s="313"/>
      <c r="L9" s="136"/>
      <c r="M9" s="137"/>
      <c r="N9" s="138"/>
      <c r="O9" s="139"/>
      <c r="P9" s="140"/>
      <c r="Q9" s="140"/>
      <c r="R9" s="337" t="str">
        <f>Birók!P23</f>
        <v xml:space="preserve"> </v>
      </c>
      <c r="S9" s="140"/>
      <c r="T9" s="140"/>
      <c r="U9" s="140"/>
      <c r="V9" s="401"/>
      <c r="W9" s="401"/>
      <c r="X9" s="401" t="s">
        <v>90</v>
      </c>
      <c r="Y9" s="395">
        <v>60</v>
      </c>
      <c r="Z9" s="395">
        <v>40</v>
      </c>
      <c r="AA9" s="395">
        <v>25</v>
      </c>
      <c r="AB9" s="395">
        <v>10</v>
      </c>
      <c r="AC9" s="395">
        <v>5</v>
      </c>
      <c r="AD9" s="395">
        <v>2</v>
      </c>
      <c r="AE9" s="395">
        <v>1</v>
      </c>
      <c r="AF9" s="386"/>
      <c r="AG9" s="386"/>
      <c r="AH9" s="386"/>
      <c r="AI9" s="140"/>
      <c r="AJ9" s="140"/>
      <c r="AK9" s="140"/>
      <c r="AL9" s="140"/>
      <c r="AM9" s="140"/>
      <c r="AN9" s="140"/>
      <c r="AO9" s="140"/>
      <c r="AP9" s="140"/>
    </row>
    <row r="10" spans="1:42" s="34" customFormat="1" ht="12.9" customHeight="1" x14ac:dyDescent="0.25">
      <c r="A10" s="142"/>
      <c r="B10" s="430"/>
      <c r="C10" s="431"/>
      <c r="D10" s="431"/>
      <c r="E10" s="432"/>
      <c r="F10" s="431"/>
      <c r="G10" s="320"/>
      <c r="H10" s="438" t="s">
        <v>0</v>
      </c>
      <c r="I10" s="154" t="s">
        <v>197</v>
      </c>
      <c r="J10" s="784" t="str">
        <f>UPPER(IF(OR(I10="a",I10="as"),H8,IF(OR(I10="b",I10="bs"),H12,)))</f>
        <v xml:space="preserve">BARTA-BONCZ NÓRA </v>
      </c>
      <c r="K10" s="321"/>
      <c r="L10" s="322"/>
      <c r="M10" s="322"/>
      <c r="N10" s="138"/>
      <c r="O10" s="139"/>
      <c r="P10" s="140"/>
      <c r="Q10" s="140"/>
      <c r="R10" s="337" t="str">
        <f>Birók!P24</f>
        <v xml:space="preserve"> </v>
      </c>
      <c r="S10" s="140"/>
      <c r="T10" s="140"/>
      <c r="U10" s="140"/>
      <c r="V10" s="401"/>
      <c r="W10" s="401"/>
      <c r="X10" s="401" t="s">
        <v>91</v>
      </c>
      <c r="Y10" s="395">
        <v>40</v>
      </c>
      <c r="Z10" s="395">
        <v>25</v>
      </c>
      <c r="AA10" s="395">
        <v>15</v>
      </c>
      <c r="AB10" s="395">
        <v>7</v>
      </c>
      <c r="AC10" s="395">
        <v>4</v>
      </c>
      <c r="AD10" s="395">
        <v>1</v>
      </c>
      <c r="AE10" s="395">
        <v>0</v>
      </c>
      <c r="AF10" s="386"/>
      <c r="AG10" s="386"/>
      <c r="AH10" s="386"/>
      <c r="AI10" s="140"/>
      <c r="AJ10" s="140"/>
      <c r="AK10" s="140"/>
      <c r="AL10" s="140"/>
      <c r="AM10" s="140"/>
      <c r="AN10" s="140"/>
      <c r="AO10" s="140"/>
      <c r="AP10" s="140"/>
    </row>
    <row r="11" spans="1:42" s="34" customFormat="1" ht="12.9" customHeight="1" x14ac:dyDescent="0.25">
      <c r="A11" s="142">
        <v>3</v>
      </c>
      <c r="B11" s="429">
        <v>3</v>
      </c>
      <c r="C11" s="356" t="str">
        <f>UPPER(IF($B11="","",VLOOKUP($B11,'NE1000 ELŐ'!$A$7:$O$22,2)))</f>
        <v xml:space="preserve">PAPP BRIGITTA </v>
      </c>
      <c r="D11" s="356">
        <f>IF($B11="","",VLOOKUP($B11,'NE1000 ELŐ'!$A$7:$O$22,3))</f>
        <v>0</v>
      </c>
      <c r="E11" s="356"/>
      <c r="F11" s="356">
        <f>IF($B11="","",VLOOKUP($B11,'NE1000 ELŐ'!$A$7:$O$22,4))</f>
        <v>0</v>
      </c>
      <c r="G11" s="312"/>
      <c r="H11" s="313"/>
      <c r="I11" s="323"/>
      <c r="J11" s="313" t="s">
        <v>200</v>
      </c>
      <c r="K11" s="324"/>
      <c r="L11" s="322"/>
      <c r="M11" s="322"/>
      <c r="N11" s="138"/>
      <c r="O11" s="139"/>
      <c r="P11" s="140"/>
      <c r="Q11" s="140"/>
      <c r="R11" s="337" t="str">
        <f>Birók!P25</f>
        <v xml:space="preserve"> </v>
      </c>
      <c r="S11" s="140"/>
      <c r="T11" s="140"/>
      <c r="U11" s="140"/>
      <c r="V11" s="401"/>
      <c r="W11" s="401"/>
      <c r="X11" s="401" t="s">
        <v>92</v>
      </c>
      <c r="Y11" s="395">
        <v>25</v>
      </c>
      <c r="Z11" s="395">
        <v>15</v>
      </c>
      <c r="AA11" s="395">
        <v>10</v>
      </c>
      <c r="AB11" s="395">
        <v>6</v>
      </c>
      <c r="AC11" s="395">
        <v>3</v>
      </c>
      <c r="AD11" s="395">
        <v>1</v>
      </c>
      <c r="AE11" s="395">
        <v>0</v>
      </c>
      <c r="AF11" s="386"/>
      <c r="AG11" s="386"/>
      <c r="AH11" s="386"/>
      <c r="AI11" s="140"/>
      <c r="AJ11" s="140"/>
      <c r="AK11" s="140"/>
      <c r="AL11" s="140"/>
      <c r="AM11" s="140"/>
      <c r="AN11" s="140"/>
      <c r="AO11" s="140"/>
      <c r="AP11" s="140"/>
    </row>
    <row r="12" spans="1:42" s="34" customFormat="1" ht="12.9" customHeight="1" x14ac:dyDescent="0.25">
      <c r="A12" s="142"/>
      <c r="B12" s="430"/>
      <c r="C12" s="431"/>
      <c r="D12" s="431"/>
      <c r="E12" s="432"/>
      <c r="F12" s="438" t="s">
        <v>0</v>
      </c>
      <c r="G12" s="147" t="s">
        <v>195</v>
      </c>
      <c r="H12" s="316" t="str">
        <f>UPPER(IF(OR(G12="a",G12="as"),C11,IF(OR(G12="b",G12="bs"),C13,)))</f>
        <v>IMOLA ATKINS</v>
      </c>
      <c r="I12" s="325"/>
      <c r="J12" s="313"/>
      <c r="K12" s="324"/>
      <c r="L12" s="322"/>
      <c r="M12" s="322"/>
      <c r="N12" s="138"/>
      <c r="O12" s="139"/>
      <c r="P12" s="140"/>
      <c r="Q12" s="140"/>
      <c r="R12" s="337" t="str">
        <f>Birók!P26</f>
        <v xml:space="preserve"> </v>
      </c>
      <c r="S12" s="140"/>
      <c r="T12" s="140"/>
      <c r="U12" s="140"/>
      <c r="V12" s="401"/>
      <c r="W12" s="401"/>
      <c r="X12" s="401" t="s">
        <v>97</v>
      </c>
      <c r="Y12" s="395">
        <v>15</v>
      </c>
      <c r="Z12" s="395">
        <v>10</v>
      </c>
      <c r="AA12" s="395">
        <v>6</v>
      </c>
      <c r="AB12" s="395">
        <v>3</v>
      </c>
      <c r="AC12" s="395">
        <v>1</v>
      </c>
      <c r="AD12" s="395">
        <v>0</v>
      </c>
      <c r="AE12" s="395">
        <v>0</v>
      </c>
      <c r="AF12" s="386"/>
      <c r="AG12" s="386"/>
      <c r="AH12" s="386"/>
      <c r="AI12" s="140"/>
      <c r="AJ12" s="140"/>
      <c r="AK12" s="140"/>
      <c r="AL12" s="140"/>
      <c r="AM12" s="140"/>
      <c r="AN12" s="140"/>
      <c r="AO12" s="140"/>
      <c r="AP12" s="140"/>
    </row>
    <row r="13" spans="1:42" s="34" customFormat="1" ht="12.9" customHeight="1" x14ac:dyDescent="0.25">
      <c r="A13" s="142">
        <v>4</v>
      </c>
      <c r="B13" s="429">
        <v>4</v>
      </c>
      <c r="C13" s="356" t="str">
        <f>UPPER(IF($B13="","",VLOOKUP($B13,'NE1000 ELŐ'!$A$7:$O$22,2)))</f>
        <v>IMOLA ATKINS</v>
      </c>
      <c r="D13" s="356">
        <f>IF($B13="","",VLOOKUP($B13,'NE1000 ELŐ'!$A$7:$O$22,3))</f>
        <v>0</v>
      </c>
      <c r="E13" s="356"/>
      <c r="F13" s="356">
        <f>IF($B13="","",VLOOKUP($B13,'NE1000 ELŐ'!$A$7:$O$22,4))</f>
        <v>0</v>
      </c>
      <c r="G13" s="326"/>
      <c r="H13" s="313" t="s">
        <v>202</v>
      </c>
      <c r="I13" s="313"/>
      <c r="J13" s="313"/>
      <c r="K13" s="324"/>
      <c r="L13" s="322"/>
      <c r="M13" s="322"/>
      <c r="N13" s="138"/>
      <c r="O13" s="139"/>
      <c r="P13" s="140"/>
      <c r="Q13" s="140"/>
      <c r="R13" s="337" t="str">
        <f>Birók!P27</f>
        <v xml:space="preserve"> </v>
      </c>
      <c r="S13" s="140"/>
      <c r="T13" s="140"/>
      <c r="U13" s="140"/>
      <c r="V13" s="401"/>
      <c r="W13" s="401"/>
      <c r="X13" s="401" t="s">
        <v>93</v>
      </c>
      <c r="Y13" s="395">
        <v>10</v>
      </c>
      <c r="Z13" s="395">
        <v>6</v>
      </c>
      <c r="AA13" s="395">
        <v>3</v>
      </c>
      <c r="AB13" s="395">
        <v>1</v>
      </c>
      <c r="AC13" s="395">
        <v>0</v>
      </c>
      <c r="AD13" s="395">
        <v>0</v>
      </c>
      <c r="AE13" s="395">
        <v>0</v>
      </c>
      <c r="AF13" s="386"/>
      <c r="AG13" s="386"/>
      <c r="AH13" s="386"/>
      <c r="AI13" s="140"/>
      <c r="AJ13" s="140"/>
      <c r="AK13" s="140"/>
      <c r="AL13" s="140"/>
      <c r="AM13" s="140"/>
      <c r="AN13" s="140"/>
      <c r="AO13" s="140"/>
      <c r="AP13" s="140"/>
    </row>
    <row r="14" spans="1:42" s="34" customFormat="1" ht="12.9" customHeight="1" x14ac:dyDescent="0.25">
      <c r="A14" s="142"/>
      <c r="B14" s="430"/>
      <c r="C14" s="431"/>
      <c r="D14" s="431"/>
      <c r="E14" s="432"/>
      <c r="F14" s="431"/>
      <c r="G14" s="320"/>
      <c r="H14" s="313"/>
      <c r="I14" s="313"/>
      <c r="J14" s="438" t="s">
        <v>0</v>
      </c>
      <c r="K14" s="154" t="s">
        <v>197</v>
      </c>
      <c r="L14" s="784" t="str">
        <f>UPPER(IF(OR(K14="a",K14="as"),J10,IF(OR(K14="b",K14="bs"),J18,)))</f>
        <v xml:space="preserve">BARTA-BONCZ NÓRA </v>
      </c>
      <c r="M14" s="321"/>
      <c r="N14" s="138"/>
      <c r="O14" s="139"/>
      <c r="P14" s="140"/>
      <c r="Q14" s="140"/>
      <c r="R14" s="337" t="str">
        <f>Birók!P28</f>
        <v xml:space="preserve"> </v>
      </c>
      <c r="S14" s="140"/>
      <c r="T14" s="140"/>
      <c r="U14" s="140"/>
      <c r="V14" s="401"/>
      <c r="W14" s="401"/>
      <c r="X14" s="401" t="s">
        <v>94</v>
      </c>
      <c r="Y14" s="395">
        <v>3</v>
      </c>
      <c r="Z14" s="395">
        <v>2</v>
      </c>
      <c r="AA14" s="395">
        <v>1</v>
      </c>
      <c r="AB14" s="395">
        <v>0</v>
      </c>
      <c r="AC14" s="395">
        <v>0</v>
      </c>
      <c r="AD14" s="395">
        <v>0</v>
      </c>
      <c r="AE14" s="395">
        <v>0</v>
      </c>
      <c r="AF14" s="386"/>
      <c r="AG14" s="386"/>
      <c r="AH14" s="386"/>
      <c r="AI14" s="140"/>
      <c r="AJ14" s="140"/>
      <c r="AK14" s="140"/>
      <c r="AL14" s="140"/>
      <c r="AM14" s="140"/>
      <c r="AN14" s="140"/>
      <c r="AO14" s="140"/>
      <c r="AP14" s="140"/>
    </row>
    <row r="15" spans="1:42" s="34" customFormat="1" ht="12.9" customHeight="1" x14ac:dyDescent="0.25">
      <c r="A15" s="355">
        <v>5</v>
      </c>
      <c r="B15" s="429">
        <v>5</v>
      </c>
      <c r="C15" s="356" t="str">
        <f>UPPER(IF($B15="","",VLOOKUP($B15,'NE1000 ELŐ'!$A$7:$O$22,2)))</f>
        <v xml:space="preserve">GYULAI-KERTESI EDINA </v>
      </c>
      <c r="D15" s="356">
        <f>IF($B15="","",VLOOKUP($B15,'NE1000 ELŐ'!$A$7:$O$22,3))</f>
        <v>0</v>
      </c>
      <c r="E15" s="356"/>
      <c r="F15" s="356">
        <f>IF($B15="","",VLOOKUP($B15,'NE1000 ELŐ'!$A$7:$O$22,4))</f>
        <v>0</v>
      </c>
      <c r="G15" s="328"/>
      <c r="H15" s="313"/>
      <c r="I15" s="313"/>
      <c r="J15" s="313"/>
      <c r="K15" s="324"/>
      <c r="L15" s="313" t="s">
        <v>202</v>
      </c>
      <c r="M15" s="322"/>
      <c r="N15" s="138"/>
      <c r="O15" s="139"/>
      <c r="P15" s="140"/>
      <c r="Q15" s="140"/>
      <c r="R15" s="337" t="str">
        <f>Birók!P29</f>
        <v xml:space="preserve"> </v>
      </c>
      <c r="S15" s="140"/>
      <c r="T15" s="140"/>
      <c r="U15" s="140"/>
      <c r="V15" s="401"/>
      <c r="W15" s="401"/>
      <c r="X15" s="401"/>
      <c r="Y15" s="401"/>
      <c r="Z15" s="401"/>
      <c r="AA15" s="401"/>
      <c r="AB15" s="401"/>
      <c r="AC15" s="401"/>
      <c r="AD15" s="401"/>
      <c r="AE15" s="401"/>
      <c r="AF15" s="386"/>
      <c r="AG15" s="386"/>
      <c r="AH15" s="386"/>
      <c r="AI15" s="140"/>
      <c r="AJ15" s="140"/>
      <c r="AK15" s="140"/>
      <c r="AL15" s="140"/>
      <c r="AM15" s="140"/>
      <c r="AN15" s="140"/>
      <c r="AO15" s="140"/>
      <c r="AP15" s="140"/>
    </row>
    <row r="16" spans="1:42" s="34" customFormat="1" ht="12.9" customHeight="1" thickBot="1" x14ac:dyDescent="0.3">
      <c r="A16" s="142"/>
      <c r="B16" s="430"/>
      <c r="C16" s="431"/>
      <c r="D16" s="431"/>
      <c r="E16" s="432"/>
      <c r="F16" s="438" t="s">
        <v>0</v>
      </c>
      <c r="G16" s="147" t="s">
        <v>197</v>
      </c>
      <c r="H16" s="316" t="str">
        <f>UPPER(IF(OR(G16="a",G16="as"),C15,IF(OR(G16="b",G16="bs"),C17,)))</f>
        <v xml:space="preserve">GYULAI-KERTESI EDINA </v>
      </c>
      <c r="I16" s="316"/>
      <c r="J16" s="313"/>
      <c r="K16" s="324"/>
      <c r="L16" s="438"/>
      <c r="M16" s="322"/>
      <c r="N16" s="138"/>
      <c r="O16" s="139"/>
      <c r="P16" s="140"/>
      <c r="Q16" s="140"/>
      <c r="R16" s="338" t="str">
        <f>Birók!P30</f>
        <v>Egyik sem</v>
      </c>
      <c r="S16" s="140"/>
      <c r="T16" s="140"/>
      <c r="U16" s="140"/>
      <c r="V16" s="401"/>
      <c r="W16" s="401"/>
      <c r="X16" s="401" t="s">
        <v>68</v>
      </c>
      <c r="Y16" s="395">
        <v>150</v>
      </c>
      <c r="Z16" s="395">
        <v>120</v>
      </c>
      <c r="AA16" s="395">
        <v>90</v>
      </c>
      <c r="AB16" s="395">
        <v>60</v>
      </c>
      <c r="AC16" s="395">
        <v>40</v>
      </c>
      <c r="AD16" s="395">
        <v>25</v>
      </c>
      <c r="AE16" s="395">
        <v>15</v>
      </c>
      <c r="AF16" s="386"/>
      <c r="AG16" s="386"/>
      <c r="AH16" s="386"/>
      <c r="AI16" s="140"/>
      <c r="AJ16" s="140"/>
      <c r="AK16" s="140"/>
      <c r="AL16" s="140"/>
      <c r="AM16" s="140"/>
      <c r="AN16" s="140"/>
      <c r="AO16" s="140"/>
      <c r="AP16" s="140"/>
    </row>
    <row r="17" spans="1:42" s="34" customFormat="1" ht="12.9" customHeight="1" x14ac:dyDescent="0.25">
      <c r="A17" s="142">
        <v>6</v>
      </c>
      <c r="B17" s="429">
        <v>6</v>
      </c>
      <c r="C17" s="356" t="str">
        <f>UPPER(IF($B17="","",VLOOKUP($B17,'NE1000 ELŐ'!$A$7:$O$22,2)))</f>
        <v xml:space="preserve">LOVASSY KAMILLA </v>
      </c>
      <c r="D17" s="356">
        <f>IF($B17="","",VLOOKUP($B17,'NE1000 ELŐ'!$A$7:$O$22,3))</f>
        <v>0</v>
      </c>
      <c r="E17" s="356"/>
      <c r="F17" s="356">
        <f>IF($B17="","",VLOOKUP($B17,'NE1000 ELŐ'!$A$7:$O$22,4))</f>
        <v>0</v>
      </c>
      <c r="G17" s="318"/>
      <c r="H17" s="313" t="s">
        <v>200</v>
      </c>
      <c r="I17" s="319"/>
      <c r="J17" s="313"/>
      <c r="K17" s="324"/>
      <c r="L17" s="322"/>
      <c r="M17" s="322"/>
      <c r="N17" s="138"/>
      <c r="O17" s="139"/>
      <c r="P17" s="140"/>
      <c r="Q17" s="140"/>
      <c r="R17" s="140"/>
      <c r="S17" s="140"/>
      <c r="T17" s="140"/>
      <c r="U17" s="140"/>
      <c r="V17" s="401"/>
      <c r="W17" s="401"/>
      <c r="X17" s="401" t="s">
        <v>85</v>
      </c>
      <c r="Y17" s="395">
        <v>120</v>
      </c>
      <c r="Z17" s="395">
        <v>90</v>
      </c>
      <c r="AA17" s="395">
        <v>60</v>
      </c>
      <c r="AB17" s="395">
        <v>40</v>
      </c>
      <c r="AC17" s="395">
        <v>25</v>
      </c>
      <c r="AD17" s="395">
        <v>15</v>
      </c>
      <c r="AE17" s="395">
        <v>8</v>
      </c>
      <c r="AF17" s="386"/>
      <c r="AG17" s="386"/>
      <c r="AH17" s="386"/>
      <c r="AI17" s="140"/>
      <c r="AJ17" s="140"/>
      <c r="AK17" s="140"/>
      <c r="AL17" s="140"/>
      <c r="AM17" s="140"/>
      <c r="AN17" s="140"/>
      <c r="AO17" s="140"/>
      <c r="AP17" s="140"/>
    </row>
    <row r="18" spans="1:42" s="34" customFormat="1" ht="12.9" customHeight="1" x14ac:dyDescent="0.25">
      <c r="A18" s="142"/>
      <c r="B18" s="430"/>
      <c r="C18" s="431"/>
      <c r="D18" s="431"/>
      <c r="E18" s="432"/>
      <c r="F18" s="431"/>
      <c r="G18" s="320"/>
      <c r="H18" s="438" t="s">
        <v>0</v>
      </c>
      <c r="I18" s="154" t="s">
        <v>195</v>
      </c>
      <c r="J18" s="784" t="str">
        <f>UPPER(IF(OR(I18="a",I18="as"),H16,IF(OR(I18="b",I18="bs"),H20,)))</f>
        <v>SZABOLCSI ÁGNES (2)</v>
      </c>
      <c r="K18" s="329"/>
      <c r="L18" s="322"/>
      <c r="M18" s="322"/>
      <c r="N18" s="138"/>
      <c r="O18" s="139"/>
      <c r="P18" s="140"/>
      <c r="Q18" s="140"/>
      <c r="R18" s="140"/>
      <c r="S18" s="140"/>
      <c r="T18" s="140"/>
      <c r="U18" s="140"/>
      <c r="V18" s="401"/>
      <c r="W18" s="401"/>
      <c r="X18" s="401" t="s">
        <v>86</v>
      </c>
      <c r="Y18" s="395">
        <v>90</v>
      </c>
      <c r="Z18" s="395">
        <v>60</v>
      </c>
      <c r="AA18" s="395">
        <v>40</v>
      </c>
      <c r="AB18" s="395">
        <v>25</v>
      </c>
      <c r="AC18" s="395">
        <v>15</v>
      </c>
      <c r="AD18" s="395">
        <v>8</v>
      </c>
      <c r="AE18" s="395">
        <v>4</v>
      </c>
      <c r="AF18" s="386"/>
      <c r="AG18" s="386"/>
      <c r="AH18" s="386"/>
      <c r="AI18" s="140"/>
      <c r="AJ18" s="140"/>
      <c r="AK18" s="140"/>
      <c r="AL18" s="140"/>
      <c r="AM18" s="140"/>
      <c r="AN18" s="140"/>
      <c r="AO18" s="140"/>
      <c r="AP18" s="140"/>
    </row>
    <row r="19" spans="1:42" s="34" customFormat="1" ht="12.9" customHeight="1" x14ac:dyDescent="0.25">
      <c r="A19" s="142">
        <v>7</v>
      </c>
      <c r="B19" s="429">
        <v>7</v>
      </c>
      <c r="C19" s="356" t="str">
        <f>UPPER(IF($B19="","",VLOOKUP($B19,'NE1000 ELŐ'!$A$7:$O$22,2)))</f>
        <v xml:space="preserve">ILYÉS RITA </v>
      </c>
      <c r="D19" s="356">
        <f>IF($B19="","",VLOOKUP($B19,'NE1000 ELŐ'!$A$7:$O$22,3))</f>
        <v>0</v>
      </c>
      <c r="E19" s="356"/>
      <c r="F19" s="356">
        <f>IF($B19="","",VLOOKUP($B19,'NE1000 ELŐ'!$A$7:$O$22,4))</f>
        <v>0</v>
      </c>
      <c r="G19" s="312"/>
      <c r="H19" s="313"/>
      <c r="I19" s="323"/>
      <c r="J19" s="313" t="s">
        <v>205</v>
      </c>
      <c r="K19" s="322"/>
      <c r="L19" s="322"/>
      <c r="M19" s="322"/>
      <c r="N19" s="138"/>
      <c r="O19" s="139"/>
      <c r="P19" s="140"/>
      <c r="Q19" s="140"/>
      <c r="R19" s="140"/>
      <c r="S19" s="140"/>
      <c r="T19" s="140"/>
      <c r="U19" s="140"/>
      <c r="V19" s="401"/>
      <c r="W19" s="401"/>
      <c r="X19" s="401" t="s">
        <v>87</v>
      </c>
      <c r="Y19" s="395">
        <v>60</v>
      </c>
      <c r="Z19" s="395">
        <v>40</v>
      </c>
      <c r="AA19" s="395">
        <v>25</v>
      </c>
      <c r="AB19" s="395">
        <v>15</v>
      </c>
      <c r="AC19" s="395">
        <v>8</v>
      </c>
      <c r="AD19" s="395">
        <v>4</v>
      </c>
      <c r="AE19" s="395">
        <v>2</v>
      </c>
      <c r="AF19" s="386"/>
      <c r="AG19" s="386"/>
      <c r="AH19" s="386"/>
      <c r="AI19" s="140"/>
      <c r="AJ19" s="140"/>
      <c r="AK19" s="140"/>
      <c r="AL19" s="140"/>
      <c r="AM19" s="140"/>
      <c r="AN19" s="140"/>
      <c r="AO19" s="140"/>
      <c r="AP19" s="140"/>
    </row>
    <row r="20" spans="1:42" s="34" customFormat="1" ht="12.9" customHeight="1" x14ac:dyDescent="0.25">
      <c r="A20" s="142"/>
      <c r="B20" s="217"/>
      <c r="C20" s="314"/>
      <c r="D20" s="314"/>
      <c r="E20" s="315"/>
      <c r="F20" s="438" t="s">
        <v>0</v>
      </c>
      <c r="G20" s="147" t="s">
        <v>195</v>
      </c>
      <c r="H20" s="784" t="str">
        <f>UPPER(IF(OR(G20="a",G20="as"),C19,IF(OR(G20="b",G20="bs"),C21,)))</f>
        <v>SZABOLCSI ÁGNES (2)</v>
      </c>
      <c r="I20" s="325"/>
      <c r="J20" s="313"/>
      <c r="K20" s="322"/>
      <c r="L20" s="322"/>
      <c r="M20" s="322"/>
      <c r="N20" s="138"/>
      <c r="O20" s="139"/>
      <c r="P20" s="140"/>
      <c r="Q20" s="140"/>
      <c r="R20" s="140"/>
      <c r="S20" s="140"/>
      <c r="T20" s="140"/>
      <c r="U20" s="140"/>
      <c r="V20" s="401"/>
      <c r="W20" s="401"/>
      <c r="X20" s="401" t="s">
        <v>88</v>
      </c>
      <c r="Y20" s="395">
        <v>40</v>
      </c>
      <c r="Z20" s="395">
        <v>25</v>
      </c>
      <c r="AA20" s="395">
        <v>15</v>
      </c>
      <c r="AB20" s="395">
        <v>8</v>
      </c>
      <c r="AC20" s="395">
        <v>4</v>
      </c>
      <c r="AD20" s="395">
        <v>2</v>
      </c>
      <c r="AE20" s="395">
        <v>1</v>
      </c>
      <c r="AF20" s="386"/>
      <c r="AG20" s="386"/>
      <c r="AH20" s="386"/>
      <c r="AI20" s="140"/>
      <c r="AJ20" s="140"/>
      <c r="AK20" s="140"/>
      <c r="AL20" s="140"/>
      <c r="AM20" s="140"/>
      <c r="AN20" s="140"/>
      <c r="AO20" s="140"/>
      <c r="AP20" s="140"/>
    </row>
    <row r="21" spans="1:42" s="34" customFormat="1" ht="12.9" customHeight="1" x14ac:dyDescent="0.25">
      <c r="A21" s="358">
        <v>8</v>
      </c>
      <c r="B21" s="310">
        <v>8</v>
      </c>
      <c r="C21" s="357" t="str">
        <f>UPPER(IF($B21="","",VLOOKUP($B21,'NE1000 ELŐ'!$A$7:$O$22,2)))</f>
        <v>SZABOLCSI ÁGNES (2)</v>
      </c>
      <c r="D21" s="357">
        <f>IF($B21="","",VLOOKUP($B21,'NE1000 ELŐ'!$A$7:$O$22,3))</f>
        <v>0</v>
      </c>
      <c r="E21" s="357"/>
      <c r="F21" s="357">
        <f>IF($B21="","",VLOOKUP($B21,'NE1000 ELŐ'!$A$7:$O$22,4))</f>
        <v>0</v>
      </c>
      <c r="G21" s="326"/>
      <c r="H21" s="313" t="s">
        <v>198</v>
      </c>
      <c r="I21" s="313"/>
      <c r="J21" s="313"/>
      <c r="K21" s="322"/>
      <c r="L21" s="322"/>
      <c r="M21" s="322"/>
      <c r="N21" s="138"/>
      <c r="O21" s="139"/>
      <c r="P21" s="140"/>
      <c r="Q21" s="140"/>
      <c r="R21" s="140"/>
      <c r="S21" s="140"/>
      <c r="T21" s="140"/>
      <c r="U21" s="140"/>
      <c r="V21" s="401"/>
      <c r="W21" s="401"/>
      <c r="X21" s="401" t="s">
        <v>89</v>
      </c>
      <c r="Y21" s="395">
        <v>25</v>
      </c>
      <c r="Z21" s="395">
        <v>15</v>
      </c>
      <c r="AA21" s="395">
        <v>10</v>
      </c>
      <c r="AB21" s="395">
        <v>6</v>
      </c>
      <c r="AC21" s="395">
        <v>3</v>
      </c>
      <c r="AD21" s="395">
        <v>1</v>
      </c>
      <c r="AE21" s="395">
        <v>0</v>
      </c>
      <c r="AF21" s="386"/>
      <c r="AG21" s="386"/>
      <c r="AH21" s="386"/>
      <c r="AI21" s="140"/>
      <c r="AJ21" s="140"/>
      <c r="AK21" s="140"/>
      <c r="AL21" s="140"/>
      <c r="AM21" s="140"/>
      <c r="AN21" s="140"/>
      <c r="AO21" s="140"/>
      <c r="AP21" s="140"/>
    </row>
    <row r="22" spans="1:42" s="34" customFormat="1" ht="9.6" customHeight="1" x14ac:dyDescent="0.25">
      <c r="A22" s="341"/>
      <c r="B22" s="217"/>
      <c r="C22" s="136"/>
      <c r="D22" s="136"/>
      <c r="E22" s="136"/>
      <c r="F22" s="136"/>
      <c r="G22" s="217"/>
      <c r="H22" s="136"/>
      <c r="I22" s="136"/>
      <c r="J22" s="136"/>
      <c r="K22" s="138"/>
      <c r="L22" s="138"/>
      <c r="M22" s="138"/>
      <c r="N22" s="138"/>
      <c r="O22" s="139"/>
      <c r="P22" s="140"/>
      <c r="Q22" s="140"/>
      <c r="R22" s="140"/>
      <c r="S22" s="140"/>
      <c r="T22" s="140"/>
      <c r="U22" s="140"/>
      <c r="V22" s="401"/>
      <c r="W22" s="401"/>
      <c r="X22" s="401" t="s">
        <v>90</v>
      </c>
      <c r="Y22" s="395">
        <v>15</v>
      </c>
      <c r="Z22" s="395">
        <v>10</v>
      </c>
      <c r="AA22" s="395">
        <v>6</v>
      </c>
      <c r="AB22" s="395">
        <v>3</v>
      </c>
      <c r="AC22" s="395">
        <v>1</v>
      </c>
      <c r="AD22" s="395">
        <v>0</v>
      </c>
      <c r="AE22" s="395">
        <v>0</v>
      </c>
      <c r="AF22" s="386"/>
      <c r="AG22" s="386"/>
      <c r="AH22" s="386"/>
      <c r="AI22" s="140"/>
      <c r="AJ22" s="140"/>
      <c r="AK22" s="140"/>
      <c r="AL22" s="140"/>
      <c r="AM22" s="140"/>
      <c r="AN22" s="140"/>
      <c r="AO22" s="140"/>
      <c r="AP22" s="140"/>
    </row>
    <row r="23" spans="1:42" s="34" customFormat="1" ht="9.6" customHeight="1" x14ac:dyDescent="0.25">
      <c r="A23" s="218"/>
      <c r="B23" s="217"/>
      <c r="C23" s="136"/>
      <c r="D23" s="136"/>
      <c r="E23" s="140"/>
      <c r="F23" s="331"/>
      <c r="G23" s="217"/>
      <c r="H23" s="136"/>
      <c r="I23" s="136"/>
      <c r="J23" s="136"/>
      <c r="K23" s="138"/>
      <c r="L23" s="138"/>
      <c r="M23" s="138"/>
      <c r="N23" s="138"/>
      <c r="O23" s="139"/>
      <c r="P23" s="140"/>
      <c r="Q23" s="140"/>
      <c r="R23" s="140"/>
      <c r="S23" s="140"/>
      <c r="T23" s="140"/>
      <c r="U23" s="140"/>
      <c r="V23" s="401"/>
      <c r="W23" s="401"/>
      <c r="X23" s="401" t="s">
        <v>91</v>
      </c>
      <c r="Y23" s="395">
        <v>10</v>
      </c>
      <c r="Z23" s="395">
        <v>6</v>
      </c>
      <c r="AA23" s="395">
        <v>3</v>
      </c>
      <c r="AB23" s="395">
        <v>1</v>
      </c>
      <c r="AC23" s="395">
        <v>0</v>
      </c>
      <c r="AD23" s="395">
        <v>0</v>
      </c>
      <c r="AE23" s="395">
        <v>0</v>
      </c>
      <c r="AF23" s="386"/>
      <c r="AG23" s="386"/>
      <c r="AH23" s="386"/>
      <c r="AI23" s="140"/>
      <c r="AJ23" s="140"/>
      <c r="AK23" s="140"/>
      <c r="AL23" s="140"/>
      <c r="AM23" s="140"/>
      <c r="AN23" s="140"/>
      <c r="AO23" s="140"/>
      <c r="AP23" s="140"/>
    </row>
    <row r="24" spans="1:42" s="34" customFormat="1" ht="9.6" customHeight="1" x14ac:dyDescent="0.25">
      <c r="A24" s="218"/>
      <c r="B24" s="217"/>
      <c r="C24" s="136"/>
      <c r="D24" s="136"/>
      <c r="E24" s="136"/>
      <c r="F24" s="136"/>
      <c r="G24" s="217"/>
      <c r="H24" s="136"/>
      <c r="I24" s="332"/>
      <c r="J24" s="136"/>
      <c r="K24" s="138"/>
      <c r="L24" s="138"/>
      <c r="M24" s="138"/>
      <c r="N24" s="138"/>
      <c r="O24" s="139"/>
      <c r="P24" s="140"/>
      <c r="Q24" s="140"/>
      <c r="R24" s="140"/>
      <c r="S24" s="140"/>
      <c r="T24" s="140"/>
      <c r="U24" s="140"/>
      <c r="V24" s="401"/>
      <c r="W24" s="401"/>
      <c r="X24" s="401" t="s">
        <v>92</v>
      </c>
      <c r="Y24" s="395">
        <v>6</v>
      </c>
      <c r="Z24" s="395">
        <v>3</v>
      </c>
      <c r="AA24" s="395">
        <v>1</v>
      </c>
      <c r="AB24" s="395">
        <v>0</v>
      </c>
      <c r="AC24" s="395">
        <v>0</v>
      </c>
      <c r="AD24" s="395">
        <v>0</v>
      </c>
      <c r="AE24" s="395">
        <v>0</v>
      </c>
      <c r="AF24" s="386"/>
      <c r="AG24" s="386"/>
      <c r="AH24" s="386"/>
      <c r="AI24" s="140"/>
      <c r="AJ24" s="140"/>
      <c r="AK24" s="140"/>
      <c r="AL24" s="140"/>
      <c r="AM24" s="140"/>
      <c r="AN24" s="140"/>
      <c r="AO24" s="140"/>
      <c r="AP24" s="140"/>
    </row>
    <row r="25" spans="1:42" s="34" customFormat="1" ht="9.6" customHeight="1" x14ac:dyDescent="0.25">
      <c r="A25" s="218"/>
      <c r="B25" s="217"/>
      <c r="C25" s="136"/>
      <c r="D25" s="136"/>
      <c r="E25" s="140"/>
      <c r="F25" s="136"/>
      <c r="G25" s="217"/>
      <c r="H25" s="331"/>
      <c r="I25" s="217"/>
      <c r="J25" s="136"/>
      <c r="K25" s="138"/>
      <c r="L25" s="138"/>
      <c r="M25" s="138"/>
      <c r="N25" s="138"/>
      <c r="O25" s="139"/>
      <c r="P25" s="140"/>
      <c r="Q25" s="140"/>
      <c r="R25" s="140"/>
      <c r="S25" s="140"/>
      <c r="T25" s="140"/>
      <c r="U25" s="140"/>
      <c r="V25" s="401"/>
      <c r="W25" s="401"/>
      <c r="X25" s="401" t="s">
        <v>97</v>
      </c>
      <c r="Y25" s="395">
        <v>3</v>
      </c>
      <c r="Z25" s="395">
        <v>2</v>
      </c>
      <c r="AA25" s="395">
        <v>1</v>
      </c>
      <c r="AB25" s="395">
        <v>0</v>
      </c>
      <c r="AC25" s="395">
        <v>0</v>
      </c>
      <c r="AD25" s="395">
        <v>0</v>
      </c>
      <c r="AE25" s="395">
        <v>0</v>
      </c>
      <c r="AF25" s="386"/>
      <c r="AG25" s="386"/>
      <c r="AH25" s="386"/>
      <c r="AI25" s="140"/>
      <c r="AJ25" s="140"/>
      <c r="AK25" s="140"/>
      <c r="AL25" s="140"/>
      <c r="AM25" s="140"/>
      <c r="AN25" s="140"/>
      <c r="AO25" s="140"/>
      <c r="AP25" s="140"/>
    </row>
    <row r="26" spans="1:42" s="34" customFormat="1" ht="9.6" customHeight="1" x14ac:dyDescent="0.25">
      <c r="A26" s="218"/>
      <c r="B26" s="217"/>
      <c r="C26" s="136"/>
      <c r="D26" s="136"/>
      <c r="E26" s="136"/>
      <c r="F26" s="136"/>
      <c r="G26" s="217"/>
      <c r="H26" s="136"/>
      <c r="I26" s="136"/>
      <c r="J26" s="136"/>
      <c r="K26" s="138"/>
      <c r="L26" s="138"/>
      <c r="M26" s="138"/>
      <c r="N26" s="138"/>
      <c r="O26" s="139"/>
      <c r="P26" s="167"/>
      <c r="Q26" s="140"/>
      <c r="R26" s="140"/>
      <c r="S26" s="140"/>
      <c r="T26" s="140"/>
      <c r="U26" s="140"/>
      <c r="V26"/>
      <c r="W26"/>
      <c r="X26"/>
      <c r="Y26"/>
      <c r="Z26"/>
      <c r="AA26"/>
      <c r="AB26"/>
      <c r="AC26"/>
      <c r="AD26"/>
      <c r="AE26"/>
      <c r="AF26" s="386"/>
      <c r="AG26" s="386"/>
      <c r="AH26" s="386"/>
      <c r="AI26" s="140"/>
      <c r="AJ26" s="140"/>
      <c r="AK26" s="140"/>
      <c r="AL26" s="140"/>
      <c r="AM26" s="140"/>
      <c r="AN26" s="140"/>
      <c r="AO26" s="140"/>
      <c r="AP26" s="140"/>
    </row>
    <row r="27" spans="1:42" s="34" customFormat="1" ht="9.6" customHeight="1" x14ac:dyDescent="0.25">
      <c r="A27" s="218"/>
      <c r="B27" s="217"/>
      <c r="C27" s="136"/>
      <c r="D27" s="136"/>
      <c r="E27" s="140"/>
      <c r="F27" s="331"/>
      <c r="G27" s="217"/>
      <c r="H27" s="136"/>
      <c r="I27" s="136"/>
      <c r="J27" s="136"/>
      <c r="K27" s="138"/>
      <c r="L27" s="138"/>
      <c r="M27" s="138"/>
      <c r="N27" s="138"/>
      <c r="O27" s="139"/>
      <c r="P27" s="140"/>
      <c r="Q27" s="140"/>
      <c r="R27" s="140"/>
      <c r="S27" s="140"/>
      <c r="T27" s="140"/>
      <c r="U27" s="140"/>
      <c r="V27"/>
      <c r="W27"/>
      <c r="X27"/>
      <c r="Y27"/>
      <c r="Z27"/>
      <c r="AA27"/>
      <c r="AB27"/>
      <c r="AC27"/>
      <c r="AD27"/>
      <c r="AE27"/>
      <c r="AF27" s="386"/>
      <c r="AG27" s="386"/>
      <c r="AH27" s="386"/>
      <c r="AI27" s="140"/>
      <c r="AJ27" s="140"/>
      <c r="AK27" s="140"/>
      <c r="AL27" s="140"/>
      <c r="AM27" s="140"/>
      <c r="AN27" s="140"/>
      <c r="AO27" s="140"/>
      <c r="AP27" s="140"/>
    </row>
    <row r="28" spans="1:42" s="34" customFormat="1" ht="9.6" customHeight="1" x14ac:dyDescent="0.25">
      <c r="A28" s="218"/>
      <c r="B28" s="217"/>
      <c r="C28" s="136"/>
      <c r="D28" s="136"/>
      <c r="E28" s="136"/>
      <c r="F28" s="136"/>
      <c r="G28" s="217"/>
      <c r="H28" s="136"/>
      <c r="I28" s="136"/>
      <c r="J28" s="136"/>
      <c r="K28" s="138"/>
      <c r="L28" s="138"/>
      <c r="M28" s="138"/>
      <c r="N28" s="138"/>
      <c r="O28" s="139"/>
      <c r="P28" s="140"/>
      <c r="Q28" s="140"/>
      <c r="R28" s="140"/>
      <c r="S28" s="140"/>
      <c r="T28" s="140"/>
      <c r="U28" s="140"/>
      <c r="V28" s="140"/>
      <c r="W28" s="140"/>
      <c r="X28" s="140"/>
      <c r="Y28" s="140"/>
      <c r="Z28" s="140"/>
      <c r="AA28" s="140"/>
      <c r="AB28" s="140"/>
      <c r="AC28" s="140"/>
      <c r="AD28" s="140"/>
      <c r="AE28" s="140"/>
      <c r="AF28" s="411"/>
      <c r="AG28" s="411"/>
      <c r="AH28" s="411"/>
      <c r="AI28" s="140"/>
      <c r="AJ28" s="140"/>
      <c r="AK28" s="140"/>
      <c r="AL28" s="140"/>
      <c r="AM28" s="140"/>
      <c r="AN28" s="140"/>
      <c r="AO28" s="140"/>
      <c r="AP28" s="140"/>
    </row>
    <row r="29" spans="1:42" s="34" customFormat="1" ht="9.6" customHeight="1" x14ac:dyDescent="0.25">
      <c r="A29" s="218"/>
      <c r="B29" s="217"/>
      <c r="C29" s="136"/>
      <c r="D29" s="136"/>
      <c r="E29" s="140"/>
      <c r="F29" s="136"/>
      <c r="G29" s="217"/>
      <c r="H29" s="136"/>
      <c r="I29" s="136"/>
      <c r="J29" s="331"/>
      <c r="K29" s="217"/>
      <c r="L29" s="136"/>
      <c r="M29" s="138"/>
      <c r="N29" s="138"/>
      <c r="O29" s="139"/>
      <c r="P29" s="140"/>
      <c r="Q29" s="140"/>
      <c r="R29" s="140"/>
      <c r="S29" s="140"/>
      <c r="T29" s="140"/>
      <c r="U29" s="140"/>
      <c r="V29" s="140"/>
      <c r="W29" s="140"/>
      <c r="X29" s="140"/>
      <c r="Y29" s="140"/>
      <c r="Z29" s="140"/>
      <c r="AA29" s="140"/>
      <c r="AB29" s="140"/>
      <c r="AC29" s="140"/>
      <c r="AD29" s="140"/>
      <c r="AE29" s="140"/>
      <c r="AF29" s="411"/>
      <c r="AG29" s="411"/>
      <c r="AH29" s="411"/>
      <c r="AI29" s="140"/>
      <c r="AJ29" s="140"/>
      <c r="AK29" s="140"/>
      <c r="AL29" s="140"/>
      <c r="AM29" s="140"/>
      <c r="AN29" s="140"/>
      <c r="AO29" s="140"/>
      <c r="AP29" s="140"/>
    </row>
    <row r="30" spans="1:42" s="34" customFormat="1" ht="9.6" customHeight="1" x14ac:dyDescent="0.25">
      <c r="A30" s="218"/>
      <c r="B30" s="217"/>
      <c r="C30" s="136"/>
      <c r="D30" s="136"/>
      <c r="E30" s="136"/>
      <c r="F30" s="136"/>
      <c r="G30" s="217"/>
      <c r="H30" s="136"/>
      <c r="I30" s="136"/>
      <c r="J30" s="136"/>
      <c r="K30" s="138"/>
      <c r="L30" s="136"/>
      <c r="M30" s="138"/>
      <c r="N30" s="138"/>
      <c r="O30" s="139"/>
      <c r="P30" s="140"/>
      <c r="Q30" s="140"/>
      <c r="R30" s="140"/>
      <c r="S30" s="140"/>
      <c r="T30" s="140"/>
      <c r="U30" s="140"/>
      <c r="V30" s="140"/>
      <c r="W30" s="140"/>
      <c r="X30" s="140"/>
      <c r="Y30" s="140"/>
      <c r="Z30" s="140"/>
      <c r="AA30" s="140"/>
      <c r="AB30" s="140"/>
      <c r="AC30" s="140"/>
      <c r="AD30" s="140"/>
      <c r="AE30" s="140"/>
      <c r="AF30" s="411"/>
      <c r="AG30" s="411"/>
      <c r="AH30" s="411"/>
      <c r="AI30" s="140"/>
      <c r="AJ30" s="140"/>
      <c r="AK30" s="140"/>
      <c r="AL30" s="140"/>
      <c r="AM30" s="140"/>
      <c r="AN30" s="140"/>
      <c r="AO30" s="140"/>
      <c r="AP30" s="140"/>
    </row>
    <row r="31" spans="1:42" s="34" customFormat="1" ht="9.6" customHeight="1" x14ac:dyDescent="0.25">
      <c r="A31" s="218"/>
      <c r="B31" s="217"/>
      <c r="C31" s="136"/>
      <c r="D31" s="136"/>
      <c r="E31" s="140"/>
      <c r="F31" s="331"/>
      <c r="G31" s="217"/>
      <c r="H31" s="136"/>
      <c r="I31" s="136"/>
      <c r="J31" s="136"/>
      <c r="K31" s="138"/>
      <c r="L31" s="138"/>
      <c r="M31" s="138"/>
      <c r="N31" s="138"/>
      <c r="O31" s="139"/>
      <c r="P31" s="140"/>
      <c r="Q31" s="140"/>
      <c r="R31" s="140"/>
      <c r="S31" s="140"/>
      <c r="T31" s="140"/>
      <c r="U31" s="140"/>
      <c r="V31" s="140"/>
      <c r="W31" s="140"/>
      <c r="X31" s="140"/>
      <c r="Y31" s="140"/>
      <c r="Z31" s="140"/>
      <c r="AA31" s="140"/>
      <c r="AB31" s="140"/>
      <c r="AC31" s="140"/>
      <c r="AD31" s="140"/>
      <c r="AE31" s="140"/>
      <c r="AF31" s="411"/>
      <c r="AG31" s="411"/>
      <c r="AH31" s="411"/>
      <c r="AI31" s="140"/>
      <c r="AJ31" s="140"/>
      <c r="AK31" s="140"/>
      <c r="AL31" s="140"/>
      <c r="AM31" s="140"/>
      <c r="AN31" s="140"/>
      <c r="AO31" s="140"/>
      <c r="AP31" s="140"/>
    </row>
    <row r="32" spans="1:42" s="34" customFormat="1" ht="9.6" customHeight="1" x14ac:dyDescent="0.25">
      <c r="A32" s="218"/>
      <c r="B32" s="217"/>
      <c r="C32" s="136"/>
      <c r="D32" s="136"/>
      <c r="E32" s="136"/>
      <c r="F32" s="136"/>
      <c r="G32" s="217"/>
      <c r="H32" s="136"/>
      <c r="I32" s="332"/>
      <c r="J32" s="136"/>
      <c r="K32" s="138"/>
      <c r="L32" s="138"/>
      <c r="M32" s="138"/>
      <c r="N32" s="138"/>
      <c r="O32" s="139"/>
      <c r="P32" s="140"/>
      <c r="Q32" s="140"/>
      <c r="R32" s="140"/>
      <c r="S32" s="140"/>
      <c r="T32" s="140"/>
      <c r="U32" s="140"/>
      <c r="V32" s="140"/>
      <c r="W32" s="140"/>
      <c r="X32" s="140"/>
      <c r="Y32" s="140"/>
      <c r="Z32" s="140"/>
      <c r="AA32" s="140"/>
      <c r="AB32" s="140"/>
      <c r="AC32" s="140"/>
      <c r="AD32" s="140"/>
      <c r="AE32" s="140"/>
      <c r="AF32" s="411"/>
      <c r="AG32" s="411"/>
      <c r="AH32" s="411"/>
      <c r="AI32" s="140"/>
      <c r="AJ32" s="140"/>
      <c r="AK32" s="140"/>
      <c r="AL32" s="140"/>
      <c r="AM32" s="140"/>
      <c r="AN32" s="140"/>
      <c r="AO32" s="140"/>
      <c r="AP32" s="140"/>
    </row>
    <row r="33" spans="1:42" s="34" customFormat="1" ht="9.6" customHeight="1" x14ac:dyDescent="0.25">
      <c r="A33" s="218"/>
      <c r="B33" s="217"/>
      <c r="C33" s="136"/>
      <c r="D33" s="136"/>
      <c r="E33" s="140"/>
      <c r="F33" s="136"/>
      <c r="G33" s="217"/>
      <c r="H33" s="331"/>
      <c r="I33" s="217"/>
      <c r="J33" s="136"/>
      <c r="K33" s="138"/>
      <c r="L33" s="138"/>
      <c r="M33" s="138"/>
      <c r="N33" s="138"/>
      <c r="O33" s="139"/>
      <c r="P33" s="140"/>
      <c r="Q33" s="140"/>
      <c r="R33" s="140"/>
      <c r="S33" s="140"/>
      <c r="T33" s="140"/>
      <c r="U33" s="140"/>
      <c r="V33" s="140"/>
      <c r="W33" s="140"/>
      <c r="X33" s="140"/>
      <c r="Y33" s="140"/>
      <c r="Z33" s="140"/>
      <c r="AA33" s="140"/>
      <c r="AB33" s="140"/>
      <c r="AC33" s="140"/>
      <c r="AD33" s="140"/>
      <c r="AE33" s="140"/>
      <c r="AF33" s="411"/>
      <c r="AG33" s="411"/>
      <c r="AH33" s="411"/>
      <c r="AI33" s="140"/>
      <c r="AJ33" s="140"/>
      <c r="AK33" s="140"/>
      <c r="AL33" s="140"/>
      <c r="AM33" s="140"/>
      <c r="AN33" s="140"/>
      <c r="AO33" s="140"/>
      <c r="AP33" s="140"/>
    </row>
    <row r="34" spans="1:42" s="34" customFormat="1" ht="9.6" customHeight="1" x14ac:dyDescent="0.25">
      <c r="A34" s="218"/>
      <c r="B34" s="217"/>
      <c r="C34" s="136"/>
      <c r="D34" s="136"/>
      <c r="E34" s="136"/>
      <c r="F34" s="136"/>
      <c r="G34" s="217"/>
      <c r="H34" s="136"/>
      <c r="I34" s="136"/>
      <c r="J34" s="136"/>
      <c r="K34" s="138"/>
      <c r="L34" s="138"/>
      <c r="M34" s="138"/>
      <c r="N34" s="138"/>
      <c r="O34" s="139"/>
      <c r="P34" s="140"/>
      <c r="Q34" s="140"/>
      <c r="R34" s="140"/>
      <c r="S34" s="140"/>
      <c r="T34" s="140"/>
      <c r="U34" s="140"/>
      <c r="V34" s="140"/>
      <c r="W34" s="140"/>
      <c r="X34" s="140"/>
      <c r="Y34" s="140"/>
      <c r="Z34" s="140"/>
      <c r="AA34" s="140"/>
      <c r="AB34" s="140"/>
      <c r="AC34" s="140"/>
      <c r="AD34" s="140"/>
      <c r="AE34" s="140"/>
      <c r="AF34" s="411"/>
      <c r="AG34" s="411"/>
      <c r="AH34" s="411"/>
      <c r="AI34" s="140"/>
      <c r="AJ34" s="140"/>
      <c r="AK34" s="140"/>
      <c r="AL34" s="140"/>
      <c r="AM34" s="140"/>
      <c r="AN34" s="140"/>
      <c r="AO34" s="140"/>
      <c r="AP34" s="140"/>
    </row>
    <row r="35" spans="1:42" s="34" customFormat="1" ht="9.6" customHeight="1" x14ac:dyDescent="0.25">
      <c r="A35" s="218"/>
      <c r="B35" s="217"/>
      <c r="C35" s="136"/>
      <c r="D35" s="136"/>
      <c r="E35" s="140"/>
      <c r="F35" s="331"/>
      <c r="G35" s="217"/>
      <c r="H35" s="136"/>
      <c r="I35" s="136"/>
      <c r="J35" s="136"/>
      <c r="K35" s="138"/>
      <c r="L35" s="138"/>
      <c r="M35" s="138"/>
      <c r="N35" s="138"/>
      <c r="O35" s="139"/>
      <c r="P35" s="140"/>
      <c r="Q35" s="140"/>
      <c r="R35" s="140"/>
      <c r="S35" s="140"/>
      <c r="T35" s="140"/>
      <c r="U35" s="140"/>
      <c r="V35" s="140"/>
      <c r="W35" s="140"/>
      <c r="X35" s="140"/>
      <c r="Y35" s="140"/>
      <c r="Z35" s="140"/>
      <c r="AA35" s="140"/>
      <c r="AB35" s="140"/>
      <c r="AC35" s="140"/>
      <c r="AD35" s="140"/>
      <c r="AE35" s="140"/>
      <c r="AF35" s="411"/>
      <c r="AG35" s="411"/>
      <c r="AH35" s="411"/>
      <c r="AI35" s="140"/>
      <c r="AJ35" s="140"/>
      <c r="AK35" s="140"/>
      <c r="AL35" s="140"/>
      <c r="AM35" s="140"/>
      <c r="AN35" s="140"/>
      <c r="AO35" s="140"/>
      <c r="AP35" s="140"/>
    </row>
    <row r="36" spans="1:42" s="34" customFormat="1" ht="9.6" customHeight="1" x14ac:dyDescent="0.25">
      <c r="A36" s="341"/>
      <c r="B36" s="217"/>
      <c r="C36" s="136"/>
      <c r="D36" s="136"/>
      <c r="E36" s="136"/>
      <c r="F36" s="136"/>
      <c r="G36" s="217"/>
      <c r="H36" s="136"/>
      <c r="I36" s="136"/>
      <c r="J36" s="136"/>
      <c r="K36" s="136"/>
      <c r="L36" s="136"/>
      <c r="M36" s="136"/>
      <c r="N36" s="138"/>
      <c r="O36" s="139"/>
      <c r="P36" s="140"/>
      <c r="Q36" s="140"/>
      <c r="R36" s="140"/>
      <c r="S36" s="140"/>
      <c r="T36" s="140"/>
      <c r="U36" s="140"/>
      <c r="V36" s="140"/>
      <c r="W36" s="140"/>
      <c r="X36" s="140"/>
      <c r="Y36" s="140"/>
      <c r="Z36" s="140"/>
      <c r="AA36" s="140"/>
      <c r="AB36" s="140"/>
      <c r="AC36" s="140"/>
      <c r="AD36" s="140"/>
      <c r="AE36" s="140"/>
      <c r="AF36" s="411"/>
      <c r="AG36" s="411"/>
      <c r="AH36" s="411"/>
      <c r="AI36" s="140"/>
      <c r="AJ36" s="140"/>
      <c r="AK36" s="140"/>
      <c r="AL36" s="140"/>
      <c r="AM36" s="140"/>
      <c r="AN36" s="140"/>
      <c r="AO36" s="140"/>
      <c r="AP36" s="140"/>
    </row>
    <row r="37" spans="1:42" s="34" customFormat="1" ht="9.6" customHeight="1" x14ac:dyDescent="0.25">
      <c r="A37" s="218"/>
      <c r="B37" s="217"/>
      <c r="C37" s="327"/>
      <c r="D37" s="327"/>
      <c r="E37" s="330"/>
      <c r="F37" s="313"/>
      <c r="G37" s="320"/>
      <c r="H37" s="313"/>
      <c r="I37" s="313"/>
      <c r="J37" s="313"/>
      <c r="K37" s="322"/>
      <c r="L37" s="322"/>
      <c r="M37" s="322"/>
      <c r="N37" s="138"/>
      <c r="O37" s="139"/>
      <c r="P37" s="140"/>
      <c r="Q37" s="140"/>
      <c r="R37" s="140"/>
      <c r="S37" s="140"/>
      <c r="T37" s="140"/>
      <c r="U37" s="140"/>
      <c r="V37" s="140"/>
      <c r="W37" s="140"/>
      <c r="X37" s="140"/>
      <c r="Y37" s="140"/>
      <c r="Z37" s="140"/>
      <c r="AA37" s="140"/>
      <c r="AB37" s="140"/>
      <c r="AC37" s="140"/>
      <c r="AD37" s="140"/>
      <c r="AE37" s="140"/>
      <c r="AF37" s="411"/>
      <c r="AG37" s="411"/>
      <c r="AH37" s="411"/>
      <c r="AI37" s="140"/>
      <c r="AJ37" s="140"/>
      <c r="AK37" s="140"/>
      <c r="AL37" s="140"/>
      <c r="AM37" s="140"/>
      <c r="AN37" s="140"/>
      <c r="AO37" s="140"/>
      <c r="AP37" s="140"/>
    </row>
    <row r="38" spans="1:42" s="34" customFormat="1" ht="9.6" customHeight="1" x14ac:dyDescent="0.25">
      <c r="A38" s="341"/>
      <c r="B38" s="217"/>
      <c r="C38" s="136"/>
      <c r="D38" s="136"/>
      <c r="E38" s="136"/>
      <c r="F38" s="136"/>
      <c r="G38" s="217"/>
      <c r="H38" s="136"/>
      <c r="I38" s="136"/>
      <c r="J38" s="136"/>
      <c r="K38" s="138"/>
      <c r="L38" s="138"/>
      <c r="M38" s="138"/>
      <c r="N38" s="138"/>
      <c r="O38" s="139"/>
      <c r="P38" s="140"/>
      <c r="Q38" s="140"/>
      <c r="R38" s="140"/>
      <c r="S38" s="140"/>
      <c r="T38" s="140"/>
      <c r="U38" s="140"/>
      <c r="V38" s="140"/>
      <c r="W38" s="140"/>
      <c r="X38" s="140"/>
      <c r="Y38" s="140"/>
      <c r="Z38" s="140"/>
      <c r="AA38" s="140"/>
      <c r="AB38" s="140"/>
      <c r="AC38" s="140"/>
      <c r="AD38" s="140"/>
      <c r="AE38" s="140"/>
      <c r="AF38" s="411"/>
      <c r="AG38" s="411"/>
      <c r="AH38" s="411"/>
      <c r="AI38" s="140"/>
      <c r="AJ38" s="140"/>
      <c r="AK38" s="140"/>
      <c r="AL38" s="140"/>
      <c r="AM38" s="140"/>
      <c r="AN38" s="140"/>
      <c r="AO38" s="140"/>
      <c r="AP38" s="140"/>
    </row>
    <row r="39" spans="1:42" s="34" customFormat="1" ht="9.6" customHeight="1" x14ac:dyDescent="0.25">
      <c r="A39" s="218"/>
      <c r="B39" s="217"/>
      <c r="C39" s="136"/>
      <c r="D39" s="136"/>
      <c r="E39" s="140"/>
      <c r="F39" s="331"/>
      <c r="G39" s="217"/>
      <c r="H39" s="136"/>
      <c r="I39" s="136"/>
      <c r="J39" s="136"/>
      <c r="K39" s="138"/>
      <c r="L39" s="138"/>
      <c r="M39" s="138"/>
      <c r="N39" s="138"/>
      <c r="O39" s="139"/>
      <c r="P39" s="140"/>
      <c r="Q39" s="140"/>
      <c r="R39" s="140"/>
      <c r="S39" s="140"/>
      <c r="T39" s="140"/>
      <c r="U39" s="140"/>
      <c r="V39" s="140"/>
      <c r="W39" s="140"/>
      <c r="X39" s="140"/>
      <c r="Y39" s="140"/>
      <c r="Z39" s="140"/>
      <c r="AA39" s="140"/>
      <c r="AB39" s="140"/>
      <c r="AC39" s="140"/>
      <c r="AD39" s="140"/>
      <c r="AE39" s="140"/>
      <c r="AF39" s="411"/>
      <c r="AG39" s="411"/>
      <c r="AH39" s="411"/>
      <c r="AI39" s="140"/>
      <c r="AJ39" s="140"/>
      <c r="AK39" s="140"/>
      <c r="AL39" s="140"/>
      <c r="AM39" s="140"/>
      <c r="AN39" s="140"/>
      <c r="AO39" s="140"/>
      <c r="AP39" s="140"/>
    </row>
    <row r="40" spans="1:42" s="34" customFormat="1" ht="9.6" customHeight="1" x14ac:dyDescent="0.25">
      <c r="A40" s="218"/>
      <c r="B40" s="217"/>
      <c r="C40" s="136"/>
      <c r="D40" s="136"/>
      <c r="E40" s="136"/>
      <c r="F40" s="136"/>
      <c r="G40" s="217"/>
      <c r="H40" s="136"/>
      <c r="I40" s="332"/>
      <c r="J40" s="136"/>
      <c r="K40" s="138"/>
      <c r="L40" s="138"/>
      <c r="M40" s="138"/>
      <c r="N40" s="138"/>
      <c r="O40" s="139"/>
      <c r="P40" s="140"/>
      <c r="Q40" s="140"/>
      <c r="R40" s="140"/>
      <c r="S40" s="140"/>
      <c r="T40" s="140"/>
      <c r="U40" s="140"/>
      <c r="V40" s="140"/>
      <c r="W40" s="140"/>
      <c r="X40" s="140"/>
      <c r="Y40" s="140"/>
      <c r="Z40" s="140"/>
      <c r="AA40" s="140"/>
      <c r="AB40" s="140"/>
      <c r="AC40" s="140"/>
      <c r="AD40" s="140"/>
      <c r="AE40" s="140"/>
      <c r="AF40" s="411"/>
      <c r="AG40" s="411"/>
      <c r="AH40" s="411"/>
      <c r="AI40" s="140"/>
      <c r="AJ40" s="140"/>
      <c r="AK40" s="140"/>
      <c r="AL40" s="140"/>
      <c r="AM40" s="140"/>
      <c r="AN40" s="140"/>
      <c r="AO40" s="140"/>
      <c r="AP40" s="140"/>
    </row>
    <row r="41" spans="1:42" s="34" customFormat="1" ht="9.6" customHeight="1" x14ac:dyDescent="0.25">
      <c r="A41" s="218"/>
      <c r="B41" s="217"/>
      <c r="C41" s="136"/>
      <c r="D41" s="136"/>
      <c r="E41" s="140"/>
      <c r="F41" s="136"/>
      <c r="G41" s="217"/>
      <c r="H41" s="331"/>
      <c r="I41" s="217"/>
      <c r="J41" s="136"/>
      <c r="K41" s="138"/>
      <c r="L41" s="138"/>
      <c r="M41" s="138"/>
      <c r="N41" s="138"/>
      <c r="O41" s="139"/>
      <c r="P41" s="140"/>
      <c r="Q41" s="140"/>
      <c r="R41" s="140"/>
      <c r="S41" s="140"/>
      <c r="T41" s="140"/>
      <c r="U41" s="140"/>
      <c r="V41" s="140"/>
      <c r="W41" s="140"/>
      <c r="X41" s="140"/>
      <c r="Y41" s="140"/>
      <c r="Z41" s="140"/>
      <c r="AA41" s="140"/>
      <c r="AB41" s="140"/>
      <c r="AC41" s="140"/>
      <c r="AD41" s="140"/>
      <c r="AE41" s="140"/>
      <c r="AF41" s="411"/>
      <c r="AG41" s="411"/>
      <c r="AH41" s="411"/>
      <c r="AI41" s="140"/>
      <c r="AJ41" s="140"/>
      <c r="AK41" s="140"/>
      <c r="AL41" s="140"/>
      <c r="AM41" s="140"/>
      <c r="AN41" s="140"/>
      <c r="AO41" s="140"/>
      <c r="AP41" s="140"/>
    </row>
    <row r="42" spans="1:42" s="34" customFormat="1" ht="9.6" customHeight="1" x14ac:dyDescent="0.25">
      <c r="A42" s="218"/>
      <c r="B42" s="217"/>
      <c r="C42" s="136"/>
      <c r="D42" s="136"/>
      <c r="E42" s="136"/>
      <c r="F42" s="136"/>
      <c r="G42" s="217"/>
      <c r="H42" s="136"/>
      <c r="I42" s="136"/>
      <c r="J42" s="136"/>
      <c r="K42" s="138"/>
      <c r="L42" s="138"/>
      <c r="M42" s="138"/>
      <c r="N42" s="138"/>
      <c r="O42" s="139"/>
      <c r="P42" s="167"/>
      <c r="Q42" s="140"/>
      <c r="R42" s="140"/>
      <c r="S42" s="140"/>
      <c r="T42" s="140"/>
      <c r="U42" s="140"/>
      <c r="V42" s="140"/>
      <c r="W42" s="140"/>
      <c r="X42" s="140"/>
      <c r="Y42" s="140"/>
      <c r="Z42" s="140"/>
      <c r="AA42" s="140"/>
      <c r="AB42" s="140"/>
      <c r="AC42" s="140"/>
      <c r="AD42" s="140"/>
      <c r="AE42" s="140"/>
      <c r="AF42" s="411"/>
      <c r="AG42" s="411"/>
      <c r="AH42" s="411"/>
      <c r="AI42" s="140"/>
      <c r="AJ42" s="140"/>
      <c r="AK42" s="140"/>
      <c r="AL42" s="140"/>
      <c r="AM42" s="140"/>
      <c r="AN42" s="140"/>
      <c r="AO42" s="140"/>
      <c r="AP42" s="140"/>
    </row>
    <row r="43" spans="1:42" s="34" customFormat="1" ht="9.6" customHeight="1" x14ac:dyDescent="0.25">
      <c r="A43" s="218"/>
      <c r="B43" s="217"/>
      <c r="C43" s="136"/>
      <c r="D43" s="136"/>
      <c r="E43" s="140"/>
      <c r="F43" s="331"/>
      <c r="G43" s="217"/>
      <c r="H43" s="136"/>
      <c r="I43" s="136"/>
      <c r="J43" s="136"/>
      <c r="K43" s="138"/>
      <c r="L43" s="138"/>
      <c r="M43" s="138"/>
      <c r="N43" s="138"/>
      <c r="O43" s="139"/>
      <c r="P43" s="140"/>
      <c r="Q43" s="140"/>
      <c r="R43" s="140"/>
      <c r="S43" s="140"/>
      <c r="T43" s="140"/>
      <c r="U43" s="140"/>
      <c r="V43" s="140"/>
      <c r="W43" s="140"/>
      <c r="X43" s="140"/>
      <c r="Y43" s="140"/>
      <c r="Z43" s="140"/>
      <c r="AA43" s="140"/>
      <c r="AB43" s="140"/>
      <c r="AC43" s="140"/>
      <c r="AD43" s="140"/>
      <c r="AE43" s="140"/>
      <c r="AF43" s="411"/>
      <c r="AG43" s="411"/>
      <c r="AH43" s="411"/>
      <c r="AI43" s="140"/>
      <c r="AJ43" s="140"/>
      <c r="AK43" s="140"/>
      <c r="AL43" s="140"/>
      <c r="AM43" s="140"/>
      <c r="AN43" s="140"/>
      <c r="AO43" s="140"/>
      <c r="AP43" s="140"/>
    </row>
    <row r="44" spans="1:42" s="34" customFormat="1" ht="9.6" customHeight="1" x14ac:dyDescent="0.25">
      <c r="A44" s="218"/>
      <c r="B44" s="217"/>
      <c r="C44" s="136"/>
      <c r="D44" s="136"/>
      <c r="E44" s="136"/>
      <c r="F44" s="136"/>
      <c r="G44" s="217"/>
      <c r="H44" s="136"/>
      <c r="I44" s="136"/>
      <c r="J44" s="136"/>
      <c r="K44" s="138"/>
      <c r="L44" s="138"/>
      <c r="M44" s="138"/>
      <c r="N44" s="138"/>
      <c r="O44" s="139"/>
      <c r="P44" s="140"/>
      <c r="Q44" s="140"/>
      <c r="R44" s="140"/>
      <c r="S44" s="140"/>
      <c r="T44" s="140"/>
      <c r="U44" s="140"/>
      <c r="V44" s="140"/>
      <c r="W44" s="140"/>
      <c r="X44" s="140"/>
      <c r="Y44" s="140"/>
      <c r="Z44" s="140"/>
      <c r="AA44" s="140"/>
      <c r="AB44" s="140"/>
      <c r="AC44" s="140"/>
      <c r="AD44" s="140"/>
      <c r="AE44" s="140"/>
      <c r="AF44" s="411"/>
      <c r="AG44" s="411"/>
      <c r="AH44" s="411"/>
      <c r="AI44" s="140"/>
      <c r="AJ44" s="140"/>
      <c r="AK44" s="140"/>
      <c r="AL44" s="140"/>
      <c r="AM44" s="140"/>
      <c r="AN44" s="140"/>
      <c r="AO44" s="140"/>
      <c r="AP44" s="140"/>
    </row>
    <row r="45" spans="1:42" s="34" customFormat="1" ht="9.6" customHeight="1" x14ac:dyDescent="0.25">
      <c r="A45" s="218"/>
      <c r="B45" s="217"/>
      <c r="C45" s="136"/>
      <c r="D45" s="136"/>
      <c r="E45" s="140"/>
      <c r="F45" s="136"/>
      <c r="G45" s="217"/>
      <c r="H45" s="136"/>
      <c r="I45" s="136"/>
      <c r="J45" s="331"/>
      <c r="K45" s="217"/>
      <c r="L45" s="136"/>
      <c r="M45" s="138"/>
      <c r="N45" s="138"/>
      <c r="O45" s="139"/>
      <c r="P45" s="140"/>
      <c r="Q45" s="140"/>
      <c r="R45" s="140"/>
      <c r="S45" s="140"/>
      <c r="T45" s="140"/>
      <c r="U45" s="140"/>
      <c r="V45" s="140"/>
      <c r="W45" s="140"/>
      <c r="X45" s="140"/>
      <c r="Y45" s="140"/>
      <c r="Z45" s="140"/>
      <c r="AA45" s="140"/>
      <c r="AB45" s="140"/>
      <c r="AC45" s="140"/>
      <c r="AD45" s="140"/>
      <c r="AE45" s="140"/>
      <c r="AF45" s="411"/>
      <c r="AG45" s="411"/>
      <c r="AH45" s="411"/>
      <c r="AI45" s="140"/>
      <c r="AJ45" s="140"/>
      <c r="AK45" s="140"/>
      <c r="AL45" s="140"/>
      <c r="AM45" s="140"/>
      <c r="AN45" s="140"/>
      <c r="AO45" s="140"/>
      <c r="AP45" s="140"/>
    </row>
    <row r="46" spans="1:42" s="34" customFormat="1" ht="9.6" customHeight="1" x14ac:dyDescent="0.25">
      <c r="A46" s="218"/>
      <c r="B46" s="217"/>
      <c r="C46" s="136"/>
      <c r="D46" s="136"/>
      <c r="E46" s="136"/>
      <c r="F46" s="136"/>
      <c r="G46" s="217"/>
      <c r="H46" s="136"/>
      <c r="I46" s="136"/>
      <c r="J46" s="136"/>
      <c r="K46" s="138"/>
      <c r="L46" s="136"/>
      <c r="M46" s="138"/>
      <c r="N46" s="138"/>
      <c r="O46" s="139"/>
      <c r="P46" s="140"/>
      <c r="Q46" s="140"/>
      <c r="R46" s="140"/>
      <c r="S46" s="140"/>
      <c r="T46" s="140"/>
      <c r="U46" s="140"/>
      <c r="V46" s="140"/>
      <c r="W46" s="140"/>
      <c r="X46" s="140"/>
      <c r="Y46" s="140"/>
      <c r="Z46" s="140"/>
      <c r="AA46" s="140"/>
      <c r="AB46" s="140"/>
      <c r="AC46" s="140"/>
      <c r="AD46" s="140"/>
      <c r="AE46" s="140"/>
      <c r="AF46" s="411"/>
      <c r="AG46" s="411"/>
      <c r="AH46" s="411"/>
      <c r="AI46" s="140"/>
      <c r="AJ46" s="140"/>
      <c r="AK46" s="140"/>
      <c r="AL46" s="140"/>
      <c r="AM46" s="140"/>
      <c r="AN46" s="140"/>
      <c r="AO46" s="140"/>
      <c r="AP46" s="140"/>
    </row>
    <row r="47" spans="1:42" s="34" customFormat="1" ht="9.6" customHeight="1" x14ac:dyDescent="0.25">
      <c r="A47" s="218"/>
      <c r="B47" s="217"/>
      <c r="C47" s="136"/>
      <c r="D47" s="136"/>
      <c r="E47" s="140"/>
      <c r="F47" s="331"/>
      <c r="G47" s="217"/>
      <c r="H47" s="136"/>
      <c r="I47" s="136"/>
      <c r="J47" s="136"/>
      <c r="K47" s="138"/>
      <c r="L47" s="138"/>
      <c r="M47" s="138"/>
      <c r="N47" s="138"/>
      <c r="O47" s="139"/>
      <c r="P47" s="140"/>
      <c r="Q47" s="140"/>
      <c r="R47" s="140"/>
      <c r="S47" s="140"/>
      <c r="T47" s="140"/>
      <c r="U47" s="140"/>
      <c r="V47" s="140"/>
      <c r="W47" s="140"/>
      <c r="X47" s="140"/>
      <c r="Y47" s="140"/>
      <c r="Z47" s="140"/>
      <c r="AA47" s="140"/>
      <c r="AB47" s="140"/>
      <c r="AC47" s="140"/>
      <c r="AD47" s="140"/>
      <c r="AE47" s="140"/>
      <c r="AF47" s="411"/>
      <c r="AG47" s="411"/>
      <c r="AH47" s="411"/>
      <c r="AI47" s="140"/>
      <c r="AJ47" s="140"/>
      <c r="AK47" s="140"/>
      <c r="AL47" s="140"/>
      <c r="AM47" s="140"/>
      <c r="AN47" s="140"/>
      <c r="AO47" s="140"/>
      <c r="AP47" s="140"/>
    </row>
    <row r="48" spans="1:42" s="34" customFormat="1" ht="9.6" customHeight="1" x14ac:dyDescent="0.25">
      <c r="A48" s="218"/>
      <c r="B48" s="217"/>
      <c r="C48" s="136"/>
      <c r="D48" s="136"/>
      <c r="E48" s="136"/>
      <c r="F48" s="136"/>
      <c r="G48" s="217"/>
      <c r="H48" s="136"/>
      <c r="I48" s="332"/>
      <c r="J48" s="136"/>
      <c r="K48" s="138"/>
      <c r="L48" s="138"/>
      <c r="M48" s="138"/>
      <c r="N48" s="138"/>
      <c r="O48" s="139"/>
      <c r="P48" s="140"/>
      <c r="Q48" s="140"/>
      <c r="R48" s="140"/>
      <c r="S48" s="140"/>
      <c r="T48" s="140"/>
      <c r="U48" s="140"/>
      <c r="V48" s="140"/>
      <c r="W48" s="140"/>
      <c r="X48" s="140"/>
      <c r="Y48" s="140"/>
      <c r="Z48" s="140"/>
      <c r="AA48" s="140"/>
      <c r="AB48" s="140"/>
      <c r="AC48" s="140"/>
      <c r="AD48" s="140"/>
      <c r="AE48" s="140"/>
      <c r="AF48" s="411"/>
      <c r="AG48" s="411"/>
      <c r="AH48" s="411"/>
      <c r="AI48" s="140"/>
      <c r="AJ48" s="140"/>
      <c r="AK48" s="140"/>
      <c r="AL48" s="140"/>
      <c r="AM48" s="140"/>
      <c r="AN48" s="140"/>
      <c r="AO48" s="140"/>
      <c r="AP48" s="140"/>
    </row>
    <row r="49" spans="1:42" s="34" customFormat="1" ht="9.6" customHeight="1" x14ac:dyDescent="0.25">
      <c r="A49" s="218"/>
      <c r="B49" s="217"/>
      <c r="C49" s="136"/>
      <c r="D49" s="136"/>
      <c r="E49" s="140"/>
      <c r="F49" s="136"/>
      <c r="G49" s="217"/>
      <c r="H49" s="331"/>
      <c r="I49" s="217"/>
      <c r="J49" s="136"/>
      <c r="K49" s="138"/>
      <c r="L49" s="138"/>
      <c r="M49" s="138"/>
      <c r="N49" s="138"/>
      <c r="O49" s="139"/>
      <c r="P49" s="140"/>
      <c r="Q49" s="140"/>
      <c r="R49" s="140"/>
      <c r="S49" s="140"/>
      <c r="T49" s="140"/>
      <c r="U49" s="140"/>
      <c r="V49" s="140"/>
      <c r="W49" s="140"/>
      <c r="X49" s="140"/>
      <c r="Y49" s="140"/>
      <c r="Z49" s="140"/>
      <c r="AA49" s="140"/>
      <c r="AB49" s="140"/>
      <c r="AC49" s="140"/>
      <c r="AD49" s="140"/>
      <c r="AE49" s="140"/>
      <c r="AF49" s="411"/>
      <c r="AG49" s="411"/>
      <c r="AH49" s="411"/>
      <c r="AI49" s="140"/>
      <c r="AJ49" s="140"/>
      <c r="AK49" s="140"/>
      <c r="AL49" s="140"/>
      <c r="AM49" s="140"/>
      <c r="AN49" s="140"/>
      <c r="AO49" s="140"/>
      <c r="AP49" s="140"/>
    </row>
    <row r="50" spans="1:42" s="34" customFormat="1" ht="9.6" customHeight="1" x14ac:dyDescent="0.25">
      <c r="A50" s="218"/>
      <c r="B50" s="217"/>
      <c r="C50" s="136"/>
      <c r="D50" s="136"/>
      <c r="E50" s="136"/>
      <c r="F50" s="136"/>
      <c r="G50" s="217"/>
      <c r="H50" s="136"/>
      <c r="I50" s="136"/>
      <c r="J50" s="136"/>
      <c r="K50" s="138"/>
      <c r="L50" s="138"/>
      <c r="M50" s="138"/>
      <c r="N50" s="138"/>
      <c r="O50" s="139"/>
      <c r="P50" s="140"/>
      <c r="Q50" s="140"/>
      <c r="R50" s="140"/>
      <c r="S50" s="140"/>
      <c r="T50" s="140"/>
      <c r="U50" s="140"/>
      <c r="V50" s="140"/>
      <c r="W50" s="140"/>
      <c r="X50" s="140"/>
      <c r="Y50" s="140"/>
      <c r="Z50" s="140"/>
      <c r="AA50" s="140"/>
      <c r="AB50" s="140"/>
      <c r="AC50" s="140"/>
      <c r="AD50" s="140"/>
      <c r="AE50" s="140"/>
      <c r="AF50" s="411"/>
      <c r="AG50" s="411"/>
      <c r="AH50" s="411"/>
      <c r="AI50" s="140"/>
      <c r="AJ50" s="140"/>
      <c r="AK50" s="140"/>
      <c r="AL50" s="140"/>
      <c r="AM50" s="140"/>
      <c r="AN50" s="140"/>
      <c r="AO50" s="140"/>
      <c r="AP50" s="140"/>
    </row>
    <row r="51" spans="1:42" s="34" customFormat="1" ht="9.6" customHeight="1" x14ac:dyDescent="0.25">
      <c r="A51" s="218"/>
      <c r="B51" s="217"/>
      <c r="C51" s="136"/>
      <c r="D51" s="136"/>
      <c r="E51" s="140"/>
      <c r="F51" s="331"/>
      <c r="G51" s="217"/>
      <c r="H51" s="136"/>
      <c r="I51" s="136"/>
      <c r="J51" s="136"/>
      <c r="K51" s="138"/>
      <c r="L51" s="138"/>
      <c r="M51" s="138"/>
      <c r="N51" s="138"/>
      <c r="O51" s="139"/>
      <c r="P51" s="140"/>
      <c r="Q51" s="140"/>
      <c r="R51" s="140"/>
      <c r="S51" s="140"/>
      <c r="T51" s="140"/>
      <c r="U51" s="140"/>
      <c r="V51" s="140"/>
      <c r="W51" s="140"/>
      <c r="X51" s="140"/>
      <c r="Y51" s="140"/>
      <c r="Z51" s="140"/>
      <c r="AA51" s="140"/>
      <c r="AB51" s="140"/>
      <c r="AC51" s="140"/>
      <c r="AD51" s="140"/>
      <c r="AE51" s="140"/>
      <c r="AF51" s="411"/>
      <c r="AG51" s="411"/>
      <c r="AH51" s="411"/>
      <c r="AI51" s="140"/>
      <c r="AJ51" s="140"/>
      <c r="AK51" s="140"/>
      <c r="AL51" s="140"/>
      <c r="AM51" s="140"/>
      <c r="AN51" s="140"/>
      <c r="AO51" s="140"/>
      <c r="AP51" s="140"/>
    </row>
    <row r="52" spans="1:42" s="34" customFormat="1" ht="9.6" customHeight="1" x14ac:dyDescent="0.25">
      <c r="A52" s="341"/>
      <c r="B52" s="217"/>
      <c r="C52" s="440"/>
      <c r="D52" s="440"/>
      <c r="E52" s="440"/>
      <c r="F52" s="440"/>
      <c r="G52" s="217"/>
      <c r="H52" s="136"/>
      <c r="I52" s="136"/>
      <c r="J52" s="136"/>
      <c r="K52" s="136"/>
      <c r="L52" s="136"/>
      <c r="M52" s="136"/>
      <c r="N52" s="138"/>
      <c r="O52" s="139"/>
      <c r="P52" s="140"/>
      <c r="Q52" s="140"/>
      <c r="R52" s="140"/>
      <c r="S52" s="140"/>
      <c r="T52" s="140"/>
      <c r="U52" s="140"/>
      <c r="V52" s="140"/>
      <c r="W52" s="140"/>
      <c r="X52" s="140"/>
      <c r="Y52" s="140"/>
      <c r="Z52" s="140"/>
      <c r="AA52" s="140"/>
      <c r="AB52" s="140"/>
      <c r="AC52" s="140"/>
      <c r="AD52" s="140"/>
      <c r="AE52" s="140"/>
      <c r="AF52" s="411"/>
      <c r="AG52" s="411"/>
      <c r="AH52" s="411"/>
      <c r="AI52" s="140"/>
      <c r="AJ52" s="140"/>
      <c r="AK52" s="140"/>
      <c r="AL52" s="140"/>
      <c r="AM52" s="140"/>
      <c r="AN52" s="140"/>
      <c r="AO52" s="140"/>
      <c r="AP52" s="140"/>
    </row>
    <row r="53" spans="1:42" s="2" customFormat="1" ht="6.75" customHeight="1" x14ac:dyDescent="0.25">
      <c r="A53" s="168"/>
      <c r="B53" s="168"/>
      <c r="C53" s="441"/>
      <c r="D53" s="441"/>
      <c r="E53" s="441"/>
      <c r="F53" s="441"/>
      <c r="G53" s="170"/>
      <c r="H53" s="171"/>
      <c r="I53" s="172"/>
      <c r="J53" s="171"/>
      <c r="K53" s="172"/>
      <c r="L53" s="171"/>
      <c r="M53" s="172"/>
      <c r="N53" s="171"/>
      <c r="O53" s="172"/>
      <c r="P53" s="173"/>
      <c r="Q53" s="173"/>
      <c r="R53" s="173"/>
      <c r="S53" s="173"/>
      <c r="T53" s="173"/>
      <c r="U53" s="173"/>
      <c r="V53" s="173"/>
      <c r="W53" s="173"/>
      <c r="X53" s="173"/>
      <c r="Y53" s="173"/>
      <c r="Z53" s="173"/>
      <c r="AA53" s="173"/>
      <c r="AB53" s="173"/>
      <c r="AC53" s="173"/>
      <c r="AD53" s="173"/>
      <c r="AE53" s="173"/>
      <c r="AF53" s="411"/>
      <c r="AG53" s="411"/>
      <c r="AH53" s="411"/>
      <c r="AI53" s="173"/>
      <c r="AJ53" s="173"/>
      <c r="AK53" s="173"/>
      <c r="AL53" s="173"/>
      <c r="AM53" s="173"/>
      <c r="AN53" s="173"/>
      <c r="AO53" s="173"/>
      <c r="AP53" s="173"/>
    </row>
    <row r="54" spans="1:42" s="18" customFormat="1" ht="10.5" customHeight="1" x14ac:dyDescent="0.25">
      <c r="A54" s="174" t="s">
        <v>43</v>
      </c>
      <c r="B54" s="176" t="s">
        <v>4</v>
      </c>
      <c r="C54" s="177" t="s">
        <v>45</v>
      </c>
      <c r="D54" s="176"/>
      <c r="E54" s="178"/>
      <c r="F54" s="179"/>
      <c r="G54" s="176" t="s">
        <v>4</v>
      </c>
      <c r="H54" s="177" t="s">
        <v>54</v>
      </c>
      <c r="I54" s="180"/>
      <c r="J54" s="177" t="s">
        <v>55</v>
      </c>
      <c r="K54" s="181"/>
      <c r="L54" s="182" t="s">
        <v>56</v>
      </c>
      <c r="M54" s="182"/>
      <c r="N54" s="183"/>
      <c r="O54" s="184"/>
      <c r="Q54" s="85"/>
      <c r="R54" s="85"/>
      <c r="S54" s="85"/>
      <c r="T54" s="85"/>
      <c r="U54" s="85"/>
      <c r="V54" s="85"/>
      <c r="W54" s="85"/>
      <c r="X54" s="85"/>
      <c r="Y54" s="85"/>
      <c r="Z54" s="85"/>
      <c r="AA54" s="85"/>
      <c r="AB54" s="85"/>
      <c r="AC54" s="85"/>
      <c r="AD54" s="85"/>
      <c r="AE54" s="85"/>
      <c r="AF54" s="412"/>
      <c r="AG54" s="412"/>
      <c r="AH54" s="412"/>
      <c r="AI54" s="85"/>
      <c r="AJ54" s="85"/>
      <c r="AK54" s="85"/>
      <c r="AL54" s="85"/>
      <c r="AM54" s="85"/>
      <c r="AN54" s="85"/>
      <c r="AO54" s="85"/>
      <c r="AP54" s="85"/>
    </row>
    <row r="55" spans="1:42" s="18" customFormat="1" ht="9" customHeight="1" x14ac:dyDescent="0.25">
      <c r="A55" s="350" t="s">
        <v>44</v>
      </c>
      <c r="B55" s="187"/>
      <c r="C55" s="85"/>
      <c r="D55" s="187"/>
      <c r="E55" s="85"/>
      <c r="F55" s="84"/>
      <c r="G55" s="342" t="s">
        <v>5</v>
      </c>
      <c r="H55" s="83"/>
      <c r="I55" s="343"/>
      <c r="J55" s="83"/>
      <c r="K55" s="344"/>
      <c r="L55" s="345" t="s">
        <v>46</v>
      </c>
      <c r="M55" s="346"/>
      <c r="N55" s="346"/>
      <c r="O55" s="344"/>
      <c r="Q55" s="85"/>
      <c r="R55" s="85"/>
      <c r="S55" s="85"/>
      <c r="T55" s="85"/>
      <c r="U55" s="85"/>
      <c r="V55" s="85"/>
      <c r="W55" s="85"/>
      <c r="X55" s="85"/>
      <c r="Y55" s="85"/>
      <c r="Z55" s="85"/>
      <c r="AA55" s="85"/>
      <c r="AB55" s="85"/>
      <c r="AC55" s="85"/>
      <c r="AD55" s="85"/>
      <c r="AE55" s="85"/>
      <c r="AF55" s="412"/>
      <c r="AG55" s="412"/>
      <c r="AH55" s="412"/>
      <c r="AI55" s="85"/>
      <c r="AJ55" s="85"/>
      <c r="AK55" s="85"/>
      <c r="AL55" s="85"/>
      <c r="AM55" s="85"/>
      <c r="AN55" s="85"/>
      <c r="AO55" s="85"/>
      <c r="AP55" s="85"/>
    </row>
    <row r="56" spans="1:42" s="18" customFormat="1" ht="9" customHeight="1" x14ac:dyDescent="0.25">
      <c r="A56" s="353" t="s">
        <v>53</v>
      </c>
      <c r="B56" s="187"/>
      <c r="C56" s="85"/>
      <c r="D56" s="187"/>
      <c r="E56" s="85"/>
      <c r="F56" s="84"/>
      <c r="G56" s="342" t="s">
        <v>6</v>
      </c>
      <c r="H56" s="83"/>
      <c r="I56" s="343"/>
      <c r="J56" s="83"/>
      <c r="K56" s="344"/>
      <c r="L56" s="203"/>
      <c r="M56" s="347"/>
      <c r="N56" s="219"/>
      <c r="O56" s="348"/>
      <c r="Q56" s="85"/>
      <c r="R56" s="85"/>
      <c r="S56" s="85"/>
      <c r="T56" s="85"/>
      <c r="U56" s="85"/>
      <c r="V56" s="85"/>
      <c r="W56" s="85"/>
      <c r="X56" s="85"/>
      <c r="Y56" s="85"/>
      <c r="Z56" s="85"/>
      <c r="AA56" s="85"/>
      <c r="AB56" s="85"/>
      <c r="AC56" s="85"/>
      <c r="AD56" s="85"/>
      <c r="AE56" s="85"/>
      <c r="AF56" s="412"/>
      <c r="AG56" s="412"/>
      <c r="AH56" s="412"/>
      <c r="AI56" s="85"/>
      <c r="AJ56" s="85"/>
      <c r="AK56" s="85"/>
      <c r="AL56" s="85"/>
      <c r="AM56" s="85"/>
      <c r="AN56" s="85"/>
      <c r="AO56" s="85"/>
      <c r="AP56" s="85"/>
    </row>
    <row r="57" spans="1:42" s="18" customFormat="1" ht="9" customHeight="1" x14ac:dyDescent="0.25">
      <c r="A57" s="235"/>
      <c r="B57" s="187"/>
      <c r="C57" s="85"/>
      <c r="D57" s="187"/>
      <c r="E57" s="85"/>
      <c r="F57" s="84"/>
      <c r="G57" s="342" t="s">
        <v>7</v>
      </c>
      <c r="H57" s="83"/>
      <c r="I57" s="343"/>
      <c r="J57" s="83"/>
      <c r="K57" s="344"/>
      <c r="L57" s="345" t="s">
        <v>47</v>
      </c>
      <c r="M57" s="346"/>
      <c r="N57" s="346"/>
      <c r="O57" s="344"/>
      <c r="Q57" s="85"/>
      <c r="R57" s="85"/>
      <c r="S57" s="85"/>
      <c r="T57" s="85"/>
      <c r="U57" s="85"/>
      <c r="V57" s="85"/>
      <c r="W57" s="85"/>
      <c r="X57" s="85"/>
      <c r="Y57" s="85"/>
      <c r="Z57" s="85"/>
      <c r="AA57" s="85"/>
      <c r="AB57" s="85"/>
      <c r="AC57" s="85"/>
      <c r="AD57" s="85"/>
      <c r="AE57" s="85"/>
      <c r="AF57" s="412"/>
      <c r="AG57" s="412"/>
      <c r="AH57" s="412"/>
      <c r="AI57" s="85"/>
      <c r="AJ57" s="85"/>
      <c r="AK57" s="85"/>
      <c r="AL57" s="85"/>
      <c r="AM57" s="85"/>
      <c r="AN57" s="85"/>
      <c r="AO57" s="85"/>
      <c r="AP57" s="85"/>
    </row>
    <row r="58" spans="1:42" s="18" customFormat="1" ht="9" customHeight="1" x14ac:dyDescent="0.25">
      <c r="A58" s="200"/>
      <c r="B58" s="187"/>
      <c r="C58" s="85"/>
      <c r="D58" s="187"/>
      <c r="E58" s="85"/>
      <c r="F58" s="84"/>
      <c r="G58" s="342" t="s">
        <v>8</v>
      </c>
      <c r="H58" s="83"/>
      <c r="I58" s="343"/>
      <c r="J58" s="83"/>
      <c r="K58" s="344"/>
      <c r="L58" s="83"/>
      <c r="M58" s="343"/>
      <c r="N58" s="83"/>
      <c r="O58" s="344"/>
      <c r="Q58" s="85"/>
      <c r="R58" s="85"/>
      <c r="S58" s="85"/>
      <c r="T58" s="85"/>
      <c r="U58" s="85"/>
      <c r="V58" s="85"/>
      <c r="W58" s="85"/>
      <c r="X58" s="85"/>
      <c r="Y58" s="85"/>
      <c r="Z58" s="85"/>
      <c r="AA58" s="85"/>
      <c r="AB58" s="85"/>
      <c r="AC58" s="85"/>
      <c r="AD58" s="85"/>
      <c r="AE58" s="85"/>
      <c r="AF58" s="412"/>
      <c r="AG58" s="412"/>
      <c r="AH58" s="412"/>
      <c r="AI58" s="85"/>
      <c r="AJ58" s="85"/>
      <c r="AK58" s="85"/>
      <c r="AL58" s="85"/>
      <c r="AM58" s="85"/>
      <c r="AN58" s="85"/>
      <c r="AO58" s="85"/>
      <c r="AP58" s="85"/>
    </row>
    <row r="59" spans="1:42" s="18" customFormat="1" ht="9" customHeight="1" x14ac:dyDescent="0.25">
      <c r="A59" s="223"/>
      <c r="B59" s="187"/>
      <c r="C59" s="85"/>
      <c r="D59" s="187"/>
      <c r="E59" s="85"/>
      <c r="F59" s="84"/>
      <c r="G59" s="342" t="s">
        <v>9</v>
      </c>
      <c r="H59" s="83"/>
      <c r="I59" s="343"/>
      <c r="J59" s="83"/>
      <c r="K59" s="344"/>
      <c r="L59" s="219"/>
      <c r="M59" s="347"/>
      <c r="N59" s="219"/>
      <c r="O59" s="348"/>
      <c r="Q59" s="85"/>
      <c r="R59" s="85"/>
      <c r="S59" s="85"/>
      <c r="T59" s="85"/>
      <c r="U59" s="85"/>
      <c r="V59" s="85"/>
      <c r="W59" s="85"/>
      <c r="X59" s="85"/>
      <c r="Y59" s="85"/>
      <c r="Z59" s="85"/>
      <c r="AA59" s="85"/>
      <c r="AB59" s="85"/>
      <c r="AC59" s="85"/>
      <c r="AD59" s="85"/>
      <c r="AE59" s="85"/>
      <c r="AF59" s="412"/>
      <c r="AG59" s="412"/>
      <c r="AH59" s="412"/>
      <c r="AI59" s="85"/>
      <c r="AJ59" s="85"/>
      <c r="AK59" s="85"/>
      <c r="AL59" s="85"/>
      <c r="AM59" s="85"/>
      <c r="AN59" s="85"/>
      <c r="AO59" s="85"/>
      <c r="AP59" s="85"/>
    </row>
    <row r="60" spans="1:42" s="18" customFormat="1" ht="9" customHeight="1" x14ac:dyDescent="0.25">
      <c r="A60" s="224"/>
      <c r="B60" s="187"/>
      <c r="C60" s="85"/>
      <c r="D60" s="187"/>
      <c r="E60" s="85"/>
      <c r="F60" s="84"/>
      <c r="G60" s="342" t="s">
        <v>10</v>
      </c>
      <c r="H60" s="83"/>
      <c r="I60" s="343"/>
      <c r="J60" s="83"/>
      <c r="K60" s="344"/>
      <c r="L60" s="345" t="s">
        <v>33</v>
      </c>
      <c r="M60" s="346"/>
      <c r="N60" s="346"/>
      <c r="O60" s="344"/>
      <c r="Q60" s="85"/>
      <c r="R60" s="85"/>
      <c r="S60" s="85"/>
      <c r="T60" s="85"/>
      <c r="U60" s="85"/>
      <c r="V60" s="85"/>
      <c r="W60" s="85"/>
      <c r="X60" s="85"/>
      <c r="Y60" s="85"/>
      <c r="Z60" s="85"/>
      <c r="AA60" s="85"/>
      <c r="AB60" s="85"/>
      <c r="AC60" s="85"/>
      <c r="AD60" s="85"/>
      <c r="AE60" s="85"/>
      <c r="AF60" s="412"/>
      <c r="AG60" s="412"/>
      <c r="AH60" s="412"/>
      <c r="AI60" s="85"/>
      <c r="AJ60" s="85"/>
      <c r="AK60" s="85"/>
      <c r="AL60" s="85"/>
      <c r="AM60" s="85"/>
      <c r="AN60" s="85"/>
      <c r="AO60" s="85"/>
      <c r="AP60" s="85"/>
    </row>
    <row r="61" spans="1:42" s="18" customFormat="1" ht="9" customHeight="1" x14ac:dyDescent="0.25">
      <c r="A61" s="224"/>
      <c r="B61" s="187"/>
      <c r="C61" s="85"/>
      <c r="D61" s="187"/>
      <c r="E61" s="85"/>
      <c r="F61" s="84"/>
      <c r="G61" s="342" t="s">
        <v>11</v>
      </c>
      <c r="H61" s="83"/>
      <c r="I61" s="343"/>
      <c r="J61" s="83"/>
      <c r="K61" s="344"/>
      <c r="L61" s="83"/>
      <c r="M61" s="343"/>
      <c r="N61" s="83"/>
      <c r="O61" s="344"/>
      <c r="Q61" s="85"/>
      <c r="R61" s="85"/>
      <c r="S61" s="85"/>
      <c r="T61" s="85"/>
      <c r="U61" s="85"/>
      <c r="V61" s="85"/>
      <c r="W61" s="85"/>
      <c r="X61" s="85"/>
      <c r="Y61" s="85"/>
      <c r="Z61" s="85"/>
      <c r="AA61" s="85"/>
      <c r="AB61" s="85"/>
      <c r="AC61" s="85"/>
      <c r="AD61" s="85"/>
      <c r="AE61" s="85"/>
      <c r="AF61" s="412"/>
      <c r="AG61" s="412"/>
      <c r="AH61" s="412"/>
      <c r="AI61" s="85"/>
      <c r="AJ61" s="85"/>
      <c r="AK61" s="85"/>
      <c r="AL61" s="85"/>
      <c r="AM61" s="85"/>
      <c r="AN61" s="85"/>
      <c r="AO61" s="85"/>
      <c r="AP61" s="85"/>
    </row>
    <row r="62" spans="1:42" s="18" customFormat="1" ht="9" customHeight="1" x14ac:dyDescent="0.25">
      <c r="A62" s="225"/>
      <c r="B62" s="204"/>
      <c r="C62" s="203"/>
      <c r="D62" s="204"/>
      <c r="E62" s="203"/>
      <c r="F62" s="205"/>
      <c r="G62" s="349" t="s">
        <v>12</v>
      </c>
      <c r="H62" s="219"/>
      <c r="I62" s="347"/>
      <c r="J62" s="219"/>
      <c r="K62" s="348"/>
      <c r="L62" s="219">
        <f>O4</f>
        <v>0</v>
      </c>
      <c r="M62" s="347"/>
      <c r="N62" s="219"/>
      <c r="O62" s="207">
        <f>MIN(4,'NE1000 ELŐ'!Q5)</f>
        <v>4</v>
      </c>
      <c r="Q62" s="85"/>
      <c r="R62" s="85"/>
      <c r="S62" s="85"/>
      <c r="T62" s="85"/>
      <c r="U62" s="85"/>
      <c r="V62" s="85"/>
      <c r="W62" s="85"/>
      <c r="X62" s="85"/>
      <c r="Y62" s="85"/>
      <c r="Z62" s="85"/>
      <c r="AA62" s="85"/>
      <c r="AB62" s="85"/>
      <c r="AC62" s="85"/>
      <c r="AD62" s="85"/>
      <c r="AE62" s="85"/>
      <c r="AF62" s="412"/>
      <c r="AG62" s="412"/>
      <c r="AH62" s="412"/>
      <c r="AI62" s="85"/>
      <c r="AJ62" s="85"/>
      <c r="AK62" s="85"/>
      <c r="AL62" s="85"/>
      <c r="AM62" s="85"/>
      <c r="AN62" s="85"/>
      <c r="AO62" s="85"/>
      <c r="AP62" s="85"/>
    </row>
    <row r="63" spans="1:42" x14ac:dyDescent="0.25">
      <c r="Q63" s="339"/>
      <c r="R63" s="339"/>
      <c r="S63" s="339"/>
      <c r="T63" s="339"/>
      <c r="U63" s="339"/>
      <c r="V63" s="339"/>
      <c r="W63" s="339"/>
      <c r="X63" s="339"/>
      <c r="Y63" s="339"/>
      <c r="Z63" s="339"/>
      <c r="AA63" s="339"/>
      <c r="AB63" s="339"/>
      <c r="AC63" s="339"/>
      <c r="AD63" s="339"/>
      <c r="AE63" s="339"/>
      <c r="AI63" s="339"/>
      <c r="AJ63" s="339"/>
      <c r="AK63" s="339"/>
      <c r="AL63" s="339"/>
      <c r="AM63" s="339"/>
      <c r="AN63" s="339"/>
      <c r="AO63" s="339"/>
      <c r="AP63" s="339"/>
    </row>
    <row r="64" spans="1:42" x14ac:dyDescent="0.25">
      <c r="Q64" s="339"/>
      <c r="R64" s="339"/>
      <c r="S64" s="339"/>
      <c r="T64" s="339"/>
      <c r="U64" s="339"/>
      <c r="V64" s="339"/>
      <c r="W64" s="339"/>
      <c r="X64" s="339"/>
      <c r="Y64" s="339"/>
      <c r="Z64" s="339"/>
      <c r="AA64" s="339"/>
      <c r="AB64" s="339"/>
      <c r="AC64" s="339"/>
      <c r="AD64" s="339"/>
      <c r="AE64" s="339"/>
      <c r="AI64" s="339"/>
      <c r="AJ64" s="339"/>
      <c r="AK64" s="339"/>
      <c r="AL64" s="339"/>
      <c r="AM64" s="339"/>
      <c r="AN64" s="339"/>
      <c r="AO64" s="339"/>
      <c r="AP64" s="339"/>
    </row>
    <row r="65" spans="17:42" x14ac:dyDescent="0.25">
      <c r="Q65" s="339"/>
      <c r="R65" s="339"/>
      <c r="S65" s="339"/>
      <c r="T65" s="339"/>
      <c r="U65" s="339"/>
      <c r="V65" s="339"/>
      <c r="W65" s="339"/>
      <c r="X65" s="339"/>
      <c r="Y65" s="339"/>
      <c r="Z65" s="339"/>
      <c r="AA65" s="339"/>
      <c r="AB65" s="339"/>
      <c r="AC65" s="339"/>
      <c r="AD65" s="339"/>
      <c r="AE65" s="339"/>
      <c r="AI65" s="339"/>
      <c r="AJ65" s="339"/>
      <c r="AK65" s="339"/>
      <c r="AL65" s="339"/>
      <c r="AM65" s="339"/>
      <c r="AN65" s="339"/>
      <c r="AO65" s="339"/>
      <c r="AP65" s="339"/>
    </row>
    <row r="66" spans="17:42" x14ac:dyDescent="0.25">
      <c r="Q66" s="339"/>
      <c r="R66" s="339"/>
      <c r="S66" s="339"/>
      <c r="T66" s="339"/>
      <c r="U66" s="339"/>
      <c r="V66" s="339"/>
      <c r="W66" s="339"/>
      <c r="X66" s="339"/>
      <c r="Y66" s="339"/>
      <c r="Z66" s="339"/>
      <c r="AA66" s="339"/>
      <c r="AB66" s="339"/>
      <c r="AC66" s="339"/>
      <c r="AD66" s="339"/>
      <c r="AE66" s="339"/>
      <c r="AI66" s="339"/>
      <c r="AJ66" s="339"/>
      <c r="AK66" s="339"/>
      <c r="AL66" s="339"/>
      <c r="AM66" s="339"/>
      <c r="AN66" s="339"/>
      <c r="AO66" s="339"/>
      <c r="AP66" s="339"/>
    </row>
    <row r="67" spans="17:42" x14ac:dyDescent="0.25">
      <c r="Q67" s="339"/>
      <c r="R67" s="339"/>
      <c r="S67" s="339"/>
      <c r="T67" s="339"/>
      <c r="U67" s="339"/>
      <c r="V67" s="339"/>
      <c r="W67" s="339"/>
      <c r="X67" s="339"/>
      <c r="Y67" s="339"/>
      <c r="Z67" s="339"/>
      <c r="AA67" s="339"/>
      <c r="AB67" s="339"/>
      <c r="AC67" s="339"/>
      <c r="AD67" s="339"/>
      <c r="AE67" s="339"/>
      <c r="AI67" s="339"/>
      <c r="AJ67" s="339"/>
      <c r="AK67" s="339"/>
      <c r="AL67" s="339"/>
      <c r="AM67" s="339"/>
      <c r="AN67" s="339"/>
      <c r="AO67" s="339"/>
      <c r="AP67" s="339"/>
    </row>
    <row r="68" spans="17:42" x14ac:dyDescent="0.25">
      <c r="Q68" s="339"/>
      <c r="R68" s="339"/>
      <c r="S68" s="339"/>
      <c r="T68" s="339"/>
      <c r="U68" s="339"/>
      <c r="V68" s="339"/>
      <c r="W68" s="339"/>
      <c r="X68" s="339"/>
      <c r="Y68" s="339"/>
      <c r="Z68" s="339"/>
      <c r="AA68" s="339"/>
      <c r="AB68" s="339"/>
      <c r="AC68" s="339"/>
      <c r="AD68" s="339"/>
      <c r="AE68" s="339"/>
      <c r="AI68" s="339"/>
      <c r="AJ68" s="339"/>
      <c r="AK68" s="339"/>
      <c r="AL68" s="339"/>
      <c r="AM68" s="339"/>
      <c r="AN68" s="339"/>
      <c r="AO68" s="339"/>
      <c r="AP68" s="339"/>
    </row>
    <row r="69" spans="17:42" x14ac:dyDescent="0.25">
      <c r="Q69" s="339"/>
      <c r="R69" s="339"/>
      <c r="S69" s="339"/>
      <c r="T69" s="339"/>
      <c r="U69" s="339"/>
      <c r="V69" s="339"/>
      <c r="W69" s="339"/>
      <c r="X69" s="339"/>
      <c r="Y69" s="339"/>
      <c r="Z69" s="339"/>
      <c r="AA69" s="339"/>
      <c r="AB69" s="339"/>
      <c r="AC69" s="339"/>
      <c r="AD69" s="339"/>
      <c r="AE69" s="339"/>
      <c r="AI69" s="339"/>
      <c r="AJ69" s="339"/>
      <c r="AK69" s="339"/>
      <c r="AL69" s="339"/>
      <c r="AM69" s="339"/>
      <c r="AN69" s="339"/>
      <c r="AO69" s="339"/>
      <c r="AP69" s="339"/>
    </row>
    <row r="70" spans="17:42" x14ac:dyDescent="0.25">
      <c r="Q70" s="339"/>
      <c r="R70" s="339"/>
      <c r="S70" s="339"/>
      <c r="T70" s="339"/>
      <c r="U70" s="339"/>
      <c r="V70" s="339"/>
      <c r="W70" s="339"/>
      <c r="X70" s="339"/>
      <c r="Y70" s="339"/>
      <c r="Z70" s="339"/>
      <c r="AA70" s="339"/>
      <c r="AB70" s="339"/>
      <c r="AC70" s="339"/>
      <c r="AD70" s="339"/>
      <c r="AE70" s="339"/>
      <c r="AI70" s="339"/>
      <c r="AJ70" s="339"/>
      <c r="AK70" s="339"/>
      <c r="AL70" s="339"/>
      <c r="AM70" s="339"/>
      <c r="AN70" s="339"/>
      <c r="AO70" s="339"/>
      <c r="AP70" s="339"/>
    </row>
    <row r="71" spans="17:42" x14ac:dyDescent="0.25">
      <c r="Q71" s="339"/>
      <c r="R71" s="339"/>
      <c r="S71" s="339"/>
      <c r="T71" s="339"/>
      <c r="U71" s="339"/>
      <c r="V71" s="339"/>
      <c r="W71" s="339"/>
      <c r="X71" s="339"/>
      <c r="Y71" s="339"/>
      <c r="Z71" s="339"/>
      <c r="AA71" s="339"/>
      <c r="AB71" s="339"/>
      <c r="AC71" s="339"/>
      <c r="AD71" s="339"/>
      <c r="AE71" s="339"/>
      <c r="AI71" s="339"/>
      <c r="AJ71" s="339"/>
      <c r="AK71" s="339"/>
      <c r="AL71" s="339"/>
      <c r="AM71" s="339"/>
      <c r="AN71" s="339"/>
      <c r="AO71" s="339"/>
      <c r="AP71" s="339"/>
    </row>
    <row r="72" spans="17:42" x14ac:dyDescent="0.25">
      <c r="Q72" s="339"/>
      <c r="R72" s="339"/>
      <c r="S72" s="339"/>
      <c r="T72" s="339"/>
      <c r="U72" s="339"/>
      <c r="V72" s="339"/>
      <c r="W72" s="339"/>
      <c r="X72" s="339"/>
      <c r="Y72" s="339"/>
      <c r="Z72" s="339"/>
      <c r="AA72" s="339"/>
      <c r="AB72" s="339"/>
      <c r="AC72" s="339"/>
      <c r="AD72" s="339"/>
      <c r="AE72" s="339"/>
      <c r="AI72" s="339"/>
      <c r="AJ72" s="339"/>
      <c r="AK72" s="339"/>
      <c r="AL72" s="339"/>
      <c r="AM72" s="339"/>
      <c r="AN72" s="339"/>
      <c r="AO72" s="339"/>
      <c r="AP72" s="339"/>
    </row>
    <row r="73" spans="17:42" x14ac:dyDescent="0.25">
      <c r="Q73" s="339"/>
      <c r="R73" s="339"/>
      <c r="S73" s="339"/>
      <c r="T73" s="339"/>
      <c r="U73" s="339"/>
      <c r="V73" s="339"/>
      <c r="W73" s="339"/>
      <c r="X73" s="339"/>
      <c r="Y73" s="339"/>
      <c r="Z73" s="339"/>
      <c r="AA73" s="339"/>
      <c r="AB73" s="339"/>
      <c r="AC73" s="339"/>
      <c r="AD73" s="339"/>
      <c r="AE73" s="339"/>
      <c r="AI73" s="339"/>
      <c r="AJ73" s="339"/>
      <c r="AK73" s="339"/>
      <c r="AL73" s="339"/>
      <c r="AM73" s="339"/>
      <c r="AN73" s="339"/>
      <c r="AO73" s="339"/>
      <c r="AP73" s="339"/>
    </row>
    <row r="74" spans="17:42" x14ac:dyDescent="0.25">
      <c r="Q74" s="339"/>
      <c r="R74" s="339"/>
      <c r="S74" s="339"/>
      <c r="T74" s="339"/>
      <c r="U74" s="339"/>
      <c r="V74" s="339"/>
      <c r="W74" s="339"/>
      <c r="X74" s="339"/>
      <c r="Y74" s="339"/>
      <c r="Z74" s="339"/>
      <c r="AA74" s="339"/>
      <c r="AB74" s="339"/>
      <c r="AC74" s="339"/>
      <c r="AD74" s="339"/>
      <c r="AE74" s="339"/>
      <c r="AI74" s="339"/>
      <c r="AJ74" s="339"/>
      <c r="AK74" s="339"/>
      <c r="AL74" s="339"/>
      <c r="AM74" s="339"/>
      <c r="AN74" s="339"/>
      <c r="AO74" s="339"/>
      <c r="AP74" s="339"/>
    </row>
    <row r="75" spans="17:42" x14ac:dyDescent="0.25">
      <c r="Q75" s="339"/>
      <c r="R75" s="339"/>
      <c r="S75" s="339"/>
      <c r="T75" s="339"/>
      <c r="U75" s="339"/>
      <c r="V75" s="339"/>
      <c r="W75" s="339"/>
      <c r="X75" s="339"/>
      <c r="Y75" s="339"/>
      <c r="Z75" s="339"/>
      <c r="AA75" s="339"/>
      <c r="AB75" s="339"/>
      <c r="AC75" s="339"/>
      <c r="AD75" s="339"/>
      <c r="AE75" s="339"/>
      <c r="AI75" s="339"/>
      <c r="AJ75" s="339"/>
      <c r="AK75" s="339"/>
      <c r="AL75" s="339"/>
      <c r="AM75" s="339"/>
      <c r="AN75" s="339"/>
      <c r="AO75" s="339"/>
      <c r="AP75" s="339"/>
    </row>
    <row r="76" spans="17:42" x14ac:dyDescent="0.25">
      <c r="Q76" s="339"/>
      <c r="R76" s="339"/>
      <c r="S76" s="339"/>
      <c r="T76" s="339"/>
      <c r="U76" s="339"/>
      <c r="V76" s="339"/>
      <c r="W76" s="339"/>
      <c r="X76" s="339"/>
      <c r="Y76" s="339"/>
      <c r="Z76" s="339"/>
      <c r="AA76" s="339"/>
      <c r="AB76" s="339"/>
      <c r="AC76" s="339"/>
      <c r="AD76" s="339"/>
      <c r="AE76" s="339"/>
      <c r="AI76" s="339"/>
      <c r="AJ76" s="339"/>
      <c r="AK76" s="339"/>
      <c r="AL76" s="339"/>
      <c r="AM76" s="339"/>
      <c r="AN76" s="339"/>
      <c r="AO76" s="339"/>
      <c r="AP76" s="339"/>
    </row>
    <row r="77" spans="17:42" x14ac:dyDescent="0.25">
      <c r="Q77" s="339"/>
      <c r="R77" s="339"/>
      <c r="S77" s="339"/>
      <c r="T77" s="339"/>
      <c r="U77" s="339"/>
      <c r="V77" s="339"/>
      <c r="W77" s="339"/>
      <c r="X77" s="339"/>
      <c r="Y77" s="339"/>
      <c r="Z77" s="339"/>
      <c r="AA77" s="339"/>
      <c r="AB77" s="339"/>
      <c r="AC77" s="339"/>
      <c r="AD77" s="339"/>
      <c r="AE77" s="339"/>
      <c r="AI77" s="339"/>
      <c r="AJ77" s="339"/>
      <c r="AK77" s="339"/>
      <c r="AL77" s="339"/>
      <c r="AM77" s="339"/>
      <c r="AN77" s="339"/>
      <c r="AO77" s="339"/>
      <c r="AP77" s="339"/>
    </row>
    <row r="78" spans="17:42" x14ac:dyDescent="0.25">
      <c r="Q78" s="339"/>
      <c r="R78" s="339"/>
      <c r="S78" s="339"/>
      <c r="T78" s="339"/>
      <c r="U78" s="339"/>
      <c r="V78" s="339"/>
      <c r="W78" s="339"/>
      <c r="X78" s="339"/>
      <c r="Y78" s="339"/>
      <c r="Z78" s="339"/>
      <c r="AA78" s="339"/>
      <c r="AB78" s="339"/>
      <c r="AC78" s="339"/>
      <c r="AD78" s="339"/>
      <c r="AE78" s="339"/>
      <c r="AI78" s="339"/>
      <c r="AJ78" s="339"/>
      <c r="AK78" s="339"/>
      <c r="AL78" s="339"/>
      <c r="AM78" s="339"/>
      <c r="AN78" s="339"/>
      <c r="AO78" s="339"/>
      <c r="AP78" s="339"/>
    </row>
    <row r="79" spans="17:42" x14ac:dyDescent="0.25">
      <c r="Q79" s="339"/>
      <c r="R79" s="339"/>
      <c r="S79" s="339"/>
      <c r="T79" s="339"/>
      <c r="U79" s="339"/>
      <c r="V79" s="339"/>
      <c r="W79" s="339"/>
      <c r="X79" s="339"/>
      <c r="Y79" s="339"/>
      <c r="Z79" s="339"/>
      <c r="AA79" s="339"/>
      <c r="AB79" s="339"/>
      <c r="AC79" s="339"/>
      <c r="AD79" s="339"/>
      <c r="AE79" s="339"/>
      <c r="AI79" s="339"/>
      <c r="AJ79" s="339"/>
      <c r="AK79" s="339"/>
      <c r="AL79" s="339"/>
      <c r="AM79" s="339"/>
      <c r="AN79" s="339"/>
      <c r="AO79" s="339"/>
      <c r="AP79" s="339"/>
    </row>
    <row r="80" spans="17:42" x14ac:dyDescent="0.25">
      <c r="Q80" s="339"/>
      <c r="R80" s="339"/>
      <c r="S80" s="339"/>
      <c r="T80" s="339"/>
      <c r="U80" s="339"/>
      <c r="V80" s="339"/>
      <c r="W80" s="339"/>
      <c r="X80" s="339"/>
      <c r="Y80" s="339"/>
      <c r="Z80" s="339"/>
      <c r="AA80" s="339"/>
      <c r="AB80" s="339"/>
      <c r="AC80" s="339"/>
      <c r="AD80" s="339"/>
      <c r="AE80" s="339"/>
      <c r="AI80" s="339"/>
      <c r="AJ80" s="339"/>
      <c r="AK80" s="339"/>
      <c r="AL80" s="339"/>
      <c r="AM80" s="339"/>
      <c r="AN80" s="339"/>
      <c r="AO80" s="339"/>
      <c r="AP80" s="339"/>
    </row>
    <row r="81" spans="17:42" x14ac:dyDescent="0.25">
      <c r="Q81" s="339"/>
      <c r="R81" s="339"/>
      <c r="S81" s="339"/>
      <c r="T81" s="339"/>
      <c r="U81" s="339"/>
      <c r="V81" s="339"/>
      <c r="W81" s="339"/>
      <c r="X81" s="339"/>
      <c r="Y81" s="339"/>
      <c r="Z81" s="339"/>
      <c r="AA81" s="339"/>
      <c r="AB81" s="339"/>
      <c r="AC81" s="339"/>
      <c r="AD81" s="339"/>
      <c r="AE81" s="339"/>
      <c r="AI81" s="339"/>
      <c r="AJ81" s="339"/>
      <c r="AK81" s="339"/>
      <c r="AL81" s="339"/>
      <c r="AM81" s="339"/>
      <c r="AN81" s="339"/>
      <c r="AO81" s="339"/>
      <c r="AP81" s="339"/>
    </row>
    <row r="82" spans="17:42" x14ac:dyDescent="0.25">
      <c r="Q82" s="339"/>
      <c r="R82" s="339"/>
      <c r="S82" s="339"/>
      <c r="T82" s="339"/>
      <c r="U82" s="339"/>
      <c r="V82" s="339"/>
      <c r="W82" s="339"/>
      <c r="X82" s="339"/>
      <c r="Y82" s="339"/>
      <c r="Z82" s="339"/>
      <c r="AA82" s="339"/>
      <c r="AB82" s="339"/>
      <c r="AC82" s="339"/>
      <c r="AD82" s="339"/>
      <c r="AE82" s="339"/>
      <c r="AI82" s="339"/>
      <c r="AJ82" s="339"/>
      <c r="AK82" s="339"/>
      <c r="AL82" s="339"/>
      <c r="AM82" s="339"/>
      <c r="AN82" s="339"/>
      <c r="AO82" s="339"/>
      <c r="AP82" s="339"/>
    </row>
    <row r="83" spans="17:42" x14ac:dyDescent="0.25">
      <c r="Q83" s="339"/>
      <c r="R83" s="339"/>
      <c r="S83" s="339"/>
      <c r="T83" s="339"/>
      <c r="U83" s="339"/>
      <c r="V83" s="339"/>
      <c r="W83" s="339"/>
      <c r="X83" s="339"/>
      <c r="Y83" s="339"/>
      <c r="Z83" s="339"/>
      <c r="AA83" s="339"/>
      <c r="AB83" s="339"/>
      <c r="AC83" s="339"/>
      <c r="AD83" s="339"/>
      <c r="AE83" s="339"/>
      <c r="AI83" s="339"/>
      <c r="AJ83" s="339"/>
      <c r="AK83" s="339"/>
      <c r="AL83" s="339"/>
      <c r="AM83" s="339"/>
      <c r="AN83" s="339"/>
      <c r="AO83" s="339"/>
      <c r="AP83" s="339"/>
    </row>
    <row r="84" spans="17:42" x14ac:dyDescent="0.25">
      <c r="Q84" s="339"/>
      <c r="R84" s="339"/>
      <c r="S84" s="339"/>
      <c r="T84" s="339"/>
      <c r="U84" s="339"/>
      <c r="V84" s="339"/>
      <c r="W84" s="339"/>
      <c r="X84" s="339"/>
      <c r="Y84" s="339"/>
      <c r="Z84" s="339"/>
      <c r="AA84" s="339"/>
      <c r="AB84" s="339"/>
      <c r="AC84" s="339"/>
      <c r="AD84" s="339"/>
      <c r="AE84" s="339"/>
      <c r="AI84" s="339"/>
      <c r="AJ84" s="339"/>
      <c r="AK84" s="339"/>
      <c r="AL84" s="339"/>
      <c r="AM84" s="339"/>
      <c r="AN84" s="339"/>
      <c r="AO84" s="339"/>
      <c r="AP84" s="339"/>
    </row>
    <row r="85" spans="17:42" x14ac:dyDescent="0.25">
      <c r="Q85" s="339"/>
      <c r="R85" s="339"/>
      <c r="S85" s="339"/>
      <c r="T85" s="339"/>
      <c r="U85" s="339"/>
      <c r="V85" s="339"/>
      <c r="W85" s="339"/>
      <c r="X85" s="339"/>
      <c r="Y85" s="339"/>
      <c r="Z85" s="339"/>
      <c r="AA85" s="339"/>
      <c r="AB85" s="339"/>
      <c r="AC85" s="339"/>
      <c r="AD85" s="339"/>
      <c r="AE85" s="339"/>
      <c r="AI85" s="339"/>
      <c r="AJ85" s="339"/>
      <c r="AK85" s="339"/>
      <c r="AL85" s="339"/>
      <c r="AM85" s="339"/>
      <c r="AN85" s="339"/>
      <c r="AO85" s="339"/>
      <c r="AP85" s="339"/>
    </row>
    <row r="86" spans="17:42" x14ac:dyDescent="0.25">
      <c r="Q86" s="339"/>
      <c r="R86" s="339"/>
      <c r="S86" s="339"/>
      <c r="T86" s="339"/>
      <c r="U86" s="339"/>
      <c r="V86" s="339"/>
      <c r="W86" s="339"/>
      <c r="X86" s="339"/>
      <c r="Y86" s="339"/>
      <c r="Z86" s="339"/>
      <c r="AA86" s="339"/>
      <c r="AB86" s="339"/>
      <c r="AC86" s="339"/>
      <c r="AD86" s="339"/>
      <c r="AE86" s="339"/>
      <c r="AI86" s="339"/>
      <c r="AJ86" s="339"/>
      <c r="AK86" s="339"/>
      <c r="AL86" s="339"/>
      <c r="AM86" s="339"/>
      <c r="AN86" s="339"/>
      <c r="AO86" s="339"/>
      <c r="AP86" s="339"/>
    </row>
    <row r="87" spans="17:42" x14ac:dyDescent="0.25">
      <c r="Q87" s="339"/>
      <c r="R87" s="339"/>
      <c r="S87" s="339"/>
      <c r="T87" s="339"/>
      <c r="U87" s="339"/>
      <c r="V87" s="339"/>
      <c r="W87" s="339"/>
      <c r="X87" s="339"/>
      <c r="Y87" s="339"/>
      <c r="Z87" s="339"/>
      <c r="AA87" s="339"/>
      <c r="AB87" s="339"/>
      <c r="AC87" s="339"/>
      <c r="AD87" s="339"/>
      <c r="AE87" s="339"/>
      <c r="AI87" s="339"/>
      <c r="AJ87" s="339"/>
      <c r="AK87" s="339"/>
      <c r="AL87" s="339"/>
      <c r="AM87" s="339"/>
      <c r="AN87" s="339"/>
      <c r="AO87" s="339"/>
      <c r="AP87" s="339"/>
    </row>
    <row r="88" spans="17:42" x14ac:dyDescent="0.25">
      <c r="Q88" s="339"/>
      <c r="R88" s="339"/>
      <c r="S88" s="339"/>
      <c r="T88" s="339"/>
      <c r="U88" s="339"/>
      <c r="V88" s="339"/>
      <c r="W88" s="339"/>
      <c r="X88" s="339"/>
      <c r="Y88" s="339"/>
      <c r="Z88" s="339"/>
      <c r="AA88" s="339"/>
      <c r="AB88" s="339"/>
      <c r="AC88" s="339"/>
      <c r="AD88" s="339"/>
      <c r="AE88" s="339"/>
      <c r="AI88" s="339"/>
      <c r="AJ88" s="339"/>
      <c r="AK88" s="339"/>
      <c r="AL88" s="339"/>
      <c r="AM88" s="339"/>
      <c r="AN88" s="339"/>
      <c r="AO88" s="339"/>
      <c r="AP88" s="339"/>
    </row>
    <row r="89" spans="17:42" x14ac:dyDescent="0.25">
      <c r="Q89" s="339"/>
      <c r="R89" s="339"/>
      <c r="S89" s="339"/>
      <c r="T89" s="339"/>
      <c r="U89" s="339"/>
      <c r="V89" s="339"/>
      <c r="W89" s="339"/>
      <c r="X89" s="339"/>
      <c r="Y89" s="339"/>
      <c r="Z89" s="339"/>
      <c r="AA89" s="339"/>
      <c r="AB89" s="339"/>
      <c r="AC89" s="339"/>
      <c r="AD89" s="339"/>
      <c r="AE89" s="339"/>
      <c r="AI89" s="339"/>
      <c r="AJ89" s="339"/>
      <c r="AK89" s="339"/>
      <c r="AL89" s="339"/>
      <c r="AM89" s="339"/>
      <c r="AN89" s="339"/>
      <c r="AO89" s="339"/>
      <c r="AP89" s="339"/>
    </row>
    <row r="90" spans="17:42" x14ac:dyDescent="0.25">
      <c r="Q90" s="339"/>
      <c r="R90" s="339"/>
      <c r="S90" s="339"/>
      <c r="T90" s="339"/>
      <c r="U90" s="339"/>
      <c r="V90" s="339"/>
      <c r="W90" s="339"/>
      <c r="X90" s="339"/>
      <c r="Y90" s="339"/>
      <c r="Z90" s="339"/>
      <c r="AA90" s="339"/>
      <c r="AB90" s="339"/>
      <c r="AC90" s="339"/>
      <c r="AD90" s="339"/>
      <c r="AE90" s="339"/>
      <c r="AI90" s="339"/>
      <c r="AJ90" s="339"/>
      <c r="AK90" s="339"/>
      <c r="AL90" s="339"/>
      <c r="AM90" s="339"/>
      <c r="AN90" s="339"/>
      <c r="AO90" s="339"/>
      <c r="AP90" s="339"/>
    </row>
    <row r="91" spans="17:42" x14ac:dyDescent="0.25">
      <c r="Q91" s="339"/>
      <c r="R91" s="339"/>
      <c r="S91" s="339"/>
      <c r="T91" s="339"/>
      <c r="U91" s="339"/>
      <c r="V91" s="339"/>
      <c r="W91" s="339"/>
      <c r="X91" s="339"/>
      <c r="Y91" s="339"/>
      <c r="Z91" s="339"/>
      <c r="AA91" s="339"/>
      <c r="AB91" s="339"/>
      <c r="AC91" s="339"/>
      <c r="AD91" s="339"/>
      <c r="AE91" s="339"/>
      <c r="AI91" s="339"/>
      <c r="AJ91" s="339"/>
      <c r="AK91" s="339"/>
      <c r="AL91" s="339"/>
      <c r="AM91" s="339"/>
      <c r="AN91" s="339"/>
      <c r="AO91" s="339"/>
      <c r="AP91" s="339"/>
    </row>
    <row r="92" spans="17:42" x14ac:dyDescent="0.25">
      <c r="Q92" s="339"/>
      <c r="R92" s="339"/>
      <c r="S92" s="339"/>
      <c r="T92" s="339"/>
      <c r="U92" s="339"/>
      <c r="V92" s="339"/>
      <c r="W92" s="339"/>
      <c r="X92" s="339"/>
      <c r="Y92" s="339"/>
      <c r="Z92" s="339"/>
      <c r="AA92" s="339"/>
      <c r="AB92" s="339"/>
      <c r="AC92" s="339"/>
      <c r="AD92" s="339"/>
      <c r="AE92" s="339"/>
      <c r="AI92" s="339"/>
      <c r="AJ92" s="339"/>
      <c r="AK92" s="339"/>
      <c r="AL92" s="339"/>
      <c r="AM92" s="339"/>
      <c r="AN92" s="339"/>
      <c r="AO92" s="339"/>
      <c r="AP92" s="339"/>
    </row>
    <row r="93" spans="17:42" x14ac:dyDescent="0.25">
      <c r="Q93" s="339"/>
      <c r="R93" s="339"/>
      <c r="S93" s="339"/>
      <c r="T93" s="339"/>
      <c r="U93" s="339"/>
      <c r="V93" s="339"/>
      <c r="W93" s="339"/>
      <c r="X93" s="339"/>
      <c r="Y93" s="339"/>
      <c r="Z93" s="339"/>
      <c r="AA93" s="339"/>
      <c r="AB93" s="339"/>
      <c r="AC93" s="339"/>
      <c r="AD93" s="339"/>
      <c r="AE93" s="339"/>
      <c r="AI93" s="339"/>
      <c r="AJ93" s="339"/>
      <c r="AK93" s="339"/>
      <c r="AL93" s="339"/>
      <c r="AM93" s="339"/>
      <c r="AN93" s="339"/>
      <c r="AO93" s="339"/>
      <c r="AP93" s="339"/>
    </row>
    <row r="94" spans="17:42" x14ac:dyDescent="0.25">
      <c r="Q94" s="339"/>
      <c r="R94" s="339"/>
      <c r="S94" s="339"/>
      <c r="T94" s="339"/>
      <c r="U94" s="339"/>
      <c r="V94" s="339"/>
      <c r="W94" s="339"/>
      <c r="X94" s="339"/>
      <c r="Y94" s="339"/>
      <c r="Z94" s="339"/>
      <c r="AA94" s="339"/>
      <c r="AB94" s="339"/>
      <c r="AC94" s="339"/>
      <c r="AD94" s="339"/>
      <c r="AE94" s="339"/>
      <c r="AI94" s="339"/>
      <c r="AJ94" s="339"/>
      <c r="AK94" s="339"/>
      <c r="AL94" s="339"/>
      <c r="AM94" s="339"/>
      <c r="AN94" s="339"/>
      <c r="AO94" s="339"/>
      <c r="AP94" s="339"/>
    </row>
    <row r="95" spans="17:42" x14ac:dyDescent="0.25">
      <c r="Q95" s="339"/>
      <c r="R95" s="339"/>
      <c r="S95" s="339"/>
      <c r="T95" s="339"/>
      <c r="U95" s="339"/>
      <c r="V95" s="339"/>
      <c r="W95" s="339"/>
      <c r="X95" s="339"/>
      <c r="Y95" s="339"/>
      <c r="Z95" s="339"/>
      <c r="AA95" s="339"/>
      <c r="AB95" s="339"/>
      <c r="AC95" s="339"/>
      <c r="AD95" s="339"/>
      <c r="AE95" s="339"/>
      <c r="AI95" s="339"/>
      <c r="AJ95" s="339"/>
      <c r="AK95" s="339"/>
      <c r="AL95" s="339"/>
      <c r="AM95" s="339"/>
      <c r="AN95" s="339"/>
      <c r="AO95" s="339"/>
      <c r="AP95" s="339"/>
    </row>
    <row r="96" spans="17:42" x14ac:dyDescent="0.25">
      <c r="Q96" s="339"/>
      <c r="R96" s="339"/>
      <c r="S96" s="339"/>
      <c r="T96" s="339"/>
      <c r="U96" s="339"/>
      <c r="V96" s="339"/>
      <c r="W96" s="339"/>
      <c r="X96" s="339"/>
      <c r="Y96" s="339"/>
      <c r="Z96" s="339"/>
      <c r="AA96" s="339"/>
      <c r="AB96" s="339"/>
      <c r="AC96" s="339"/>
      <c r="AD96" s="339"/>
      <c r="AE96" s="339"/>
      <c r="AI96" s="339"/>
      <c r="AJ96" s="339"/>
      <c r="AK96" s="339"/>
      <c r="AL96" s="339"/>
      <c r="AM96" s="339"/>
      <c r="AN96" s="339"/>
      <c r="AO96" s="339"/>
      <c r="AP96" s="339"/>
    </row>
    <row r="97" spans="17:42" x14ac:dyDescent="0.25">
      <c r="Q97" s="339"/>
      <c r="R97" s="339"/>
      <c r="S97" s="339"/>
      <c r="T97" s="339"/>
      <c r="U97" s="339"/>
      <c r="V97" s="339"/>
      <c r="W97" s="339"/>
      <c r="X97" s="339"/>
      <c r="Y97" s="339"/>
      <c r="Z97" s="339"/>
      <c r="AA97" s="339"/>
      <c r="AB97" s="339"/>
      <c r="AC97" s="339"/>
      <c r="AD97" s="339"/>
      <c r="AE97" s="339"/>
      <c r="AI97" s="339"/>
      <c r="AJ97" s="339"/>
      <c r="AK97" s="339"/>
      <c r="AL97" s="339"/>
      <c r="AM97" s="339"/>
      <c r="AN97" s="339"/>
      <c r="AO97" s="339"/>
      <c r="AP97" s="339"/>
    </row>
    <row r="98" spans="17:42" x14ac:dyDescent="0.25">
      <c r="Q98" s="339"/>
      <c r="R98" s="339"/>
      <c r="S98" s="339"/>
      <c r="T98" s="339"/>
      <c r="U98" s="339"/>
      <c r="V98" s="339"/>
      <c r="W98" s="339"/>
      <c r="X98" s="339"/>
      <c r="Y98" s="339"/>
      <c r="Z98" s="339"/>
      <c r="AA98" s="339"/>
      <c r="AB98" s="339"/>
      <c r="AC98" s="339"/>
      <c r="AD98" s="339"/>
      <c r="AE98" s="339"/>
      <c r="AI98" s="339"/>
      <c r="AJ98" s="339"/>
      <c r="AK98" s="339"/>
      <c r="AL98" s="339"/>
      <c r="AM98" s="339"/>
      <c r="AN98" s="339"/>
      <c r="AO98" s="339"/>
      <c r="AP98" s="339"/>
    </row>
    <row r="99" spans="17:42" x14ac:dyDescent="0.25">
      <c r="Q99" s="339"/>
      <c r="R99" s="339"/>
      <c r="S99" s="339"/>
      <c r="T99" s="339"/>
      <c r="U99" s="339"/>
      <c r="V99" s="339"/>
      <c r="W99" s="339"/>
      <c r="X99" s="339"/>
      <c r="Y99" s="339"/>
      <c r="Z99" s="339"/>
      <c r="AA99" s="339"/>
      <c r="AB99" s="339"/>
      <c r="AC99" s="339"/>
      <c r="AD99" s="339"/>
      <c r="AE99" s="339"/>
      <c r="AI99" s="339"/>
      <c r="AJ99" s="339"/>
      <c r="AK99" s="339"/>
      <c r="AL99" s="339"/>
      <c r="AM99" s="339"/>
      <c r="AN99" s="339"/>
      <c r="AO99" s="339"/>
      <c r="AP99" s="339"/>
    </row>
    <row r="100" spans="17:42" x14ac:dyDescent="0.25">
      <c r="Q100" s="339"/>
      <c r="R100" s="339"/>
      <c r="S100" s="339"/>
      <c r="T100" s="339"/>
      <c r="U100" s="339"/>
      <c r="V100" s="339"/>
      <c r="W100" s="339"/>
      <c r="X100" s="339"/>
      <c r="Y100" s="339"/>
      <c r="Z100" s="339"/>
      <c r="AA100" s="339"/>
      <c r="AB100" s="339"/>
      <c r="AC100" s="339"/>
      <c r="AD100" s="339"/>
      <c r="AE100" s="339"/>
      <c r="AI100" s="339"/>
      <c r="AJ100" s="339"/>
      <c r="AK100" s="339"/>
      <c r="AL100" s="339"/>
      <c r="AM100" s="339"/>
      <c r="AN100" s="339"/>
      <c r="AO100" s="339"/>
      <c r="AP100" s="339"/>
    </row>
    <row r="101" spans="17:42" x14ac:dyDescent="0.25">
      <c r="Q101" s="339"/>
      <c r="R101" s="339"/>
      <c r="S101" s="339"/>
      <c r="T101" s="339"/>
      <c r="U101" s="339"/>
      <c r="V101" s="339"/>
      <c r="W101" s="339"/>
      <c r="X101" s="339"/>
      <c r="Y101" s="339"/>
      <c r="Z101" s="339"/>
      <c r="AA101" s="339"/>
      <c r="AB101" s="339"/>
      <c r="AC101" s="339"/>
      <c r="AD101" s="339"/>
      <c r="AE101" s="339"/>
      <c r="AI101" s="339"/>
      <c r="AJ101" s="339"/>
      <c r="AK101" s="339"/>
      <c r="AL101" s="339"/>
      <c r="AM101" s="339"/>
      <c r="AN101" s="339"/>
      <c r="AO101" s="339"/>
      <c r="AP101" s="339"/>
    </row>
    <row r="102" spans="17:42" x14ac:dyDescent="0.25">
      <c r="Q102" s="339"/>
      <c r="R102" s="339"/>
      <c r="S102" s="339"/>
      <c r="T102" s="339"/>
      <c r="U102" s="339"/>
      <c r="V102" s="339"/>
      <c r="W102" s="339"/>
      <c r="X102" s="339"/>
      <c r="Y102" s="339"/>
      <c r="Z102" s="339"/>
      <c r="AA102" s="339"/>
      <c r="AB102" s="339"/>
      <c r="AC102" s="339"/>
      <c r="AD102" s="339"/>
      <c r="AE102" s="339"/>
      <c r="AI102" s="339"/>
      <c r="AJ102" s="339"/>
      <c r="AK102" s="339"/>
      <c r="AL102" s="339"/>
      <c r="AM102" s="339"/>
      <c r="AN102" s="339"/>
      <c r="AO102" s="339"/>
      <c r="AP102" s="339"/>
    </row>
    <row r="103" spans="17:42" x14ac:dyDescent="0.25">
      <c r="Q103" s="339"/>
      <c r="R103" s="339"/>
      <c r="S103" s="339"/>
      <c r="T103" s="339"/>
      <c r="U103" s="339"/>
      <c r="V103" s="339"/>
      <c r="W103" s="339"/>
      <c r="X103" s="339"/>
      <c r="Y103" s="339"/>
      <c r="Z103" s="339"/>
      <c r="AA103" s="339"/>
      <c r="AB103" s="339"/>
      <c r="AC103" s="339"/>
      <c r="AD103" s="339"/>
      <c r="AE103" s="339"/>
      <c r="AI103" s="339"/>
      <c r="AJ103" s="339"/>
      <c r="AK103" s="339"/>
      <c r="AL103" s="339"/>
      <c r="AM103" s="339"/>
      <c r="AN103" s="339"/>
      <c r="AO103" s="339"/>
      <c r="AP103" s="339"/>
    </row>
    <row r="104" spans="17:42" x14ac:dyDescent="0.25">
      <c r="Q104" s="339"/>
      <c r="R104" s="339"/>
      <c r="S104" s="339"/>
      <c r="T104" s="339"/>
      <c r="U104" s="339"/>
      <c r="V104" s="339"/>
      <c r="W104" s="339"/>
      <c r="X104" s="339"/>
      <c r="Y104" s="339"/>
      <c r="Z104" s="339"/>
      <c r="AA104" s="339"/>
      <c r="AB104" s="339"/>
      <c r="AC104" s="339"/>
      <c r="AD104" s="339"/>
      <c r="AE104" s="339"/>
      <c r="AI104" s="339"/>
      <c r="AJ104" s="339"/>
      <c r="AK104" s="339"/>
      <c r="AL104" s="339"/>
      <c r="AM104" s="339"/>
      <c r="AN104" s="339"/>
      <c r="AO104" s="339"/>
      <c r="AP104" s="339"/>
    </row>
    <row r="105" spans="17:42" x14ac:dyDescent="0.25">
      <c r="Q105" s="339"/>
      <c r="R105" s="339"/>
      <c r="S105" s="339"/>
      <c r="T105" s="339"/>
      <c r="U105" s="339"/>
      <c r="V105" s="339"/>
      <c r="W105" s="339"/>
      <c r="X105" s="339"/>
      <c r="Y105" s="339"/>
      <c r="Z105" s="339"/>
      <c r="AA105" s="339"/>
      <c r="AB105" s="339"/>
      <c r="AC105" s="339"/>
      <c r="AD105" s="339"/>
      <c r="AE105" s="339"/>
      <c r="AI105" s="339"/>
      <c r="AJ105" s="339"/>
      <c r="AK105" s="339"/>
      <c r="AL105" s="339"/>
      <c r="AM105" s="339"/>
      <c r="AN105" s="339"/>
      <c r="AO105" s="339"/>
      <c r="AP105" s="339"/>
    </row>
    <row r="106" spans="17:42" x14ac:dyDescent="0.25">
      <c r="Q106" s="339"/>
      <c r="R106" s="339"/>
      <c r="S106" s="339"/>
      <c r="T106" s="339"/>
      <c r="U106" s="339"/>
      <c r="V106" s="339"/>
      <c r="W106" s="339"/>
      <c r="X106" s="339"/>
      <c r="Y106" s="339"/>
      <c r="Z106" s="339"/>
      <c r="AA106" s="339"/>
      <c r="AB106" s="339"/>
      <c r="AC106" s="339"/>
      <c r="AD106" s="339"/>
      <c r="AE106" s="339"/>
      <c r="AI106" s="339"/>
      <c r="AJ106" s="339"/>
      <c r="AK106" s="339"/>
      <c r="AL106" s="339"/>
      <c r="AM106" s="339"/>
      <c r="AN106" s="339"/>
      <c r="AO106" s="339"/>
      <c r="AP106" s="339"/>
    </row>
    <row r="107" spans="17:42" x14ac:dyDescent="0.25">
      <c r="Q107" s="339"/>
      <c r="R107" s="339"/>
      <c r="S107" s="339"/>
      <c r="T107" s="339"/>
      <c r="U107" s="339"/>
      <c r="V107" s="339"/>
      <c r="W107" s="339"/>
      <c r="X107" s="339"/>
      <c r="Y107" s="339"/>
      <c r="Z107" s="339"/>
      <c r="AA107" s="339"/>
      <c r="AB107" s="339"/>
      <c r="AC107" s="339"/>
      <c r="AD107" s="339"/>
      <c r="AE107" s="339"/>
      <c r="AI107" s="339"/>
      <c r="AJ107" s="339"/>
      <c r="AK107" s="339"/>
      <c r="AL107" s="339"/>
      <c r="AM107" s="339"/>
      <c r="AN107" s="339"/>
      <c r="AO107" s="339"/>
      <c r="AP107" s="339"/>
    </row>
    <row r="108" spans="17:42" x14ac:dyDescent="0.25">
      <c r="Q108" s="339"/>
      <c r="R108" s="339"/>
      <c r="S108" s="339"/>
      <c r="T108" s="339"/>
      <c r="U108" s="339"/>
      <c r="V108" s="339"/>
      <c r="W108" s="339"/>
      <c r="X108" s="339"/>
      <c r="Y108" s="339"/>
      <c r="Z108" s="339"/>
      <c r="AA108" s="339"/>
      <c r="AB108" s="339"/>
      <c r="AC108" s="339"/>
      <c r="AD108" s="339"/>
      <c r="AE108" s="339"/>
      <c r="AI108" s="339"/>
      <c r="AJ108" s="339"/>
      <c r="AK108" s="339"/>
      <c r="AL108" s="339"/>
      <c r="AM108" s="339"/>
      <c r="AN108" s="339"/>
      <c r="AO108" s="339"/>
      <c r="AP108" s="339"/>
    </row>
    <row r="109" spans="17:42" x14ac:dyDescent="0.25">
      <c r="Q109" s="339"/>
      <c r="R109" s="339"/>
      <c r="S109" s="339"/>
      <c r="T109" s="339"/>
      <c r="U109" s="339"/>
      <c r="V109" s="339"/>
      <c r="W109" s="339"/>
      <c r="X109" s="339"/>
      <c r="Y109" s="339"/>
      <c r="Z109" s="339"/>
      <c r="AA109" s="339"/>
      <c r="AB109" s="339"/>
      <c r="AC109" s="339"/>
      <c r="AD109" s="339"/>
      <c r="AE109" s="339"/>
      <c r="AI109" s="339"/>
      <c r="AJ109" s="339"/>
      <c r="AK109" s="339"/>
      <c r="AL109" s="339"/>
      <c r="AM109" s="339"/>
      <c r="AN109" s="339"/>
      <c r="AO109" s="339"/>
      <c r="AP109" s="339"/>
    </row>
    <row r="110" spans="17:42" x14ac:dyDescent="0.25">
      <c r="Q110" s="339"/>
      <c r="R110" s="339"/>
      <c r="S110" s="339"/>
      <c r="T110" s="339"/>
      <c r="U110" s="339"/>
      <c r="V110" s="339"/>
      <c r="W110" s="339"/>
      <c r="X110" s="339"/>
      <c r="Y110" s="339"/>
      <c r="Z110" s="339"/>
      <c r="AA110" s="339"/>
      <c r="AB110" s="339"/>
      <c r="AC110" s="339"/>
      <c r="AD110" s="339"/>
      <c r="AE110" s="339"/>
      <c r="AI110" s="339"/>
      <c r="AJ110" s="339"/>
      <c r="AK110" s="339"/>
      <c r="AL110" s="339"/>
      <c r="AM110" s="339"/>
      <c r="AN110" s="339"/>
      <c r="AO110" s="339"/>
      <c r="AP110" s="339"/>
    </row>
    <row r="111" spans="17:42" x14ac:dyDescent="0.25">
      <c r="Q111" s="339"/>
      <c r="R111" s="339"/>
      <c r="S111" s="339"/>
      <c r="T111" s="339"/>
      <c r="U111" s="339"/>
      <c r="V111" s="339"/>
      <c r="W111" s="339"/>
      <c r="X111" s="339"/>
      <c r="Y111" s="339"/>
      <c r="Z111" s="339"/>
      <c r="AA111" s="339"/>
      <c r="AB111" s="339"/>
      <c r="AC111" s="339"/>
      <c r="AD111" s="339"/>
      <c r="AE111" s="339"/>
      <c r="AI111" s="339"/>
      <c r="AJ111" s="339"/>
      <c r="AK111" s="339"/>
      <c r="AL111" s="339"/>
      <c r="AM111" s="339"/>
      <c r="AN111" s="339"/>
      <c r="AO111" s="339"/>
      <c r="AP111" s="339"/>
    </row>
    <row r="112" spans="17:42" x14ac:dyDescent="0.25">
      <c r="Q112" s="339"/>
      <c r="R112" s="339"/>
      <c r="S112" s="339"/>
      <c r="T112" s="339"/>
      <c r="U112" s="339"/>
      <c r="V112" s="339"/>
      <c r="W112" s="339"/>
      <c r="X112" s="339"/>
      <c r="Y112" s="339"/>
      <c r="Z112" s="339"/>
      <c r="AA112" s="339"/>
      <c r="AB112" s="339"/>
      <c r="AC112" s="339"/>
      <c r="AD112" s="339"/>
      <c r="AE112" s="339"/>
      <c r="AI112" s="339"/>
      <c r="AJ112" s="339"/>
      <c r="AK112" s="339"/>
      <c r="AL112" s="339"/>
      <c r="AM112" s="339"/>
      <c r="AN112" s="339"/>
      <c r="AO112" s="339"/>
      <c r="AP112" s="339"/>
    </row>
    <row r="113" spans="17:42" x14ac:dyDescent="0.25">
      <c r="Q113" s="339"/>
      <c r="R113" s="339"/>
      <c r="S113" s="339"/>
      <c r="T113" s="339"/>
      <c r="U113" s="339"/>
      <c r="V113" s="339"/>
      <c r="W113" s="339"/>
      <c r="X113" s="339"/>
      <c r="Y113" s="339"/>
      <c r="Z113" s="339"/>
      <c r="AA113" s="339"/>
      <c r="AB113" s="339"/>
      <c r="AC113" s="339"/>
      <c r="AD113" s="339"/>
      <c r="AE113" s="339"/>
      <c r="AI113" s="339"/>
      <c r="AJ113" s="339"/>
      <c r="AK113" s="339"/>
      <c r="AL113" s="339"/>
      <c r="AM113" s="339"/>
      <c r="AN113" s="339"/>
      <c r="AO113" s="339"/>
      <c r="AP113" s="339"/>
    </row>
    <row r="114" spans="17:42" x14ac:dyDescent="0.25">
      <c r="Q114" s="339"/>
      <c r="R114" s="339"/>
      <c r="S114" s="339"/>
      <c r="T114" s="339"/>
      <c r="U114" s="339"/>
      <c r="V114" s="339"/>
      <c r="W114" s="339"/>
      <c r="X114" s="339"/>
      <c r="Y114" s="339"/>
      <c r="Z114" s="339"/>
      <c r="AA114" s="339"/>
      <c r="AB114" s="339"/>
      <c r="AC114" s="339"/>
      <c r="AD114" s="339"/>
      <c r="AE114" s="339"/>
      <c r="AI114" s="339"/>
      <c r="AJ114" s="339"/>
      <c r="AK114" s="339"/>
      <c r="AL114" s="339"/>
      <c r="AM114" s="339"/>
      <c r="AN114" s="339"/>
      <c r="AO114" s="339"/>
      <c r="AP114" s="339"/>
    </row>
    <row r="115" spans="17:42" x14ac:dyDescent="0.25">
      <c r="Q115" s="339"/>
      <c r="R115" s="339"/>
      <c r="S115" s="339"/>
      <c r="T115" s="339"/>
      <c r="U115" s="339"/>
      <c r="V115" s="339"/>
      <c r="W115" s="339"/>
      <c r="X115" s="339"/>
      <c r="Y115" s="339"/>
      <c r="Z115" s="339"/>
      <c r="AA115" s="339"/>
      <c r="AB115" s="339"/>
      <c r="AC115" s="339"/>
      <c r="AD115" s="339"/>
      <c r="AE115" s="339"/>
      <c r="AI115" s="339"/>
      <c r="AJ115" s="339"/>
      <c r="AK115" s="339"/>
      <c r="AL115" s="339"/>
      <c r="AM115" s="339"/>
      <c r="AN115" s="339"/>
      <c r="AO115" s="339"/>
      <c r="AP115" s="339"/>
    </row>
    <row r="116" spans="17:42" x14ac:dyDescent="0.25">
      <c r="Q116" s="339"/>
      <c r="R116" s="339"/>
      <c r="S116" s="339"/>
      <c r="T116" s="339"/>
      <c r="U116" s="339"/>
      <c r="V116" s="339"/>
      <c r="W116" s="339"/>
      <c r="X116" s="339"/>
      <c r="Y116" s="339"/>
      <c r="Z116" s="339"/>
      <c r="AA116" s="339"/>
      <c r="AB116" s="339"/>
      <c r="AC116" s="339"/>
      <c r="AD116" s="339"/>
      <c r="AE116" s="339"/>
      <c r="AI116" s="339"/>
      <c r="AJ116" s="339"/>
      <c r="AK116" s="339"/>
      <c r="AL116" s="339"/>
      <c r="AM116" s="339"/>
      <c r="AN116" s="339"/>
      <c r="AO116" s="339"/>
      <c r="AP116" s="339"/>
    </row>
    <row r="117" spans="17:42" x14ac:dyDescent="0.25">
      <c r="Q117" s="339"/>
      <c r="R117" s="339"/>
      <c r="S117" s="339"/>
      <c r="T117" s="339"/>
      <c r="U117" s="339"/>
      <c r="V117" s="339"/>
      <c r="W117" s="339"/>
      <c r="X117" s="339"/>
      <c r="Y117" s="339"/>
      <c r="Z117" s="339"/>
      <c r="AA117" s="339"/>
      <c r="AB117" s="339"/>
      <c r="AC117" s="339"/>
      <c r="AD117" s="339"/>
      <c r="AE117" s="339"/>
      <c r="AI117" s="339"/>
      <c r="AJ117" s="339"/>
      <c r="AK117" s="339"/>
      <c r="AL117" s="339"/>
      <c r="AM117" s="339"/>
      <c r="AN117" s="339"/>
      <c r="AO117" s="339"/>
      <c r="AP117" s="339"/>
    </row>
    <row r="118" spans="17:42" x14ac:dyDescent="0.25">
      <c r="Q118" s="339"/>
      <c r="R118" s="339"/>
      <c r="S118" s="339"/>
      <c r="T118" s="339"/>
      <c r="U118" s="339"/>
      <c r="V118" s="339"/>
      <c r="W118" s="339"/>
      <c r="X118" s="339"/>
      <c r="Y118" s="339"/>
      <c r="Z118" s="339"/>
      <c r="AA118" s="339"/>
      <c r="AB118" s="339"/>
      <c r="AC118" s="339"/>
      <c r="AD118" s="339"/>
      <c r="AE118" s="339"/>
      <c r="AI118" s="339"/>
      <c r="AJ118" s="339"/>
      <c r="AK118" s="339"/>
      <c r="AL118" s="339"/>
      <c r="AM118" s="339"/>
      <c r="AN118" s="339"/>
      <c r="AO118" s="339"/>
      <c r="AP118" s="339"/>
    </row>
    <row r="119" spans="17:42" x14ac:dyDescent="0.25">
      <c r="Q119" s="339"/>
      <c r="R119" s="339"/>
      <c r="S119" s="339"/>
      <c r="T119" s="339"/>
      <c r="U119" s="339"/>
      <c r="V119" s="339"/>
      <c r="W119" s="339"/>
      <c r="X119" s="339"/>
      <c r="Y119" s="339"/>
      <c r="Z119" s="339"/>
      <c r="AA119" s="339"/>
      <c r="AB119" s="339"/>
      <c r="AC119" s="339"/>
      <c r="AD119" s="339"/>
      <c r="AE119" s="339"/>
      <c r="AI119" s="339"/>
      <c r="AJ119" s="339"/>
      <c r="AK119" s="339"/>
      <c r="AL119" s="339"/>
      <c r="AM119" s="339"/>
      <c r="AN119" s="339"/>
      <c r="AO119" s="339"/>
      <c r="AP119" s="339"/>
    </row>
    <row r="120" spans="17:42" x14ac:dyDescent="0.25">
      <c r="Q120" s="339"/>
      <c r="R120" s="339"/>
      <c r="S120" s="339"/>
      <c r="T120" s="339"/>
      <c r="U120" s="339"/>
      <c r="V120" s="339"/>
      <c r="W120" s="339"/>
      <c r="X120" s="339"/>
      <c r="Y120" s="339"/>
      <c r="Z120" s="339"/>
      <c r="AA120" s="339"/>
      <c r="AB120" s="339"/>
      <c r="AC120" s="339"/>
      <c r="AD120" s="339"/>
      <c r="AE120" s="339"/>
      <c r="AI120" s="339"/>
      <c r="AJ120" s="339"/>
      <c r="AK120" s="339"/>
      <c r="AL120" s="339"/>
      <c r="AM120" s="339"/>
      <c r="AN120" s="339"/>
      <c r="AO120" s="339"/>
      <c r="AP120" s="339"/>
    </row>
    <row r="121" spans="17:42" x14ac:dyDescent="0.25">
      <c r="Q121" s="339"/>
      <c r="R121" s="339"/>
      <c r="S121" s="339"/>
      <c r="T121" s="339"/>
      <c r="U121" s="339"/>
      <c r="V121" s="339"/>
      <c r="W121" s="339"/>
      <c r="X121" s="339"/>
      <c r="Y121" s="339"/>
      <c r="Z121" s="339"/>
      <c r="AA121" s="339"/>
      <c r="AB121" s="339"/>
      <c r="AC121" s="339"/>
      <c r="AD121" s="339"/>
      <c r="AE121" s="339"/>
      <c r="AI121" s="339"/>
      <c r="AJ121" s="339"/>
      <c r="AK121" s="339"/>
      <c r="AL121" s="339"/>
      <c r="AM121" s="339"/>
      <c r="AN121" s="339"/>
      <c r="AO121" s="339"/>
      <c r="AP121" s="339"/>
    </row>
    <row r="122" spans="17:42" x14ac:dyDescent="0.25">
      <c r="Q122" s="339"/>
      <c r="R122" s="339"/>
      <c r="S122" s="339"/>
      <c r="T122" s="339"/>
      <c r="U122" s="339"/>
      <c r="V122" s="339"/>
      <c r="W122" s="339"/>
      <c r="X122" s="339"/>
      <c r="Y122" s="339"/>
      <c r="Z122" s="339"/>
      <c r="AA122" s="339"/>
      <c r="AB122" s="339"/>
      <c r="AC122" s="339"/>
      <c r="AD122" s="339"/>
      <c r="AE122" s="339"/>
      <c r="AI122" s="339"/>
      <c r="AJ122" s="339"/>
      <c r="AK122" s="339"/>
      <c r="AL122" s="339"/>
      <c r="AM122" s="339"/>
      <c r="AN122" s="339"/>
      <c r="AO122" s="339"/>
      <c r="AP122" s="339"/>
    </row>
    <row r="123" spans="17:42" x14ac:dyDescent="0.25">
      <c r="Q123" s="339"/>
      <c r="R123" s="339"/>
      <c r="S123" s="339"/>
      <c r="T123" s="339"/>
      <c r="U123" s="339"/>
      <c r="V123" s="339"/>
      <c r="W123" s="339"/>
      <c r="X123" s="339"/>
      <c r="Y123" s="339"/>
      <c r="Z123" s="339"/>
      <c r="AA123" s="339"/>
      <c r="AB123" s="339"/>
      <c r="AC123" s="339"/>
      <c r="AD123" s="339"/>
      <c r="AE123" s="339"/>
      <c r="AI123" s="339"/>
      <c r="AJ123" s="339"/>
      <c r="AK123" s="339"/>
      <c r="AL123" s="339"/>
      <c r="AM123" s="339"/>
      <c r="AN123" s="339"/>
      <c r="AO123" s="339"/>
      <c r="AP123" s="339"/>
    </row>
    <row r="124" spans="17:42" x14ac:dyDescent="0.25">
      <c r="Q124" s="339"/>
      <c r="R124" s="339"/>
      <c r="S124" s="339"/>
      <c r="T124" s="339"/>
      <c r="U124" s="339"/>
      <c r="V124" s="339"/>
      <c r="W124" s="339"/>
      <c r="X124" s="339"/>
      <c r="Y124" s="339"/>
      <c r="Z124" s="339"/>
      <c r="AA124" s="339"/>
      <c r="AB124" s="339"/>
      <c r="AC124" s="339"/>
      <c r="AD124" s="339"/>
      <c r="AE124" s="339"/>
      <c r="AI124" s="339"/>
      <c r="AJ124" s="339"/>
      <c r="AK124" s="339"/>
      <c r="AL124" s="339"/>
      <c r="AM124" s="339"/>
      <c r="AN124" s="339"/>
      <c r="AO124" s="339"/>
      <c r="AP124" s="339"/>
    </row>
    <row r="125" spans="17:42" x14ac:dyDescent="0.25">
      <c r="Q125" s="339"/>
      <c r="R125" s="339"/>
      <c r="S125" s="339"/>
      <c r="T125" s="339"/>
      <c r="U125" s="339"/>
      <c r="V125" s="339"/>
      <c r="W125" s="339"/>
      <c r="X125" s="339"/>
      <c r="Y125" s="339"/>
      <c r="Z125" s="339"/>
      <c r="AA125" s="339"/>
      <c r="AB125" s="339"/>
      <c r="AC125" s="339"/>
      <c r="AD125" s="339"/>
      <c r="AE125" s="339"/>
      <c r="AI125" s="339"/>
      <c r="AJ125" s="339"/>
      <c r="AK125" s="339"/>
      <c r="AL125" s="339"/>
      <c r="AM125" s="339"/>
      <c r="AN125" s="339"/>
      <c r="AO125" s="339"/>
      <c r="AP125" s="339"/>
    </row>
    <row r="126" spans="17:42" x14ac:dyDescent="0.25">
      <c r="Q126" s="339"/>
      <c r="R126" s="339"/>
      <c r="S126" s="339"/>
      <c r="T126" s="339"/>
      <c r="U126" s="339"/>
      <c r="V126" s="339"/>
      <c r="W126" s="339"/>
      <c r="X126" s="339"/>
      <c r="Y126" s="339"/>
      <c r="Z126" s="339"/>
      <c r="AA126" s="339"/>
      <c r="AB126" s="339"/>
      <c r="AC126" s="339"/>
      <c r="AD126" s="339"/>
      <c r="AE126" s="339"/>
      <c r="AI126" s="339"/>
      <c r="AJ126" s="339"/>
      <c r="AK126" s="339"/>
      <c r="AL126" s="339"/>
      <c r="AM126" s="339"/>
      <c r="AN126" s="339"/>
      <c r="AO126" s="339"/>
      <c r="AP126" s="339"/>
    </row>
    <row r="127" spans="17:42" x14ac:dyDescent="0.25">
      <c r="Q127" s="339"/>
      <c r="R127" s="339"/>
      <c r="S127" s="339"/>
      <c r="T127" s="339"/>
      <c r="U127" s="339"/>
      <c r="V127" s="339"/>
      <c r="W127" s="339"/>
      <c r="X127" s="339"/>
      <c r="Y127" s="339"/>
      <c r="Z127" s="339"/>
      <c r="AA127" s="339"/>
      <c r="AB127" s="339"/>
      <c r="AC127" s="339"/>
      <c r="AD127" s="339"/>
      <c r="AE127" s="339"/>
      <c r="AI127" s="339"/>
      <c r="AJ127" s="339"/>
      <c r="AK127" s="339"/>
      <c r="AL127" s="339"/>
      <c r="AM127" s="339"/>
      <c r="AN127" s="339"/>
      <c r="AO127" s="339"/>
      <c r="AP127" s="339"/>
    </row>
    <row r="128" spans="17:42" x14ac:dyDescent="0.25">
      <c r="Q128" s="339"/>
      <c r="R128" s="339"/>
      <c r="S128" s="339"/>
      <c r="T128" s="339"/>
      <c r="U128" s="339"/>
      <c r="V128" s="339"/>
      <c r="W128" s="339"/>
      <c r="X128" s="339"/>
      <c r="Y128" s="339"/>
      <c r="Z128" s="339"/>
      <c r="AA128" s="339"/>
      <c r="AB128" s="339"/>
      <c r="AC128" s="339"/>
      <c r="AD128" s="339"/>
      <c r="AE128" s="339"/>
      <c r="AI128" s="339"/>
      <c r="AJ128" s="339"/>
      <c r="AK128" s="339"/>
      <c r="AL128" s="339"/>
      <c r="AM128" s="339"/>
      <c r="AN128" s="339"/>
      <c r="AO128" s="339"/>
      <c r="AP128" s="339"/>
    </row>
    <row r="129" spans="17:42" x14ac:dyDescent="0.25">
      <c r="Q129" s="339"/>
      <c r="R129" s="339"/>
      <c r="S129" s="339"/>
      <c r="T129" s="339"/>
      <c r="U129" s="339"/>
      <c r="V129" s="339"/>
      <c r="W129" s="339"/>
      <c r="X129" s="339"/>
      <c r="Y129" s="339"/>
      <c r="Z129" s="339"/>
      <c r="AA129" s="339"/>
      <c r="AB129" s="339"/>
      <c r="AC129" s="339"/>
      <c r="AD129" s="339"/>
      <c r="AE129" s="339"/>
      <c r="AI129" s="339"/>
      <c r="AJ129" s="339"/>
      <c r="AK129" s="339"/>
      <c r="AL129" s="339"/>
      <c r="AM129" s="339"/>
      <c r="AN129" s="339"/>
      <c r="AO129" s="339"/>
      <c r="AP129" s="339"/>
    </row>
    <row r="130" spans="17:42" x14ac:dyDescent="0.25">
      <c r="Q130" s="339"/>
      <c r="R130" s="339"/>
      <c r="S130" s="339"/>
      <c r="T130" s="339"/>
      <c r="U130" s="339"/>
      <c r="V130" s="339"/>
      <c r="W130" s="339"/>
      <c r="X130" s="339"/>
      <c r="Y130" s="339"/>
      <c r="Z130" s="339"/>
      <c r="AA130" s="339"/>
      <c r="AB130" s="339"/>
      <c r="AC130" s="339"/>
      <c r="AD130" s="339"/>
      <c r="AE130" s="339"/>
      <c r="AI130" s="339"/>
      <c r="AJ130" s="339"/>
      <c r="AK130" s="339"/>
      <c r="AL130" s="339"/>
      <c r="AM130" s="339"/>
      <c r="AN130" s="339"/>
      <c r="AO130" s="339"/>
      <c r="AP130" s="339"/>
    </row>
    <row r="131" spans="17:42" x14ac:dyDescent="0.25">
      <c r="Q131" s="339"/>
      <c r="R131" s="339"/>
      <c r="S131" s="339"/>
      <c r="T131" s="339"/>
      <c r="U131" s="339"/>
      <c r="V131" s="339"/>
      <c r="W131" s="339"/>
      <c r="X131" s="339"/>
      <c r="Y131" s="339"/>
      <c r="Z131" s="339"/>
      <c r="AA131" s="339"/>
      <c r="AB131" s="339"/>
      <c r="AC131" s="339"/>
      <c r="AD131" s="339"/>
      <c r="AE131" s="339"/>
      <c r="AI131" s="339"/>
      <c r="AJ131" s="339"/>
      <c r="AK131" s="339"/>
      <c r="AL131" s="339"/>
      <c r="AM131" s="339"/>
      <c r="AN131" s="339"/>
      <c r="AO131" s="339"/>
      <c r="AP131" s="339"/>
    </row>
    <row r="132" spans="17:42" x14ac:dyDescent="0.25">
      <c r="Q132" s="339"/>
      <c r="R132" s="339"/>
      <c r="S132" s="339"/>
      <c r="T132" s="339"/>
      <c r="U132" s="339"/>
      <c r="V132" s="339"/>
      <c r="W132" s="339"/>
      <c r="X132" s="339"/>
      <c r="Y132" s="339"/>
      <c r="Z132" s="339"/>
      <c r="AA132" s="339"/>
      <c r="AB132" s="339"/>
      <c r="AC132" s="339"/>
      <c r="AD132" s="339"/>
      <c r="AE132" s="339"/>
      <c r="AI132" s="339"/>
      <c r="AJ132" s="339"/>
      <c r="AK132" s="339"/>
      <c r="AL132" s="339"/>
      <c r="AM132" s="339"/>
      <c r="AN132" s="339"/>
      <c r="AO132" s="339"/>
      <c r="AP132" s="339"/>
    </row>
    <row r="133" spans="17:42" x14ac:dyDescent="0.25">
      <c r="Q133" s="339"/>
      <c r="R133" s="339"/>
      <c r="S133" s="339"/>
      <c r="T133" s="339"/>
      <c r="U133" s="339"/>
      <c r="V133" s="339"/>
      <c r="W133" s="339"/>
      <c r="X133" s="339"/>
      <c r="Y133" s="339"/>
      <c r="Z133" s="339"/>
      <c r="AA133" s="339"/>
      <c r="AB133" s="339"/>
      <c r="AC133" s="339"/>
      <c r="AD133" s="339"/>
      <c r="AE133" s="339"/>
      <c r="AI133" s="339"/>
      <c r="AJ133" s="339"/>
      <c r="AK133" s="339"/>
      <c r="AL133" s="339"/>
      <c r="AM133" s="339"/>
      <c r="AN133" s="339"/>
      <c r="AO133" s="339"/>
      <c r="AP133" s="339"/>
    </row>
    <row r="134" spans="17:42" x14ac:dyDescent="0.25">
      <c r="Q134" s="339"/>
      <c r="R134" s="339"/>
      <c r="S134" s="339"/>
      <c r="T134" s="339"/>
      <c r="U134" s="339"/>
      <c r="V134" s="339"/>
      <c r="W134" s="339"/>
      <c r="X134" s="339"/>
      <c r="Y134" s="339"/>
      <c r="Z134" s="339"/>
      <c r="AA134" s="339"/>
      <c r="AB134" s="339"/>
      <c r="AC134" s="339"/>
      <c r="AD134" s="339"/>
      <c r="AE134" s="339"/>
      <c r="AI134" s="339"/>
      <c r="AJ134" s="339"/>
      <c r="AK134" s="339"/>
      <c r="AL134" s="339"/>
      <c r="AM134" s="339"/>
      <c r="AN134" s="339"/>
      <c r="AO134" s="339"/>
      <c r="AP134" s="339"/>
    </row>
    <row r="135" spans="17:42" x14ac:dyDescent="0.25">
      <c r="Q135" s="339"/>
      <c r="R135" s="339"/>
      <c r="S135" s="339"/>
      <c r="T135" s="339"/>
      <c r="U135" s="339"/>
      <c r="V135" s="339"/>
      <c r="W135" s="339"/>
      <c r="X135" s="339"/>
      <c r="Y135" s="339"/>
      <c r="Z135" s="339"/>
      <c r="AA135" s="339"/>
      <c r="AB135" s="339"/>
      <c r="AC135" s="339"/>
      <c r="AD135" s="339"/>
      <c r="AE135" s="339"/>
      <c r="AI135" s="339"/>
      <c r="AJ135" s="339"/>
      <c r="AK135" s="339"/>
      <c r="AL135" s="339"/>
      <c r="AM135" s="339"/>
      <c r="AN135" s="339"/>
      <c r="AO135" s="339"/>
      <c r="AP135" s="339"/>
    </row>
    <row r="136" spans="17:42" x14ac:dyDescent="0.25">
      <c r="Q136" s="339"/>
      <c r="R136" s="339"/>
      <c r="S136" s="339"/>
      <c r="T136" s="339"/>
      <c r="U136" s="339"/>
      <c r="V136" s="339"/>
      <c r="W136" s="339"/>
      <c r="X136" s="339"/>
      <c r="Y136" s="339"/>
      <c r="Z136" s="339"/>
      <c r="AA136" s="339"/>
      <c r="AB136" s="339"/>
      <c r="AC136" s="339"/>
      <c r="AD136" s="339"/>
      <c r="AE136" s="339"/>
      <c r="AI136" s="339"/>
      <c r="AJ136" s="339"/>
      <c r="AK136" s="339"/>
      <c r="AL136" s="339"/>
      <c r="AM136" s="339"/>
      <c r="AN136" s="339"/>
      <c r="AO136" s="339"/>
      <c r="AP136" s="339"/>
    </row>
    <row r="137" spans="17:42" x14ac:dyDescent="0.25">
      <c r="Q137" s="339"/>
      <c r="R137" s="339"/>
      <c r="S137" s="339"/>
      <c r="T137" s="339"/>
      <c r="U137" s="339"/>
      <c r="V137" s="339"/>
      <c r="W137" s="339"/>
      <c r="X137" s="339"/>
      <c r="Y137" s="339"/>
      <c r="Z137" s="339"/>
      <c r="AA137" s="339"/>
      <c r="AB137" s="339"/>
      <c r="AC137" s="339"/>
      <c r="AD137" s="339"/>
      <c r="AE137" s="339"/>
      <c r="AI137" s="339"/>
      <c r="AJ137" s="339"/>
      <c r="AK137" s="339"/>
      <c r="AL137" s="339"/>
      <c r="AM137" s="339"/>
      <c r="AN137" s="339"/>
      <c r="AO137" s="339"/>
      <c r="AP137" s="339"/>
    </row>
    <row r="138" spans="17:42" x14ac:dyDescent="0.25">
      <c r="Q138" s="339"/>
      <c r="R138" s="339"/>
      <c r="S138" s="339"/>
      <c r="T138" s="339"/>
      <c r="U138" s="339"/>
      <c r="V138" s="339"/>
      <c r="W138" s="339"/>
      <c r="X138" s="339"/>
      <c r="Y138" s="339"/>
      <c r="Z138" s="339"/>
      <c r="AA138" s="339"/>
      <c r="AB138" s="339"/>
      <c r="AC138" s="339"/>
      <c r="AD138" s="339"/>
      <c r="AE138" s="339"/>
      <c r="AI138" s="339"/>
      <c r="AJ138" s="339"/>
      <c r="AK138" s="339"/>
      <c r="AL138" s="339"/>
      <c r="AM138" s="339"/>
      <c r="AN138" s="339"/>
      <c r="AO138" s="339"/>
      <c r="AP138" s="339"/>
    </row>
    <row r="139" spans="17:42" x14ac:dyDescent="0.25">
      <c r="Q139" s="339"/>
      <c r="R139" s="339"/>
      <c r="S139" s="339"/>
      <c r="T139" s="339"/>
      <c r="U139" s="339"/>
      <c r="V139" s="339"/>
      <c r="W139" s="339"/>
      <c r="X139" s="339"/>
      <c r="Y139" s="339"/>
      <c r="Z139" s="339"/>
      <c r="AA139" s="339"/>
      <c r="AB139" s="339"/>
      <c r="AC139" s="339"/>
      <c r="AD139" s="339"/>
      <c r="AE139" s="339"/>
      <c r="AI139" s="339"/>
      <c r="AJ139" s="339"/>
      <c r="AK139" s="339"/>
      <c r="AL139" s="339"/>
      <c r="AM139" s="339"/>
      <c r="AN139" s="339"/>
      <c r="AO139" s="339"/>
      <c r="AP139" s="339"/>
    </row>
    <row r="140" spans="17:42" x14ac:dyDescent="0.25">
      <c r="Q140" s="339"/>
      <c r="R140" s="339"/>
      <c r="S140" s="339"/>
      <c r="T140" s="339"/>
      <c r="U140" s="339"/>
      <c r="V140" s="339"/>
      <c r="W140" s="339"/>
      <c r="X140" s="339"/>
      <c r="Y140" s="339"/>
      <c r="Z140" s="339"/>
      <c r="AA140" s="339"/>
      <c r="AB140" s="339"/>
      <c r="AC140" s="339"/>
      <c r="AD140" s="339"/>
      <c r="AE140" s="339"/>
      <c r="AI140" s="339"/>
      <c r="AJ140" s="339"/>
      <c r="AK140" s="339"/>
      <c r="AL140" s="339"/>
      <c r="AM140" s="339"/>
      <c r="AN140" s="339"/>
      <c r="AO140" s="339"/>
      <c r="AP140" s="339"/>
    </row>
  </sheetData>
  <phoneticPr fontId="63" type="noConversion"/>
  <conditionalFormatting sqref="B7 B21">
    <cfRule type="expression" dxfId="78" priority="16" stopIfTrue="1">
      <formula>$B7&lt;5</formula>
    </cfRule>
  </conditionalFormatting>
  <conditionalFormatting sqref="B22 B24 B26 B28 B30 B32 B34 B36 B38 B40 B42 B44 B46 B48 B50 B52">
    <cfRule type="expression" dxfId="77" priority="65" stopIfTrue="1">
      <formula>AND($B22&lt;9,#REF!&gt;0)</formula>
    </cfRule>
  </conditionalFormatting>
  <conditionalFormatting sqref="C7 C9 C11 C13 C15 C17 C19">
    <cfRule type="cellIs" dxfId="76" priority="17" stopIfTrue="1" operator="equal">
      <formula>"Bye"</formula>
    </cfRule>
  </conditionalFormatting>
  <conditionalFormatting sqref="C21:C22 C24 C26 C28 C30 C32 C34 C36 C38 C40 C42 C44 C46 C48 C50">
    <cfRule type="cellIs" dxfId="75" priority="9" stopIfTrue="1" operator="equal">
      <formula>"Bye"</formula>
    </cfRule>
  </conditionalFormatting>
  <conditionalFormatting sqref="C22:F22 C24:F24 C26:F26 C28:F28 C30:F30 C32:F32 C34:F34 C36:F36 C38:F38 C40:F40 C42:F42 C44:F44 C46:F46 C48:F48 C50:F50 E7 E9 E11 E13 E15 E17 E19 E21">
    <cfRule type="expression" dxfId="74" priority="81" stopIfTrue="1">
      <formula>AND($B7&lt;9,#REF!&gt;0)</formula>
    </cfRule>
  </conditionalFormatting>
  <conditionalFormatting sqref="F8 H10 F12 J14 F16 H18 F20 F23 H25 F27 J29 F31 H33 F35 F39 H41 F43 J45 F47 H49 F51">
    <cfRule type="expression" dxfId="73" priority="5" stopIfTrue="1">
      <formula>AND($L$1="CU",F8="Umpire")</formula>
    </cfRule>
    <cfRule type="expression" dxfId="72" priority="6" stopIfTrue="1">
      <formula>AND($L$1="CU",F8&lt;&gt;"Umpire",G8&lt;&gt;"")</formula>
    </cfRule>
    <cfRule type="expression" dxfId="71" priority="7" stopIfTrue="1">
      <formula>AND($L$1="CU",F8&lt;&gt;"Umpire")</formula>
    </cfRule>
  </conditionalFormatting>
  <conditionalFormatting sqref="G8 I10 G12 K14 G16 I18 G20 O62">
    <cfRule type="expression" dxfId="70" priority="15" stopIfTrue="1">
      <formula>$L$1="CU"</formula>
    </cfRule>
  </conditionalFormatting>
  <conditionalFormatting sqref="H8 J10 H12 L14 H16 J18 H20 H23 J25 H27 L29 H31 J33 H35 H39 J41 H43 L45 H47 J49 H51">
    <cfRule type="expression" dxfId="69" priority="11" stopIfTrue="1">
      <formula>G8="as"</formula>
    </cfRule>
    <cfRule type="expression" dxfId="68" priority="12" stopIfTrue="1">
      <formula>G8="bs"</formula>
    </cfRule>
  </conditionalFormatting>
  <conditionalFormatting sqref="L16">
    <cfRule type="expression" dxfId="67" priority="1" stopIfTrue="1">
      <formula>AND($L$1="CU",L16="Umpire")</formula>
    </cfRule>
    <cfRule type="expression" dxfId="66" priority="2" stopIfTrue="1">
      <formula>AND($L$1="CU",L16&lt;&gt;"Umpire",M16&lt;&gt;"")</formula>
    </cfRule>
    <cfRule type="expression" dxfId="65" priority="3" stopIfTrue="1">
      <formula>AND($L$1="CU",L16&lt;&gt;"Umpire")</formula>
    </cfRule>
  </conditionalFormatting>
  <dataValidations count="1">
    <dataValidation type="list" allowBlank="1" showInputMessage="1" sqref="F23 L16 J14 F8 F12 F20 H10 H18 F16 J29 H25 H33 J45 H41 H49 F47 F51 F31 F43 F35 F27 F39" xr:uid="{00000000-0002-0000-0500-000000000000}">
      <formula1>$R$7:$R$16</formula1>
    </dataValidation>
  </dataValidations>
  <printOptions horizontalCentered="1" verticalCentered="1"/>
  <pageMargins left="0" right="0" top="0.98425196850393704" bottom="0.98425196850393704" header="0.51181102362204722" footer="0.51181102362204722"/>
  <pageSetup paperSize="9" scale="93"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4913" r:id="rId4" name="Button 1">
              <controlPr defaultSize="0" print="0" autoFill="0" autoPict="0" macro="[0]!Jun_Show_CU">
                <anchor moveWithCells="1" sizeWithCells="1">
                  <from>
                    <xdr:col>9</xdr:col>
                    <xdr:colOff>525780</xdr:colOff>
                    <xdr:row>0</xdr:row>
                    <xdr:rowOff>7620</xdr:rowOff>
                  </from>
                  <to>
                    <xdr:col>11</xdr:col>
                    <xdr:colOff>373380</xdr:colOff>
                    <xdr:row>0</xdr:row>
                    <xdr:rowOff>175260</xdr:rowOff>
                  </to>
                </anchor>
              </controlPr>
            </control>
          </mc:Choice>
        </mc:AlternateContent>
        <mc:AlternateContent xmlns:mc="http://schemas.openxmlformats.org/markup-compatibility/2006">
          <mc:Choice Requires="x14">
            <control shapeId="294914" r:id="rId5" name="Button 2">
              <controlPr defaultSize="0" print="0" autoFill="0" autoPict="0" macro="[0]!Jun_Hide_CU">
                <anchor moveWithCells="1" sizeWithCells="1">
                  <from>
                    <xdr:col>9</xdr:col>
                    <xdr:colOff>518160</xdr:colOff>
                    <xdr:row>0</xdr:row>
                    <xdr:rowOff>182880</xdr:rowOff>
                  </from>
                  <to>
                    <xdr:col>11</xdr:col>
                    <xdr:colOff>373380</xdr:colOff>
                    <xdr:row>1</xdr:row>
                    <xdr:rowOff>60960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D96CF-C1C3-464E-8DA8-395D72271157}">
  <sheetPr codeName="Munka64">
    <tabColor indexed="17"/>
  </sheetPr>
  <dimension ref="A1:S44"/>
  <sheetViews>
    <sheetView workbookViewId="0">
      <selection activeCell="G8" sqref="G8"/>
    </sheetView>
  </sheetViews>
  <sheetFormatPr defaultRowHeight="13.2" x14ac:dyDescent="0.25"/>
  <cols>
    <col min="1" max="1" width="5.44140625" style="476" customWidth="1"/>
    <col min="2" max="2" width="4.44140625" style="476" customWidth="1"/>
    <col min="3" max="3" width="8.33203125" style="476" customWidth="1"/>
    <col min="4" max="4" width="7.109375" style="476" customWidth="1"/>
    <col min="5" max="5" width="9.33203125" style="476" customWidth="1"/>
    <col min="6" max="6" width="7.109375" style="476" customWidth="1"/>
    <col min="7" max="7" width="9.33203125" style="476" customWidth="1"/>
    <col min="8" max="8" width="7.109375" style="476" customWidth="1"/>
    <col min="9" max="9" width="9.33203125" style="476" customWidth="1"/>
    <col min="10" max="10" width="7.88671875" style="476" customWidth="1"/>
    <col min="11" max="13" width="8.5546875" style="476" customWidth="1"/>
    <col min="14" max="16" width="8.88671875" style="476"/>
    <col min="17" max="17" width="11.109375" style="476" customWidth="1"/>
    <col min="18" max="256" width="8.88671875" style="476"/>
    <col min="257" max="257" width="5.44140625" style="476" customWidth="1"/>
    <col min="258" max="258" width="4.44140625" style="476" customWidth="1"/>
    <col min="259" max="259" width="8.33203125" style="476" customWidth="1"/>
    <col min="260" max="260" width="7.109375" style="476" customWidth="1"/>
    <col min="261" max="261" width="9.33203125" style="476" customWidth="1"/>
    <col min="262" max="262" width="7.109375" style="476" customWidth="1"/>
    <col min="263" max="263" width="9.33203125" style="476" customWidth="1"/>
    <col min="264" max="264" width="7.109375" style="476" customWidth="1"/>
    <col min="265" max="265" width="9.33203125" style="476" customWidth="1"/>
    <col min="266" max="266" width="7.88671875" style="476" customWidth="1"/>
    <col min="267" max="269" width="8.5546875" style="476" customWidth="1"/>
    <col min="270" max="272" width="8.88671875" style="476"/>
    <col min="273" max="273" width="11.109375" style="476" customWidth="1"/>
    <col min="274" max="512" width="8.88671875" style="476"/>
    <col min="513" max="513" width="5.44140625" style="476" customWidth="1"/>
    <col min="514" max="514" width="4.44140625" style="476" customWidth="1"/>
    <col min="515" max="515" width="8.33203125" style="476" customWidth="1"/>
    <col min="516" max="516" width="7.109375" style="476" customWidth="1"/>
    <col min="517" max="517" width="9.33203125" style="476" customWidth="1"/>
    <col min="518" max="518" width="7.109375" style="476" customWidth="1"/>
    <col min="519" max="519" width="9.33203125" style="476" customWidth="1"/>
    <col min="520" max="520" width="7.109375" style="476" customWidth="1"/>
    <col min="521" max="521" width="9.33203125" style="476" customWidth="1"/>
    <col min="522" max="522" width="7.88671875" style="476" customWidth="1"/>
    <col min="523" max="525" width="8.5546875" style="476" customWidth="1"/>
    <col min="526" max="528" width="8.88671875" style="476"/>
    <col min="529" max="529" width="11.109375" style="476" customWidth="1"/>
    <col min="530" max="768" width="8.88671875" style="476"/>
    <col min="769" max="769" width="5.44140625" style="476" customWidth="1"/>
    <col min="770" max="770" width="4.44140625" style="476" customWidth="1"/>
    <col min="771" max="771" width="8.33203125" style="476" customWidth="1"/>
    <col min="772" max="772" width="7.109375" style="476" customWidth="1"/>
    <col min="773" max="773" width="9.33203125" style="476" customWidth="1"/>
    <col min="774" max="774" width="7.109375" style="476" customWidth="1"/>
    <col min="775" max="775" width="9.33203125" style="476" customWidth="1"/>
    <col min="776" max="776" width="7.109375" style="476" customWidth="1"/>
    <col min="777" max="777" width="9.33203125" style="476" customWidth="1"/>
    <col min="778" max="778" width="7.88671875" style="476" customWidth="1"/>
    <col min="779" max="781" width="8.5546875" style="476" customWidth="1"/>
    <col min="782" max="784" width="8.88671875" style="476"/>
    <col min="785" max="785" width="11.109375" style="476" customWidth="1"/>
    <col min="786" max="1024" width="8.88671875" style="476"/>
    <col min="1025" max="1025" width="5.44140625" style="476" customWidth="1"/>
    <col min="1026" max="1026" width="4.44140625" style="476" customWidth="1"/>
    <col min="1027" max="1027" width="8.33203125" style="476" customWidth="1"/>
    <col min="1028" max="1028" width="7.109375" style="476" customWidth="1"/>
    <col min="1029" max="1029" width="9.33203125" style="476" customWidth="1"/>
    <col min="1030" max="1030" width="7.109375" style="476" customWidth="1"/>
    <col min="1031" max="1031" width="9.33203125" style="476" customWidth="1"/>
    <col min="1032" max="1032" width="7.109375" style="476" customWidth="1"/>
    <col min="1033" max="1033" width="9.33203125" style="476" customWidth="1"/>
    <col min="1034" max="1034" width="7.88671875" style="476" customWidth="1"/>
    <col min="1035" max="1037" width="8.5546875" style="476" customWidth="1"/>
    <col min="1038" max="1040" width="8.88671875" style="476"/>
    <col min="1041" max="1041" width="11.109375" style="476" customWidth="1"/>
    <col min="1042" max="1280" width="8.88671875" style="476"/>
    <col min="1281" max="1281" width="5.44140625" style="476" customWidth="1"/>
    <col min="1282" max="1282" width="4.44140625" style="476" customWidth="1"/>
    <col min="1283" max="1283" width="8.33203125" style="476" customWidth="1"/>
    <col min="1284" max="1284" width="7.109375" style="476" customWidth="1"/>
    <col min="1285" max="1285" width="9.33203125" style="476" customWidth="1"/>
    <col min="1286" max="1286" width="7.109375" style="476" customWidth="1"/>
    <col min="1287" max="1287" width="9.33203125" style="476" customWidth="1"/>
    <col min="1288" max="1288" width="7.109375" style="476" customWidth="1"/>
    <col min="1289" max="1289" width="9.33203125" style="476" customWidth="1"/>
    <col min="1290" max="1290" width="7.88671875" style="476" customWidth="1"/>
    <col min="1291" max="1293" width="8.5546875" style="476" customWidth="1"/>
    <col min="1294" max="1296" width="8.88671875" style="476"/>
    <col min="1297" max="1297" width="11.109375" style="476" customWidth="1"/>
    <col min="1298" max="1536" width="8.88671875" style="476"/>
    <col min="1537" max="1537" width="5.44140625" style="476" customWidth="1"/>
    <col min="1538" max="1538" width="4.44140625" style="476" customWidth="1"/>
    <col min="1539" max="1539" width="8.33203125" style="476" customWidth="1"/>
    <col min="1540" max="1540" width="7.109375" style="476" customWidth="1"/>
    <col min="1541" max="1541" width="9.33203125" style="476" customWidth="1"/>
    <col min="1542" max="1542" width="7.109375" style="476" customWidth="1"/>
    <col min="1543" max="1543" width="9.33203125" style="476" customWidth="1"/>
    <col min="1544" max="1544" width="7.109375" style="476" customWidth="1"/>
    <col min="1545" max="1545" width="9.33203125" style="476" customWidth="1"/>
    <col min="1546" max="1546" width="7.88671875" style="476" customWidth="1"/>
    <col min="1547" max="1549" width="8.5546875" style="476" customWidth="1"/>
    <col min="1550" max="1552" width="8.88671875" style="476"/>
    <col min="1553" max="1553" width="11.109375" style="476" customWidth="1"/>
    <col min="1554" max="1792" width="8.88671875" style="476"/>
    <col min="1793" max="1793" width="5.44140625" style="476" customWidth="1"/>
    <col min="1794" max="1794" width="4.44140625" style="476" customWidth="1"/>
    <col min="1795" max="1795" width="8.33203125" style="476" customWidth="1"/>
    <col min="1796" max="1796" width="7.109375" style="476" customWidth="1"/>
    <col min="1797" max="1797" width="9.33203125" style="476" customWidth="1"/>
    <col min="1798" max="1798" width="7.109375" style="476" customWidth="1"/>
    <col min="1799" max="1799" width="9.33203125" style="476" customWidth="1"/>
    <col min="1800" max="1800" width="7.109375" style="476" customWidth="1"/>
    <col min="1801" max="1801" width="9.33203125" style="476" customWidth="1"/>
    <col min="1802" max="1802" width="7.88671875" style="476" customWidth="1"/>
    <col min="1803" max="1805" width="8.5546875" style="476" customWidth="1"/>
    <col min="1806" max="1808" width="8.88671875" style="476"/>
    <col min="1809" max="1809" width="11.109375" style="476" customWidth="1"/>
    <col min="1810" max="2048" width="8.88671875" style="476"/>
    <col min="2049" max="2049" width="5.44140625" style="476" customWidth="1"/>
    <col min="2050" max="2050" width="4.44140625" style="476" customWidth="1"/>
    <col min="2051" max="2051" width="8.33203125" style="476" customWidth="1"/>
    <col min="2052" max="2052" width="7.109375" style="476" customWidth="1"/>
    <col min="2053" max="2053" width="9.33203125" style="476" customWidth="1"/>
    <col min="2054" max="2054" width="7.109375" style="476" customWidth="1"/>
    <col min="2055" max="2055" width="9.33203125" style="476" customWidth="1"/>
    <col min="2056" max="2056" width="7.109375" style="476" customWidth="1"/>
    <col min="2057" max="2057" width="9.33203125" style="476" customWidth="1"/>
    <col min="2058" max="2058" width="7.88671875" style="476" customWidth="1"/>
    <col min="2059" max="2061" width="8.5546875" style="476" customWidth="1"/>
    <col min="2062" max="2064" width="8.88671875" style="476"/>
    <col min="2065" max="2065" width="11.109375" style="476" customWidth="1"/>
    <col min="2066" max="2304" width="8.88671875" style="476"/>
    <col min="2305" max="2305" width="5.44140625" style="476" customWidth="1"/>
    <col min="2306" max="2306" width="4.44140625" style="476" customWidth="1"/>
    <col min="2307" max="2307" width="8.33203125" style="476" customWidth="1"/>
    <col min="2308" max="2308" width="7.109375" style="476" customWidth="1"/>
    <col min="2309" max="2309" width="9.33203125" style="476" customWidth="1"/>
    <col min="2310" max="2310" width="7.109375" style="476" customWidth="1"/>
    <col min="2311" max="2311" width="9.33203125" style="476" customWidth="1"/>
    <col min="2312" max="2312" width="7.109375" style="476" customWidth="1"/>
    <col min="2313" max="2313" width="9.33203125" style="476" customWidth="1"/>
    <col min="2314" max="2314" width="7.88671875" style="476" customWidth="1"/>
    <col min="2315" max="2317" width="8.5546875" style="476" customWidth="1"/>
    <col min="2318" max="2320" width="8.88671875" style="476"/>
    <col min="2321" max="2321" width="11.109375" style="476" customWidth="1"/>
    <col min="2322" max="2560" width="8.88671875" style="476"/>
    <col min="2561" max="2561" width="5.44140625" style="476" customWidth="1"/>
    <col min="2562" max="2562" width="4.44140625" style="476" customWidth="1"/>
    <col min="2563" max="2563" width="8.33203125" style="476" customWidth="1"/>
    <col min="2564" max="2564" width="7.109375" style="476" customWidth="1"/>
    <col min="2565" max="2565" width="9.33203125" style="476" customWidth="1"/>
    <col min="2566" max="2566" width="7.109375" style="476" customWidth="1"/>
    <col min="2567" max="2567" width="9.33203125" style="476" customWidth="1"/>
    <col min="2568" max="2568" width="7.109375" style="476" customWidth="1"/>
    <col min="2569" max="2569" width="9.33203125" style="476" customWidth="1"/>
    <col min="2570" max="2570" width="7.88671875" style="476" customWidth="1"/>
    <col min="2571" max="2573" width="8.5546875" style="476" customWidth="1"/>
    <col min="2574" max="2576" width="8.88671875" style="476"/>
    <col min="2577" max="2577" width="11.109375" style="476" customWidth="1"/>
    <col min="2578" max="2816" width="8.88671875" style="476"/>
    <col min="2817" max="2817" width="5.44140625" style="476" customWidth="1"/>
    <col min="2818" max="2818" width="4.44140625" style="476" customWidth="1"/>
    <col min="2819" max="2819" width="8.33203125" style="476" customWidth="1"/>
    <col min="2820" max="2820" width="7.109375" style="476" customWidth="1"/>
    <col min="2821" max="2821" width="9.33203125" style="476" customWidth="1"/>
    <col min="2822" max="2822" width="7.109375" style="476" customWidth="1"/>
    <col min="2823" max="2823" width="9.33203125" style="476" customWidth="1"/>
    <col min="2824" max="2824" width="7.109375" style="476" customWidth="1"/>
    <col min="2825" max="2825" width="9.33203125" style="476" customWidth="1"/>
    <col min="2826" max="2826" width="7.88671875" style="476" customWidth="1"/>
    <col min="2827" max="2829" width="8.5546875" style="476" customWidth="1"/>
    <col min="2830" max="2832" width="8.88671875" style="476"/>
    <col min="2833" max="2833" width="11.109375" style="476" customWidth="1"/>
    <col min="2834" max="3072" width="8.88671875" style="476"/>
    <col min="3073" max="3073" width="5.44140625" style="476" customWidth="1"/>
    <col min="3074" max="3074" width="4.44140625" style="476" customWidth="1"/>
    <col min="3075" max="3075" width="8.33203125" style="476" customWidth="1"/>
    <col min="3076" max="3076" width="7.109375" style="476" customWidth="1"/>
    <col min="3077" max="3077" width="9.33203125" style="476" customWidth="1"/>
    <col min="3078" max="3078" width="7.109375" style="476" customWidth="1"/>
    <col min="3079" max="3079" width="9.33203125" style="476" customWidth="1"/>
    <col min="3080" max="3080" width="7.109375" style="476" customWidth="1"/>
    <col min="3081" max="3081" width="9.33203125" style="476" customWidth="1"/>
    <col min="3082" max="3082" width="7.88671875" style="476" customWidth="1"/>
    <col min="3083" max="3085" width="8.5546875" style="476" customWidth="1"/>
    <col min="3086" max="3088" width="8.88671875" style="476"/>
    <col min="3089" max="3089" width="11.109375" style="476" customWidth="1"/>
    <col min="3090" max="3328" width="8.88671875" style="476"/>
    <col min="3329" max="3329" width="5.44140625" style="476" customWidth="1"/>
    <col min="3330" max="3330" width="4.44140625" style="476" customWidth="1"/>
    <col min="3331" max="3331" width="8.33203125" style="476" customWidth="1"/>
    <col min="3332" max="3332" width="7.109375" style="476" customWidth="1"/>
    <col min="3333" max="3333" width="9.33203125" style="476" customWidth="1"/>
    <col min="3334" max="3334" width="7.109375" style="476" customWidth="1"/>
    <col min="3335" max="3335" width="9.33203125" style="476" customWidth="1"/>
    <col min="3336" max="3336" width="7.109375" style="476" customWidth="1"/>
    <col min="3337" max="3337" width="9.33203125" style="476" customWidth="1"/>
    <col min="3338" max="3338" width="7.88671875" style="476" customWidth="1"/>
    <col min="3339" max="3341" width="8.5546875" style="476" customWidth="1"/>
    <col min="3342" max="3344" width="8.88671875" style="476"/>
    <col min="3345" max="3345" width="11.109375" style="476" customWidth="1"/>
    <col min="3346" max="3584" width="8.88671875" style="476"/>
    <col min="3585" max="3585" width="5.44140625" style="476" customWidth="1"/>
    <col min="3586" max="3586" width="4.44140625" style="476" customWidth="1"/>
    <col min="3587" max="3587" width="8.33203125" style="476" customWidth="1"/>
    <col min="3588" max="3588" width="7.109375" style="476" customWidth="1"/>
    <col min="3589" max="3589" width="9.33203125" style="476" customWidth="1"/>
    <col min="3590" max="3590" width="7.109375" style="476" customWidth="1"/>
    <col min="3591" max="3591" width="9.33203125" style="476" customWidth="1"/>
    <col min="3592" max="3592" width="7.109375" style="476" customWidth="1"/>
    <col min="3593" max="3593" width="9.33203125" style="476" customWidth="1"/>
    <col min="3594" max="3594" width="7.88671875" style="476" customWidth="1"/>
    <col min="3595" max="3597" width="8.5546875" style="476" customWidth="1"/>
    <col min="3598" max="3600" width="8.88671875" style="476"/>
    <col min="3601" max="3601" width="11.109375" style="476" customWidth="1"/>
    <col min="3602" max="3840" width="8.88671875" style="476"/>
    <col min="3841" max="3841" width="5.44140625" style="476" customWidth="1"/>
    <col min="3842" max="3842" width="4.44140625" style="476" customWidth="1"/>
    <col min="3843" max="3843" width="8.33203125" style="476" customWidth="1"/>
    <col min="3844" max="3844" width="7.109375" style="476" customWidth="1"/>
    <col min="3845" max="3845" width="9.33203125" style="476" customWidth="1"/>
    <col min="3846" max="3846" width="7.109375" style="476" customWidth="1"/>
    <col min="3847" max="3847" width="9.33203125" style="476" customWidth="1"/>
    <col min="3848" max="3848" width="7.109375" style="476" customWidth="1"/>
    <col min="3849" max="3849" width="9.33203125" style="476" customWidth="1"/>
    <col min="3850" max="3850" width="7.88671875" style="476" customWidth="1"/>
    <col min="3851" max="3853" width="8.5546875" style="476" customWidth="1"/>
    <col min="3854" max="3856" width="8.88671875" style="476"/>
    <col min="3857" max="3857" width="11.109375" style="476" customWidth="1"/>
    <col min="3858" max="4096" width="8.88671875" style="476"/>
    <col min="4097" max="4097" width="5.44140625" style="476" customWidth="1"/>
    <col min="4098" max="4098" width="4.44140625" style="476" customWidth="1"/>
    <col min="4099" max="4099" width="8.33203125" style="476" customWidth="1"/>
    <col min="4100" max="4100" width="7.109375" style="476" customWidth="1"/>
    <col min="4101" max="4101" width="9.33203125" style="476" customWidth="1"/>
    <col min="4102" max="4102" width="7.109375" style="476" customWidth="1"/>
    <col min="4103" max="4103" width="9.33203125" style="476" customWidth="1"/>
    <col min="4104" max="4104" width="7.109375" style="476" customWidth="1"/>
    <col min="4105" max="4105" width="9.33203125" style="476" customWidth="1"/>
    <col min="4106" max="4106" width="7.88671875" style="476" customWidth="1"/>
    <col min="4107" max="4109" width="8.5546875" style="476" customWidth="1"/>
    <col min="4110" max="4112" width="8.88671875" style="476"/>
    <col min="4113" max="4113" width="11.109375" style="476" customWidth="1"/>
    <col min="4114" max="4352" width="8.88671875" style="476"/>
    <col min="4353" max="4353" width="5.44140625" style="476" customWidth="1"/>
    <col min="4354" max="4354" width="4.44140625" style="476" customWidth="1"/>
    <col min="4355" max="4355" width="8.33203125" style="476" customWidth="1"/>
    <col min="4356" max="4356" width="7.109375" style="476" customWidth="1"/>
    <col min="4357" max="4357" width="9.33203125" style="476" customWidth="1"/>
    <col min="4358" max="4358" width="7.109375" style="476" customWidth="1"/>
    <col min="4359" max="4359" width="9.33203125" style="476" customWidth="1"/>
    <col min="4360" max="4360" width="7.109375" style="476" customWidth="1"/>
    <col min="4361" max="4361" width="9.33203125" style="476" customWidth="1"/>
    <col min="4362" max="4362" width="7.88671875" style="476" customWidth="1"/>
    <col min="4363" max="4365" width="8.5546875" style="476" customWidth="1"/>
    <col min="4366" max="4368" width="8.88671875" style="476"/>
    <col min="4369" max="4369" width="11.109375" style="476" customWidth="1"/>
    <col min="4370" max="4608" width="8.88671875" style="476"/>
    <col min="4609" max="4609" width="5.44140625" style="476" customWidth="1"/>
    <col min="4610" max="4610" width="4.44140625" style="476" customWidth="1"/>
    <col min="4611" max="4611" width="8.33203125" style="476" customWidth="1"/>
    <col min="4612" max="4612" width="7.109375" style="476" customWidth="1"/>
    <col min="4613" max="4613" width="9.33203125" style="476" customWidth="1"/>
    <col min="4614" max="4614" width="7.109375" style="476" customWidth="1"/>
    <col min="4615" max="4615" width="9.33203125" style="476" customWidth="1"/>
    <col min="4616" max="4616" width="7.109375" style="476" customWidth="1"/>
    <col min="4617" max="4617" width="9.33203125" style="476" customWidth="1"/>
    <col min="4618" max="4618" width="7.88671875" style="476" customWidth="1"/>
    <col min="4619" max="4621" width="8.5546875" style="476" customWidth="1"/>
    <col min="4622" max="4624" width="8.88671875" style="476"/>
    <col min="4625" max="4625" width="11.109375" style="476" customWidth="1"/>
    <col min="4626" max="4864" width="8.88671875" style="476"/>
    <col min="4865" max="4865" width="5.44140625" style="476" customWidth="1"/>
    <col min="4866" max="4866" width="4.44140625" style="476" customWidth="1"/>
    <col min="4867" max="4867" width="8.33203125" style="476" customWidth="1"/>
    <col min="4868" max="4868" width="7.109375" style="476" customWidth="1"/>
    <col min="4869" max="4869" width="9.33203125" style="476" customWidth="1"/>
    <col min="4870" max="4870" width="7.109375" style="476" customWidth="1"/>
    <col min="4871" max="4871" width="9.33203125" style="476" customWidth="1"/>
    <col min="4872" max="4872" width="7.109375" style="476" customWidth="1"/>
    <col min="4873" max="4873" width="9.33203125" style="476" customWidth="1"/>
    <col min="4874" max="4874" width="7.88671875" style="476" customWidth="1"/>
    <col min="4875" max="4877" width="8.5546875" style="476" customWidth="1"/>
    <col min="4878" max="4880" width="8.88671875" style="476"/>
    <col min="4881" max="4881" width="11.109375" style="476" customWidth="1"/>
    <col min="4882" max="5120" width="8.88671875" style="476"/>
    <col min="5121" max="5121" width="5.44140625" style="476" customWidth="1"/>
    <col min="5122" max="5122" width="4.44140625" style="476" customWidth="1"/>
    <col min="5123" max="5123" width="8.33203125" style="476" customWidth="1"/>
    <col min="5124" max="5124" width="7.109375" style="476" customWidth="1"/>
    <col min="5125" max="5125" width="9.33203125" style="476" customWidth="1"/>
    <col min="5126" max="5126" width="7.109375" style="476" customWidth="1"/>
    <col min="5127" max="5127" width="9.33203125" style="476" customWidth="1"/>
    <col min="5128" max="5128" width="7.109375" style="476" customWidth="1"/>
    <col min="5129" max="5129" width="9.33203125" style="476" customWidth="1"/>
    <col min="5130" max="5130" width="7.88671875" style="476" customWidth="1"/>
    <col min="5131" max="5133" width="8.5546875" style="476" customWidth="1"/>
    <col min="5134" max="5136" width="8.88671875" style="476"/>
    <col min="5137" max="5137" width="11.109375" style="476" customWidth="1"/>
    <col min="5138" max="5376" width="8.88671875" style="476"/>
    <col min="5377" max="5377" width="5.44140625" style="476" customWidth="1"/>
    <col min="5378" max="5378" width="4.44140625" style="476" customWidth="1"/>
    <col min="5379" max="5379" width="8.33203125" style="476" customWidth="1"/>
    <col min="5380" max="5380" width="7.109375" style="476" customWidth="1"/>
    <col min="5381" max="5381" width="9.33203125" style="476" customWidth="1"/>
    <col min="5382" max="5382" width="7.109375" style="476" customWidth="1"/>
    <col min="5383" max="5383" width="9.33203125" style="476" customWidth="1"/>
    <col min="5384" max="5384" width="7.109375" style="476" customWidth="1"/>
    <col min="5385" max="5385" width="9.33203125" style="476" customWidth="1"/>
    <col min="5386" max="5386" width="7.88671875" style="476" customWidth="1"/>
    <col min="5387" max="5389" width="8.5546875" style="476" customWidth="1"/>
    <col min="5390" max="5392" width="8.88671875" style="476"/>
    <col min="5393" max="5393" width="11.109375" style="476" customWidth="1"/>
    <col min="5394" max="5632" width="8.88671875" style="476"/>
    <col min="5633" max="5633" width="5.44140625" style="476" customWidth="1"/>
    <col min="5634" max="5634" width="4.44140625" style="476" customWidth="1"/>
    <col min="5635" max="5635" width="8.33203125" style="476" customWidth="1"/>
    <col min="5636" max="5636" width="7.109375" style="476" customWidth="1"/>
    <col min="5637" max="5637" width="9.33203125" style="476" customWidth="1"/>
    <col min="5638" max="5638" width="7.109375" style="476" customWidth="1"/>
    <col min="5639" max="5639" width="9.33203125" style="476" customWidth="1"/>
    <col min="5640" max="5640" width="7.109375" style="476" customWidth="1"/>
    <col min="5641" max="5641" width="9.33203125" style="476" customWidth="1"/>
    <col min="5642" max="5642" width="7.88671875" style="476" customWidth="1"/>
    <col min="5643" max="5645" width="8.5546875" style="476" customWidth="1"/>
    <col min="5646" max="5648" width="8.88671875" style="476"/>
    <col min="5649" max="5649" width="11.109375" style="476" customWidth="1"/>
    <col min="5650" max="5888" width="8.88671875" style="476"/>
    <col min="5889" max="5889" width="5.44140625" style="476" customWidth="1"/>
    <col min="5890" max="5890" width="4.44140625" style="476" customWidth="1"/>
    <col min="5891" max="5891" width="8.33203125" style="476" customWidth="1"/>
    <col min="5892" max="5892" width="7.109375" style="476" customWidth="1"/>
    <col min="5893" max="5893" width="9.33203125" style="476" customWidth="1"/>
    <col min="5894" max="5894" width="7.109375" style="476" customWidth="1"/>
    <col min="5895" max="5895" width="9.33203125" style="476" customWidth="1"/>
    <col min="5896" max="5896" width="7.109375" style="476" customWidth="1"/>
    <col min="5897" max="5897" width="9.33203125" style="476" customWidth="1"/>
    <col min="5898" max="5898" width="7.88671875" style="476" customWidth="1"/>
    <col min="5899" max="5901" width="8.5546875" style="476" customWidth="1"/>
    <col min="5902" max="5904" width="8.88671875" style="476"/>
    <col min="5905" max="5905" width="11.109375" style="476" customWidth="1"/>
    <col min="5906" max="6144" width="8.88671875" style="476"/>
    <col min="6145" max="6145" width="5.44140625" style="476" customWidth="1"/>
    <col min="6146" max="6146" width="4.44140625" style="476" customWidth="1"/>
    <col min="6147" max="6147" width="8.33203125" style="476" customWidth="1"/>
    <col min="6148" max="6148" width="7.109375" style="476" customWidth="1"/>
    <col min="6149" max="6149" width="9.33203125" style="476" customWidth="1"/>
    <col min="6150" max="6150" width="7.109375" style="476" customWidth="1"/>
    <col min="6151" max="6151" width="9.33203125" style="476" customWidth="1"/>
    <col min="6152" max="6152" width="7.109375" style="476" customWidth="1"/>
    <col min="6153" max="6153" width="9.33203125" style="476" customWidth="1"/>
    <col min="6154" max="6154" width="7.88671875" style="476" customWidth="1"/>
    <col min="6155" max="6157" width="8.5546875" style="476" customWidth="1"/>
    <col min="6158" max="6160" width="8.88671875" style="476"/>
    <col min="6161" max="6161" width="11.109375" style="476" customWidth="1"/>
    <col min="6162" max="6400" width="8.88671875" style="476"/>
    <col min="6401" max="6401" width="5.44140625" style="476" customWidth="1"/>
    <col min="6402" max="6402" width="4.44140625" style="476" customWidth="1"/>
    <col min="6403" max="6403" width="8.33203125" style="476" customWidth="1"/>
    <col min="6404" max="6404" width="7.109375" style="476" customWidth="1"/>
    <col min="6405" max="6405" width="9.33203125" style="476" customWidth="1"/>
    <col min="6406" max="6406" width="7.109375" style="476" customWidth="1"/>
    <col min="6407" max="6407" width="9.33203125" style="476" customWidth="1"/>
    <col min="6408" max="6408" width="7.109375" style="476" customWidth="1"/>
    <col min="6409" max="6409" width="9.33203125" style="476" customWidth="1"/>
    <col min="6410" max="6410" width="7.88671875" style="476" customWidth="1"/>
    <col min="6411" max="6413" width="8.5546875" style="476" customWidth="1"/>
    <col min="6414" max="6416" width="8.88671875" style="476"/>
    <col min="6417" max="6417" width="11.109375" style="476" customWidth="1"/>
    <col min="6418" max="6656" width="8.88671875" style="476"/>
    <col min="6657" max="6657" width="5.44140625" style="476" customWidth="1"/>
    <col min="6658" max="6658" width="4.44140625" style="476" customWidth="1"/>
    <col min="6659" max="6659" width="8.33203125" style="476" customWidth="1"/>
    <col min="6660" max="6660" width="7.109375" style="476" customWidth="1"/>
    <col min="6661" max="6661" width="9.33203125" style="476" customWidth="1"/>
    <col min="6662" max="6662" width="7.109375" style="476" customWidth="1"/>
    <col min="6663" max="6663" width="9.33203125" style="476" customWidth="1"/>
    <col min="6664" max="6664" width="7.109375" style="476" customWidth="1"/>
    <col min="6665" max="6665" width="9.33203125" style="476" customWidth="1"/>
    <col min="6666" max="6666" width="7.88671875" style="476" customWidth="1"/>
    <col min="6667" max="6669" width="8.5546875" style="476" customWidth="1"/>
    <col min="6670" max="6672" width="8.88671875" style="476"/>
    <col min="6673" max="6673" width="11.109375" style="476" customWidth="1"/>
    <col min="6674" max="6912" width="8.88671875" style="476"/>
    <col min="6913" max="6913" width="5.44140625" style="476" customWidth="1"/>
    <col min="6914" max="6914" width="4.44140625" style="476" customWidth="1"/>
    <col min="6915" max="6915" width="8.33203125" style="476" customWidth="1"/>
    <col min="6916" max="6916" width="7.109375" style="476" customWidth="1"/>
    <col min="6917" max="6917" width="9.33203125" style="476" customWidth="1"/>
    <col min="6918" max="6918" width="7.109375" style="476" customWidth="1"/>
    <col min="6919" max="6919" width="9.33203125" style="476" customWidth="1"/>
    <col min="6920" max="6920" width="7.109375" style="476" customWidth="1"/>
    <col min="6921" max="6921" width="9.33203125" style="476" customWidth="1"/>
    <col min="6922" max="6922" width="7.88671875" style="476" customWidth="1"/>
    <col min="6923" max="6925" width="8.5546875" style="476" customWidth="1"/>
    <col min="6926" max="6928" width="8.88671875" style="476"/>
    <col min="6929" max="6929" width="11.109375" style="476" customWidth="1"/>
    <col min="6930" max="7168" width="8.88671875" style="476"/>
    <col min="7169" max="7169" width="5.44140625" style="476" customWidth="1"/>
    <col min="7170" max="7170" width="4.44140625" style="476" customWidth="1"/>
    <col min="7171" max="7171" width="8.33203125" style="476" customWidth="1"/>
    <col min="7172" max="7172" width="7.109375" style="476" customWidth="1"/>
    <col min="7173" max="7173" width="9.33203125" style="476" customWidth="1"/>
    <col min="7174" max="7174" width="7.109375" style="476" customWidth="1"/>
    <col min="7175" max="7175" width="9.33203125" style="476" customWidth="1"/>
    <col min="7176" max="7176" width="7.109375" style="476" customWidth="1"/>
    <col min="7177" max="7177" width="9.33203125" style="476" customWidth="1"/>
    <col min="7178" max="7178" width="7.88671875" style="476" customWidth="1"/>
    <col min="7179" max="7181" width="8.5546875" style="476" customWidth="1"/>
    <col min="7182" max="7184" width="8.88671875" style="476"/>
    <col min="7185" max="7185" width="11.109375" style="476" customWidth="1"/>
    <col min="7186" max="7424" width="8.88671875" style="476"/>
    <col min="7425" max="7425" width="5.44140625" style="476" customWidth="1"/>
    <col min="7426" max="7426" width="4.44140625" style="476" customWidth="1"/>
    <col min="7427" max="7427" width="8.33203125" style="476" customWidth="1"/>
    <col min="7428" max="7428" width="7.109375" style="476" customWidth="1"/>
    <col min="7429" max="7429" width="9.33203125" style="476" customWidth="1"/>
    <col min="7430" max="7430" width="7.109375" style="476" customWidth="1"/>
    <col min="7431" max="7431" width="9.33203125" style="476" customWidth="1"/>
    <col min="7432" max="7432" width="7.109375" style="476" customWidth="1"/>
    <col min="7433" max="7433" width="9.33203125" style="476" customWidth="1"/>
    <col min="7434" max="7434" width="7.88671875" style="476" customWidth="1"/>
    <col min="7435" max="7437" width="8.5546875" style="476" customWidth="1"/>
    <col min="7438" max="7440" width="8.88671875" style="476"/>
    <col min="7441" max="7441" width="11.109375" style="476" customWidth="1"/>
    <col min="7442" max="7680" width="8.88671875" style="476"/>
    <col min="7681" max="7681" width="5.44140625" style="476" customWidth="1"/>
    <col min="7682" max="7682" width="4.44140625" style="476" customWidth="1"/>
    <col min="7683" max="7683" width="8.33203125" style="476" customWidth="1"/>
    <col min="7684" max="7684" width="7.109375" style="476" customWidth="1"/>
    <col min="7685" max="7685" width="9.33203125" style="476" customWidth="1"/>
    <col min="7686" max="7686" width="7.109375" style="476" customWidth="1"/>
    <col min="7687" max="7687" width="9.33203125" style="476" customWidth="1"/>
    <col min="7688" max="7688" width="7.109375" style="476" customWidth="1"/>
    <col min="7689" max="7689" width="9.33203125" style="476" customWidth="1"/>
    <col min="7690" max="7690" width="7.88671875" style="476" customWidth="1"/>
    <col min="7691" max="7693" width="8.5546875" style="476" customWidth="1"/>
    <col min="7694" max="7696" width="8.88671875" style="476"/>
    <col min="7697" max="7697" width="11.109375" style="476" customWidth="1"/>
    <col min="7698" max="7936" width="8.88671875" style="476"/>
    <col min="7937" max="7937" width="5.44140625" style="476" customWidth="1"/>
    <col min="7938" max="7938" width="4.44140625" style="476" customWidth="1"/>
    <col min="7939" max="7939" width="8.33203125" style="476" customWidth="1"/>
    <col min="7940" max="7940" width="7.109375" style="476" customWidth="1"/>
    <col min="7941" max="7941" width="9.33203125" style="476" customWidth="1"/>
    <col min="7942" max="7942" width="7.109375" style="476" customWidth="1"/>
    <col min="7943" max="7943" width="9.33203125" style="476" customWidth="1"/>
    <col min="7944" max="7944" width="7.109375" style="476" customWidth="1"/>
    <col min="7945" max="7945" width="9.33203125" style="476" customWidth="1"/>
    <col min="7946" max="7946" width="7.88671875" style="476" customWidth="1"/>
    <col min="7947" max="7949" width="8.5546875" style="476" customWidth="1"/>
    <col min="7950" max="7952" width="8.88671875" style="476"/>
    <col min="7953" max="7953" width="11.109375" style="476" customWidth="1"/>
    <col min="7954" max="8192" width="8.88671875" style="476"/>
    <col min="8193" max="8193" width="5.44140625" style="476" customWidth="1"/>
    <col min="8194" max="8194" width="4.44140625" style="476" customWidth="1"/>
    <col min="8195" max="8195" width="8.33203125" style="476" customWidth="1"/>
    <col min="8196" max="8196" width="7.109375" style="476" customWidth="1"/>
    <col min="8197" max="8197" width="9.33203125" style="476" customWidth="1"/>
    <col min="8198" max="8198" width="7.109375" style="476" customWidth="1"/>
    <col min="8199" max="8199" width="9.33203125" style="476" customWidth="1"/>
    <col min="8200" max="8200" width="7.109375" style="476" customWidth="1"/>
    <col min="8201" max="8201" width="9.33203125" style="476" customWidth="1"/>
    <col min="8202" max="8202" width="7.88671875" style="476" customWidth="1"/>
    <col min="8203" max="8205" width="8.5546875" style="476" customWidth="1"/>
    <col min="8206" max="8208" width="8.88671875" style="476"/>
    <col min="8209" max="8209" width="11.109375" style="476" customWidth="1"/>
    <col min="8210" max="8448" width="8.88671875" style="476"/>
    <col min="8449" max="8449" width="5.44140625" style="476" customWidth="1"/>
    <col min="8450" max="8450" width="4.44140625" style="476" customWidth="1"/>
    <col min="8451" max="8451" width="8.33203125" style="476" customWidth="1"/>
    <col min="8452" max="8452" width="7.109375" style="476" customWidth="1"/>
    <col min="8453" max="8453" width="9.33203125" style="476" customWidth="1"/>
    <col min="8454" max="8454" width="7.109375" style="476" customWidth="1"/>
    <col min="8455" max="8455" width="9.33203125" style="476" customWidth="1"/>
    <col min="8456" max="8456" width="7.109375" style="476" customWidth="1"/>
    <col min="8457" max="8457" width="9.33203125" style="476" customWidth="1"/>
    <col min="8458" max="8458" width="7.88671875" style="476" customWidth="1"/>
    <col min="8459" max="8461" width="8.5546875" style="476" customWidth="1"/>
    <col min="8462" max="8464" width="8.88671875" style="476"/>
    <col min="8465" max="8465" width="11.109375" style="476" customWidth="1"/>
    <col min="8466" max="8704" width="8.88671875" style="476"/>
    <col min="8705" max="8705" width="5.44140625" style="476" customWidth="1"/>
    <col min="8706" max="8706" width="4.44140625" style="476" customWidth="1"/>
    <col min="8707" max="8707" width="8.33203125" style="476" customWidth="1"/>
    <col min="8708" max="8708" width="7.109375" style="476" customWidth="1"/>
    <col min="8709" max="8709" width="9.33203125" style="476" customWidth="1"/>
    <col min="8710" max="8710" width="7.109375" style="476" customWidth="1"/>
    <col min="8711" max="8711" width="9.33203125" style="476" customWidth="1"/>
    <col min="8712" max="8712" width="7.109375" style="476" customWidth="1"/>
    <col min="8713" max="8713" width="9.33203125" style="476" customWidth="1"/>
    <col min="8714" max="8714" width="7.88671875" style="476" customWidth="1"/>
    <col min="8715" max="8717" width="8.5546875" style="476" customWidth="1"/>
    <col min="8718" max="8720" width="8.88671875" style="476"/>
    <col min="8721" max="8721" width="11.109375" style="476" customWidth="1"/>
    <col min="8722" max="8960" width="8.88671875" style="476"/>
    <col min="8961" max="8961" width="5.44140625" style="476" customWidth="1"/>
    <col min="8962" max="8962" width="4.44140625" style="476" customWidth="1"/>
    <col min="8963" max="8963" width="8.33203125" style="476" customWidth="1"/>
    <col min="8964" max="8964" width="7.109375" style="476" customWidth="1"/>
    <col min="8965" max="8965" width="9.33203125" style="476" customWidth="1"/>
    <col min="8966" max="8966" width="7.109375" style="476" customWidth="1"/>
    <col min="8967" max="8967" width="9.33203125" style="476" customWidth="1"/>
    <col min="8968" max="8968" width="7.109375" style="476" customWidth="1"/>
    <col min="8969" max="8969" width="9.33203125" style="476" customWidth="1"/>
    <col min="8970" max="8970" width="7.88671875" style="476" customWidth="1"/>
    <col min="8971" max="8973" width="8.5546875" style="476" customWidth="1"/>
    <col min="8974" max="8976" width="8.88671875" style="476"/>
    <col min="8977" max="8977" width="11.109375" style="476" customWidth="1"/>
    <col min="8978" max="9216" width="8.88671875" style="476"/>
    <col min="9217" max="9217" width="5.44140625" style="476" customWidth="1"/>
    <col min="9218" max="9218" width="4.44140625" style="476" customWidth="1"/>
    <col min="9219" max="9219" width="8.33203125" style="476" customWidth="1"/>
    <col min="9220" max="9220" width="7.109375" style="476" customWidth="1"/>
    <col min="9221" max="9221" width="9.33203125" style="476" customWidth="1"/>
    <col min="9222" max="9222" width="7.109375" style="476" customWidth="1"/>
    <col min="9223" max="9223" width="9.33203125" style="476" customWidth="1"/>
    <col min="9224" max="9224" width="7.109375" style="476" customWidth="1"/>
    <col min="9225" max="9225" width="9.33203125" style="476" customWidth="1"/>
    <col min="9226" max="9226" width="7.88671875" style="476" customWidth="1"/>
    <col min="9227" max="9229" width="8.5546875" style="476" customWidth="1"/>
    <col min="9230" max="9232" width="8.88671875" style="476"/>
    <col min="9233" max="9233" width="11.109375" style="476" customWidth="1"/>
    <col min="9234" max="9472" width="8.88671875" style="476"/>
    <col min="9473" max="9473" width="5.44140625" style="476" customWidth="1"/>
    <col min="9474" max="9474" width="4.44140625" style="476" customWidth="1"/>
    <col min="9475" max="9475" width="8.33203125" style="476" customWidth="1"/>
    <col min="9476" max="9476" width="7.109375" style="476" customWidth="1"/>
    <col min="9477" max="9477" width="9.33203125" style="476" customWidth="1"/>
    <col min="9478" max="9478" width="7.109375" style="476" customWidth="1"/>
    <col min="9479" max="9479" width="9.33203125" style="476" customWidth="1"/>
    <col min="9480" max="9480" width="7.109375" style="476" customWidth="1"/>
    <col min="9481" max="9481" width="9.33203125" style="476" customWidth="1"/>
    <col min="9482" max="9482" width="7.88671875" style="476" customWidth="1"/>
    <col min="9483" max="9485" width="8.5546875" style="476" customWidth="1"/>
    <col min="9486" max="9488" width="8.88671875" style="476"/>
    <col min="9489" max="9489" width="11.109375" style="476" customWidth="1"/>
    <col min="9490" max="9728" width="8.88671875" style="476"/>
    <col min="9729" max="9729" width="5.44140625" style="476" customWidth="1"/>
    <col min="9730" max="9730" width="4.44140625" style="476" customWidth="1"/>
    <col min="9731" max="9731" width="8.33203125" style="476" customWidth="1"/>
    <col min="9732" max="9732" width="7.109375" style="476" customWidth="1"/>
    <col min="9733" max="9733" width="9.33203125" style="476" customWidth="1"/>
    <col min="9734" max="9734" width="7.109375" style="476" customWidth="1"/>
    <col min="9735" max="9735" width="9.33203125" style="476" customWidth="1"/>
    <col min="9736" max="9736" width="7.109375" style="476" customWidth="1"/>
    <col min="9737" max="9737" width="9.33203125" style="476" customWidth="1"/>
    <col min="9738" max="9738" width="7.88671875" style="476" customWidth="1"/>
    <col min="9739" max="9741" width="8.5546875" style="476" customWidth="1"/>
    <col min="9742" max="9744" width="8.88671875" style="476"/>
    <col min="9745" max="9745" width="11.109375" style="476" customWidth="1"/>
    <col min="9746" max="9984" width="8.88671875" style="476"/>
    <col min="9985" max="9985" width="5.44140625" style="476" customWidth="1"/>
    <col min="9986" max="9986" width="4.44140625" style="476" customWidth="1"/>
    <col min="9987" max="9987" width="8.33203125" style="476" customWidth="1"/>
    <col min="9988" max="9988" width="7.109375" style="476" customWidth="1"/>
    <col min="9989" max="9989" width="9.33203125" style="476" customWidth="1"/>
    <col min="9990" max="9990" width="7.109375" style="476" customWidth="1"/>
    <col min="9991" max="9991" width="9.33203125" style="476" customWidth="1"/>
    <col min="9992" max="9992" width="7.109375" style="476" customWidth="1"/>
    <col min="9993" max="9993" width="9.33203125" style="476" customWidth="1"/>
    <col min="9994" max="9994" width="7.88671875" style="476" customWidth="1"/>
    <col min="9995" max="9997" width="8.5546875" style="476" customWidth="1"/>
    <col min="9998" max="10000" width="8.88671875" style="476"/>
    <col min="10001" max="10001" width="11.109375" style="476" customWidth="1"/>
    <col min="10002" max="10240" width="8.88671875" style="476"/>
    <col min="10241" max="10241" width="5.44140625" style="476" customWidth="1"/>
    <col min="10242" max="10242" width="4.44140625" style="476" customWidth="1"/>
    <col min="10243" max="10243" width="8.33203125" style="476" customWidth="1"/>
    <col min="10244" max="10244" width="7.109375" style="476" customWidth="1"/>
    <col min="10245" max="10245" width="9.33203125" style="476" customWidth="1"/>
    <col min="10246" max="10246" width="7.109375" style="476" customWidth="1"/>
    <col min="10247" max="10247" width="9.33203125" style="476" customWidth="1"/>
    <col min="10248" max="10248" width="7.109375" style="476" customWidth="1"/>
    <col min="10249" max="10249" width="9.33203125" style="476" customWidth="1"/>
    <col min="10250" max="10250" width="7.88671875" style="476" customWidth="1"/>
    <col min="10251" max="10253" width="8.5546875" style="476" customWidth="1"/>
    <col min="10254" max="10256" width="8.88671875" style="476"/>
    <col min="10257" max="10257" width="11.109375" style="476" customWidth="1"/>
    <col min="10258" max="10496" width="8.88671875" style="476"/>
    <col min="10497" max="10497" width="5.44140625" style="476" customWidth="1"/>
    <col min="10498" max="10498" width="4.44140625" style="476" customWidth="1"/>
    <col min="10499" max="10499" width="8.33203125" style="476" customWidth="1"/>
    <col min="10500" max="10500" width="7.109375" style="476" customWidth="1"/>
    <col min="10501" max="10501" width="9.33203125" style="476" customWidth="1"/>
    <col min="10502" max="10502" width="7.109375" style="476" customWidth="1"/>
    <col min="10503" max="10503" width="9.33203125" style="476" customWidth="1"/>
    <col min="10504" max="10504" width="7.109375" style="476" customWidth="1"/>
    <col min="10505" max="10505" width="9.33203125" style="476" customWidth="1"/>
    <col min="10506" max="10506" width="7.88671875" style="476" customWidth="1"/>
    <col min="10507" max="10509" width="8.5546875" style="476" customWidth="1"/>
    <col min="10510" max="10512" width="8.88671875" style="476"/>
    <col min="10513" max="10513" width="11.109375" style="476" customWidth="1"/>
    <col min="10514" max="10752" width="8.88671875" style="476"/>
    <col min="10753" max="10753" width="5.44140625" style="476" customWidth="1"/>
    <col min="10754" max="10754" width="4.44140625" style="476" customWidth="1"/>
    <col min="10755" max="10755" width="8.33203125" style="476" customWidth="1"/>
    <col min="10756" max="10756" width="7.109375" style="476" customWidth="1"/>
    <col min="10757" max="10757" width="9.33203125" style="476" customWidth="1"/>
    <col min="10758" max="10758" width="7.109375" style="476" customWidth="1"/>
    <col min="10759" max="10759" width="9.33203125" style="476" customWidth="1"/>
    <col min="10760" max="10760" width="7.109375" style="476" customWidth="1"/>
    <col min="10761" max="10761" width="9.33203125" style="476" customWidth="1"/>
    <col min="10762" max="10762" width="7.88671875" style="476" customWidth="1"/>
    <col min="10763" max="10765" width="8.5546875" style="476" customWidth="1"/>
    <col min="10766" max="10768" width="8.88671875" style="476"/>
    <col min="10769" max="10769" width="11.109375" style="476" customWidth="1"/>
    <col min="10770" max="11008" width="8.88671875" style="476"/>
    <col min="11009" max="11009" width="5.44140625" style="476" customWidth="1"/>
    <col min="11010" max="11010" width="4.44140625" style="476" customWidth="1"/>
    <col min="11011" max="11011" width="8.33203125" style="476" customWidth="1"/>
    <col min="11012" max="11012" width="7.109375" style="476" customWidth="1"/>
    <col min="11013" max="11013" width="9.33203125" style="476" customWidth="1"/>
    <col min="11014" max="11014" width="7.109375" style="476" customWidth="1"/>
    <col min="11015" max="11015" width="9.33203125" style="476" customWidth="1"/>
    <col min="11016" max="11016" width="7.109375" style="476" customWidth="1"/>
    <col min="11017" max="11017" width="9.33203125" style="476" customWidth="1"/>
    <col min="11018" max="11018" width="7.88671875" style="476" customWidth="1"/>
    <col min="11019" max="11021" width="8.5546875" style="476" customWidth="1"/>
    <col min="11022" max="11024" width="8.88671875" style="476"/>
    <col min="11025" max="11025" width="11.109375" style="476" customWidth="1"/>
    <col min="11026" max="11264" width="8.88671875" style="476"/>
    <col min="11265" max="11265" width="5.44140625" style="476" customWidth="1"/>
    <col min="11266" max="11266" width="4.44140625" style="476" customWidth="1"/>
    <col min="11267" max="11267" width="8.33203125" style="476" customWidth="1"/>
    <col min="11268" max="11268" width="7.109375" style="476" customWidth="1"/>
    <col min="11269" max="11269" width="9.33203125" style="476" customWidth="1"/>
    <col min="11270" max="11270" width="7.109375" style="476" customWidth="1"/>
    <col min="11271" max="11271" width="9.33203125" style="476" customWidth="1"/>
    <col min="11272" max="11272" width="7.109375" style="476" customWidth="1"/>
    <col min="11273" max="11273" width="9.33203125" style="476" customWidth="1"/>
    <col min="11274" max="11274" width="7.88671875" style="476" customWidth="1"/>
    <col min="11275" max="11277" width="8.5546875" style="476" customWidth="1"/>
    <col min="11278" max="11280" width="8.88671875" style="476"/>
    <col min="11281" max="11281" width="11.109375" style="476" customWidth="1"/>
    <col min="11282" max="11520" width="8.88671875" style="476"/>
    <col min="11521" max="11521" width="5.44140625" style="476" customWidth="1"/>
    <col min="11522" max="11522" width="4.44140625" style="476" customWidth="1"/>
    <col min="11523" max="11523" width="8.33203125" style="476" customWidth="1"/>
    <col min="11524" max="11524" width="7.109375" style="476" customWidth="1"/>
    <col min="11525" max="11525" width="9.33203125" style="476" customWidth="1"/>
    <col min="11526" max="11526" width="7.109375" style="476" customWidth="1"/>
    <col min="11527" max="11527" width="9.33203125" style="476" customWidth="1"/>
    <col min="11528" max="11528" width="7.109375" style="476" customWidth="1"/>
    <col min="11529" max="11529" width="9.33203125" style="476" customWidth="1"/>
    <col min="11530" max="11530" width="7.88671875" style="476" customWidth="1"/>
    <col min="11531" max="11533" width="8.5546875" style="476" customWidth="1"/>
    <col min="11534" max="11536" width="8.88671875" style="476"/>
    <col min="11537" max="11537" width="11.109375" style="476" customWidth="1"/>
    <col min="11538" max="11776" width="8.88671875" style="476"/>
    <col min="11777" max="11777" width="5.44140625" style="476" customWidth="1"/>
    <col min="11778" max="11778" width="4.44140625" style="476" customWidth="1"/>
    <col min="11779" max="11779" width="8.33203125" style="476" customWidth="1"/>
    <col min="11780" max="11780" width="7.109375" style="476" customWidth="1"/>
    <col min="11781" max="11781" width="9.33203125" style="476" customWidth="1"/>
    <col min="11782" max="11782" width="7.109375" style="476" customWidth="1"/>
    <col min="11783" max="11783" width="9.33203125" style="476" customWidth="1"/>
    <col min="11784" max="11784" width="7.109375" style="476" customWidth="1"/>
    <col min="11785" max="11785" width="9.33203125" style="476" customWidth="1"/>
    <col min="11786" max="11786" width="7.88671875" style="476" customWidth="1"/>
    <col min="11787" max="11789" width="8.5546875" style="476" customWidth="1"/>
    <col min="11790" max="11792" width="8.88671875" style="476"/>
    <col min="11793" max="11793" width="11.109375" style="476" customWidth="1"/>
    <col min="11794" max="12032" width="8.88671875" style="476"/>
    <col min="12033" max="12033" width="5.44140625" style="476" customWidth="1"/>
    <col min="12034" max="12034" width="4.44140625" style="476" customWidth="1"/>
    <col min="12035" max="12035" width="8.33203125" style="476" customWidth="1"/>
    <col min="12036" max="12036" width="7.109375" style="476" customWidth="1"/>
    <col min="12037" max="12037" width="9.33203125" style="476" customWidth="1"/>
    <col min="12038" max="12038" width="7.109375" style="476" customWidth="1"/>
    <col min="12039" max="12039" width="9.33203125" style="476" customWidth="1"/>
    <col min="12040" max="12040" width="7.109375" style="476" customWidth="1"/>
    <col min="12041" max="12041" width="9.33203125" style="476" customWidth="1"/>
    <col min="12042" max="12042" width="7.88671875" style="476" customWidth="1"/>
    <col min="12043" max="12045" width="8.5546875" style="476" customWidth="1"/>
    <col min="12046" max="12048" width="8.88671875" style="476"/>
    <col min="12049" max="12049" width="11.109375" style="476" customWidth="1"/>
    <col min="12050" max="12288" width="8.88671875" style="476"/>
    <col min="12289" max="12289" width="5.44140625" style="476" customWidth="1"/>
    <col min="12290" max="12290" width="4.44140625" style="476" customWidth="1"/>
    <col min="12291" max="12291" width="8.33203125" style="476" customWidth="1"/>
    <col min="12292" max="12292" width="7.109375" style="476" customWidth="1"/>
    <col min="12293" max="12293" width="9.33203125" style="476" customWidth="1"/>
    <col min="12294" max="12294" width="7.109375" style="476" customWidth="1"/>
    <col min="12295" max="12295" width="9.33203125" style="476" customWidth="1"/>
    <col min="12296" max="12296" width="7.109375" style="476" customWidth="1"/>
    <col min="12297" max="12297" width="9.33203125" style="476" customWidth="1"/>
    <col min="12298" max="12298" width="7.88671875" style="476" customWidth="1"/>
    <col min="12299" max="12301" width="8.5546875" style="476" customWidth="1"/>
    <col min="12302" max="12304" width="8.88671875" style="476"/>
    <col min="12305" max="12305" width="11.109375" style="476" customWidth="1"/>
    <col min="12306" max="12544" width="8.88671875" style="476"/>
    <col min="12545" max="12545" width="5.44140625" style="476" customWidth="1"/>
    <col min="12546" max="12546" width="4.44140625" style="476" customWidth="1"/>
    <col min="12547" max="12547" width="8.33203125" style="476" customWidth="1"/>
    <col min="12548" max="12548" width="7.109375" style="476" customWidth="1"/>
    <col min="12549" max="12549" width="9.33203125" style="476" customWidth="1"/>
    <col min="12550" max="12550" width="7.109375" style="476" customWidth="1"/>
    <col min="12551" max="12551" width="9.33203125" style="476" customWidth="1"/>
    <col min="12552" max="12552" width="7.109375" style="476" customWidth="1"/>
    <col min="12553" max="12553" width="9.33203125" style="476" customWidth="1"/>
    <col min="12554" max="12554" width="7.88671875" style="476" customWidth="1"/>
    <col min="12555" max="12557" width="8.5546875" style="476" customWidth="1"/>
    <col min="12558" max="12560" width="8.88671875" style="476"/>
    <col min="12561" max="12561" width="11.109375" style="476" customWidth="1"/>
    <col min="12562" max="12800" width="8.88671875" style="476"/>
    <col min="12801" max="12801" width="5.44140625" style="476" customWidth="1"/>
    <col min="12802" max="12802" width="4.44140625" style="476" customWidth="1"/>
    <col min="12803" max="12803" width="8.33203125" style="476" customWidth="1"/>
    <col min="12804" max="12804" width="7.109375" style="476" customWidth="1"/>
    <col min="12805" max="12805" width="9.33203125" style="476" customWidth="1"/>
    <col min="12806" max="12806" width="7.109375" style="476" customWidth="1"/>
    <col min="12807" max="12807" width="9.33203125" style="476" customWidth="1"/>
    <col min="12808" max="12808" width="7.109375" style="476" customWidth="1"/>
    <col min="12809" max="12809" width="9.33203125" style="476" customWidth="1"/>
    <col min="12810" max="12810" width="7.88671875" style="476" customWidth="1"/>
    <col min="12811" max="12813" width="8.5546875" style="476" customWidth="1"/>
    <col min="12814" max="12816" width="8.88671875" style="476"/>
    <col min="12817" max="12817" width="11.109375" style="476" customWidth="1"/>
    <col min="12818" max="13056" width="8.88671875" style="476"/>
    <col min="13057" max="13057" width="5.44140625" style="476" customWidth="1"/>
    <col min="13058" max="13058" width="4.44140625" style="476" customWidth="1"/>
    <col min="13059" max="13059" width="8.33203125" style="476" customWidth="1"/>
    <col min="13060" max="13060" width="7.109375" style="476" customWidth="1"/>
    <col min="13061" max="13061" width="9.33203125" style="476" customWidth="1"/>
    <col min="13062" max="13062" width="7.109375" style="476" customWidth="1"/>
    <col min="13063" max="13063" width="9.33203125" style="476" customWidth="1"/>
    <col min="13064" max="13064" width="7.109375" style="476" customWidth="1"/>
    <col min="13065" max="13065" width="9.33203125" style="476" customWidth="1"/>
    <col min="13066" max="13066" width="7.88671875" style="476" customWidth="1"/>
    <col min="13067" max="13069" width="8.5546875" style="476" customWidth="1"/>
    <col min="13070" max="13072" width="8.88671875" style="476"/>
    <col min="13073" max="13073" width="11.109375" style="476" customWidth="1"/>
    <col min="13074" max="13312" width="8.88671875" style="476"/>
    <col min="13313" max="13313" width="5.44140625" style="476" customWidth="1"/>
    <col min="13314" max="13314" width="4.44140625" style="476" customWidth="1"/>
    <col min="13315" max="13315" width="8.33203125" style="476" customWidth="1"/>
    <col min="13316" max="13316" width="7.109375" style="476" customWidth="1"/>
    <col min="13317" max="13317" width="9.33203125" style="476" customWidth="1"/>
    <col min="13318" max="13318" width="7.109375" style="476" customWidth="1"/>
    <col min="13319" max="13319" width="9.33203125" style="476" customWidth="1"/>
    <col min="13320" max="13320" width="7.109375" style="476" customWidth="1"/>
    <col min="13321" max="13321" width="9.33203125" style="476" customWidth="1"/>
    <col min="13322" max="13322" width="7.88671875" style="476" customWidth="1"/>
    <col min="13323" max="13325" width="8.5546875" style="476" customWidth="1"/>
    <col min="13326" max="13328" width="8.88671875" style="476"/>
    <col min="13329" max="13329" width="11.109375" style="476" customWidth="1"/>
    <col min="13330" max="13568" width="8.88671875" style="476"/>
    <col min="13569" max="13569" width="5.44140625" style="476" customWidth="1"/>
    <col min="13570" max="13570" width="4.44140625" style="476" customWidth="1"/>
    <col min="13571" max="13571" width="8.33203125" style="476" customWidth="1"/>
    <col min="13572" max="13572" width="7.109375" style="476" customWidth="1"/>
    <col min="13573" max="13573" width="9.33203125" style="476" customWidth="1"/>
    <col min="13574" max="13574" width="7.109375" style="476" customWidth="1"/>
    <col min="13575" max="13575" width="9.33203125" style="476" customWidth="1"/>
    <col min="13576" max="13576" width="7.109375" style="476" customWidth="1"/>
    <col min="13577" max="13577" width="9.33203125" style="476" customWidth="1"/>
    <col min="13578" max="13578" width="7.88671875" style="476" customWidth="1"/>
    <col min="13579" max="13581" width="8.5546875" style="476" customWidth="1"/>
    <col min="13582" max="13584" width="8.88671875" style="476"/>
    <col min="13585" max="13585" width="11.109375" style="476" customWidth="1"/>
    <col min="13586" max="13824" width="8.88671875" style="476"/>
    <col min="13825" max="13825" width="5.44140625" style="476" customWidth="1"/>
    <col min="13826" max="13826" width="4.44140625" style="476" customWidth="1"/>
    <col min="13827" max="13827" width="8.33203125" style="476" customWidth="1"/>
    <col min="13828" max="13828" width="7.109375" style="476" customWidth="1"/>
    <col min="13829" max="13829" width="9.33203125" style="476" customWidth="1"/>
    <col min="13830" max="13830" width="7.109375" style="476" customWidth="1"/>
    <col min="13831" max="13831" width="9.33203125" style="476" customWidth="1"/>
    <col min="13832" max="13832" width="7.109375" style="476" customWidth="1"/>
    <col min="13833" max="13833" width="9.33203125" style="476" customWidth="1"/>
    <col min="13834" max="13834" width="7.88671875" style="476" customWidth="1"/>
    <col min="13835" max="13837" width="8.5546875" style="476" customWidth="1"/>
    <col min="13838" max="13840" width="8.88671875" style="476"/>
    <col min="13841" max="13841" width="11.109375" style="476" customWidth="1"/>
    <col min="13842" max="14080" width="8.88671875" style="476"/>
    <col min="14081" max="14081" width="5.44140625" style="476" customWidth="1"/>
    <col min="14082" max="14082" width="4.44140625" style="476" customWidth="1"/>
    <col min="14083" max="14083" width="8.33203125" style="476" customWidth="1"/>
    <col min="14084" max="14084" width="7.109375" style="476" customWidth="1"/>
    <col min="14085" max="14085" width="9.33203125" style="476" customWidth="1"/>
    <col min="14086" max="14086" width="7.109375" style="476" customWidth="1"/>
    <col min="14087" max="14087" width="9.33203125" style="476" customWidth="1"/>
    <col min="14088" max="14088" width="7.109375" style="476" customWidth="1"/>
    <col min="14089" max="14089" width="9.33203125" style="476" customWidth="1"/>
    <col min="14090" max="14090" width="7.88671875" style="476" customWidth="1"/>
    <col min="14091" max="14093" width="8.5546875" style="476" customWidth="1"/>
    <col min="14094" max="14096" width="8.88671875" style="476"/>
    <col min="14097" max="14097" width="11.109375" style="476" customWidth="1"/>
    <col min="14098" max="14336" width="8.88671875" style="476"/>
    <col min="14337" max="14337" width="5.44140625" style="476" customWidth="1"/>
    <col min="14338" max="14338" width="4.44140625" style="476" customWidth="1"/>
    <col min="14339" max="14339" width="8.33203125" style="476" customWidth="1"/>
    <col min="14340" max="14340" width="7.109375" style="476" customWidth="1"/>
    <col min="14341" max="14341" width="9.33203125" style="476" customWidth="1"/>
    <col min="14342" max="14342" width="7.109375" style="476" customWidth="1"/>
    <col min="14343" max="14343" width="9.33203125" style="476" customWidth="1"/>
    <col min="14344" max="14344" width="7.109375" style="476" customWidth="1"/>
    <col min="14345" max="14345" width="9.33203125" style="476" customWidth="1"/>
    <col min="14346" max="14346" width="7.88671875" style="476" customWidth="1"/>
    <col min="14347" max="14349" width="8.5546875" style="476" customWidth="1"/>
    <col min="14350" max="14352" width="8.88671875" style="476"/>
    <col min="14353" max="14353" width="11.109375" style="476" customWidth="1"/>
    <col min="14354" max="14592" width="8.88671875" style="476"/>
    <col min="14593" max="14593" width="5.44140625" style="476" customWidth="1"/>
    <col min="14594" max="14594" width="4.44140625" style="476" customWidth="1"/>
    <col min="14595" max="14595" width="8.33203125" style="476" customWidth="1"/>
    <col min="14596" max="14596" width="7.109375" style="476" customWidth="1"/>
    <col min="14597" max="14597" width="9.33203125" style="476" customWidth="1"/>
    <col min="14598" max="14598" width="7.109375" style="476" customWidth="1"/>
    <col min="14599" max="14599" width="9.33203125" style="476" customWidth="1"/>
    <col min="14600" max="14600" width="7.109375" style="476" customWidth="1"/>
    <col min="14601" max="14601" width="9.33203125" style="476" customWidth="1"/>
    <col min="14602" max="14602" width="7.88671875" style="476" customWidth="1"/>
    <col min="14603" max="14605" width="8.5546875" style="476" customWidth="1"/>
    <col min="14606" max="14608" width="8.88671875" style="476"/>
    <col min="14609" max="14609" width="11.109375" style="476" customWidth="1"/>
    <col min="14610" max="14848" width="8.88671875" style="476"/>
    <col min="14849" max="14849" width="5.44140625" style="476" customWidth="1"/>
    <col min="14850" max="14850" width="4.44140625" style="476" customWidth="1"/>
    <col min="14851" max="14851" width="8.33203125" style="476" customWidth="1"/>
    <col min="14852" max="14852" width="7.109375" style="476" customWidth="1"/>
    <col min="14853" max="14853" width="9.33203125" style="476" customWidth="1"/>
    <col min="14854" max="14854" width="7.109375" style="476" customWidth="1"/>
    <col min="14855" max="14855" width="9.33203125" style="476" customWidth="1"/>
    <col min="14856" max="14856" width="7.109375" style="476" customWidth="1"/>
    <col min="14857" max="14857" width="9.33203125" style="476" customWidth="1"/>
    <col min="14858" max="14858" width="7.88671875" style="476" customWidth="1"/>
    <col min="14859" max="14861" width="8.5546875" style="476" customWidth="1"/>
    <col min="14862" max="14864" width="8.88671875" style="476"/>
    <col min="14865" max="14865" width="11.109375" style="476" customWidth="1"/>
    <col min="14866" max="15104" width="8.88671875" style="476"/>
    <col min="15105" max="15105" width="5.44140625" style="476" customWidth="1"/>
    <col min="15106" max="15106" width="4.44140625" style="476" customWidth="1"/>
    <col min="15107" max="15107" width="8.33203125" style="476" customWidth="1"/>
    <col min="15108" max="15108" width="7.109375" style="476" customWidth="1"/>
    <col min="15109" max="15109" width="9.33203125" style="476" customWidth="1"/>
    <col min="15110" max="15110" width="7.109375" style="476" customWidth="1"/>
    <col min="15111" max="15111" width="9.33203125" style="476" customWidth="1"/>
    <col min="15112" max="15112" width="7.109375" style="476" customWidth="1"/>
    <col min="15113" max="15113" width="9.33203125" style="476" customWidth="1"/>
    <col min="15114" max="15114" width="7.88671875" style="476" customWidth="1"/>
    <col min="15115" max="15117" width="8.5546875" style="476" customWidth="1"/>
    <col min="15118" max="15120" width="8.88671875" style="476"/>
    <col min="15121" max="15121" width="11.109375" style="476" customWidth="1"/>
    <col min="15122" max="15360" width="8.88671875" style="476"/>
    <col min="15361" max="15361" width="5.44140625" style="476" customWidth="1"/>
    <col min="15362" max="15362" width="4.44140625" style="476" customWidth="1"/>
    <col min="15363" max="15363" width="8.33203125" style="476" customWidth="1"/>
    <col min="15364" max="15364" width="7.109375" style="476" customWidth="1"/>
    <col min="15365" max="15365" width="9.33203125" style="476" customWidth="1"/>
    <col min="15366" max="15366" width="7.109375" style="476" customWidth="1"/>
    <col min="15367" max="15367" width="9.33203125" style="476" customWidth="1"/>
    <col min="15368" max="15368" width="7.109375" style="476" customWidth="1"/>
    <col min="15369" max="15369" width="9.33203125" style="476" customWidth="1"/>
    <col min="15370" max="15370" width="7.88671875" style="476" customWidth="1"/>
    <col min="15371" max="15373" width="8.5546875" style="476" customWidth="1"/>
    <col min="15374" max="15376" width="8.88671875" style="476"/>
    <col min="15377" max="15377" width="11.109375" style="476" customWidth="1"/>
    <col min="15378" max="15616" width="8.88671875" style="476"/>
    <col min="15617" max="15617" width="5.44140625" style="476" customWidth="1"/>
    <col min="15618" max="15618" width="4.44140625" style="476" customWidth="1"/>
    <col min="15619" max="15619" width="8.33203125" style="476" customWidth="1"/>
    <col min="15620" max="15620" width="7.109375" style="476" customWidth="1"/>
    <col min="15621" max="15621" width="9.33203125" style="476" customWidth="1"/>
    <col min="15622" max="15622" width="7.109375" style="476" customWidth="1"/>
    <col min="15623" max="15623" width="9.33203125" style="476" customWidth="1"/>
    <col min="15624" max="15624" width="7.109375" style="476" customWidth="1"/>
    <col min="15625" max="15625" width="9.33203125" style="476" customWidth="1"/>
    <col min="15626" max="15626" width="7.88671875" style="476" customWidth="1"/>
    <col min="15627" max="15629" width="8.5546875" style="476" customWidth="1"/>
    <col min="15630" max="15632" width="8.88671875" style="476"/>
    <col min="15633" max="15633" width="11.109375" style="476" customWidth="1"/>
    <col min="15634" max="15872" width="8.88671875" style="476"/>
    <col min="15873" max="15873" width="5.44140625" style="476" customWidth="1"/>
    <col min="15874" max="15874" width="4.44140625" style="476" customWidth="1"/>
    <col min="15875" max="15875" width="8.33203125" style="476" customWidth="1"/>
    <col min="15876" max="15876" width="7.109375" style="476" customWidth="1"/>
    <col min="15877" max="15877" width="9.33203125" style="476" customWidth="1"/>
    <col min="15878" max="15878" width="7.109375" style="476" customWidth="1"/>
    <col min="15879" max="15879" width="9.33203125" style="476" customWidth="1"/>
    <col min="15880" max="15880" width="7.109375" style="476" customWidth="1"/>
    <col min="15881" max="15881" width="9.33203125" style="476" customWidth="1"/>
    <col min="15882" max="15882" width="7.88671875" style="476" customWidth="1"/>
    <col min="15883" max="15885" width="8.5546875" style="476" customWidth="1"/>
    <col min="15886" max="15888" width="8.88671875" style="476"/>
    <col min="15889" max="15889" width="11.109375" style="476" customWidth="1"/>
    <col min="15890" max="16128" width="8.88671875" style="476"/>
    <col min="16129" max="16129" width="5.44140625" style="476" customWidth="1"/>
    <col min="16130" max="16130" width="4.44140625" style="476" customWidth="1"/>
    <col min="16131" max="16131" width="8.33203125" style="476" customWidth="1"/>
    <col min="16132" max="16132" width="7.109375" style="476" customWidth="1"/>
    <col min="16133" max="16133" width="9.33203125" style="476" customWidth="1"/>
    <col min="16134" max="16134" width="7.109375" style="476" customWidth="1"/>
    <col min="16135" max="16135" width="9.33203125" style="476" customWidth="1"/>
    <col min="16136" max="16136" width="7.109375" style="476" customWidth="1"/>
    <col min="16137" max="16137" width="9.33203125" style="476" customWidth="1"/>
    <col min="16138" max="16138" width="7.88671875" style="476" customWidth="1"/>
    <col min="16139" max="16141" width="8.5546875" style="476" customWidth="1"/>
    <col min="16142" max="16144" width="8.88671875" style="476"/>
    <col min="16145" max="16145" width="11.109375" style="476" customWidth="1"/>
    <col min="16146" max="16384" width="8.88671875" style="476"/>
  </cols>
  <sheetData>
    <row r="1" spans="1:19" ht="24.6" x14ac:dyDescent="0.25">
      <c r="A1" s="821" t="s">
        <v>131</v>
      </c>
      <c r="B1" s="821"/>
      <c r="C1" s="821"/>
      <c r="D1" s="821"/>
      <c r="E1" s="821"/>
      <c r="F1" s="821"/>
      <c r="G1" s="472"/>
      <c r="H1" s="473" t="s">
        <v>64</v>
      </c>
      <c r="I1" s="474"/>
      <c r="J1" s="475"/>
      <c r="L1" s="477"/>
      <c r="M1" s="478"/>
      <c r="N1" s="479"/>
      <c r="O1" s="479" t="s">
        <v>13</v>
      </c>
      <c r="P1" s="479"/>
      <c r="Q1" s="480"/>
      <c r="R1" s="479"/>
    </row>
    <row r="2" spans="1:19" x14ac:dyDescent="0.25">
      <c r="A2" s="481" t="s">
        <v>247</v>
      </c>
      <c r="B2" s="482"/>
      <c r="C2" s="482"/>
      <c r="D2" s="482"/>
      <c r="E2" s="482">
        <f>[1]Altalanos!$A$8</f>
        <v>0</v>
      </c>
      <c r="F2" s="482"/>
      <c r="G2" s="483"/>
      <c r="H2" s="484"/>
      <c r="I2" s="484"/>
      <c r="J2" s="485"/>
      <c r="K2" s="477"/>
      <c r="L2" s="477"/>
      <c r="M2" s="477"/>
      <c r="N2" s="486"/>
      <c r="O2" s="487"/>
      <c r="P2" s="486"/>
      <c r="Q2" s="487"/>
      <c r="R2" s="486"/>
    </row>
    <row r="3" spans="1:19" x14ac:dyDescent="0.25">
      <c r="A3" s="488" t="s">
        <v>24</v>
      </c>
      <c r="B3" s="488"/>
      <c r="C3" s="488"/>
      <c r="D3" s="488"/>
      <c r="E3" s="488" t="s">
        <v>21</v>
      </c>
      <c r="F3" s="488"/>
      <c r="G3" s="488"/>
      <c r="H3" s="488" t="s">
        <v>29</v>
      </c>
      <c r="I3" s="488"/>
      <c r="J3" s="489"/>
      <c r="K3" s="488"/>
      <c r="L3" s="490" t="s">
        <v>30</v>
      </c>
      <c r="M3" s="488"/>
      <c r="N3" s="491"/>
      <c r="O3" s="492"/>
      <c r="P3" s="491"/>
      <c r="Q3" s="493" t="s">
        <v>76</v>
      </c>
      <c r="R3" s="494" t="s">
        <v>82</v>
      </c>
      <c r="S3" s="495"/>
    </row>
    <row r="4" spans="1:19" ht="13.8" thickBot="1" x14ac:dyDescent="0.3">
      <c r="A4" s="822"/>
      <c r="B4" s="822"/>
      <c r="C4" s="822"/>
      <c r="D4" s="496"/>
      <c r="E4" s="497">
        <f>[1]Altalanos!$C$10</f>
        <v>0</v>
      </c>
      <c r="F4" s="497"/>
      <c r="G4" s="497"/>
      <c r="H4" s="307"/>
      <c r="I4" s="497"/>
      <c r="J4" s="498"/>
      <c r="K4" s="307"/>
      <c r="L4" s="499">
        <f>[1]Altalanos!$E$10</f>
        <v>0</v>
      </c>
      <c r="M4" s="307"/>
      <c r="N4" s="500"/>
      <c r="O4" s="501"/>
      <c r="P4" s="500"/>
      <c r="Q4" s="502" t="s">
        <v>83</v>
      </c>
      <c r="R4" s="503" t="s">
        <v>78</v>
      </c>
      <c r="S4" s="495"/>
    </row>
    <row r="5" spans="1:19" x14ac:dyDescent="0.25">
      <c r="A5" s="504"/>
      <c r="B5" s="504" t="s">
        <v>49</v>
      </c>
      <c r="C5" s="504" t="s">
        <v>66</v>
      </c>
      <c r="D5" s="504" t="s">
        <v>43</v>
      </c>
      <c r="E5" s="504" t="s">
        <v>71</v>
      </c>
      <c r="F5" s="504"/>
      <c r="G5" s="504" t="s">
        <v>28</v>
      </c>
      <c r="H5" s="504"/>
      <c r="I5" s="504" t="s">
        <v>31</v>
      </c>
      <c r="J5" s="504"/>
      <c r="K5" s="505" t="s">
        <v>72</v>
      </c>
      <c r="L5" s="505" t="s">
        <v>73</v>
      </c>
      <c r="M5" s="505"/>
      <c r="Q5" s="506" t="s">
        <v>84</v>
      </c>
      <c r="R5" s="507" t="s">
        <v>80</v>
      </c>
      <c r="S5" s="495"/>
    </row>
    <row r="6" spans="1:19" x14ac:dyDescent="0.25">
      <c r="A6" s="508"/>
      <c r="B6" s="508"/>
      <c r="C6" s="508"/>
      <c r="D6" s="508"/>
      <c r="E6" s="508"/>
      <c r="F6" s="508"/>
      <c r="G6" s="508"/>
      <c r="H6" s="508"/>
      <c r="I6" s="508"/>
      <c r="J6" s="508"/>
      <c r="K6" s="509"/>
      <c r="L6" s="509"/>
      <c r="M6" s="509"/>
    </row>
    <row r="7" spans="1:19" x14ac:dyDescent="0.25">
      <c r="A7" s="508"/>
      <c r="B7" s="508"/>
      <c r="C7" s="510" t="str">
        <f>IF($B8="","",VLOOKUP($B8,'[1]1D ELO'!$A$7:$P$22,5))</f>
        <v/>
      </c>
      <c r="D7" s="823" t="str">
        <f>IF($B8="","",VLOOKUP($B8,'[1]1D ELO'!$A$7:$P$23,15))</f>
        <v/>
      </c>
      <c r="E7" s="512" t="s">
        <v>207</v>
      </c>
      <c r="F7" s="513"/>
      <c r="G7" s="512" t="s">
        <v>208</v>
      </c>
      <c r="H7" s="513"/>
      <c r="I7" s="512" t="str">
        <f>IF($B8="","",VLOOKUP($B8,'[1]1D ELO'!$A$7:$P$22,4))</f>
        <v/>
      </c>
      <c r="J7" s="508"/>
      <c r="K7" s="508"/>
      <c r="L7" s="508"/>
      <c r="M7" s="508"/>
    </row>
    <row r="8" spans="1:19" x14ac:dyDescent="0.25">
      <c r="A8" s="514" t="s">
        <v>68</v>
      </c>
      <c r="B8" s="515"/>
      <c r="C8" s="510" t="str">
        <f>IF($B8="","",VLOOKUP($B8,'[1]1D ELO'!$A$7:$P$22,11))</f>
        <v/>
      </c>
      <c r="D8" s="824"/>
      <c r="E8" s="512" t="s">
        <v>209</v>
      </c>
      <c r="F8" s="513"/>
      <c r="G8" s="512" t="s">
        <v>210</v>
      </c>
      <c r="H8" s="513"/>
      <c r="I8" s="512" t="str">
        <f>IF($B8="","",VLOOKUP($B8,'[1]1D ELO'!$A$7:$P$22,10))</f>
        <v/>
      </c>
      <c r="J8" s="508"/>
      <c r="K8" s="835" t="s">
        <v>450</v>
      </c>
      <c r="L8" s="516"/>
      <c r="M8" s="508"/>
    </row>
    <row r="9" spans="1:19" x14ac:dyDescent="0.25">
      <c r="A9" s="514"/>
      <c r="B9" s="517"/>
      <c r="C9" s="511"/>
      <c r="D9" s="511"/>
      <c r="E9" s="518"/>
      <c r="F9" s="508"/>
      <c r="G9" s="518"/>
      <c r="H9" s="508"/>
      <c r="I9" s="518"/>
      <c r="J9" s="508"/>
      <c r="K9" s="665"/>
      <c r="L9" s="508"/>
      <c r="M9" s="508"/>
    </row>
    <row r="10" spans="1:19" x14ac:dyDescent="0.25">
      <c r="A10" s="514"/>
      <c r="B10" s="517"/>
      <c r="C10" s="510" t="str">
        <f>IF($B11="","",VLOOKUP($B11,'[1]1D ELO'!$A$7:$P$22,5))</f>
        <v/>
      </c>
      <c r="D10" s="823" t="str">
        <f>IF($B11="","",VLOOKUP($B11,'[1]1D ELO'!$A$7:$P$23,15))</f>
        <v/>
      </c>
      <c r="E10" s="512" t="s">
        <v>211</v>
      </c>
      <c r="F10" s="513"/>
      <c r="G10" s="512" t="s">
        <v>114</v>
      </c>
      <c r="H10" s="513"/>
      <c r="I10" s="512" t="str">
        <f>IF($B11="","",VLOOKUP($B11,'[1]1D ELO'!$A$7:$P$22,4))</f>
        <v/>
      </c>
      <c r="J10" s="508"/>
      <c r="K10" s="665"/>
      <c r="L10" s="508"/>
      <c r="M10" s="508"/>
    </row>
    <row r="11" spans="1:19" x14ac:dyDescent="0.25">
      <c r="A11" s="514" t="s">
        <v>69</v>
      </c>
      <c r="B11" s="515"/>
      <c r="C11" s="510" t="str">
        <f>IF($B11="","",VLOOKUP($B11,'[1]1D ELO'!$A$7:$P$22,11))</f>
        <v/>
      </c>
      <c r="D11" s="824"/>
      <c r="E11" s="512" t="s">
        <v>212</v>
      </c>
      <c r="F11" s="513"/>
      <c r="G11" s="512" t="s">
        <v>213</v>
      </c>
      <c r="H11" s="513"/>
      <c r="I11" s="512" t="str">
        <f>IF($B11="","",VLOOKUP($B11,'[1]1D ELO'!$A$7:$P$22,10))</f>
        <v/>
      </c>
      <c r="J11" s="508"/>
      <c r="K11" s="835" t="s">
        <v>449</v>
      </c>
      <c r="L11" s="516"/>
      <c r="M11" s="508"/>
    </row>
    <row r="12" spans="1:19" x14ac:dyDescent="0.25">
      <c r="A12" s="514"/>
      <c r="B12" s="517"/>
      <c r="C12" s="511"/>
      <c r="D12" s="511"/>
      <c r="E12" s="518"/>
      <c r="F12" s="508"/>
      <c r="G12" s="518"/>
      <c r="H12" s="508"/>
      <c r="I12" s="518"/>
      <c r="J12" s="508"/>
      <c r="K12" s="665"/>
      <c r="L12" s="508"/>
      <c r="M12" s="508"/>
    </row>
    <row r="13" spans="1:19" x14ac:dyDescent="0.25">
      <c r="A13" s="514"/>
      <c r="B13" s="517"/>
      <c r="C13" s="510" t="str">
        <f>IF($B14="","",VLOOKUP($B14,'[1]1D ELO'!$A$7:$P$22,5))</f>
        <v/>
      </c>
      <c r="D13" s="823" t="str">
        <f>IF($B14="","",VLOOKUP($B14,'[1]1D ELO'!$A$7:$P$23,15))</f>
        <v/>
      </c>
      <c r="E13" s="512" t="s">
        <v>214</v>
      </c>
      <c r="F13" s="513"/>
      <c r="G13" s="512" t="s">
        <v>215</v>
      </c>
      <c r="H13" s="513"/>
      <c r="I13" s="512" t="str">
        <f>IF($B14="","",VLOOKUP($B14,'[1]1D ELO'!$A$7:$P$22,4))</f>
        <v/>
      </c>
      <c r="J13" s="508"/>
      <c r="K13" s="665"/>
      <c r="L13" s="508"/>
      <c r="M13" s="508"/>
    </row>
    <row r="14" spans="1:19" x14ac:dyDescent="0.25">
      <c r="A14" s="514" t="s">
        <v>70</v>
      </c>
      <c r="B14" s="515"/>
      <c r="C14" s="510" t="str">
        <f>IF($B14="","",VLOOKUP($B14,'[1]1D ELO'!$A$7:$P$22,11))</f>
        <v/>
      </c>
      <c r="D14" s="824"/>
      <c r="E14" s="512" t="s">
        <v>216</v>
      </c>
      <c r="F14" s="513"/>
      <c r="G14" s="512" t="s">
        <v>217</v>
      </c>
      <c r="H14" s="513"/>
      <c r="I14" s="512" t="str">
        <f>IF($B14="","",VLOOKUP($B14,'[1]1D ELO'!$A$7:$P$22,10))</f>
        <v/>
      </c>
      <c r="J14" s="508"/>
      <c r="K14" s="835" t="s">
        <v>448</v>
      </c>
      <c r="L14" s="516"/>
      <c r="M14" s="508"/>
    </row>
    <row r="15" spans="1:19" x14ac:dyDescent="0.25">
      <c r="A15" s="508"/>
      <c r="B15" s="508"/>
      <c r="C15" s="508"/>
      <c r="D15" s="508"/>
      <c r="E15" s="508"/>
      <c r="F15" s="508"/>
      <c r="G15" s="508"/>
      <c r="H15" s="508"/>
      <c r="I15" s="508"/>
      <c r="J15" s="508"/>
      <c r="K15" s="508"/>
      <c r="L15" s="508"/>
      <c r="M15" s="508"/>
    </row>
    <row r="16" spans="1:19" x14ac:dyDescent="0.25">
      <c r="A16" s="508"/>
      <c r="B16" s="508"/>
      <c r="C16" s="508"/>
      <c r="D16" s="508"/>
      <c r="E16" s="508"/>
      <c r="F16" s="508"/>
      <c r="G16" s="508"/>
      <c r="H16" s="508"/>
      <c r="I16" s="508"/>
      <c r="J16" s="508"/>
      <c r="K16" s="508"/>
      <c r="L16" s="508"/>
      <c r="M16" s="508"/>
    </row>
    <row r="17" spans="1:13" x14ac:dyDescent="0.25">
      <c r="A17" s="508"/>
      <c r="B17" s="508"/>
      <c r="C17" s="508"/>
      <c r="D17" s="508"/>
      <c r="E17" s="508"/>
      <c r="F17" s="508"/>
      <c r="G17" s="508"/>
      <c r="H17" s="508"/>
      <c r="I17" s="508"/>
      <c r="J17" s="508"/>
      <c r="K17" s="508"/>
      <c r="L17" s="508"/>
      <c r="M17" s="508"/>
    </row>
    <row r="18" spans="1:13" x14ac:dyDescent="0.25">
      <c r="A18" s="508"/>
      <c r="B18" s="508"/>
      <c r="C18" s="508"/>
      <c r="D18" s="508"/>
      <c r="E18" s="508"/>
      <c r="F18" s="508"/>
      <c r="G18" s="508"/>
      <c r="H18" s="508"/>
      <c r="I18" s="508"/>
      <c r="J18" s="508"/>
      <c r="K18" s="508"/>
      <c r="L18" s="508"/>
      <c r="M18" s="508"/>
    </row>
    <row r="19" spans="1:13" x14ac:dyDescent="0.25">
      <c r="A19" s="508"/>
      <c r="B19" s="508"/>
      <c r="C19" s="508"/>
      <c r="D19" s="508"/>
      <c r="E19" s="508"/>
      <c r="F19" s="508"/>
      <c r="G19" s="508"/>
      <c r="H19" s="508"/>
      <c r="I19" s="508"/>
      <c r="J19" s="508"/>
      <c r="K19" s="508"/>
      <c r="L19" s="508"/>
      <c r="M19" s="508"/>
    </row>
    <row r="20" spans="1:13" x14ac:dyDescent="0.25">
      <c r="A20" s="508"/>
      <c r="B20" s="508"/>
      <c r="C20" s="508"/>
      <c r="D20" s="508"/>
      <c r="E20" s="508"/>
      <c r="F20" s="508"/>
      <c r="G20" s="508"/>
      <c r="H20" s="508"/>
      <c r="I20" s="508"/>
      <c r="J20" s="508"/>
      <c r="K20" s="508"/>
      <c r="L20" s="508"/>
      <c r="M20" s="508"/>
    </row>
    <row r="21" spans="1:13" ht="18.75" customHeight="1" x14ac:dyDescent="0.25">
      <c r="A21" s="508"/>
      <c r="B21" s="820"/>
      <c r="C21" s="820"/>
      <c r="D21" s="819" t="str">
        <f>CONCATENATE(E7,"/",E8)</f>
        <v>Barabás/Dürgő</v>
      </c>
      <c r="E21" s="819"/>
      <c r="F21" s="819" t="str">
        <f>CONCATENATE(E10,"/",E11)</f>
        <v>Keil/Nyírő</v>
      </c>
      <c r="G21" s="819"/>
      <c r="H21" s="819" t="str">
        <f>CONCATENATE(E13,"/",E14)</f>
        <v>Stern/Nagy</v>
      </c>
      <c r="I21" s="819"/>
      <c r="J21" s="508"/>
      <c r="K21" s="508"/>
      <c r="L21" s="508"/>
      <c r="M21" s="508"/>
    </row>
    <row r="22" spans="1:13" ht="18.75" customHeight="1" x14ac:dyDescent="0.25">
      <c r="A22" s="519" t="s">
        <v>68</v>
      </c>
      <c r="B22" s="816" t="str">
        <f>CONCATENATE(E7,"/",E8)</f>
        <v>Barabás/Dürgő</v>
      </c>
      <c r="C22" s="816"/>
      <c r="D22" s="818"/>
      <c r="E22" s="818"/>
      <c r="F22" s="817" t="s">
        <v>205</v>
      </c>
      <c r="G22" s="817"/>
      <c r="H22" s="817" t="s">
        <v>390</v>
      </c>
      <c r="I22" s="817"/>
      <c r="J22" s="508"/>
      <c r="K22" s="508"/>
      <c r="L22" s="508"/>
      <c r="M22" s="508"/>
    </row>
    <row r="23" spans="1:13" ht="18.75" customHeight="1" x14ac:dyDescent="0.25">
      <c r="A23" s="519" t="s">
        <v>69</v>
      </c>
      <c r="B23" s="816" t="str">
        <f>CONCATENATE(E10,"/",E11)</f>
        <v>Keil/Nyírő</v>
      </c>
      <c r="C23" s="816"/>
      <c r="D23" s="817" t="s">
        <v>436</v>
      </c>
      <c r="E23" s="817"/>
      <c r="F23" s="818"/>
      <c r="G23" s="818"/>
      <c r="H23" s="817" t="s">
        <v>390</v>
      </c>
      <c r="I23" s="817"/>
      <c r="J23" s="508"/>
      <c r="K23" s="508"/>
      <c r="L23" s="508"/>
      <c r="M23" s="508"/>
    </row>
    <row r="24" spans="1:13" ht="18.75" customHeight="1" x14ac:dyDescent="0.25">
      <c r="A24" s="519" t="s">
        <v>70</v>
      </c>
      <c r="B24" s="816" t="str">
        <f>CONCATENATE(E13,"/",E14)</f>
        <v>Stern/Nagy</v>
      </c>
      <c r="C24" s="816"/>
      <c r="D24" s="817" t="s">
        <v>391</v>
      </c>
      <c r="E24" s="817"/>
      <c r="F24" s="817" t="s">
        <v>391</v>
      </c>
      <c r="G24" s="817"/>
      <c r="H24" s="818"/>
      <c r="I24" s="818"/>
      <c r="J24" s="508"/>
      <c r="K24" s="508"/>
      <c r="L24" s="508"/>
      <c r="M24" s="508"/>
    </row>
    <row r="25" spans="1:13" x14ac:dyDescent="0.25">
      <c r="A25" s="508"/>
      <c r="B25" s="508"/>
      <c r="C25" s="508"/>
      <c r="D25" s="508"/>
      <c r="E25" s="508"/>
      <c r="F25" s="508"/>
      <c r="G25" s="508"/>
      <c r="H25" s="508"/>
      <c r="I25" s="508"/>
      <c r="J25" s="508"/>
      <c r="K25" s="508"/>
      <c r="L25" s="508"/>
      <c r="M25" s="508"/>
    </row>
    <row r="26" spans="1:13" x14ac:dyDescent="0.25">
      <c r="A26" s="508"/>
      <c r="B26" s="508"/>
      <c r="C26" s="508"/>
      <c r="D26" s="508"/>
      <c r="E26" s="508"/>
      <c r="F26" s="508"/>
      <c r="G26" s="508"/>
      <c r="H26" s="508"/>
      <c r="I26" s="508"/>
      <c r="J26" s="508"/>
      <c r="K26" s="508"/>
      <c r="L26" s="508"/>
      <c r="M26" s="508"/>
    </row>
    <row r="27" spans="1:13" x14ac:dyDescent="0.25">
      <c r="A27" s="508"/>
      <c r="B27" s="508"/>
      <c r="C27" s="508"/>
      <c r="D27" s="508"/>
      <c r="E27" s="508"/>
      <c r="F27" s="508"/>
      <c r="G27" s="508"/>
      <c r="H27" s="508"/>
      <c r="I27" s="508"/>
      <c r="J27" s="508"/>
      <c r="K27" s="508"/>
      <c r="L27" s="508"/>
      <c r="M27" s="508"/>
    </row>
    <row r="28" spans="1:13" x14ac:dyDescent="0.25">
      <c r="A28" s="508"/>
      <c r="B28" s="508"/>
      <c r="C28" s="508"/>
      <c r="D28" s="508"/>
      <c r="E28" s="508"/>
      <c r="F28" s="508"/>
      <c r="G28" s="508"/>
      <c r="H28" s="508"/>
      <c r="I28" s="508"/>
      <c r="J28" s="508"/>
      <c r="K28" s="508"/>
      <c r="L28" s="508"/>
      <c r="M28" s="508"/>
    </row>
    <row r="29" spans="1:13" x14ac:dyDescent="0.25">
      <c r="A29" s="508"/>
      <c r="B29" s="508"/>
      <c r="C29" s="508"/>
      <c r="D29" s="508"/>
      <c r="E29" s="508"/>
      <c r="F29" s="508"/>
      <c r="G29" s="508"/>
      <c r="H29" s="508"/>
      <c r="I29" s="508"/>
      <c r="J29" s="508"/>
      <c r="K29" s="508"/>
      <c r="L29" s="508"/>
      <c r="M29" s="508"/>
    </row>
    <row r="30" spans="1:13" x14ac:dyDescent="0.25">
      <c r="A30" s="508"/>
      <c r="B30" s="508"/>
      <c r="C30" s="508"/>
      <c r="D30" s="508"/>
      <c r="E30" s="508"/>
      <c r="F30" s="508"/>
      <c r="G30" s="508"/>
      <c r="H30" s="508"/>
      <c r="I30" s="508"/>
      <c r="J30" s="508"/>
      <c r="K30" s="508"/>
      <c r="L30" s="508"/>
      <c r="M30" s="508"/>
    </row>
    <row r="31" spans="1:13" x14ac:dyDescent="0.25">
      <c r="A31" s="508"/>
      <c r="B31" s="508"/>
      <c r="C31" s="508"/>
      <c r="D31" s="508"/>
      <c r="E31" s="508"/>
      <c r="F31" s="508"/>
      <c r="G31" s="508"/>
      <c r="H31" s="508"/>
      <c r="I31" s="508"/>
      <c r="J31" s="508"/>
      <c r="K31" s="508"/>
      <c r="L31" s="508"/>
      <c r="M31" s="508"/>
    </row>
    <row r="32" spans="1:13" x14ac:dyDescent="0.25">
      <c r="A32" s="508"/>
      <c r="B32" s="508"/>
      <c r="C32" s="508"/>
      <c r="D32" s="508"/>
      <c r="E32" s="508"/>
      <c r="F32" s="508"/>
      <c r="G32" s="508"/>
      <c r="H32" s="508"/>
      <c r="I32" s="508"/>
      <c r="J32" s="508"/>
      <c r="K32" s="508"/>
      <c r="L32" s="508"/>
      <c r="M32" s="508"/>
    </row>
    <row r="33" spans="1:18" x14ac:dyDescent="0.25">
      <c r="A33" s="508"/>
      <c r="B33" s="508"/>
      <c r="C33" s="508"/>
      <c r="D33" s="508"/>
      <c r="E33" s="508"/>
      <c r="F33" s="508"/>
      <c r="G33" s="508"/>
      <c r="H33" s="508"/>
      <c r="I33" s="508"/>
      <c r="J33" s="508"/>
      <c r="K33" s="508"/>
      <c r="L33" s="508"/>
      <c r="M33" s="508"/>
    </row>
    <row r="34" spans="1:18" x14ac:dyDescent="0.25">
      <c r="A34" s="508"/>
      <c r="B34" s="508"/>
      <c r="C34" s="508"/>
      <c r="D34" s="508"/>
      <c r="E34" s="508"/>
      <c r="F34" s="508"/>
      <c r="G34" s="508"/>
      <c r="H34" s="508"/>
      <c r="I34" s="508"/>
      <c r="J34" s="508"/>
      <c r="K34" s="508"/>
      <c r="L34" s="508"/>
      <c r="M34" s="508"/>
    </row>
    <row r="35" spans="1:18" x14ac:dyDescent="0.25">
      <c r="A35" s="508"/>
      <c r="B35" s="508"/>
      <c r="C35" s="508"/>
      <c r="D35" s="508"/>
      <c r="E35" s="508"/>
      <c r="F35" s="508"/>
      <c r="G35" s="508"/>
      <c r="H35" s="508"/>
      <c r="I35" s="508"/>
      <c r="J35" s="508"/>
      <c r="K35" s="508"/>
      <c r="L35" s="513"/>
      <c r="M35" s="508"/>
    </row>
    <row r="36" spans="1:18" x14ac:dyDescent="0.25">
      <c r="A36" s="520" t="s">
        <v>43</v>
      </c>
      <c r="B36" s="521"/>
      <c r="C36" s="522"/>
      <c r="D36" s="523" t="s">
        <v>4</v>
      </c>
      <c r="E36" s="524" t="s">
        <v>45</v>
      </c>
      <c r="F36" s="525"/>
      <c r="G36" s="523" t="s">
        <v>4</v>
      </c>
      <c r="H36" s="526" t="s">
        <v>54</v>
      </c>
      <c r="I36" s="527"/>
      <c r="J36" s="526" t="s">
        <v>55</v>
      </c>
      <c r="K36" s="528" t="s">
        <v>56</v>
      </c>
      <c r="L36" s="504"/>
      <c r="M36" s="525"/>
      <c r="P36" s="529"/>
      <c r="Q36" s="529"/>
      <c r="R36" s="530"/>
    </row>
    <row r="37" spans="1:18" x14ac:dyDescent="0.25">
      <c r="A37" s="531" t="s">
        <v>44</v>
      </c>
      <c r="B37" s="532"/>
      <c r="C37" s="533"/>
      <c r="D37" s="534"/>
      <c r="E37" s="535"/>
      <c r="F37" s="535"/>
      <c r="G37" s="536" t="s">
        <v>5</v>
      </c>
      <c r="H37" s="532"/>
      <c r="I37" s="537"/>
      <c r="J37" s="538"/>
      <c r="K37" s="539" t="s">
        <v>46</v>
      </c>
      <c r="L37" s="540"/>
      <c r="M37" s="541"/>
      <c r="P37" s="542"/>
      <c r="Q37" s="542"/>
      <c r="R37" s="543"/>
    </row>
    <row r="38" spans="1:18" x14ac:dyDescent="0.25">
      <c r="A38" s="544" t="s">
        <v>53</v>
      </c>
      <c r="B38" s="545"/>
      <c r="C38" s="546"/>
      <c r="D38" s="547"/>
      <c r="E38" s="535"/>
      <c r="F38" s="535"/>
      <c r="G38" s="548"/>
      <c r="H38" s="549"/>
      <c r="I38" s="550"/>
      <c r="J38" s="551"/>
      <c r="K38" s="552"/>
      <c r="L38" s="513"/>
      <c r="M38" s="553"/>
      <c r="P38" s="543"/>
      <c r="Q38" s="554"/>
      <c r="R38" s="543"/>
    </row>
    <row r="39" spans="1:18" x14ac:dyDescent="0.25">
      <c r="A39" s="555"/>
      <c r="B39" s="556"/>
      <c r="C39" s="557"/>
      <c r="D39" s="547"/>
      <c r="E39" s="535"/>
      <c r="F39" s="535"/>
      <c r="G39" s="548" t="s">
        <v>6</v>
      </c>
      <c r="H39" s="549"/>
      <c r="I39" s="550"/>
      <c r="J39" s="551"/>
      <c r="K39" s="539" t="s">
        <v>47</v>
      </c>
      <c r="L39" s="540"/>
      <c r="M39" s="541"/>
      <c r="P39" s="542"/>
      <c r="Q39" s="542"/>
      <c r="R39" s="543"/>
    </row>
    <row r="40" spans="1:18" x14ac:dyDescent="0.25">
      <c r="A40" s="558"/>
      <c r="B40" s="559"/>
      <c r="C40" s="560"/>
      <c r="D40" s="547"/>
      <c r="E40" s="535"/>
      <c r="F40" s="561"/>
      <c r="G40" s="562"/>
      <c r="H40" s="549"/>
      <c r="I40" s="550"/>
      <c r="J40" s="551"/>
      <c r="K40" s="563"/>
      <c r="L40" s="508"/>
      <c r="M40" s="564"/>
      <c r="P40" s="543"/>
      <c r="Q40" s="554"/>
      <c r="R40" s="543"/>
    </row>
    <row r="41" spans="1:18" x14ac:dyDescent="0.25">
      <c r="A41" s="565"/>
      <c r="B41" s="566"/>
      <c r="C41" s="567"/>
      <c r="D41" s="547"/>
      <c r="E41" s="535"/>
      <c r="F41" s="508"/>
      <c r="G41" s="548" t="s">
        <v>7</v>
      </c>
      <c r="H41" s="549"/>
      <c r="I41" s="550"/>
      <c r="J41" s="551"/>
      <c r="K41" s="544"/>
      <c r="L41" s="513"/>
      <c r="M41" s="553"/>
      <c r="P41" s="543"/>
      <c r="Q41" s="554"/>
      <c r="R41" s="543"/>
    </row>
    <row r="42" spans="1:18" x14ac:dyDescent="0.25">
      <c r="A42" s="568"/>
      <c r="B42" s="569"/>
      <c r="C42" s="560"/>
      <c r="D42" s="547"/>
      <c r="E42" s="535"/>
      <c r="F42" s="508"/>
      <c r="G42" s="548"/>
      <c r="H42" s="549"/>
      <c r="I42" s="550"/>
      <c r="J42" s="551"/>
      <c r="K42" s="539" t="s">
        <v>33</v>
      </c>
      <c r="L42" s="540"/>
      <c r="M42" s="541"/>
      <c r="P42" s="542"/>
      <c r="Q42" s="542"/>
      <c r="R42" s="543"/>
    </row>
    <row r="43" spans="1:18" x14ac:dyDescent="0.25">
      <c r="A43" s="568"/>
      <c r="B43" s="569"/>
      <c r="C43" s="570"/>
      <c r="D43" s="547"/>
      <c r="E43" s="535"/>
      <c r="F43" s="508"/>
      <c r="G43" s="548" t="s">
        <v>8</v>
      </c>
      <c r="H43" s="549"/>
      <c r="I43" s="550"/>
      <c r="J43" s="551"/>
      <c r="K43" s="563"/>
      <c r="L43" s="508"/>
      <c r="M43" s="564"/>
      <c r="P43" s="543"/>
      <c r="Q43" s="554"/>
      <c r="R43" s="543"/>
    </row>
    <row r="44" spans="1:18" x14ac:dyDescent="0.25">
      <c r="A44" s="571"/>
      <c r="B44" s="572"/>
      <c r="C44" s="573"/>
      <c r="D44" s="574"/>
      <c r="E44" s="575"/>
      <c r="F44" s="513"/>
      <c r="G44" s="576"/>
      <c r="H44" s="545"/>
      <c r="I44" s="577"/>
      <c r="J44" s="578"/>
      <c r="K44" s="544">
        <f>L4</f>
        <v>0</v>
      </c>
      <c r="L44" s="513"/>
      <c r="M44" s="553"/>
      <c r="P44" s="543"/>
      <c r="Q44" s="554"/>
      <c r="R44" s="579">
        <f>MIN(4,'[1]1D ELO'!$P$5)</f>
        <v>0</v>
      </c>
    </row>
  </sheetData>
  <mergeCells count="21">
    <mergeCell ref="A1:F1"/>
    <mergeCell ref="A4:C4"/>
    <mergeCell ref="D7:D8"/>
    <mergeCell ref="D10:D11"/>
    <mergeCell ref="D13:D14"/>
    <mergeCell ref="B24:C24"/>
    <mergeCell ref="D24:E24"/>
    <mergeCell ref="F24:G24"/>
    <mergeCell ref="H24:I24"/>
    <mergeCell ref="H21:I21"/>
    <mergeCell ref="B22:C22"/>
    <mergeCell ref="D22:E22"/>
    <mergeCell ref="F22:G22"/>
    <mergeCell ref="H22:I22"/>
    <mergeCell ref="B23:C23"/>
    <mergeCell ref="D23:E23"/>
    <mergeCell ref="F23:G23"/>
    <mergeCell ref="H23:I23"/>
    <mergeCell ref="B21:C21"/>
    <mergeCell ref="D21:E21"/>
    <mergeCell ref="F21:G21"/>
  </mergeCells>
  <conditionalFormatting sqref="E7:E14">
    <cfRule type="cellIs" dxfId="64" priority="1" stopIfTrue="1" operator="equal">
      <formula>"Bye"</formula>
    </cfRule>
  </conditionalFormatting>
  <conditionalFormatting sqref="R44">
    <cfRule type="expression" dxfId="63" priority="2" stopIfTrue="1">
      <formula>$O$1="CU"</formula>
    </cfRule>
  </conditionalFormatting>
  <printOptions horizontalCentered="1" verticalCentered="1"/>
  <pageMargins left="0" right="0" top="0.98425196850393704" bottom="0.98425196850393704" header="0.51181102362204722" footer="0.51181102362204722"/>
  <pageSetup paperSize="9" scale="95" orientation="portrait" horizontalDpi="1200" verticalDpi="12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1AA11-7525-45C8-A514-7AB37690E4A7}">
  <sheetPr codeName="Munka63">
    <tabColor indexed="17"/>
  </sheetPr>
  <dimension ref="A1:S44"/>
  <sheetViews>
    <sheetView workbookViewId="0">
      <selection activeCell="J11" sqref="J11"/>
    </sheetView>
  </sheetViews>
  <sheetFormatPr defaultRowHeight="13.2" x14ac:dyDescent="0.25"/>
  <cols>
    <col min="1" max="1" width="5.44140625" style="476" customWidth="1"/>
    <col min="2" max="2" width="4.44140625" style="476" customWidth="1"/>
    <col min="3" max="3" width="8.33203125" style="476" customWidth="1"/>
    <col min="4" max="4" width="7.109375" style="476" customWidth="1"/>
    <col min="5" max="5" width="9.33203125" style="476" customWidth="1"/>
    <col min="6" max="6" width="7.109375" style="476" customWidth="1"/>
    <col min="7" max="7" width="9.33203125" style="476" customWidth="1"/>
    <col min="8" max="8" width="7.109375" style="476" customWidth="1"/>
    <col min="9" max="9" width="9.33203125" style="476" customWidth="1"/>
    <col min="10" max="10" width="7.88671875" style="476" customWidth="1"/>
    <col min="11" max="13" width="8.5546875" style="476" customWidth="1"/>
    <col min="14" max="16" width="8.88671875" style="476"/>
    <col min="17" max="17" width="11.109375" style="476" customWidth="1"/>
    <col min="18" max="256" width="8.88671875" style="476"/>
    <col min="257" max="257" width="5.44140625" style="476" customWidth="1"/>
    <col min="258" max="258" width="4.44140625" style="476" customWidth="1"/>
    <col min="259" max="259" width="8.33203125" style="476" customWidth="1"/>
    <col min="260" max="260" width="7.109375" style="476" customWidth="1"/>
    <col min="261" max="261" width="9.33203125" style="476" customWidth="1"/>
    <col min="262" max="262" width="7.109375" style="476" customWidth="1"/>
    <col min="263" max="263" width="9.33203125" style="476" customWidth="1"/>
    <col min="264" max="264" width="7.109375" style="476" customWidth="1"/>
    <col min="265" max="265" width="9.33203125" style="476" customWidth="1"/>
    <col min="266" max="266" width="7.88671875" style="476" customWidth="1"/>
    <col min="267" max="269" width="8.5546875" style="476" customWidth="1"/>
    <col min="270" max="272" width="8.88671875" style="476"/>
    <col min="273" max="273" width="11.109375" style="476" customWidth="1"/>
    <col min="274" max="512" width="8.88671875" style="476"/>
    <col min="513" max="513" width="5.44140625" style="476" customWidth="1"/>
    <col min="514" max="514" width="4.44140625" style="476" customWidth="1"/>
    <col min="515" max="515" width="8.33203125" style="476" customWidth="1"/>
    <col min="516" max="516" width="7.109375" style="476" customWidth="1"/>
    <col min="517" max="517" width="9.33203125" style="476" customWidth="1"/>
    <col min="518" max="518" width="7.109375" style="476" customWidth="1"/>
    <col min="519" max="519" width="9.33203125" style="476" customWidth="1"/>
    <col min="520" max="520" width="7.109375" style="476" customWidth="1"/>
    <col min="521" max="521" width="9.33203125" style="476" customWidth="1"/>
    <col min="522" max="522" width="7.88671875" style="476" customWidth="1"/>
    <col min="523" max="525" width="8.5546875" style="476" customWidth="1"/>
    <col min="526" max="528" width="8.88671875" style="476"/>
    <col min="529" max="529" width="11.109375" style="476" customWidth="1"/>
    <col min="530" max="768" width="8.88671875" style="476"/>
    <col min="769" max="769" width="5.44140625" style="476" customWidth="1"/>
    <col min="770" max="770" width="4.44140625" style="476" customWidth="1"/>
    <col min="771" max="771" width="8.33203125" style="476" customWidth="1"/>
    <col min="772" max="772" width="7.109375" style="476" customWidth="1"/>
    <col min="773" max="773" width="9.33203125" style="476" customWidth="1"/>
    <col min="774" max="774" width="7.109375" style="476" customWidth="1"/>
    <col min="775" max="775" width="9.33203125" style="476" customWidth="1"/>
    <col min="776" max="776" width="7.109375" style="476" customWidth="1"/>
    <col min="777" max="777" width="9.33203125" style="476" customWidth="1"/>
    <col min="778" max="778" width="7.88671875" style="476" customWidth="1"/>
    <col min="779" max="781" width="8.5546875" style="476" customWidth="1"/>
    <col min="782" max="784" width="8.88671875" style="476"/>
    <col min="785" max="785" width="11.109375" style="476" customWidth="1"/>
    <col min="786" max="1024" width="8.88671875" style="476"/>
    <col min="1025" max="1025" width="5.44140625" style="476" customWidth="1"/>
    <col min="1026" max="1026" width="4.44140625" style="476" customWidth="1"/>
    <col min="1027" max="1027" width="8.33203125" style="476" customWidth="1"/>
    <col min="1028" max="1028" width="7.109375" style="476" customWidth="1"/>
    <col min="1029" max="1029" width="9.33203125" style="476" customWidth="1"/>
    <col min="1030" max="1030" width="7.109375" style="476" customWidth="1"/>
    <col min="1031" max="1031" width="9.33203125" style="476" customWidth="1"/>
    <col min="1032" max="1032" width="7.109375" style="476" customWidth="1"/>
    <col min="1033" max="1033" width="9.33203125" style="476" customWidth="1"/>
    <col min="1034" max="1034" width="7.88671875" style="476" customWidth="1"/>
    <col min="1035" max="1037" width="8.5546875" style="476" customWidth="1"/>
    <col min="1038" max="1040" width="8.88671875" style="476"/>
    <col min="1041" max="1041" width="11.109375" style="476" customWidth="1"/>
    <col min="1042" max="1280" width="8.88671875" style="476"/>
    <col min="1281" max="1281" width="5.44140625" style="476" customWidth="1"/>
    <col min="1282" max="1282" width="4.44140625" style="476" customWidth="1"/>
    <col min="1283" max="1283" width="8.33203125" style="476" customWidth="1"/>
    <col min="1284" max="1284" width="7.109375" style="476" customWidth="1"/>
    <col min="1285" max="1285" width="9.33203125" style="476" customWidth="1"/>
    <col min="1286" max="1286" width="7.109375" style="476" customWidth="1"/>
    <col min="1287" max="1287" width="9.33203125" style="476" customWidth="1"/>
    <col min="1288" max="1288" width="7.109375" style="476" customWidth="1"/>
    <col min="1289" max="1289" width="9.33203125" style="476" customWidth="1"/>
    <col min="1290" max="1290" width="7.88671875" style="476" customWidth="1"/>
    <col min="1291" max="1293" width="8.5546875" style="476" customWidth="1"/>
    <col min="1294" max="1296" width="8.88671875" style="476"/>
    <col min="1297" max="1297" width="11.109375" style="476" customWidth="1"/>
    <col min="1298" max="1536" width="8.88671875" style="476"/>
    <col min="1537" max="1537" width="5.44140625" style="476" customWidth="1"/>
    <col min="1538" max="1538" width="4.44140625" style="476" customWidth="1"/>
    <col min="1539" max="1539" width="8.33203125" style="476" customWidth="1"/>
    <col min="1540" max="1540" width="7.109375" style="476" customWidth="1"/>
    <col min="1541" max="1541" width="9.33203125" style="476" customWidth="1"/>
    <col min="1542" max="1542" width="7.109375" style="476" customWidth="1"/>
    <col min="1543" max="1543" width="9.33203125" style="476" customWidth="1"/>
    <col min="1544" max="1544" width="7.109375" style="476" customWidth="1"/>
    <col min="1545" max="1545" width="9.33203125" style="476" customWidth="1"/>
    <col min="1546" max="1546" width="7.88671875" style="476" customWidth="1"/>
    <col min="1547" max="1549" width="8.5546875" style="476" customWidth="1"/>
    <col min="1550" max="1552" width="8.88671875" style="476"/>
    <col min="1553" max="1553" width="11.109375" style="476" customWidth="1"/>
    <col min="1554" max="1792" width="8.88671875" style="476"/>
    <col min="1793" max="1793" width="5.44140625" style="476" customWidth="1"/>
    <col min="1794" max="1794" width="4.44140625" style="476" customWidth="1"/>
    <col min="1795" max="1795" width="8.33203125" style="476" customWidth="1"/>
    <col min="1796" max="1796" width="7.109375" style="476" customWidth="1"/>
    <col min="1797" max="1797" width="9.33203125" style="476" customWidth="1"/>
    <col min="1798" max="1798" width="7.109375" style="476" customWidth="1"/>
    <col min="1799" max="1799" width="9.33203125" style="476" customWidth="1"/>
    <col min="1800" max="1800" width="7.109375" style="476" customWidth="1"/>
    <col min="1801" max="1801" width="9.33203125" style="476" customWidth="1"/>
    <col min="1802" max="1802" width="7.88671875" style="476" customWidth="1"/>
    <col min="1803" max="1805" width="8.5546875" style="476" customWidth="1"/>
    <col min="1806" max="1808" width="8.88671875" style="476"/>
    <col min="1809" max="1809" width="11.109375" style="476" customWidth="1"/>
    <col min="1810" max="2048" width="8.88671875" style="476"/>
    <col min="2049" max="2049" width="5.44140625" style="476" customWidth="1"/>
    <col min="2050" max="2050" width="4.44140625" style="476" customWidth="1"/>
    <col min="2051" max="2051" width="8.33203125" style="476" customWidth="1"/>
    <col min="2052" max="2052" width="7.109375" style="476" customWidth="1"/>
    <col min="2053" max="2053" width="9.33203125" style="476" customWidth="1"/>
    <col min="2054" max="2054" width="7.109375" style="476" customWidth="1"/>
    <col min="2055" max="2055" width="9.33203125" style="476" customWidth="1"/>
    <col min="2056" max="2056" width="7.109375" style="476" customWidth="1"/>
    <col min="2057" max="2057" width="9.33203125" style="476" customWidth="1"/>
    <col min="2058" max="2058" width="7.88671875" style="476" customWidth="1"/>
    <col min="2059" max="2061" width="8.5546875" style="476" customWidth="1"/>
    <col min="2062" max="2064" width="8.88671875" style="476"/>
    <col min="2065" max="2065" width="11.109375" style="476" customWidth="1"/>
    <col min="2066" max="2304" width="8.88671875" style="476"/>
    <col min="2305" max="2305" width="5.44140625" style="476" customWidth="1"/>
    <col min="2306" max="2306" width="4.44140625" style="476" customWidth="1"/>
    <col min="2307" max="2307" width="8.33203125" style="476" customWidth="1"/>
    <col min="2308" max="2308" width="7.109375" style="476" customWidth="1"/>
    <col min="2309" max="2309" width="9.33203125" style="476" customWidth="1"/>
    <col min="2310" max="2310" width="7.109375" style="476" customWidth="1"/>
    <col min="2311" max="2311" width="9.33203125" style="476" customWidth="1"/>
    <col min="2312" max="2312" width="7.109375" style="476" customWidth="1"/>
    <col min="2313" max="2313" width="9.33203125" style="476" customWidth="1"/>
    <col min="2314" max="2314" width="7.88671875" style="476" customWidth="1"/>
    <col min="2315" max="2317" width="8.5546875" style="476" customWidth="1"/>
    <col min="2318" max="2320" width="8.88671875" style="476"/>
    <col min="2321" max="2321" width="11.109375" style="476" customWidth="1"/>
    <col min="2322" max="2560" width="8.88671875" style="476"/>
    <col min="2561" max="2561" width="5.44140625" style="476" customWidth="1"/>
    <col min="2562" max="2562" width="4.44140625" style="476" customWidth="1"/>
    <col min="2563" max="2563" width="8.33203125" style="476" customWidth="1"/>
    <col min="2564" max="2564" width="7.109375" style="476" customWidth="1"/>
    <col min="2565" max="2565" width="9.33203125" style="476" customWidth="1"/>
    <col min="2566" max="2566" width="7.109375" style="476" customWidth="1"/>
    <col min="2567" max="2567" width="9.33203125" style="476" customWidth="1"/>
    <col min="2568" max="2568" width="7.109375" style="476" customWidth="1"/>
    <col min="2569" max="2569" width="9.33203125" style="476" customWidth="1"/>
    <col min="2570" max="2570" width="7.88671875" style="476" customWidth="1"/>
    <col min="2571" max="2573" width="8.5546875" style="476" customWidth="1"/>
    <col min="2574" max="2576" width="8.88671875" style="476"/>
    <col min="2577" max="2577" width="11.109375" style="476" customWidth="1"/>
    <col min="2578" max="2816" width="8.88671875" style="476"/>
    <col min="2817" max="2817" width="5.44140625" style="476" customWidth="1"/>
    <col min="2818" max="2818" width="4.44140625" style="476" customWidth="1"/>
    <col min="2819" max="2819" width="8.33203125" style="476" customWidth="1"/>
    <col min="2820" max="2820" width="7.109375" style="476" customWidth="1"/>
    <col min="2821" max="2821" width="9.33203125" style="476" customWidth="1"/>
    <col min="2822" max="2822" width="7.109375" style="476" customWidth="1"/>
    <col min="2823" max="2823" width="9.33203125" style="476" customWidth="1"/>
    <col min="2824" max="2824" width="7.109375" style="476" customWidth="1"/>
    <col min="2825" max="2825" width="9.33203125" style="476" customWidth="1"/>
    <col min="2826" max="2826" width="7.88671875" style="476" customWidth="1"/>
    <col min="2827" max="2829" width="8.5546875" style="476" customWidth="1"/>
    <col min="2830" max="2832" width="8.88671875" style="476"/>
    <col min="2833" max="2833" width="11.109375" style="476" customWidth="1"/>
    <col min="2834" max="3072" width="8.88671875" style="476"/>
    <col min="3073" max="3073" width="5.44140625" style="476" customWidth="1"/>
    <col min="3074" max="3074" width="4.44140625" style="476" customWidth="1"/>
    <col min="3075" max="3075" width="8.33203125" style="476" customWidth="1"/>
    <col min="3076" max="3076" width="7.109375" style="476" customWidth="1"/>
    <col min="3077" max="3077" width="9.33203125" style="476" customWidth="1"/>
    <col min="3078" max="3078" width="7.109375" style="476" customWidth="1"/>
    <col min="3079" max="3079" width="9.33203125" style="476" customWidth="1"/>
    <col min="3080" max="3080" width="7.109375" style="476" customWidth="1"/>
    <col min="3081" max="3081" width="9.33203125" style="476" customWidth="1"/>
    <col min="3082" max="3082" width="7.88671875" style="476" customWidth="1"/>
    <col min="3083" max="3085" width="8.5546875" style="476" customWidth="1"/>
    <col min="3086" max="3088" width="8.88671875" style="476"/>
    <col min="3089" max="3089" width="11.109375" style="476" customWidth="1"/>
    <col min="3090" max="3328" width="8.88671875" style="476"/>
    <col min="3329" max="3329" width="5.44140625" style="476" customWidth="1"/>
    <col min="3330" max="3330" width="4.44140625" style="476" customWidth="1"/>
    <col min="3331" max="3331" width="8.33203125" style="476" customWidth="1"/>
    <col min="3332" max="3332" width="7.109375" style="476" customWidth="1"/>
    <col min="3333" max="3333" width="9.33203125" style="476" customWidth="1"/>
    <col min="3334" max="3334" width="7.109375" style="476" customWidth="1"/>
    <col min="3335" max="3335" width="9.33203125" style="476" customWidth="1"/>
    <col min="3336" max="3336" width="7.109375" style="476" customWidth="1"/>
    <col min="3337" max="3337" width="9.33203125" style="476" customWidth="1"/>
    <col min="3338" max="3338" width="7.88671875" style="476" customWidth="1"/>
    <col min="3339" max="3341" width="8.5546875" style="476" customWidth="1"/>
    <col min="3342" max="3344" width="8.88671875" style="476"/>
    <col min="3345" max="3345" width="11.109375" style="476" customWidth="1"/>
    <col min="3346" max="3584" width="8.88671875" style="476"/>
    <col min="3585" max="3585" width="5.44140625" style="476" customWidth="1"/>
    <col min="3586" max="3586" width="4.44140625" style="476" customWidth="1"/>
    <col min="3587" max="3587" width="8.33203125" style="476" customWidth="1"/>
    <col min="3588" max="3588" width="7.109375" style="476" customWidth="1"/>
    <col min="3589" max="3589" width="9.33203125" style="476" customWidth="1"/>
    <col min="3590" max="3590" width="7.109375" style="476" customWidth="1"/>
    <col min="3591" max="3591" width="9.33203125" style="476" customWidth="1"/>
    <col min="3592" max="3592" width="7.109375" style="476" customWidth="1"/>
    <col min="3593" max="3593" width="9.33203125" style="476" customWidth="1"/>
    <col min="3594" max="3594" width="7.88671875" style="476" customWidth="1"/>
    <col min="3595" max="3597" width="8.5546875" style="476" customWidth="1"/>
    <col min="3598" max="3600" width="8.88671875" style="476"/>
    <col min="3601" max="3601" width="11.109375" style="476" customWidth="1"/>
    <col min="3602" max="3840" width="8.88671875" style="476"/>
    <col min="3841" max="3841" width="5.44140625" style="476" customWidth="1"/>
    <col min="3842" max="3842" width="4.44140625" style="476" customWidth="1"/>
    <col min="3843" max="3843" width="8.33203125" style="476" customWidth="1"/>
    <col min="3844" max="3844" width="7.109375" style="476" customWidth="1"/>
    <col min="3845" max="3845" width="9.33203125" style="476" customWidth="1"/>
    <col min="3846" max="3846" width="7.109375" style="476" customWidth="1"/>
    <col min="3847" max="3847" width="9.33203125" style="476" customWidth="1"/>
    <col min="3848" max="3848" width="7.109375" style="476" customWidth="1"/>
    <col min="3849" max="3849" width="9.33203125" style="476" customWidth="1"/>
    <col min="3850" max="3850" width="7.88671875" style="476" customWidth="1"/>
    <col min="3851" max="3853" width="8.5546875" style="476" customWidth="1"/>
    <col min="3854" max="3856" width="8.88671875" style="476"/>
    <col min="3857" max="3857" width="11.109375" style="476" customWidth="1"/>
    <col min="3858" max="4096" width="8.88671875" style="476"/>
    <col min="4097" max="4097" width="5.44140625" style="476" customWidth="1"/>
    <col min="4098" max="4098" width="4.44140625" style="476" customWidth="1"/>
    <col min="4099" max="4099" width="8.33203125" style="476" customWidth="1"/>
    <col min="4100" max="4100" width="7.109375" style="476" customWidth="1"/>
    <col min="4101" max="4101" width="9.33203125" style="476" customWidth="1"/>
    <col min="4102" max="4102" width="7.109375" style="476" customWidth="1"/>
    <col min="4103" max="4103" width="9.33203125" style="476" customWidth="1"/>
    <col min="4104" max="4104" width="7.109375" style="476" customWidth="1"/>
    <col min="4105" max="4105" width="9.33203125" style="476" customWidth="1"/>
    <col min="4106" max="4106" width="7.88671875" style="476" customWidth="1"/>
    <col min="4107" max="4109" width="8.5546875" style="476" customWidth="1"/>
    <col min="4110" max="4112" width="8.88671875" style="476"/>
    <col min="4113" max="4113" width="11.109375" style="476" customWidth="1"/>
    <col min="4114" max="4352" width="8.88671875" style="476"/>
    <col min="4353" max="4353" width="5.44140625" style="476" customWidth="1"/>
    <col min="4354" max="4354" width="4.44140625" style="476" customWidth="1"/>
    <col min="4355" max="4355" width="8.33203125" style="476" customWidth="1"/>
    <col min="4356" max="4356" width="7.109375" style="476" customWidth="1"/>
    <col min="4357" max="4357" width="9.33203125" style="476" customWidth="1"/>
    <col min="4358" max="4358" width="7.109375" style="476" customWidth="1"/>
    <col min="4359" max="4359" width="9.33203125" style="476" customWidth="1"/>
    <col min="4360" max="4360" width="7.109375" style="476" customWidth="1"/>
    <col min="4361" max="4361" width="9.33203125" style="476" customWidth="1"/>
    <col min="4362" max="4362" width="7.88671875" style="476" customWidth="1"/>
    <col min="4363" max="4365" width="8.5546875" style="476" customWidth="1"/>
    <col min="4366" max="4368" width="8.88671875" style="476"/>
    <col min="4369" max="4369" width="11.109375" style="476" customWidth="1"/>
    <col min="4370" max="4608" width="8.88671875" style="476"/>
    <col min="4609" max="4609" width="5.44140625" style="476" customWidth="1"/>
    <col min="4610" max="4610" width="4.44140625" style="476" customWidth="1"/>
    <col min="4611" max="4611" width="8.33203125" style="476" customWidth="1"/>
    <col min="4612" max="4612" width="7.109375" style="476" customWidth="1"/>
    <col min="4613" max="4613" width="9.33203125" style="476" customWidth="1"/>
    <col min="4614" max="4614" width="7.109375" style="476" customWidth="1"/>
    <col min="4615" max="4615" width="9.33203125" style="476" customWidth="1"/>
    <col min="4616" max="4616" width="7.109375" style="476" customWidth="1"/>
    <col min="4617" max="4617" width="9.33203125" style="476" customWidth="1"/>
    <col min="4618" max="4618" width="7.88671875" style="476" customWidth="1"/>
    <col min="4619" max="4621" width="8.5546875" style="476" customWidth="1"/>
    <col min="4622" max="4624" width="8.88671875" style="476"/>
    <col min="4625" max="4625" width="11.109375" style="476" customWidth="1"/>
    <col min="4626" max="4864" width="8.88671875" style="476"/>
    <col min="4865" max="4865" width="5.44140625" style="476" customWidth="1"/>
    <col min="4866" max="4866" width="4.44140625" style="476" customWidth="1"/>
    <col min="4867" max="4867" width="8.33203125" style="476" customWidth="1"/>
    <col min="4868" max="4868" width="7.109375" style="476" customWidth="1"/>
    <col min="4869" max="4869" width="9.33203125" style="476" customWidth="1"/>
    <col min="4870" max="4870" width="7.109375" style="476" customWidth="1"/>
    <col min="4871" max="4871" width="9.33203125" style="476" customWidth="1"/>
    <col min="4872" max="4872" width="7.109375" style="476" customWidth="1"/>
    <col min="4873" max="4873" width="9.33203125" style="476" customWidth="1"/>
    <col min="4874" max="4874" width="7.88671875" style="476" customWidth="1"/>
    <col min="4875" max="4877" width="8.5546875" style="476" customWidth="1"/>
    <col min="4878" max="4880" width="8.88671875" style="476"/>
    <col min="4881" max="4881" width="11.109375" style="476" customWidth="1"/>
    <col min="4882" max="5120" width="8.88671875" style="476"/>
    <col min="5121" max="5121" width="5.44140625" style="476" customWidth="1"/>
    <col min="5122" max="5122" width="4.44140625" style="476" customWidth="1"/>
    <col min="5123" max="5123" width="8.33203125" style="476" customWidth="1"/>
    <col min="5124" max="5124" width="7.109375" style="476" customWidth="1"/>
    <col min="5125" max="5125" width="9.33203125" style="476" customWidth="1"/>
    <col min="5126" max="5126" width="7.109375" style="476" customWidth="1"/>
    <col min="5127" max="5127" width="9.33203125" style="476" customWidth="1"/>
    <col min="5128" max="5128" width="7.109375" style="476" customWidth="1"/>
    <col min="5129" max="5129" width="9.33203125" style="476" customWidth="1"/>
    <col min="5130" max="5130" width="7.88671875" style="476" customWidth="1"/>
    <col min="5131" max="5133" width="8.5546875" style="476" customWidth="1"/>
    <col min="5134" max="5136" width="8.88671875" style="476"/>
    <col min="5137" max="5137" width="11.109375" style="476" customWidth="1"/>
    <col min="5138" max="5376" width="8.88671875" style="476"/>
    <col min="5377" max="5377" width="5.44140625" style="476" customWidth="1"/>
    <col min="5378" max="5378" width="4.44140625" style="476" customWidth="1"/>
    <col min="5379" max="5379" width="8.33203125" style="476" customWidth="1"/>
    <col min="5380" max="5380" width="7.109375" style="476" customWidth="1"/>
    <col min="5381" max="5381" width="9.33203125" style="476" customWidth="1"/>
    <col min="5382" max="5382" width="7.109375" style="476" customWidth="1"/>
    <col min="5383" max="5383" width="9.33203125" style="476" customWidth="1"/>
    <col min="5384" max="5384" width="7.109375" style="476" customWidth="1"/>
    <col min="5385" max="5385" width="9.33203125" style="476" customWidth="1"/>
    <col min="5386" max="5386" width="7.88671875" style="476" customWidth="1"/>
    <col min="5387" max="5389" width="8.5546875" style="476" customWidth="1"/>
    <col min="5390" max="5392" width="8.88671875" style="476"/>
    <col min="5393" max="5393" width="11.109375" style="476" customWidth="1"/>
    <col min="5394" max="5632" width="8.88671875" style="476"/>
    <col min="5633" max="5633" width="5.44140625" style="476" customWidth="1"/>
    <col min="5634" max="5634" width="4.44140625" style="476" customWidth="1"/>
    <col min="5635" max="5635" width="8.33203125" style="476" customWidth="1"/>
    <col min="5636" max="5636" width="7.109375" style="476" customWidth="1"/>
    <col min="5637" max="5637" width="9.33203125" style="476" customWidth="1"/>
    <col min="5638" max="5638" width="7.109375" style="476" customWidth="1"/>
    <col min="5639" max="5639" width="9.33203125" style="476" customWidth="1"/>
    <col min="5640" max="5640" width="7.109375" style="476" customWidth="1"/>
    <col min="5641" max="5641" width="9.33203125" style="476" customWidth="1"/>
    <col min="5642" max="5642" width="7.88671875" style="476" customWidth="1"/>
    <col min="5643" max="5645" width="8.5546875" style="476" customWidth="1"/>
    <col min="5646" max="5648" width="8.88671875" style="476"/>
    <col min="5649" max="5649" width="11.109375" style="476" customWidth="1"/>
    <col min="5650" max="5888" width="8.88671875" style="476"/>
    <col min="5889" max="5889" width="5.44140625" style="476" customWidth="1"/>
    <col min="5890" max="5890" width="4.44140625" style="476" customWidth="1"/>
    <col min="5891" max="5891" width="8.33203125" style="476" customWidth="1"/>
    <col min="5892" max="5892" width="7.109375" style="476" customWidth="1"/>
    <col min="5893" max="5893" width="9.33203125" style="476" customWidth="1"/>
    <col min="5894" max="5894" width="7.109375" style="476" customWidth="1"/>
    <col min="5895" max="5895" width="9.33203125" style="476" customWidth="1"/>
    <col min="5896" max="5896" width="7.109375" style="476" customWidth="1"/>
    <col min="5897" max="5897" width="9.33203125" style="476" customWidth="1"/>
    <col min="5898" max="5898" width="7.88671875" style="476" customWidth="1"/>
    <col min="5899" max="5901" width="8.5546875" style="476" customWidth="1"/>
    <col min="5902" max="5904" width="8.88671875" style="476"/>
    <col min="5905" max="5905" width="11.109375" style="476" customWidth="1"/>
    <col min="5906" max="6144" width="8.88671875" style="476"/>
    <col min="6145" max="6145" width="5.44140625" style="476" customWidth="1"/>
    <col min="6146" max="6146" width="4.44140625" style="476" customWidth="1"/>
    <col min="6147" max="6147" width="8.33203125" style="476" customWidth="1"/>
    <col min="6148" max="6148" width="7.109375" style="476" customWidth="1"/>
    <col min="6149" max="6149" width="9.33203125" style="476" customWidth="1"/>
    <col min="6150" max="6150" width="7.109375" style="476" customWidth="1"/>
    <col min="6151" max="6151" width="9.33203125" style="476" customWidth="1"/>
    <col min="6152" max="6152" width="7.109375" style="476" customWidth="1"/>
    <col min="6153" max="6153" width="9.33203125" style="476" customWidth="1"/>
    <col min="6154" max="6154" width="7.88671875" style="476" customWidth="1"/>
    <col min="6155" max="6157" width="8.5546875" style="476" customWidth="1"/>
    <col min="6158" max="6160" width="8.88671875" style="476"/>
    <col min="6161" max="6161" width="11.109375" style="476" customWidth="1"/>
    <col min="6162" max="6400" width="8.88671875" style="476"/>
    <col min="6401" max="6401" width="5.44140625" style="476" customWidth="1"/>
    <col min="6402" max="6402" width="4.44140625" style="476" customWidth="1"/>
    <col min="6403" max="6403" width="8.33203125" style="476" customWidth="1"/>
    <col min="6404" max="6404" width="7.109375" style="476" customWidth="1"/>
    <col min="6405" max="6405" width="9.33203125" style="476" customWidth="1"/>
    <col min="6406" max="6406" width="7.109375" style="476" customWidth="1"/>
    <col min="6407" max="6407" width="9.33203125" style="476" customWidth="1"/>
    <col min="6408" max="6408" width="7.109375" style="476" customWidth="1"/>
    <col min="6409" max="6409" width="9.33203125" style="476" customWidth="1"/>
    <col min="6410" max="6410" width="7.88671875" style="476" customWidth="1"/>
    <col min="6411" max="6413" width="8.5546875" style="476" customWidth="1"/>
    <col min="6414" max="6416" width="8.88671875" style="476"/>
    <col min="6417" max="6417" width="11.109375" style="476" customWidth="1"/>
    <col min="6418" max="6656" width="8.88671875" style="476"/>
    <col min="6657" max="6657" width="5.44140625" style="476" customWidth="1"/>
    <col min="6658" max="6658" width="4.44140625" style="476" customWidth="1"/>
    <col min="6659" max="6659" width="8.33203125" style="476" customWidth="1"/>
    <col min="6660" max="6660" width="7.109375" style="476" customWidth="1"/>
    <col min="6661" max="6661" width="9.33203125" style="476" customWidth="1"/>
    <col min="6662" max="6662" width="7.109375" style="476" customWidth="1"/>
    <col min="6663" max="6663" width="9.33203125" style="476" customWidth="1"/>
    <col min="6664" max="6664" width="7.109375" style="476" customWidth="1"/>
    <col min="6665" max="6665" width="9.33203125" style="476" customWidth="1"/>
    <col min="6666" max="6666" width="7.88671875" style="476" customWidth="1"/>
    <col min="6667" max="6669" width="8.5546875" style="476" customWidth="1"/>
    <col min="6670" max="6672" width="8.88671875" style="476"/>
    <col min="6673" max="6673" width="11.109375" style="476" customWidth="1"/>
    <col min="6674" max="6912" width="8.88671875" style="476"/>
    <col min="6913" max="6913" width="5.44140625" style="476" customWidth="1"/>
    <col min="6914" max="6914" width="4.44140625" style="476" customWidth="1"/>
    <col min="6915" max="6915" width="8.33203125" style="476" customWidth="1"/>
    <col min="6916" max="6916" width="7.109375" style="476" customWidth="1"/>
    <col min="6917" max="6917" width="9.33203125" style="476" customWidth="1"/>
    <col min="6918" max="6918" width="7.109375" style="476" customWidth="1"/>
    <col min="6919" max="6919" width="9.33203125" style="476" customWidth="1"/>
    <col min="6920" max="6920" width="7.109375" style="476" customWidth="1"/>
    <col min="6921" max="6921" width="9.33203125" style="476" customWidth="1"/>
    <col min="6922" max="6922" width="7.88671875" style="476" customWidth="1"/>
    <col min="6923" max="6925" width="8.5546875" style="476" customWidth="1"/>
    <col min="6926" max="6928" width="8.88671875" style="476"/>
    <col min="6929" max="6929" width="11.109375" style="476" customWidth="1"/>
    <col min="6930" max="7168" width="8.88671875" style="476"/>
    <col min="7169" max="7169" width="5.44140625" style="476" customWidth="1"/>
    <col min="7170" max="7170" width="4.44140625" style="476" customWidth="1"/>
    <col min="7171" max="7171" width="8.33203125" style="476" customWidth="1"/>
    <col min="7172" max="7172" width="7.109375" style="476" customWidth="1"/>
    <col min="7173" max="7173" width="9.33203125" style="476" customWidth="1"/>
    <col min="7174" max="7174" width="7.109375" style="476" customWidth="1"/>
    <col min="7175" max="7175" width="9.33203125" style="476" customWidth="1"/>
    <col min="7176" max="7176" width="7.109375" style="476" customWidth="1"/>
    <col min="7177" max="7177" width="9.33203125" style="476" customWidth="1"/>
    <col min="7178" max="7178" width="7.88671875" style="476" customWidth="1"/>
    <col min="7179" max="7181" width="8.5546875" style="476" customWidth="1"/>
    <col min="7182" max="7184" width="8.88671875" style="476"/>
    <col min="7185" max="7185" width="11.109375" style="476" customWidth="1"/>
    <col min="7186" max="7424" width="8.88671875" style="476"/>
    <col min="7425" max="7425" width="5.44140625" style="476" customWidth="1"/>
    <col min="7426" max="7426" width="4.44140625" style="476" customWidth="1"/>
    <col min="7427" max="7427" width="8.33203125" style="476" customWidth="1"/>
    <col min="7428" max="7428" width="7.109375" style="476" customWidth="1"/>
    <col min="7429" max="7429" width="9.33203125" style="476" customWidth="1"/>
    <col min="7430" max="7430" width="7.109375" style="476" customWidth="1"/>
    <col min="7431" max="7431" width="9.33203125" style="476" customWidth="1"/>
    <col min="7432" max="7432" width="7.109375" style="476" customWidth="1"/>
    <col min="7433" max="7433" width="9.33203125" style="476" customWidth="1"/>
    <col min="7434" max="7434" width="7.88671875" style="476" customWidth="1"/>
    <col min="7435" max="7437" width="8.5546875" style="476" customWidth="1"/>
    <col min="7438" max="7440" width="8.88671875" style="476"/>
    <col min="7441" max="7441" width="11.109375" style="476" customWidth="1"/>
    <col min="7442" max="7680" width="8.88671875" style="476"/>
    <col min="7681" max="7681" width="5.44140625" style="476" customWidth="1"/>
    <col min="7682" max="7682" width="4.44140625" style="476" customWidth="1"/>
    <col min="7683" max="7683" width="8.33203125" style="476" customWidth="1"/>
    <col min="7684" max="7684" width="7.109375" style="476" customWidth="1"/>
    <col min="7685" max="7685" width="9.33203125" style="476" customWidth="1"/>
    <col min="7686" max="7686" width="7.109375" style="476" customWidth="1"/>
    <col min="7687" max="7687" width="9.33203125" style="476" customWidth="1"/>
    <col min="7688" max="7688" width="7.109375" style="476" customWidth="1"/>
    <col min="7689" max="7689" width="9.33203125" style="476" customWidth="1"/>
    <col min="7690" max="7690" width="7.88671875" style="476" customWidth="1"/>
    <col min="7691" max="7693" width="8.5546875" style="476" customWidth="1"/>
    <col min="7694" max="7696" width="8.88671875" style="476"/>
    <col min="7697" max="7697" width="11.109375" style="476" customWidth="1"/>
    <col min="7698" max="7936" width="8.88671875" style="476"/>
    <col min="7937" max="7937" width="5.44140625" style="476" customWidth="1"/>
    <col min="7938" max="7938" width="4.44140625" style="476" customWidth="1"/>
    <col min="7939" max="7939" width="8.33203125" style="476" customWidth="1"/>
    <col min="7940" max="7940" width="7.109375" style="476" customWidth="1"/>
    <col min="7941" max="7941" width="9.33203125" style="476" customWidth="1"/>
    <col min="7942" max="7942" width="7.109375" style="476" customWidth="1"/>
    <col min="7943" max="7943" width="9.33203125" style="476" customWidth="1"/>
    <col min="7944" max="7944" width="7.109375" style="476" customWidth="1"/>
    <col min="7945" max="7945" width="9.33203125" style="476" customWidth="1"/>
    <col min="7946" max="7946" width="7.88671875" style="476" customWidth="1"/>
    <col min="7947" max="7949" width="8.5546875" style="476" customWidth="1"/>
    <col min="7950" max="7952" width="8.88671875" style="476"/>
    <col min="7953" max="7953" width="11.109375" style="476" customWidth="1"/>
    <col min="7954" max="8192" width="8.88671875" style="476"/>
    <col min="8193" max="8193" width="5.44140625" style="476" customWidth="1"/>
    <col min="8194" max="8194" width="4.44140625" style="476" customWidth="1"/>
    <col min="8195" max="8195" width="8.33203125" style="476" customWidth="1"/>
    <col min="8196" max="8196" width="7.109375" style="476" customWidth="1"/>
    <col min="8197" max="8197" width="9.33203125" style="476" customWidth="1"/>
    <col min="8198" max="8198" width="7.109375" style="476" customWidth="1"/>
    <col min="8199" max="8199" width="9.33203125" style="476" customWidth="1"/>
    <col min="8200" max="8200" width="7.109375" style="476" customWidth="1"/>
    <col min="8201" max="8201" width="9.33203125" style="476" customWidth="1"/>
    <col min="8202" max="8202" width="7.88671875" style="476" customWidth="1"/>
    <col min="8203" max="8205" width="8.5546875" style="476" customWidth="1"/>
    <col min="8206" max="8208" width="8.88671875" style="476"/>
    <col min="8209" max="8209" width="11.109375" style="476" customWidth="1"/>
    <col min="8210" max="8448" width="8.88671875" style="476"/>
    <col min="8449" max="8449" width="5.44140625" style="476" customWidth="1"/>
    <col min="8450" max="8450" width="4.44140625" style="476" customWidth="1"/>
    <col min="8451" max="8451" width="8.33203125" style="476" customWidth="1"/>
    <col min="8452" max="8452" width="7.109375" style="476" customWidth="1"/>
    <col min="8453" max="8453" width="9.33203125" style="476" customWidth="1"/>
    <col min="8454" max="8454" width="7.109375" style="476" customWidth="1"/>
    <col min="8455" max="8455" width="9.33203125" style="476" customWidth="1"/>
    <col min="8456" max="8456" width="7.109375" style="476" customWidth="1"/>
    <col min="8457" max="8457" width="9.33203125" style="476" customWidth="1"/>
    <col min="8458" max="8458" width="7.88671875" style="476" customWidth="1"/>
    <col min="8459" max="8461" width="8.5546875" style="476" customWidth="1"/>
    <col min="8462" max="8464" width="8.88671875" style="476"/>
    <col min="8465" max="8465" width="11.109375" style="476" customWidth="1"/>
    <col min="8466" max="8704" width="8.88671875" style="476"/>
    <col min="8705" max="8705" width="5.44140625" style="476" customWidth="1"/>
    <col min="8706" max="8706" width="4.44140625" style="476" customWidth="1"/>
    <col min="8707" max="8707" width="8.33203125" style="476" customWidth="1"/>
    <col min="8708" max="8708" width="7.109375" style="476" customWidth="1"/>
    <col min="8709" max="8709" width="9.33203125" style="476" customWidth="1"/>
    <col min="8710" max="8710" width="7.109375" style="476" customWidth="1"/>
    <col min="8711" max="8711" width="9.33203125" style="476" customWidth="1"/>
    <col min="8712" max="8712" width="7.109375" style="476" customWidth="1"/>
    <col min="8713" max="8713" width="9.33203125" style="476" customWidth="1"/>
    <col min="8714" max="8714" width="7.88671875" style="476" customWidth="1"/>
    <col min="8715" max="8717" width="8.5546875" style="476" customWidth="1"/>
    <col min="8718" max="8720" width="8.88671875" style="476"/>
    <col min="8721" max="8721" width="11.109375" style="476" customWidth="1"/>
    <col min="8722" max="8960" width="8.88671875" style="476"/>
    <col min="8961" max="8961" width="5.44140625" style="476" customWidth="1"/>
    <col min="8962" max="8962" width="4.44140625" style="476" customWidth="1"/>
    <col min="8963" max="8963" width="8.33203125" style="476" customWidth="1"/>
    <col min="8964" max="8964" width="7.109375" style="476" customWidth="1"/>
    <col min="8965" max="8965" width="9.33203125" style="476" customWidth="1"/>
    <col min="8966" max="8966" width="7.109375" style="476" customWidth="1"/>
    <col min="8967" max="8967" width="9.33203125" style="476" customWidth="1"/>
    <col min="8968" max="8968" width="7.109375" style="476" customWidth="1"/>
    <col min="8969" max="8969" width="9.33203125" style="476" customWidth="1"/>
    <col min="8970" max="8970" width="7.88671875" style="476" customWidth="1"/>
    <col min="8971" max="8973" width="8.5546875" style="476" customWidth="1"/>
    <col min="8974" max="8976" width="8.88671875" style="476"/>
    <col min="8977" max="8977" width="11.109375" style="476" customWidth="1"/>
    <col min="8978" max="9216" width="8.88671875" style="476"/>
    <col min="9217" max="9217" width="5.44140625" style="476" customWidth="1"/>
    <col min="9218" max="9218" width="4.44140625" style="476" customWidth="1"/>
    <col min="9219" max="9219" width="8.33203125" style="476" customWidth="1"/>
    <col min="9220" max="9220" width="7.109375" style="476" customWidth="1"/>
    <col min="9221" max="9221" width="9.33203125" style="476" customWidth="1"/>
    <col min="9222" max="9222" width="7.109375" style="476" customWidth="1"/>
    <col min="9223" max="9223" width="9.33203125" style="476" customWidth="1"/>
    <col min="9224" max="9224" width="7.109375" style="476" customWidth="1"/>
    <col min="9225" max="9225" width="9.33203125" style="476" customWidth="1"/>
    <col min="9226" max="9226" width="7.88671875" style="476" customWidth="1"/>
    <col min="9227" max="9229" width="8.5546875" style="476" customWidth="1"/>
    <col min="9230" max="9232" width="8.88671875" style="476"/>
    <col min="9233" max="9233" width="11.109375" style="476" customWidth="1"/>
    <col min="9234" max="9472" width="8.88671875" style="476"/>
    <col min="9473" max="9473" width="5.44140625" style="476" customWidth="1"/>
    <col min="9474" max="9474" width="4.44140625" style="476" customWidth="1"/>
    <col min="9475" max="9475" width="8.33203125" style="476" customWidth="1"/>
    <col min="9476" max="9476" width="7.109375" style="476" customWidth="1"/>
    <col min="9477" max="9477" width="9.33203125" style="476" customWidth="1"/>
    <col min="9478" max="9478" width="7.109375" style="476" customWidth="1"/>
    <col min="9479" max="9479" width="9.33203125" style="476" customWidth="1"/>
    <col min="9480" max="9480" width="7.109375" style="476" customWidth="1"/>
    <col min="9481" max="9481" width="9.33203125" style="476" customWidth="1"/>
    <col min="9482" max="9482" width="7.88671875" style="476" customWidth="1"/>
    <col min="9483" max="9485" width="8.5546875" style="476" customWidth="1"/>
    <col min="9486" max="9488" width="8.88671875" style="476"/>
    <col min="9489" max="9489" width="11.109375" style="476" customWidth="1"/>
    <col min="9490" max="9728" width="8.88671875" style="476"/>
    <col min="9729" max="9729" width="5.44140625" style="476" customWidth="1"/>
    <col min="9730" max="9730" width="4.44140625" style="476" customWidth="1"/>
    <col min="9731" max="9731" width="8.33203125" style="476" customWidth="1"/>
    <col min="9732" max="9732" width="7.109375" style="476" customWidth="1"/>
    <col min="9733" max="9733" width="9.33203125" style="476" customWidth="1"/>
    <col min="9734" max="9734" width="7.109375" style="476" customWidth="1"/>
    <col min="9735" max="9735" width="9.33203125" style="476" customWidth="1"/>
    <col min="9736" max="9736" width="7.109375" style="476" customWidth="1"/>
    <col min="9737" max="9737" width="9.33203125" style="476" customWidth="1"/>
    <col min="9738" max="9738" width="7.88671875" style="476" customWidth="1"/>
    <col min="9739" max="9741" width="8.5546875" style="476" customWidth="1"/>
    <col min="9742" max="9744" width="8.88671875" style="476"/>
    <col min="9745" max="9745" width="11.109375" style="476" customWidth="1"/>
    <col min="9746" max="9984" width="8.88671875" style="476"/>
    <col min="9985" max="9985" width="5.44140625" style="476" customWidth="1"/>
    <col min="9986" max="9986" width="4.44140625" style="476" customWidth="1"/>
    <col min="9987" max="9987" width="8.33203125" style="476" customWidth="1"/>
    <col min="9988" max="9988" width="7.109375" style="476" customWidth="1"/>
    <col min="9989" max="9989" width="9.33203125" style="476" customWidth="1"/>
    <col min="9990" max="9990" width="7.109375" style="476" customWidth="1"/>
    <col min="9991" max="9991" width="9.33203125" style="476" customWidth="1"/>
    <col min="9992" max="9992" width="7.109375" style="476" customWidth="1"/>
    <col min="9993" max="9993" width="9.33203125" style="476" customWidth="1"/>
    <col min="9994" max="9994" width="7.88671875" style="476" customWidth="1"/>
    <col min="9995" max="9997" width="8.5546875" style="476" customWidth="1"/>
    <col min="9998" max="10000" width="8.88671875" style="476"/>
    <col min="10001" max="10001" width="11.109375" style="476" customWidth="1"/>
    <col min="10002" max="10240" width="8.88671875" style="476"/>
    <col min="10241" max="10241" width="5.44140625" style="476" customWidth="1"/>
    <col min="10242" max="10242" width="4.44140625" style="476" customWidth="1"/>
    <col min="10243" max="10243" width="8.33203125" style="476" customWidth="1"/>
    <col min="10244" max="10244" width="7.109375" style="476" customWidth="1"/>
    <col min="10245" max="10245" width="9.33203125" style="476" customWidth="1"/>
    <col min="10246" max="10246" width="7.109375" style="476" customWidth="1"/>
    <col min="10247" max="10247" width="9.33203125" style="476" customWidth="1"/>
    <col min="10248" max="10248" width="7.109375" style="476" customWidth="1"/>
    <col min="10249" max="10249" width="9.33203125" style="476" customWidth="1"/>
    <col min="10250" max="10250" width="7.88671875" style="476" customWidth="1"/>
    <col min="10251" max="10253" width="8.5546875" style="476" customWidth="1"/>
    <col min="10254" max="10256" width="8.88671875" style="476"/>
    <col min="10257" max="10257" width="11.109375" style="476" customWidth="1"/>
    <col min="10258" max="10496" width="8.88671875" style="476"/>
    <col min="10497" max="10497" width="5.44140625" style="476" customWidth="1"/>
    <col min="10498" max="10498" width="4.44140625" style="476" customWidth="1"/>
    <col min="10499" max="10499" width="8.33203125" style="476" customWidth="1"/>
    <col min="10500" max="10500" width="7.109375" style="476" customWidth="1"/>
    <col min="10501" max="10501" width="9.33203125" style="476" customWidth="1"/>
    <col min="10502" max="10502" width="7.109375" style="476" customWidth="1"/>
    <col min="10503" max="10503" width="9.33203125" style="476" customWidth="1"/>
    <col min="10504" max="10504" width="7.109375" style="476" customWidth="1"/>
    <col min="10505" max="10505" width="9.33203125" style="476" customWidth="1"/>
    <col min="10506" max="10506" width="7.88671875" style="476" customWidth="1"/>
    <col min="10507" max="10509" width="8.5546875" style="476" customWidth="1"/>
    <col min="10510" max="10512" width="8.88671875" style="476"/>
    <col min="10513" max="10513" width="11.109375" style="476" customWidth="1"/>
    <col min="10514" max="10752" width="8.88671875" style="476"/>
    <col min="10753" max="10753" width="5.44140625" style="476" customWidth="1"/>
    <col min="10754" max="10754" width="4.44140625" style="476" customWidth="1"/>
    <col min="10755" max="10755" width="8.33203125" style="476" customWidth="1"/>
    <col min="10756" max="10756" width="7.109375" style="476" customWidth="1"/>
    <col min="10757" max="10757" width="9.33203125" style="476" customWidth="1"/>
    <col min="10758" max="10758" width="7.109375" style="476" customWidth="1"/>
    <col min="10759" max="10759" width="9.33203125" style="476" customWidth="1"/>
    <col min="10760" max="10760" width="7.109375" style="476" customWidth="1"/>
    <col min="10761" max="10761" width="9.33203125" style="476" customWidth="1"/>
    <col min="10762" max="10762" width="7.88671875" style="476" customWidth="1"/>
    <col min="10763" max="10765" width="8.5546875" style="476" customWidth="1"/>
    <col min="10766" max="10768" width="8.88671875" style="476"/>
    <col min="10769" max="10769" width="11.109375" style="476" customWidth="1"/>
    <col min="10770" max="11008" width="8.88671875" style="476"/>
    <col min="11009" max="11009" width="5.44140625" style="476" customWidth="1"/>
    <col min="11010" max="11010" width="4.44140625" style="476" customWidth="1"/>
    <col min="11011" max="11011" width="8.33203125" style="476" customWidth="1"/>
    <col min="11012" max="11012" width="7.109375" style="476" customWidth="1"/>
    <col min="11013" max="11013" width="9.33203125" style="476" customWidth="1"/>
    <col min="11014" max="11014" width="7.109375" style="476" customWidth="1"/>
    <col min="11015" max="11015" width="9.33203125" style="476" customWidth="1"/>
    <col min="11016" max="11016" width="7.109375" style="476" customWidth="1"/>
    <col min="11017" max="11017" width="9.33203125" style="476" customWidth="1"/>
    <col min="11018" max="11018" width="7.88671875" style="476" customWidth="1"/>
    <col min="11019" max="11021" width="8.5546875" style="476" customWidth="1"/>
    <col min="11022" max="11024" width="8.88671875" style="476"/>
    <col min="11025" max="11025" width="11.109375" style="476" customWidth="1"/>
    <col min="11026" max="11264" width="8.88671875" style="476"/>
    <col min="11265" max="11265" width="5.44140625" style="476" customWidth="1"/>
    <col min="11266" max="11266" width="4.44140625" style="476" customWidth="1"/>
    <col min="11267" max="11267" width="8.33203125" style="476" customWidth="1"/>
    <col min="11268" max="11268" width="7.109375" style="476" customWidth="1"/>
    <col min="11269" max="11269" width="9.33203125" style="476" customWidth="1"/>
    <col min="11270" max="11270" width="7.109375" style="476" customWidth="1"/>
    <col min="11271" max="11271" width="9.33203125" style="476" customWidth="1"/>
    <col min="11272" max="11272" width="7.109375" style="476" customWidth="1"/>
    <col min="11273" max="11273" width="9.33203125" style="476" customWidth="1"/>
    <col min="11274" max="11274" width="7.88671875" style="476" customWidth="1"/>
    <col min="11275" max="11277" width="8.5546875" style="476" customWidth="1"/>
    <col min="11278" max="11280" width="8.88671875" style="476"/>
    <col min="11281" max="11281" width="11.109375" style="476" customWidth="1"/>
    <col min="11282" max="11520" width="8.88671875" style="476"/>
    <col min="11521" max="11521" width="5.44140625" style="476" customWidth="1"/>
    <col min="11522" max="11522" width="4.44140625" style="476" customWidth="1"/>
    <col min="11523" max="11523" width="8.33203125" style="476" customWidth="1"/>
    <col min="11524" max="11524" width="7.109375" style="476" customWidth="1"/>
    <col min="11525" max="11525" width="9.33203125" style="476" customWidth="1"/>
    <col min="11526" max="11526" width="7.109375" style="476" customWidth="1"/>
    <col min="11527" max="11527" width="9.33203125" style="476" customWidth="1"/>
    <col min="11528" max="11528" width="7.109375" style="476" customWidth="1"/>
    <col min="11529" max="11529" width="9.33203125" style="476" customWidth="1"/>
    <col min="11530" max="11530" width="7.88671875" style="476" customWidth="1"/>
    <col min="11531" max="11533" width="8.5546875" style="476" customWidth="1"/>
    <col min="11534" max="11536" width="8.88671875" style="476"/>
    <col min="11537" max="11537" width="11.109375" style="476" customWidth="1"/>
    <col min="11538" max="11776" width="8.88671875" style="476"/>
    <col min="11777" max="11777" width="5.44140625" style="476" customWidth="1"/>
    <col min="11778" max="11778" width="4.44140625" style="476" customWidth="1"/>
    <col min="11779" max="11779" width="8.33203125" style="476" customWidth="1"/>
    <col min="11780" max="11780" width="7.109375" style="476" customWidth="1"/>
    <col min="11781" max="11781" width="9.33203125" style="476" customWidth="1"/>
    <col min="11782" max="11782" width="7.109375" style="476" customWidth="1"/>
    <col min="11783" max="11783" width="9.33203125" style="476" customWidth="1"/>
    <col min="11784" max="11784" width="7.109375" style="476" customWidth="1"/>
    <col min="11785" max="11785" width="9.33203125" style="476" customWidth="1"/>
    <col min="11786" max="11786" width="7.88671875" style="476" customWidth="1"/>
    <col min="11787" max="11789" width="8.5546875" style="476" customWidth="1"/>
    <col min="11790" max="11792" width="8.88671875" style="476"/>
    <col min="11793" max="11793" width="11.109375" style="476" customWidth="1"/>
    <col min="11794" max="12032" width="8.88671875" style="476"/>
    <col min="12033" max="12033" width="5.44140625" style="476" customWidth="1"/>
    <col min="12034" max="12034" width="4.44140625" style="476" customWidth="1"/>
    <col min="12035" max="12035" width="8.33203125" style="476" customWidth="1"/>
    <col min="12036" max="12036" width="7.109375" style="476" customWidth="1"/>
    <col min="12037" max="12037" width="9.33203125" style="476" customWidth="1"/>
    <col min="12038" max="12038" width="7.109375" style="476" customWidth="1"/>
    <col min="12039" max="12039" width="9.33203125" style="476" customWidth="1"/>
    <col min="12040" max="12040" width="7.109375" style="476" customWidth="1"/>
    <col min="12041" max="12041" width="9.33203125" style="476" customWidth="1"/>
    <col min="12042" max="12042" width="7.88671875" style="476" customWidth="1"/>
    <col min="12043" max="12045" width="8.5546875" style="476" customWidth="1"/>
    <col min="12046" max="12048" width="8.88671875" style="476"/>
    <col min="12049" max="12049" width="11.109375" style="476" customWidth="1"/>
    <col min="12050" max="12288" width="8.88671875" style="476"/>
    <col min="12289" max="12289" width="5.44140625" style="476" customWidth="1"/>
    <col min="12290" max="12290" width="4.44140625" style="476" customWidth="1"/>
    <col min="12291" max="12291" width="8.33203125" style="476" customWidth="1"/>
    <col min="12292" max="12292" width="7.109375" style="476" customWidth="1"/>
    <col min="12293" max="12293" width="9.33203125" style="476" customWidth="1"/>
    <col min="12294" max="12294" width="7.109375" style="476" customWidth="1"/>
    <col min="12295" max="12295" width="9.33203125" style="476" customWidth="1"/>
    <col min="12296" max="12296" width="7.109375" style="476" customWidth="1"/>
    <col min="12297" max="12297" width="9.33203125" style="476" customWidth="1"/>
    <col min="12298" max="12298" width="7.88671875" style="476" customWidth="1"/>
    <col min="12299" max="12301" width="8.5546875" style="476" customWidth="1"/>
    <col min="12302" max="12304" width="8.88671875" style="476"/>
    <col min="12305" max="12305" width="11.109375" style="476" customWidth="1"/>
    <col min="12306" max="12544" width="8.88671875" style="476"/>
    <col min="12545" max="12545" width="5.44140625" style="476" customWidth="1"/>
    <col min="12546" max="12546" width="4.44140625" style="476" customWidth="1"/>
    <col min="12547" max="12547" width="8.33203125" style="476" customWidth="1"/>
    <col min="12548" max="12548" width="7.109375" style="476" customWidth="1"/>
    <col min="12549" max="12549" width="9.33203125" style="476" customWidth="1"/>
    <col min="12550" max="12550" width="7.109375" style="476" customWidth="1"/>
    <col min="12551" max="12551" width="9.33203125" style="476" customWidth="1"/>
    <col min="12552" max="12552" width="7.109375" style="476" customWidth="1"/>
    <col min="12553" max="12553" width="9.33203125" style="476" customWidth="1"/>
    <col min="12554" max="12554" width="7.88671875" style="476" customWidth="1"/>
    <col min="12555" max="12557" width="8.5546875" style="476" customWidth="1"/>
    <col min="12558" max="12560" width="8.88671875" style="476"/>
    <col min="12561" max="12561" width="11.109375" style="476" customWidth="1"/>
    <col min="12562" max="12800" width="8.88671875" style="476"/>
    <col min="12801" max="12801" width="5.44140625" style="476" customWidth="1"/>
    <col min="12802" max="12802" width="4.44140625" style="476" customWidth="1"/>
    <col min="12803" max="12803" width="8.33203125" style="476" customWidth="1"/>
    <col min="12804" max="12804" width="7.109375" style="476" customWidth="1"/>
    <col min="12805" max="12805" width="9.33203125" style="476" customWidth="1"/>
    <col min="12806" max="12806" width="7.109375" style="476" customWidth="1"/>
    <col min="12807" max="12807" width="9.33203125" style="476" customWidth="1"/>
    <col min="12808" max="12808" width="7.109375" style="476" customWidth="1"/>
    <col min="12809" max="12809" width="9.33203125" style="476" customWidth="1"/>
    <col min="12810" max="12810" width="7.88671875" style="476" customWidth="1"/>
    <col min="12811" max="12813" width="8.5546875" style="476" customWidth="1"/>
    <col min="12814" max="12816" width="8.88671875" style="476"/>
    <col min="12817" max="12817" width="11.109375" style="476" customWidth="1"/>
    <col min="12818" max="13056" width="8.88671875" style="476"/>
    <col min="13057" max="13057" width="5.44140625" style="476" customWidth="1"/>
    <col min="13058" max="13058" width="4.44140625" style="476" customWidth="1"/>
    <col min="13059" max="13059" width="8.33203125" style="476" customWidth="1"/>
    <col min="13060" max="13060" width="7.109375" style="476" customWidth="1"/>
    <col min="13061" max="13061" width="9.33203125" style="476" customWidth="1"/>
    <col min="13062" max="13062" width="7.109375" style="476" customWidth="1"/>
    <col min="13063" max="13063" width="9.33203125" style="476" customWidth="1"/>
    <col min="13064" max="13064" width="7.109375" style="476" customWidth="1"/>
    <col min="13065" max="13065" width="9.33203125" style="476" customWidth="1"/>
    <col min="13066" max="13066" width="7.88671875" style="476" customWidth="1"/>
    <col min="13067" max="13069" width="8.5546875" style="476" customWidth="1"/>
    <col min="13070" max="13072" width="8.88671875" style="476"/>
    <col min="13073" max="13073" width="11.109375" style="476" customWidth="1"/>
    <col min="13074" max="13312" width="8.88671875" style="476"/>
    <col min="13313" max="13313" width="5.44140625" style="476" customWidth="1"/>
    <col min="13314" max="13314" width="4.44140625" style="476" customWidth="1"/>
    <col min="13315" max="13315" width="8.33203125" style="476" customWidth="1"/>
    <col min="13316" max="13316" width="7.109375" style="476" customWidth="1"/>
    <col min="13317" max="13317" width="9.33203125" style="476" customWidth="1"/>
    <col min="13318" max="13318" width="7.109375" style="476" customWidth="1"/>
    <col min="13319" max="13319" width="9.33203125" style="476" customWidth="1"/>
    <col min="13320" max="13320" width="7.109375" style="476" customWidth="1"/>
    <col min="13321" max="13321" width="9.33203125" style="476" customWidth="1"/>
    <col min="13322" max="13322" width="7.88671875" style="476" customWidth="1"/>
    <col min="13323" max="13325" width="8.5546875" style="476" customWidth="1"/>
    <col min="13326" max="13328" width="8.88671875" style="476"/>
    <col min="13329" max="13329" width="11.109375" style="476" customWidth="1"/>
    <col min="13330" max="13568" width="8.88671875" style="476"/>
    <col min="13569" max="13569" width="5.44140625" style="476" customWidth="1"/>
    <col min="13570" max="13570" width="4.44140625" style="476" customWidth="1"/>
    <col min="13571" max="13571" width="8.33203125" style="476" customWidth="1"/>
    <col min="13572" max="13572" width="7.109375" style="476" customWidth="1"/>
    <col min="13573" max="13573" width="9.33203125" style="476" customWidth="1"/>
    <col min="13574" max="13574" width="7.109375" style="476" customWidth="1"/>
    <col min="13575" max="13575" width="9.33203125" style="476" customWidth="1"/>
    <col min="13576" max="13576" width="7.109375" style="476" customWidth="1"/>
    <col min="13577" max="13577" width="9.33203125" style="476" customWidth="1"/>
    <col min="13578" max="13578" width="7.88671875" style="476" customWidth="1"/>
    <col min="13579" max="13581" width="8.5546875" style="476" customWidth="1"/>
    <col min="13582" max="13584" width="8.88671875" style="476"/>
    <col min="13585" max="13585" width="11.109375" style="476" customWidth="1"/>
    <col min="13586" max="13824" width="8.88671875" style="476"/>
    <col min="13825" max="13825" width="5.44140625" style="476" customWidth="1"/>
    <col min="13826" max="13826" width="4.44140625" style="476" customWidth="1"/>
    <col min="13827" max="13827" width="8.33203125" style="476" customWidth="1"/>
    <col min="13828" max="13828" width="7.109375" style="476" customWidth="1"/>
    <col min="13829" max="13829" width="9.33203125" style="476" customWidth="1"/>
    <col min="13830" max="13830" width="7.109375" style="476" customWidth="1"/>
    <col min="13831" max="13831" width="9.33203125" style="476" customWidth="1"/>
    <col min="13832" max="13832" width="7.109375" style="476" customWidth="1"/>
    <col min="13833" max="13833" width="9.33203125" style="476" customWidth="1"/>
    <col min="13834" max="13834" width="7.88671875" style="476" customWidth="1"/>
    <col min="13835" max="13837" width="8.5546875" style="476" customWidth="1"/>
    <col min="13838" max="13840" width="8.88671875" style="476"/>
    <col min="13841" max="13841" width="11.109375" style="476" customWidth="1"/>
    <col min="13842" max="14080" width="8.88671875" style="476"/>
    <col min="14081" max="14081" width="5.44140625" style="476" customWidth="1"/>
    <col min="14082" max="14082" width="4.44140625" style="476" customWidth="1"/>
    <col min="14083" max="14083" width="8.33203125" style="476" customWidth="1"/>
    <col min="14084" max="14084" width="7.109375" style="476" customWidth="1"/>
    <col min="14085" max="14085" width="9.33203125" style="476" customWidth="1"/>
    <col min="14086" max="14086" width="7.109375" style="476" customWidth="1"/>
    <col min="14087" max="14087" width="9.33203125" style="476" customWidth="1"/>
    <col min="14088" max="14088" width="7.109375" style="476" customWidth="1"/>
    <col min="14089" max="14089" width="9.33203125" style="476" customWidth="1"/>
    <col min="14090" max="14090" width="7.88671875" style="476" customWidth="1"/>
    <col min="14091" max="14093" width="8.5546875" style="476" customWidth="1"/>
    <col min="14094" max="14096" width="8.88671875" style="476"/>
    <col min="14097" max="14097" width="11.109375" style="476" customWidth="1"/>
    <col min="14098" max="14336" width="8.88671875" style="476"/>
    <col min="14337" max="14337" width="5.44140625" style="476" customWidth="1"/>
    <col min="14338" max="14338" width="4.44140625" style="476" customWidth="1"/>
    <col min="14339" max="14339" width="8.33203125" style="476" customWidth="1"/>
    <col min="14340" max="14340" width="7.109375" style="476" customWidth="1"/>
    <col min="14341" max="14341" width="9.33203125" style="476" customWidth="1"/>
    <col min="14342" max="14342" width="7.109375" style="476" customWidth="1"/>
    <col min="14343" max="14343" width="9.33203125" style="476" customWidth="1"/>
    <col min="14344" max="14344" width="7.109375" style="476" customWidth="1"/>
    <col min="14345" max="14345" width="9.33203125" style="476" customWidth="1"/>
    <col min="14346" max="14346" width="7.88671875" style="476" customWidth="1"/>
    <col min="14347" max="14349" width="8.5546875" style="476" customWidth="1"/>
    <col min="14350" max="14352" width="8.88671875" style="476"/>
    <col min="14353" max="14353" width="11.109375" style="476" customWidth="1"/>
    <col min="14354" max="14592" width="8.88671875" style="476"/>
    <col min="14593" max="14593" width="5.44140625" style="476" customWidth="1"/>
    <col min="14594" max="14594" width="4.44140625" style="476" customWidth="1"/>
    <col min="14595" max="14595" width="8.33203125" style="476" customWidth="1"/>
    <col min="14596" max="14596" width="7.109375" style="476" customWidth="1"/>
    <col min="14597" max="14597" width="9.33203125" style="476" customWidth="1"/>
    <col min="14598" max="14598" width="7.109375" style="476" customWidth="1"/>
    <col min="14599" max="14599" width="9.33203125" style="476" customWidth="1"/>
    <col min="14600" max="14600" width="7.109375" style="476" customWidth="1"/>
    <col min="14601" max="14601" width="9.33203125" style="476" customWidth="1"/>
    <col min="14602" max="14602" width="7.88671875" style="476" customWidth="1"/>
    <col min="14603" max="14605" width="8.5546875" style="476" customWidth="1"/>
    <col min="14606" max="14608" width="8.88671875" style="476"/>
    <col min="14609" max="14609" width="11.109375" style="476" customWidth="1"/>
    <col min="14610" max="14848" width="8.88671875" style="476"/>
    <col min="14849" max="14849" width="5.44140625" style="476" customWidth="1"/>
    <col min="14850" max="14850" width="4.44140625" style="476" customWidth="1"/>
    <col min="14851" max="14851" width="8.33203125" style="476" customWidth="1"/>
    <col min="14852" max="14852" width="7.109375" style="476" customWidth="1"/>
    <col min="14853" max="14853" width="9.33203125" style="476" customWidth="1"/>
    <col min="14854" max="14854" width="7.109375" style="476" customWidth="1"/>
    <col min="14855" max="14855" width="9.33203125" style="476" customWidth="1"/>
    <col min="14856" max="14856" width="7.109375" style="476" customWidth="1"/>
    <col min="14857" max="14857" width="9.33203125" style="476" customWidth="1"/>
    <col min="14858" max="14858" width="7.88671875" style="476" customWidth="1"/>
    <col min="14859" max="14861" width="8.5546875" style="476" customWidth="1"/>
    <col min="14862" max="14864" width="8.88671875" style="476"/>
    <col min="14865" max="14865" width="11.109375" style="476" customWidth="1"/>
    <col min="14866" max="15104" width="8.88671875" style="476"/>
    <col min="15105" max="15105" width="5.44140625" style="476" customWidth="1"/>
    <col min="15106" max="15106" width="4.44140625" style="476" customWidth="1"/>
    <col min="15107" max="15107" width="8.33203125" style="476" customWidth="1"/>
    <col min="15108" max="15108" width="7.109375" style="476" customWidth="1"/>
    <col min="15109" max="15109" width="9.33203125" style="476" customWidth="1"/>
    <col min="15110" max="15110" width="7.109375" style="476" customWidth="1"/>
    <col min="15111" max="15111" width="9.33203125" style="476" customWidth="1"/>
    <col min="15112" max="15112" width="7.109375" style="476" customWidth="1"/>
    <col min="15113" max="15113" width="9.33203125" style="476" customWidth="1"/>
    <col min="15114" max="15114" width="7.88671875" style="476" customWidth="1"/>
    <col min="15115" max="15117" width="8.5546875" style="476" customWidth="1"/>
    <col min="15118" max="15120" width="8.88671875" style="476"/>
    <col min="15121" max="15121" width="11.109375" style="476" customWidth="1"/>
    <col min="15122" max="15360" width="8.88671875" style="476"/>
    <col min="15361" max="15361" width="5.44140625" style="476" customWidth="1"/>
    <col min="15362" max="15362" width="4.44140625" style="476" customWidth="1"/>
    <col min="15363" max="15363" width="8.33203125" style="476" customWidth="1"/>
    <col min="15364" max="15364" width="7.109375" style="476" customWidth="1"/>
    <col min="15365" max="15365" width="9.33203125" style="476" customWidth="1"/>
    <col min="15366" max="15366" width="7.109375" style="476" customWidth="1"/>
    <col min="15367" max="15367" width="9.33203125" style="476" customWidth="1"/>
    <col min="15368" max="15368" width="7.109375" style="476" customWidth="1"/>
    <col min="15369" max="15369" width="9.33203125" style="476" customWidth="1"/>
    <col min="15370" max="15370" width="7.88671875" style="476" customWidth="1"/>
    <col min="15371" max="15373" width="8.5546875" style="476" customWidth="1"/>
    <col min="15374" max="15376" width="8.88671875" style="476"/>
    <col min="15377" max="15377" width="11.109375" style="476" customWidth="1"/>
    <col min="15378" max="15616" width="8.88671875" style="476"/>
    <col min="15617" max="15617" width="5.44140625" style="476" customWidth="1"/>
    <col min="15618" max="15618" width="4.44140625" style="476" customWidth="1"/>
    <col min="15619" max="15619" width="8.33203125" style="476" customWidth="1"/>
    <col min="15620" max="15620" width="7.109375" style="476" customWidth="1"/>
    <col min="15621" max="15621" width="9.33203125" style="476" customWidth="1"/>
    <col min="15622" max="15622" width="7.109375" style="476" customWidth="1"/>
    <col min="15623" max="15623" width="9.33203125" style="476" customWidth="1"/>
    <col min="15624" max="15624" width="7.109375" style="476" customWidth="1"/>
    <col min="15625" max="15625" width="9.33203125" style="476" customWidth="1"/>
    <col min="15626" max="15626" width="7.88671875" style="476" customWidth="1"/>
    <col min="15627" max="15629" width="8.5546875" style="476" customWidth="1"/>
    <col min="15630" max="15632" width="8.88671875" style="476"/>
    <col min="15633" max="15633" width="11.109375" style="476" customWidth="1"/>
    <col min="15634" max="15872" width="8.88671875" style="476"/>
    <col min="15873" max="15873" width="5.44140625" style="476" customWidth="1"/>
    <col min="15874" max="15874" width="4.44140625" style="476" customWidth="1"/>
    <col min="15875" max="15875" width="8.33203125" style="476" customWidth="1"/>
    <col min="15876" max="15876" width="7.109375" style="476" customWidth="1"/>
    <col min="15877" max="15877" width="9.33203125" style="476" customWidth="1"/>
    <col min="15878" max="15878" width="7.109375" style="476" customWidth="1"/>
    <col min="15879" max="15879" width="9.33203125" style="476" customWidth="1"/>
    <col min="15880" max="15880" width="7.109375" style="476" customWidth="1"/>
    <col min="15881" max="15881" width="9.33203125" style="476" customWidth="1"/>
    <col min="15882" max="15882" width="7.88671875" style="476" customWidth="1"/>
    <col min="15883" max="15885" width="8.5546875" style="476" customWidth="1"/>
    <col min="15886" max="15888" width="8.88671875" style="476"/>
    <col min="15889" max="15889" width="11.109375" style="476" customWidth="1"/>
    <col min="15890" max="16128" width="8.88671875" style="476"/>
    <col min="16129" max="16129" width="5.44140625" style="476" customWidth="1"/>
    <col min="16130" max="16130" width="4.44140625" style="476" customWidth="1"/>
    <col min="16131" max="16131" width="8.33203125" style="476" customWidth="1"/>
    <col min="16132" max="16132" width="7.109375" style="476" customWidth="1"/>
    <col min="16133" max="16133" width="9.33203125" style="476" customWidth="1"/>
    <col min="16134" max="16134" width="7.109375" style="476" customWidth="1"/>
    <col min="16135" max="16135" width="9.33203125" style="476" customWidth="1"/>
    <col min="16136" max="16136" width="7.109375" style="476" customWidth="1"/>
    <col min="16137" max="16137" width="9.33203125" style="476" customWidth="1"/>
    <col min="16138" max="16138" width="7.88671875" style="476" customWidth="1"/>
    <col min="16139" max="16141" width="8.5546875" style="476" customWidth="1"/>
    <col min="16142" max="16144" width="8.88671875" style="476"/>
    <col min="16145" max="16145" width="11.109375" style="476" customWidth="1"/>
    <col min="16146" max="16384" width="8.88671875" style="476"/>
  </cols>
  <sheetData>
    <row r="1" spans="1:19" ht="24.6" x14ac:dyDescent="0.25">
      <c r="A1" s="821" t="s">
        <v>131</v>
      </c>
      <c r="B1" s="821"/>
      <c r="C1" s="821"/>
      <c r="D1" s="821"/>
      <c r="E1" s="821"/>
      <c r="F1" s="821"/>
      <c r="G1" s="472"/>
      <c r="H1" s="473" t="s">
        <v>64</v>
      </c>
      <c r="I1" s="474"/>
      <c r="J1" s="475"/>
      <c r="L1" s="477"/>
      <c r="M1" s="478"/>
      <c r="N1" s="479"/>
      <c r="O1" s="479" t="s">
        <v>13</v>
      </c>
      <c r="P1" s="479"/>
      <c r="Q1" s="480"/>
      <c r="R1" s="479"/>
    </row>
    <row r="2" spans="1:19" x14ac:dyDescent="0.25">
      <c r="A2" s="481" t="s">
        <v>248</v>
      </c>
      <c r="B2" s="482"/>
      <c r="C2" s="482"/>
      <c r="D2" s="482"/>
      <c r="E2" s="482">
        <f>[1]Altalanos!$A$8</f>
        <v>0</v>
      </c>
      <c r="F2" s="482"/>
      <c r="G2" s="483"/>
      <c r="H2" s="484"/>
      <c r="I2" s="484"/>
      <c r="J2" s="485"/>
      <c r="K2" s="477"/>
      <c r="L2" s="477"/>
      <c r="M2" s="477"/>
      <c r="N2" s="486"/>
      <c r="O2" s="487"/>
      <c r="P2" s="486"/>
      <c r="Q2" s="487"/>
      <c r="R2" s="486"/>
    </row>
    <row r="3" spans="1:19" x14ac:dyDescent="0.25">
      <c r="A3" s="488" t="s">
        <v>24</v>
      </c>
      <c r="B3" s="488"/>
      <c r="C3" s="488"/>
      <c r="D3" s="488"/>
      <c r="E3" s="488" t="s">
        <v>21</v>
      </c>
      <c r="F3" s="488"/>
      <c r="G3" s="488"/>
      <c r="H3" s="488" t="s">
        <v>29</v>
      </c>
      <c r="I3" s="488"/>
      <c r="J3" s="489"/>
      <c r="K3" s="488"/>
      <c r="L3" s="490" t="s">
        <v>30</v>
      </c>
      <c r="M3" s="488"/>
      <c r="N3" s="491"/>
      <c r="O3" s="492"/>
      <c r="P3" s="491"/>
      <c r="Q3" s="493" t="s">
        <v>76</v>
      </c>
      <c r="R3" s="494" t="s">
        <v>82</v>
      </c>
      <c r="S3" s="495"/>
    </row>
    <row r="4" spans="1:19" ht="13.8" thickBot="1" x14ac:dyDescent="0.3">
      <c r="A4" s="822"/>
      <c r="B4" s="822"/>
      <c r="C4" s="822"/>
      <c r="D4" s="496"/>
      <c r="E4" s="497">
        <f>[1]Altalanos!$C$10</f>
        <v>0</v>
      </c>
      <c r="F4" s="497"/>
      <c r="G4" s="497"/>
      <c r="H4" s="307"/>
      <c r="I4" s="497"/>
      <c r="J4" s="498"/>
      <c r="K4" s="307"/>
      <c r="L4" s="499">
        <f>[1]Altalanos!$E$10</f>
        <v>0</v>
      </c>
      <c r="M4" s="307"/>
      <c r="N4" s="500"/>
      <c r="O4" s="501"/>
      <c r="P4" s="500"/>
      <c r="Q4" s="502" t="s">
        <v>83</v>
      </c>
      <c r="R4" s="503" t="s">
        <v>78</v>
      </c>
      <c r="S4" s="495"/>
    </row>
    <row r="5" spans="1:19" x14ac:dyDescent="0.25">
      <c r="A5" s="504"/>
      <c r="B5" s="504" t="s">
        <v>49</v>
      </c>
      <c r="C5" s="504" t="s">
        <v>66</v>
      </c>
      <c r="D5" s="504" t="s">
        <v>43</v>
      </c>
      <c r="E5" s="504" t="s">
        <v>71</v>
      </c>
      <c r="F5" s="504"/>
      <c r="G5" s="504" t="s">
        <v>28</v>
      </c>
      <c r="H5" s="504"/>
      <c r="I5" s="504" t="s">
        <v>31</v>
      </c>
      <c r="J5" s="504"/>
      <c r="K5" s="505" t="s">
        <v>72</v>
      </c>
      <c r="L5" s="505" t="s">
        <v>73</v>
      </c>
      <c r="M5" s="505"/>
      <c r="Q5" s="506" t="s">
        <v>84</v>
      </c>
      <c r="R5" s="507" t="s">
        <v>80</v>
      </c>
      <c r="S5" s="495"/>
    </row>
    <row r="6" spans="1:19" x14ac:dyDescent="0.25">
      <c r="A6" s="508"/>
      <c r="B6" s="508"/>
      <c r="C6" s="508"/>
      <c r="D6" s="508"/>
      <c r="E6" s="508"/>
      <c r="F6" s="508"/>
      <c r="G6" s="508"/>
      <c r="H6" s="508"/>
      <c r="I6" s="508"/>
      <c r="J6" s="508"/>
      <c r="K6" s="509"/>
      <c r="L6" s="509"/>
      <c r="M6" s="509"/>
    </row>
    <row r="7" spans="1:19" x14ac:dyDescent="0.25">
      <c r="A7" s="508"/>
      <c r="B7" s="508"/>
      <c r="C7" s="510" t="str">
        <f>IF($B8="","",VLOOKUP($B8,'[1]1D ELO'!$A$7:$P$22,5))</f>
        <v/>
      </c>
      <c r="D7" s="823" t="str">
        <f>IF($B8="","",VLOOKUP($B8,'[1]1D ELO'!$A$7:$P$23,15))</f>
        <v/>
      </c>
      <c r="E7" s="512" t="s">
        <v>218</v>
      </c>
      <c r="F7" s="513"/>
      <c r="G7" s="512" t="s">
        <v>217</v>
      </c>
      <c r="H7" s="513"/>
      <c r="I7" s="512" t="str">
        <f>IF($B8="","",VLOOKUP($B8,'[1]1D ELO'!$A$7:$P$22,4))</f>
        <v/>
      </c>
      <c r="J7" s="508"/>
      <c r="K7" s="508"/>
      <c r="L7" s="508"/>
      <c r="M7" s="508"/>
    </row>
    <row r="8" spans="1:19" x14ac:dyDescent="0.25">
      <c r="A8" s="514" t="s">
        <v>68</v>
      </c>
      <c r="B8" s="515"/>
      <c r="C8" s="510" t="str">
        <f>IF($B8="","",VLOOKUP($B8,'[1]1D ELO'!$A$7:$P$22,11))</f>
        <v/>
      </c>
      <c r="D8" s="824"/>
      <c r="E8" s="512" t="s">
        <v>219</v>
      </c>
      <c r="F8" s="513"/>
      <c r="G8" s="512" t="s">
        <v>220</v>
      </c>
      <c r="H8" s="513"/>
      <c r="I8" s="512" t="str">
        <f>IF($B8="","",VLOOKUP($B8,'[1]1D ELO'!$A$7:$P$22,10))</f>
        <v/>
      </c>
      <c r="J8" s="508"/>
      <c r="K8" s="835" t="s">
        <v>448</v>
      </c>
      <c r="L8" s="516"/>
      <c r="M8" s="508"/>
    </row>
    <row r="9" spans="1:19" x14ac:dyDescent="0.25">
      <c r="A9" s="514"/>
      <c r="B9" s="517"/>
      <c r="C9" s="511"/>
      <c r="D9" s="511"/>
      <c r="E9" s="518"/>
      <c r="F9" s="508"/>
      <c r="G9" s="518"/>
      <c r="H9" s="508"/>
      <c r="I9" s="518"/>
      <c r="J9" s="508"/>
      <c r="K9" s="665"/>
      <c r="L9" s="508"/>
      <c r="M9" s="508"/>
    </row>
    <row r="10" spans="1:19" x14ac:dyDescent="0.25">
      <c r="A10" s="514"/>
      <c r="B10" s="517"/>
      <c r="C10" s="510" t="str">
        <f>IF($B11="","",VLOOKUP($B11,'[1]1D ELO'!$A$7:$P$22,5))</f>
        <v/>
      </c>
      <c r="D10" s="823" t="str">
        <f>IF($B11="","",VLOOKUP($B11,'[1]1D ELO'!$A$7:$P$23,15))</f>
        <v/>
      </c>
      <c r="E10" s="512" t="s">
        <v>221</v>
      </c>
      <c r="F10" s="513"/>
      <c r="G10" s="512" t="s">
        <v>222</v>
      </c>
      <c r="H10" s="513"/>
      <c r="I10" s="512" t="str">
        <f>IF($B11="","",VLOOKUP($B11,'[1]1D ELO'!$A$7:$P$22,4))</f>
        <v/>
      </c>
      <c r="J10" s="508"/>
      <c r="K10" s="665"/>
      <c r="L10" s="508"/>
      <c r="M10" s="508"/>
    </row>
    <row r="11" spans="1:19" x14ac:dyDescent="0.25">
      <c r="A11" s="514" t="s">
        <v>69</v>
      </c>
      <c r="B11" s="515"/>
      <c r="C11" s="510" t="str">
        <f>IF($B11="","",VLOOKUP($B11,'[1]1D ELO'!$A$7:$P$22,11))</f>
        <v/>
      </c>
      <c r="D11" s="824"/>
      <c r="E11" s="512" t="s">
        <v>223</v>
      </c>
      <c r="F11" s="513"/>
      <c r="G11" s="512" t="s">
        <v>224</v>
      </c>
      <c r="H11" s="513"/>
      <c r="I11" s="512" t="str">
        <f>IF($B11="","",VLOOKUP($B11,'[1]1D ELO'!$A$7:$P$22,10))</f>
        <v/>
      </c>
      <c r="J11" s="508"/>
      <c r="K11" s="835" t="s">
        <v>450</v>
      </c>
      <c r="L11" s="516"/>
      <c r="M11" s="508"/>
    </row>
    <row r="12" spans="1:19" x14ac:dyDescent="0.25">
      <c r="A12" s="514"/>
      <c r="B12" s="517"/>
      <c r="C12" s="511"/>
      <c r="D12" s="511"/>
      <c r="E12" s="518"/>
      <c r="F12" s="508"/>
      <c r="G12" s="518"/>
      <c r="H12" s="508"/>
      <c r="I12" s="518"/>
      <c r="J12" s="508"/>
      <c r="K12" s="665"/>
      <c r="L12" s="508"/>
      <c r="M12" s="508"/>
    </row>
    <row r="13" spans="1:19" x14ac:dyDescent="0.25">
      <c r="A13" s="514"/>
      <c r="B13" s="517"/>
      <c r="C13" s="510" t="str">
        <f>IF($B14="","",VLOOKUP($B14,'[1]1D ELO'!$A$7:$P$22,5))</f>
        <v/>
      </c>
      <c r="D13" s="823" t="str">
        <f>IF($B14="","",VLOOKUP($B14,'[1]1D ELO'!$A$7:$P$23,15))</f>
        <v/>
      </c>
      <c r="E13" s="512" t="s">
        <v>225</v>
      </c>
      <c r="F13" s="513"/>
      <c r="G13" s="512" t="s">
        <v>226</v>
      </c>
      <c r="H13" s="513"/>
      <c r="I13" s="512" t="str">
        <f>IF($B14="","",VLOOKUP($B14,'[1]1D ELO'!$A$7:$P$22,4))</f>
        <v/>
      </c>
      <c r="J13" s="508"/>
      <c r="K13" s="665"/>
      <c r="L13" s="508"/>
      <c r="M13" s="508"/>
    </row>
    <row r="14" spans="1:19" x14ac:dyDescent="0.25">
      <c r="A14" s="514" t="s">
        <v>70</v>
      </c>
      <c r="B14" s="515"/>
      <c r="C14" s="510" t="str">
        <f>IF($B14="","",VLOOKUP($B14,'[1]1D ELO'!$A$7:$P$22,11))</f>
        <v/>
      </c>
      <c r="D14" s="824"/>
      <c r="E14" s="512" t="s">
        <v>227</v>
      </c>
      <c r="F14" s="513"/>
      <c r="G14" s="512" t="s">
        <v>228</v>
      </c>
      <c r="H14" s="513"/>
      <c r="I14" s="512" t="str">
        <f>IF($B14="","",VLOOKUP($B14,'[1]1D ELO'!$A$7:$P$22,10))</f>
        <v/>
      </c>
      <c r="J14" s="508"/>
      <c r="K14" s="835" t="s">
        <v>449</v>
      </c>
      <c r="L14" s="516"/>
      <c r="M14" s="508"/>
    </row>
    <row r="15" spans="1:19" x14ac:dyDescent="0.25">
      <c r="A15" s="508"/>
      <c r="B15" s="508"/>
      <c r="C15" s="508"/>
      <c r="D15" s="508"/>
      <c r="E15" s="508"/>
      <c r="F15" s="508"/>
      <c r="G15" s="508"/>
      <c r="H15" s="508"/>
      <c r="I15" s="508"/>
      <c r="J15" s="508"/>
      <c r="K15" s="508"/>
      <c r="L15" s="508"/>
      <c r="M15" s="508"/>
    </row>
    <row r="16" spans="1:19" x14ac:dyDescent="0.25">
      <c r="A16" s="508"/>
      <c r="B16" s="508"/>
      <c r="C16" s="508"/>
      <c r="D16" s="508"/>
      <c r="E16" s="508"/>
      <c r="F16" s="508"/>
      <c r="G16" s="508"/>
      <c r="H16" s="508"/>
      <c r="I16" s="508"/>
      <c r="J16" s="508"/>
      <c r="K16" s="508"/>
      <c r="L16" s="508"/>
      <c r="M16" s="508"/>
    </row>
    <row r="17" spans="1:13" x14ac:dyDescent="0.25">
      <c r="A17" s="508"/>
      <c r="B17" s="508"/>
      <c r="C17" s="508"/>
      <c r="D17" s="508"/>
      <c r="E17" s="508"/>
      <c r="F17" s="508"/>
      <c r="G17" s="508"/>
      <c r="H17" s="508"/>
      <c r="I17" s="508"/>
      <c r="J17" s="508"/>
      <c r="K17" s="508"/>
      <c r="L17" s="508"/>
      <c r="M17" s="508"/>
    </row>
    <row r="18" spans="1:13" x14ac:dyDescent="0.25">
      <c r="A18" s="508"/>
      <c r="B18" s="508"/>
      <c r="C18" s="508"/>
      <c r="D18" s="508"/>
      <c r="E18" s="508"/>
      <c r="F18" s="508"/>
      <c r="G18" s="508"/>
      <c r="H18" s="508"/>
      <c r="I18" s="508"/>
      <c r="J18" s="508"/>
      <c r="K18" s="508"/>
      <c r="L18" s="508"/>
      <c r="M18" s="508"/>
    </row>
    <row r="19" spans="1:13" x14ac:dyDescent="0.25">
      <c r="A19" s="508"/>
      <c r="B19" s="508"/>
      <c r="C19" s="508"/>
      <c r="D19" s="508"/>
      <c r="E19" s="508"/>
      <c r="F19" s="508"/>
      <c r="G19" s="508"/>
      <c r="H19" s="508"/>
      <c r="I19" s="508"/>
      <c r="J19" s="508"/>
      <c r="K19" s="508"/>
      <c r="L19" s="508"/>
      <c r="M19" s="508"/>
    </row>
    <row r="20" spans="1:13" x14ac:dyDescent="0.25">
      <c r="A20" s="508"/>
      <c r="B20" s="508"/>
      <c r="C20" s="508"/>
      <c r="D20" s="508"/>
      <c r="E20" s="508"/>
      <c r="F20" s="508"/>
      <c r="G20" s="508"/>
      <c r="H20" s="508"/>
      <c r="I20" s="508"/>
      <c r="J20" s="508"/>
      <c r="K20" s="508"/>
      <c r="L20" s="508"/>
      <c r="M20" s="508"/>
    </row>
    <row r="21" spans="1:13" ht="18.75" customHeight="1" x14ac:dyDescent="0.25">
      <c r="A21" s="508"/>
      <c r="B21" s="820"/>
      <c r="C21" s="820"/>
      <c r="D21" s="819" t="str">
        <f>CONCATENATE(E7,"/",E8)</f>
        <v>Horváth/Monostori</v>
      </c>
      <c r="E21" s="819"/>
      <c r="F21" s="819" t="str">
        <f>CONCATENATE(E10,"/",E11)</f>
        <v>Bognár/Fehér</v>
      </c>
      <c r="G21" s="819"/>
      <c r="H21" s="819" t="str">
        <f>CONCATENATE(E13,"/",E14)</f>
        <v>Bánfai/Nemes</v>
      </c>
      <c r="I21" s="819"/>
      <c r="J21" s="508"/>
      <c r="K21" s="508"/>
      <c r="L21" s="508"/>
      <c r="M21" s="508"/>
    </row>
    <row r="22" spans="1:13" ht="18.75" customHeight="1" x14ac:dyDescent="0.25">
      <c r="A22" s="519" t="s">
        <v>68</v>
      </c>
      <c r="B22" s="816" t="str">
        <f>CONCATENATE(E7,"/",E8)</f>
        <v>Horváth/Monostori</v>
      </c>
      <c r="C22" s="816"/>
      <c r="D22" s="818"/>
      <c r="E22" s="818"/>
      <c r="F22" s="817" t="s">
        <v>388</v>
      </c>
      <c r="G22" s="817"/>
      <c r="H22" s="817" t="s">
        <v>391</v>
      </c>
      <c r="I22" s="817"/>
      <c r="J22" s="508"/>
      <c r="K22" s="508"/>
      <c r="L22" s="508"/>
      <c r="M22" s="508"/>
    </row>
    <row r="23" spans="1:13" ht="18.75" customHeight="1" x14ac:dyDescent="0.25">
      <c r="A23" s="519" t="s">
        <v>69</v>
      </c>
      <c r="B23" s="816" t="str">
        <f>CONCATENATE(E10,"/",E11)</f>
        <v>Bognár/Fehér</v>
      </c>
      <c r="C23" s="816"/>
      <c r="D23" s="825" t="s">
        <v>204</v>
      </c>
      <c r="E23" s="817"/>
      <c r="F23" s="818"/>
      <c r="G23" s="818"/>
      <c r="H23" s="817" t="s">
        <v>196</v>
      </c>
      <c r="I23" s="817"/>
      <c r="J23" s="508"/>
      <c r="K23" s="508"/>
      <c r="L23" s="508"/>
      <c r="M23" s="508"/>
    </row>
    <row r="24" spans="1:13" ht="18.75" customHeight="1" x14ac:dyDescent="0.25">
      <c r="A24" s="519" t="s">
        <v>70</v>
      </c>
      <c r="B24" s="816" t="str">
        <f>CONCATENATE(E13,"/",E14)</f>
        <v>Bánfai/Nemes</v>
      </c>
      <c r="C24" s="816"/>
      <c r="D24" s="817" t="s">
        <v>390</v>
      </c>
      <c r="E24" s="817"/>
      <c r="F24" s="817" t="s">
        <v>389</v>
      </c>
      <c r="G24" s="817"/>
      <c r="H24" s="818"/>
      <c r="I24" s="818"/>
      <c r="J24" s="508"/>
      <c r="K24" s="508"/>
      <c r="L24" s="508"/>
      <c r="M24" s="508"/>
    </row>
    <row r="25" spans="1:13" x14ac:dyDescent="0.25">
      <c r="A25" s="508"/>
      <c r="B25" s="508"/>
      <c r="C25" s="508"/>
      <c r="D25" s="508"/>
      <c r="E25" s="508"/>
      <c r="F25" s="508"/>
      <c r="G25" s="508"/>
      <c r="H25" s="508"/>
      <c r="I25" s="508"/>
      <c r="J25" s="508"/>
      <c r="K25" s="508"/>
      <c r="L25" s="508"/>
      <c r="M25" s="508"/>
    </row>
    <row r="26" spans="1:13" x14ac:dyDescent="0.25">
      <c r="A26" s="508"/>
      <c r="B26" s="508"/>
      <c r="C26" s="508"/>
      <c r="D26" s="508"/>
      <c r="E26" s="508"/>
      <c r="F26" s="508"/>
      <c r="G26" s="508"/>
      <c r="H26" s="508"/>
      <c r="I26" s="508"/>
      <c r="J26" s="508"/>
      <c r="K26" s="508"/>
      <c r="L26" s="508"/>
      <c r="M26" s="508"/>
    </row>
    <row r="27" spans="1:13" x14ac:dyDescent="0.25">
      <c r="A27" s="508"/>
      <c r="B27" s="508"/>
      <c r="C27" s="508"/>
      <c r="D27" s="508"/>
      <c r="E27" s="508"/>
      <c r="F27" s="508"/>
      <c r="G27" s="508"/>
      <c r="H27" s="508"/>
      <c r="I27" s="508"/>
      <c r="J27" s="508"/>
      <c r="K27" s="508"/>
      <c r="L27" s="508"/>
      <c r="M27" s="508"/>
    </row>
    <row r="28" spans="1:13" x14ac:dyDescent="0.25">
      <c r="A28" s="508"/>
      <c r="B28" s="508"/>
      <c r="C28" s="508"/>
      <c r="D28" s="508"/>
      <c r="E28" s="508"/>
      <c r="F28" s="508"/>
      <c r="G28" s="508"/>
      <c r="H28" s="508"/>
      <c r="I28" s="508"/>
      <c r="J28" s="508"/>
      <c r="K28" s="508"/>
      <c r="L28" s="508"/>
      <c r="M28" s="508"/>
    </row>
    <row r="29" spans="1:13" x14ac:dyDescent="0.25">
      <c r="A29" s="508"/>
      <c r="B29" s="508"/>
      <c r="C29" s="508"/>
      <c r="D29" s="508"/>
      <c r="E29" s="508"/>
      <c r="F29" s="508"/>
      <c r="G29" s="508"/>
      <c r="H29" s="508"/>
      <c r="I29" s="508"/>
      <c r="J29" s="508"/>
      <c r="K29" s="508"/>
      <c r="L29" s="508"/>
      <c r="M29" s="508"/>
    </row>
    <row r="30" spans="1:13" x14ac:dyDescent="0.25">
      <c r="A30" s="508"/>
      <c r="B30" s="508"/>
      <c r="C30" s="508"/>
      <c r="D30" s="508"/>
      <c r="E30" s="508"/>
      <c r="F30" s="508"/>
      <c r="G30" s="508"/>
      <c r="H30" s="508"/>
      <c r="I30" s="508"/>
      <c r="J30" s="508"/>
      <c r="K30" s="508"/>
      <c r="L30" s="508"/>
      <c r="M30" s="508"/>
    </row>
    <row r="31" spans="1:13" x14ac:dyDescent="0.25">
      <c r="A31" s="508"/>
      <c r="B31" s="508"/>
      <c r="C31" s="508"/>
      <c r="D31" s="508"/>
      <c r="E31" s="508"/>
      <c r="F31" s="508"/>
      <c r="G31" s="508"/>
      <c r="H31" s="508"/>
      <c r="I31" s="508"/>
      <c r="J31" s="508"/>
      <c r="K31" s="508"/>
      <c r="L31" s="508"/>
      <c r="M31" s="508"/>
    </row>
    <row r="32" spans="1:13" x14ac:dyDescent="0.25">
      <c r="A32" s="508"/>
      <c r="B32" s="508"/>
      <c r="C32" s="508"/>
      <c r="D32" s="508"/>
      <c r="E32" s="508"/>
      <c r="F32" s="508"/>
      <c r="G32" s="508"/>
      <c r="H32" s="508"/>
      <c r="I32" s="508"/>
      <c r="J32" s="508"/>
      <c r="K32" s="508"/>
      <c r="L32" s="508"/>
      <c r="M32" s="508"/>
    </row>
    <row r="33" spans="1:18" x14ac:dyDescent="0.25">
      <c r="A33" s="508"/>
      <c r="B33" s="508"/>
      <c r="C33" s="508"/>
      <c r="D33" s="508"/>
      <c r="E33" s="508"/>
      <c r="F33" s="508"/>
      <c r="G33" s="508"/>
      <c r="H33" s="508"/>
      <c r="I33" s="508"/>
      <c r="J33" s="508"/>
      <c r="K33" s="508"/>
      <c r="L33" s="508"/>
      <c r="M33" s="508"/>
    </row>
    <row r="34" spans="1:18" x14ac:dyDescent="0.25">
      <c r="A34" s="508"/>
      <c r="B34" s="508"/>
      <c r="C34" s="508"/>
      <c r="D34" s="508"/>
      <c r="E34" s="508"/>
      <c r="F34" s="508"/>
      <c r="G34" s="508"/>
      <c r="H34" s="508"/>
      <c r="I34" s="508"/>
      <c r="J34" s="508"/>
      <c r="K34" s="508"/>
      <c r="L34" s="508"/>
      <c r="M34" s="508"/>
    </row>
    <row r="35" spans="1:18" x14ac:dyDescent="0.25">
      <c r="A35" s="508"/>
      <c r="B35" s="508"/>
      <c r="C35" s="508"/>
      <c r="D35" s="508"/>
      <c r="E35" s="508"/>
      <c r="F35" s="508"/>
      <c r="G35" s="508"/>
      <c r="H35" s="508"/>
      <c r="I35" s="508"/>
      <c r="J35" s="508"/>
      <c r="K35" s="508"/>
      <c r="L35" s="513"/>
      <c r="M35" s="508"/>
    </row>
    <row r="36" spans="1:18" x14ac:dyDescent="0.25">
      <c r="A36" s="520" t="s">
        <v>43</v>
      </c>
      <c r="B36" s="521"/>
      <c r="C36" s="522"/>
      <c r="D36" s="523" t="s">
        <v>4</v>
      </c>
      <c r="E36" s="524" t="s">
        <v>45</v>
      </c>
      <c r="F36" s="525"/>
      <c r="G36" s="523" t="s">
        <v>4</v>
      </c>
      <c r="H36" s="526" t="s">
        <v>54</v>
      </c>
      <c r="I36" s="527"/>
      <c r="J36" s="526" t="s">
        <v>55</v>
      </c>
      <c r="K36" s="528" t="s">
        <v>56</v>
      </c>
      <c r="L36" s="504"/>
      <c r="M36" s="525"/>
      <c r="P36" s="529"/>
      <c r="Q36" s="529"/>
      <c r="R36" s="530"/>
    </row>
    <row r="37" spans="1:18" x14ac:dyDescent="0.25">
      <c r="A37" s="531" t="s">
        <v>44</v>
      </c>
      <c r="B37" s="532"/>
      <c r="C37" s="533"/>
      <c r="D37" s="534"/>
      <c r="E37" s="535"/>
      <c r="F37" s="535"/>
      <c r="G37" s="536" t="s">
        <v>5</v>
      </c>
      <c r="H37" s="532"/>
      <c r="I37" s="537"/>
      <c r="J37" s="538"/>
      <c r="K37" s="539" t="s">
        <v>46</v>
      </c>
      <c r="L37" s="540"/>
      <c r="M37" s="541"/>
      <c r="P37" s="542"/>
      <c r="Q37" s="542"/>
      <c r="R37" s="543"/>
    </row>
    <row r="38" spans="1:18" x14ac:dyDescent="0.25">
      <c r="A38" s="544" t="s">
        <v>53</v>
      </c>
      <c r="B38" s="545"/>
      <c r="C38" s="546"/>
      <c r="D38" s="547"/>
      <c r="E38" s="535"/>
      <c r="F38" s="535"/>
      <c r="G38" s="548"/>
      <c r="H38" s="549"/>
      <c r="I38" s="550"/>
      <c r="J38" s="551"/>
      <c r="K38" s="552"/>
      <c r="L38" s="513"/>
      <c r="M38" s="553"/>
      <c r="P38" s="543"/>
      <c r="Q38" s="554"/>
      <c r="R38" s="543"/>
    </row>
    <row r="39" spans="1:18" x14ac:dyDescent="0.25">
      <c r="A39" s="555"/>
      <c r="B39" s="556"/>
      <c r="C39" s="557"/>
      <c r="D39" s="547"/>
      <c r="E39" s="535"/>
      <c r="F39" s="535"/>
      <c r="G39" s="548" t="s">
        <v>6</v>
      </c>
      <c r="H39" s="549"/>
      <c r="I39" s="550"/>
      <c r="J39" s="551"/>
      <c r="K39" s="539" t="s">
        <v>47</v>
      </c>
      <c r="L39" s="540"/>
      <c r="M39" s="541"/>
      <c r="P39" s="542"/>
      <c r="Q39" s="542"/>
      <c r="R39" s="543"/>
    </row>
    <row r="40" spans="1:18" x14ac:dyDescent="0.25">
      <c r="A40" s="558"/>
      <c r="B40" s="559"/>
      <c r="C40" s="560"/>
      <c r="D40" s="547"/>
      <c r="E40" s="535"/>
      <c r="F40" s="561"/>
      <c r="G40" s="562"/>
      <c r="H40" s="549"/>
      <c r="I40" s="550"/>
      <c r="J40" s="551"/>
      <c r="K40" s="563"/>
      <c r="L40" s="508"/>
      <c r="M40" s="564"/>
      <c r="P40" s="543"/>
      <c r="Q40" s="554"/>
      <c r="R40" s="543"/>
    </row>
    <row r="41" spans="1:18" x14ac:dyDescent="0.25">
      <c r="A41" s="565"/>
      <c r="B41" s="566"/>
      <c r="C41" s="567"/>
      <c r="D41" s="547"/>
      <c r="E41" s="535"/>
      <c r="F41" s="508"/>
      <c r="G41" s="548" t="s">
        <v>7</v>
      </c>
      <c r="H41" s="549"/>
      <c r="I41" s="550"/>
      <c r="J41" s="551"/>
      <c r="K41" s="544"/>
      <c r="L41" s="513"/>
      <c r="M41" s="553"/>
      <c r="P41" s="543"/>
      <c r="Q41" s="554"/>
      <c r="R41" s="543"/>
    </row>
    <row r="42" spans="1:18" x14ac:dyDescent="0.25">
      <c r="A42" s="568"/>
      <c r="B42" s="569"/>
      <c r="C42" s="560"/>
      <c r="D42" s="547"/>
      <c r="E42" s="535"/>
      <c r="F42" s="508"/>
      <c r="G42" s="548"/>
      <c r="H42" s="549"/>
      <c r="I42" s="550"/>
      <c r="J42" s="551"/>
      <c r="K42" s="539" t="s">
        <v>33</v>
      </c>
      <c r="L42" s="540"/>
      <c r="M42" s="541"/>
      <c r="P42" s="542"/>
      <c r="Q42" s="542"/>
      <c r="R42" s="543"/>
    </row>
    <row r="43" spans="1:18" x14ac:dyDescent="0.25">
      <c r="A43" s="568"/>
      <c r="B43" s="569"/>
      <c r="C43" s="570"/>
      <c r="D43" s="547"/>
      <c r="E43" s="535"/>
      <c r="F43" s="508"/>
      <c r="G43" s="548" t="s">
        <v>8</v>
      </c>
      <c r="H43" s="549"/>
      <c r="I43" s="550"/>
      <c r="J43" s="551"/>
      <c r="K43" s="563"/>
      <c r="L43" s="508"/>
      <c r="M43" s="564"/>
      <c r="P43" s="543"/>
      <c r="Q43" s="554"/>
      <c r="R43" s="543"/>
    </row>
    <row r="44" spans="1:18" x14ac:dyDescent="0.25">
      <c r="A44" s="571"/>
      <c r="B44" s="572"/>
      <c r="C44" s="573"/>
      <c r="D44" s="574"/>
      <c r="E44" s="575"/>
      <c r="F44" s="513"/>
      <c r="G44" s="576"/>
      <c r="H44" s="545"/>
      <c r="I44" s="577"/>
      <c r="J44" s="578"/>
      <c r="K44" s="544">
        <f>L4</f>
        <v>0</v>
      </c>
      <c r="L44" s="513"/>
      <c r="M44" s="553"/>
      <c r="P44" s="543"/>
      <c r="Q44" s="554"/>
      <c r="R44" s="579">
        <f>MIN(4,'[1]1D ELO'!$P$5)</f>
        <v>0</v>
      </c>
    </row>
  </sheetData>
  <mergeCells count="21">
    <mergeCell ref="A1:F1"/>
    <mergeCell ref="A4:C4"/>
    <mergeCell ref="D7:D8"/>
    <mergeCell ref="D10:D11"/>
    <mergeCell ref="D13:D14"/>
    <mergeCell ref="B24:C24"/>
    <mergeCell ref="D24:E24"/>
    <mergeCell ref="F24:G24"/>
    <mergeCell ref="H24:I24"/>
    <mergeCell ref="H21:I21"/>
    <mergeCell ref="B22:C22"/>
    <mergeCell ref="D22:E22"/>
    <mergeCell ref="F22:G22"/>
    <mergeCell ref="H22:I22"/>
    <mergeCell ref="B23:C23"/>
    <mergeCell ref="D23:E23"/>
    <mergeCell ref="F23:G23"/>
    <mergeCell ref="H23:I23"/>
    <mergeCell ref="B21:C21"/>
    <mergeCell ref="D21:E21"/>
    <mergeCell ref="F21:G21"/>
  </mergeCells>
  <conditionalFormatting sqref="E7:E14">
    <cfRule type="cellIs" dxfId="62" priority="1" stopIfTrue="1" operator="equal">
      <formula>"Bye"</formula>
    </cfRule>
  </conditionalFormatting>
  <conditionalFormatting sqref="R44">
    <cfRule type="expression" dxfId="61" priority="2" stopIfTrue="1">
      <formula>$O$1="CU"</formula>
    </cfRule>
  </conditionalFormatting>
  <printOptions horizontalCentered="1" verticalCentered="1"/>
  <pageMargins left="0" right="0" top="0.98425196850393704" bottom="0.98425196850393704" header="0.51181102362204722" footer="0.51181102362204722"/>
  <pageSetup paperSize="9" scale="95" orientation="portrait" horizontalDpi="1200" verticalDpi="12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A75CB-CD06-4B87-9C61-6D6A872BFC5F}">
  <sheetPr codeName="Munka62">
    <tabColor indexed="17"/>
  </sheetPr>
  <dimension ref="A1:S44"/>
  <sheetViews>
    <sheetView workbookViewId="0">
      <selection activeCell="J10" sqref="J10"/>
    </sheetView>
  </sheetViews>
  <sheetFormatPr defaultRowHeight="13.2" x14ac:dyDescent="0.25"/>
  <cols>
    <col min="1" max="1" width="5.44140625" style="476" customWidth="1"/>
    <col min="2" max="2" width="4.44140625" style="476" customWidth="1"/>
    <col min="3" max="3" width="8.33203125" style="476" customWidth="1"/>
    <col min="4" max="4" width="7.109375" style="476" customWidth="1"/>
    <col min="5" max="5" width="9.33203125" style="476" customWidth="1"/>
    <col min="6" max="6" width="7.109375" style="476" customWidth="1"/>
    <col min="7" max="7" width="9.33203125" style="476" customWidth="1"/>
    <col min="8" max="8" width="7.109375" style="476" customWidth="1"/>
    <col min="9" max="9" width="9.33203125" style="476" customWidth="1"/>
    <col min="10" max="10" width="7.88671875" style="476" customWidth="1"/>
    <col min="11" max="13" width="8.5546875" style="476" customWidth="1"/>
    <col min="14" max="16" width="8.88671875" style="476"/>
    <col min="17" max="17" width="11.109375" style="476" customWidth="1"/>
    <col min="18" max="256" width="8.88671875" style="476"/>
    <col min="257" max="257" width="5.44140625" style="476" customWidth="1"/>
    <col min="258" max="258" width="4.44140625" style="476" customWidth="1"/>
    <col min="259" max="259" width="8.33203125" style="476" customWidth="1"/>
    <col min="260" max="260" width="7.109375" style="476" customWidth="1"/>
    <col min="261" max="261" width="9.33203125" style="476" customWidth="1"/>
    <col min="262" max="262" width="7.109375" style="476" customWidth="1"/>
    <col min="263" max="263" width="9.33203125" style="476" customWidth="1"/>
    <col min="264" max="264" width="7.109375" style="476" customWidth="1"/>
    <col min="265" max="265" width="9.33203125" style="476" customWidth="1"/>
    <col min="266" max="266" width="7.88671875" style="476" customWidth="1"/>
    <col min="267" max="269" width="8.5546875" style="476" customWidth="1"/>
    <col min="270" max="272" width="8.88671875" style="476"/>
    <col min="273" max="273" width="11.109375" style="476" customWidth="1"/>
    <col min="274" max="512" width="8.88671875" style="476"/>
    <col min="513" max="513" width="5.44140625" style="476" customWidth="1"/>
    <col min="514" max="514" width="4.44140625" style="476" customWidth="1"/>
    <col min="515" max="515" width="8.33203125" style="476" customWidth="1"/>
    <col min="516" max="516" width="7.109375" style="476" customWidth="1"/>
    <col min="517" max="517" width="9.33203125" style="476" customWidth="1"/>
    <col min="518" max="518" width="7.109375" style="476" customWidth="1"/>
    <col min="519" max="519" width="9.33203125" style="476" customWidth="1"/>
    <col min="520" max="520" width="7.109375" style="476" customWidth="1"/>
    <col min="521" max="521" width="9.33203125" style="476" customWidth="1"/>
    <col min="522" max="522" width="7.88671875" style="476" customWidth="1"/>
    <col min="523" max="525" width="8.5546875" style="476" customWidth="1"/>
    <col min="526" max="528" width="8.88671875" style="476"/>
    <col min="529" max="529" width="11.109375" style="476" customWidth="1"/>
    <col min="530" max="768" width="8.88671875" style="476"/>
    <col min="769" max="769" width="5.44140625" style="476" customWidth="1"/>
    <col min="770" max="770" width="4.44140625" style="476" customWidth="1"/>
    <col min="771" max="771" width="8.33203125" style="476" customWidth="1"/>
    <col min="772" max="772" width="7.109375" style="476" customWidth="1"/>
    <col min="773" max="773" width="9.33203125" style="476" customWidth="1"/>
    <col min="774" max="774" width="7.109375" style="476" customWidth="1"/>
    <col min="775" max="775" width="9.33203125" style="476" customWidth="1"/>
    <col min="776" max="776" width="7.109375" style="476" customWidth="1"/>
    <col min="777" max="777" width="9.33203125" style="476" customWidth="1"/>
    <col min="778" max="778" width="7.88671875" style="476" customWidth="1"/>
    <col min="779" max="781" width="8.5546875" style="476" customWidth="1"/>
    <col min="782" max="784" width="8.88671875" style="476"/>
    <col min="785" max="785" width="11.109375" style="476" customWidth="1"/>
    <col min="786" max="1024" width="8.88671875" style="476"/>
    <col min="1025" max="1025" width="5.44140625" style="476" customWidth="1"/>
    <col min="1026" max="1026" width="4.44140625" style="476" customWidth="1"/>
    <col min="1027" max="1027" width="8.33203125" style="476" customWidth="1"/>
    <col min="1028" max="1028" width="7.109375" style="476" customWidth="1"/>
    <col min="1029" max="1029" width="9.33203125" style="476" customWidth="1"/>
    <col min="1030" max="1030" width="7.109375" style="476" customWidth="1"/>
    <col min="1031" max="1031" width="9.33203125" style="476" customWidth="1"/>
    <col min="1032" max="1032" width="7.109375" style="476" customWidth="1"/>
    <col min="1033" max="1033" width="9.33203125" style="476" customWidth="1"/>
    <col min="1034" max="1034" width="7.88671875" style="476" customWidth="1"/>
    <col min="1035" max="1037" width="8.5546875" style="476" customWidth="1"/>
    <col min="1038" max="1040" width="8.88671875" style="476"/>
    <col min="1041" max="1041" width="11.109375" style="476" customWidth="1"/>
    <col min="1042" max="1280" width="8.88671875" style="476"/>
    <col min="1281" max="1281" width="5.44140625" style="476" customWidth="1"/>
    <col min="1282" max="1282" width="4.44140625" style="476" customWidth="1"/>
    <col min="1283" max="1283" width="8.33203125" style="476" customWidth="1"/>
    <col min="1284" max="1284" width="7.109375" style="476" customWidth="1"/>
    <col min="1285" max="1285" width="9.33203125" style="476" customWidth="1"/>
    <col min="1286" max="1286" width="7.109375" style="476" customWidth="1"/>
    <col min="1287" max="1287" width="9.33203125" style="476" customWidth="1"/>
    <col min="1288" max="1288" width="7.109375" style="476" customWidth="1"/>
    <col min="1289" max="1289" width="9.33203125" style="476" customWidth="1"/>
    <col min="1290" max="1290" width="7.88671875" style="476" customWidth="1"/>
    <col min="1291" max="1293" width="8.5546875" style="476" customWidth="1"/>
    <col min="1294" max="1296" width="8.88671875" style="476"/>
    <col min="1297" max="1297" width="11.109375" style="476" customWidth="1"/>
    <col min="1298" max="1536" width="8.88671875" style="476"/>
    <col min="1537" max="1537" width="5.44140625" style="476" customWidth="1"/>
    <col min="1538" max="1538" width="4.44140625" style="476" customWidth="1"/>
    <col min="1539" max="1539" width="8.33203125" style="476" customWidth="1"/>
    <col min="1540" max="1540" width="7.109375" style="476" customWidth="1"/>
    <col min="1541" max="1541" width="9.33203125" style="476" customWidth="1"/>
    <col min="1542" max="1542" width="7.109375" style="476" customWidth="1"/>
    <col min="1543" max="1543" width="9.33203125" style="476" customWidth="1"/>
    <col min="1544" max="1544" width="7.109375" style="476" customWidth="1"/>
    <col min="1545" max="1545" width="9.33203125" style="476" customWidth="1"/>
    <col min="1546" max="1546" width="7.88671875" style="476" customWidth="1"/>
    <col min="1547" max="1549" width="8.5546875" style="476" customWidth="1"/>
    <col min="1550" max="1552" width="8.88671875" style="476"/>
    <col min="1553" max="1553" width="11.109375" style="476" customWidth="1"/>
    <col min="1554" max="1792" width="8.88671875" style="476"/>
    <col min="1793" max="1793" width="5.44140625" style="476" customWidth="1"/>
    <col min="1794" max="1794" width="4.44140625" style="476" customWidth="1"/>
    <col min="1795" max="1795" width="8.33203125" style="476" customWidth="1"/>
    <col min="1796" max="1796" width="7.109375" style="476" customWidth="1"/>
    <col min="1797" max="1797" width="9.33203125" style="476" customWidth="1"/>
    <col min="1798" max="1798" width="7.109375" style="476" customWidth="1"/>
    <col min="1799" max="1799" width="9.33203125" style="476" customWidth="1"/>
    <col min="1800" max="1800" width="7.109375" style="476" customWidth="1"/>
    <col min="1801" max="1801" width="9.33203125" style="476" customWidth="1"/>
    <col min="1802" max="1802" width="7.88671875" style="476" customWidth="1"/>
    <col min="1803" max="1805" width="8.5546875" style="476" customWidth="1"/>
    <col min="1806" max="1808" width="8.88671875" style="476"/>
    <col min="1809" max="1809" width="11.109375" style="476" customWidth="1"/>
    <col min="1810" max="2048" width="8.88671875" style="476"/>
    <col min="2049" max="2049" width="5.44140625" style="476" customWidth="1"/>
    <col min="2050" max="2050" width="4.44140625" style="476" customWidth="1"/>
    <col min="2051" max="2051" width="8.33203125" style="476" customWidth="1"/>
    <col min="2052" max="2052" width="7.109375" style="476" customWidth="1"/>
    <col min="2053" max="2053" width="9.33203125" style="476" customWidth="1"/>
    <col min="2054" max="2054" width="7.109375" style="476" customWidth="1"/>
    <col min="2055" max="2055" width="9.33203125" style="476" customWidth="1"/>
    <col min="2056" max="2056" width="7.109375" style="476" customWidth="1"/>
    <col min="2057" max="2057" width="9.33203125" style="476" customWidth="1"/>
    <col min="2058" max="2058" width="7.88671875" style="476" customWidth="1"/>
    <col min="2059" max="2061" width="8.5546875" style="476" customWidth="1"/>
    <col min="2062" max="2064" width="8.88671875" style="476"/>
    <col min="2065" max="2065" width="11.109375" style="476" customWidth="1"/>
    <col min="2066" max="2304" width="8.88671875" style="476"/>
    <col min="2305" max="2305" width="5.44140625" style="476" customWidth="1"/>
    <col min="2306" max="2306" width="4.44140625" style="476" customWidth="1"/>
    <col min="2307" max="2307" width="8.33203125" style="476" customWidth="1"/>
    <col min="2308" max="2308" width="7.109375" style="476" customWidth="1"/>
    <col min="2309" max="2309" width="9.33203125" style="476" customWidth="1"/>
    <col min="2310" max="2310" width="7.109375" style="476" customWidth="1"/>
    <col min="2311" max="2311" width="9.33203125" style="476" customWidth="1"/>
    <col min="2312" max="2312" width="7.109375" style="476" customWidth="1"/>
    <col min="2313" max="2313" width="9.33203125" style="476" customWidth="1"/>
    <col min="2314" max="2314" width="7.88671875" style="476" customWidth="1"/>
    <col min="2315" max="2317" width="8.5546875" style="476" customWidth="1"/>
    <col min="2318" max="2320" width="8.88671875" style="476"/>
    <col min="2321" max="2321" width="11.109375" style="476" customWidth="1"/>
    <col min="2322" max="2560" width="8.88671875" style="476"/>
    <col min="2561" max="2561" width="5.44140625" style="476" customWidth="1"/>
    <col min="2562" max="2562" width="4.44140625" style="476" customWidth="1"/>
    <col min="2563" max="2563" width="8.33203125" style="476" customWidth="1"/>
    <col min="2564" max="2564" width="7.109375" style="476" customWidth="1"/>
    <col min="2565" max="2565" width="9.33203125" style="476" customWidth="1"/>
    <col min="2566" max="2566" width="7.109375" style="476" customWidth="1"/>
    <col min="2567" max="2567" width="9.33203125" style="476" customWidth="1"/>
    <col min="2568" max="2568" width="7.109375" style="476" customWidth="1"/>
    <col min="2569" max="2569" width="9.33203125" style="476" customWidth="1"/>
    <col min="2570" max="2570" width="7.88671875" style="476" customWidth="1"/>
    <col min="2571" max="2573" width="8.5546875" style="476" customWidth="1"/>
    <col min="2574" max="2576" width="8.88671875" style="476"/>
    <col min="2577" max="2577" width="11.109375" style="476" customWidth="1"/>
    <col min="2578" max="2816" width="8.88671875" style="476"/>
    <col min="2817" max="2817" width="5.44140625" style="476" customWidth="1"/>
    <col min="2818" max="2818" width="4.44140625" style="476" customWidth="1"/>
    <col min="2819" max="2819" width="8.33203125" style="476" customWidth="1"/>
    <col min="2820" max="2820" width="7.109375" style="476" customWidth="1"/>
    <col min="2821" max="2821" width="9.33203125" style="476" customWidth="1"/>
    <col min="2822" max="2822" width="7.109375" style="476" customWidth="1"/>
    <col min="2823" max="2823" width="9.33203125" style="476" customWidth="1"/>
    <col min="2824" max="2824" width="7.109375" style="476" customWidth="1"/>
    <col min="2825" max="2825" width="9.33203125" style="476" customWidth="1"/>
    <col min="2826" max="2826" width="7.88671875" style="476" customWidth="1"/>
    <col min="2827" max="2829" width="8.5546875" style="476" customWidth="1"/>
    <col min="2830" max="2832" width="8.88671875" style="476"/>
    <col min="2833" max="2833" width="11.109375" style="476" customWidth="1"/>
    <col min="2834" max="3072" width="8.88671875" style="476"/>
    <col min="3073" max="3073" width="5.44140625" style="476" customWidth="1"/>
    <col min="3074" max="3074" width="4.44140625" style="476" customWidth="1"/>
    <col min="3075" max="3075" width="8.33203125" style="476" customWidth="1"/>
    <col min="3076" max="3076" width="7.109375" style="476" customWidth="1"/>
    <col min="3077" max="3077" width="9.33203125" style="476" customWidth="1"/>
    <col min="3078" max="3078" width="7.109375" style="476" customWidth="1"/>
    <col min="3079" max="3079" width="9.33203125" style="476" customWidth="1"/>
    <col min="3080" max="3080" width="7.109375" style="476" customWidth="1"/>
    <col min="3081" max="3081" width="9.33203125" style="476" customWidth="1"/>
    <col min="3082" max="3082" width="7.88671875" style="476" customWidth="1"/>
    <col min="3083" max="3085" width="8.5546875" style="476" customWidth="1"/>
    <col min="3086" max="3088" width="8.88671875" style="476"/>
    <col min="3089" max="3089" width="11.109375" style="476" customWidth="1"/>
    <col min="3090" max="3328" width="8.88671875" style="476"/>
    <col min="3329" max="3329" width="5.44140625" style="476" customWidth="1"/>
    <col min="3330" max="3330" width="4.44140625" style="476" customWidth="1"/>
    <col min="3331" max="3331" width="8.33203125" style="476" customWidth="1"/>
    <col min="3332" max="3332" width="7.109375" style="476" customWidth="1"/>
    <col min="3333" max="3333" width="9.33203125" style="476" customWidth="1"/>
    <col min="3334" max="3334" width="7.109375" style="476" customWidth="1"/>
    <col min="3335" max="3335" width="9.33203125" style="476" customWidth="1"/>
    <col min="3336" max="3336" width="7.109375" style="476" customWidth="1"/>
    <col min="3337" max="3337" width="9.33203125" style="476" customWidth="1"/>
    <col min="3338" max="3338" width="7.88671875" style="476" customWidth="1"/>
    <col min="3339" max="3341" width="8.5546875" style="476" customWidth="1"/>
    <col min="3342" max="3344" width="8.88671875" style="476"/>
    <col min="3345" max="3345" width="11.109375" style="476" customWidth="1"/>
    <col min="3346" max="3584" width="8.88671875" style="476"/>
    <col min="3585" max="3585" width="5.44140625" style="476" customWidth="1"/>
    <col min="3586" max="3586" width="4.44140625" style="476" customWidth="1"/>
    <col min="3587" max="3587" width="8.33203125" style="476" customWidth="1"/>
    <col min="3588" max="3588" width="7.109375" style="476" customWidth="1"/>
    <col min="3589" max="3589" width="9.33203125" style="476" customWidth="1"/>
    <col min="3590" max="3590" width="7.109375" style="476" customWidth="1"/>
    <col min="3591" max="3591" width="9.33203125" style="476" customWidth="1"/>
    <col min="3592" max="3592" width="7.109375" style="476" customWidth="1"/>
    <col min="3593" max="3593" width="9.33203125" style="476" customWidth="1"/>
    <col min="3594" max="3594" width="7.88671875" style="476" customWidth="1"/>
    <col min="3595" max="3597" width="8.5546875" style="476" customWidth="1"/>
    <col min="3598" max="3600" width="8.88671875" style="476"/>
    <col min="3601" max="3601" width="11.109375" style="476" customWidth="1"/>
    <col min="3602" max="3840" width="8.88671875" style="476"/>
    <col min="3841" max="3841" width="5.44140625" style="476" customWidth="1"/>
    <col min="3842" max="3842" width="4.44140625" style="476" customWidth="1"/>
    <col min="3843" max="3843" width="8.33203125" style="476" customWidth="1"/>
    <col min="3844" max="3844" width="7.109375" style="476" customWidth="1"/>
    <col min="3845" max="3845" width="9.33203125" style="476" customWidth="1"/>
    <col min="3846" max="3846" width="7.109375" style="476" customWidth="1"/>
    <col min="3847" max="3847" width="9.33203125" style="476" customWidth="1"/>
    <col min="3848" max="3848" width="7.109375" style="476" customWidth="1"/>
    <col min="3849" max="3849" width="9.33203125" style="476" customWidth="1"/>
    <col min="3850" max="3850" width="7.88671875" style="476" customWidth="1"/>
    <col min="3851" max="3853" width="8.5546875" style="476" customWidth="1"/>
    <col min="3854" max="3856" width="8.88671875" style="476"/>
    <col min="3857" max="3857" width="11.109375" style="476" customWidth="1"/>
    <col min="3858" max="4096" width="8.88671875" style="476"/>
    <col min="4097" max="4097" width="5.44140625" style="476" customWidth="1"/>
    <col min="4098" max="4098" width="4.44140625" style="476" customWidth="1"/>
    <col min="4099" max="4099" width="8.33203125" style="476" customWidth="1"/>
    <col min="4100" max="4100" width="7.109375" style="476" customWidth="1"/>
    <col min="4101" max="4101" width="9.33203125" style="476" customWidth="1"/>
    <col min="4102" max="4102" width="7.109375" style="476" customWidth="1"/>
    <col min="4103" max="4103" width="9.33203125" style="476" customWidth="1"/>
    <col min="4104" max="4104" width="7.109375" style="476" customWidth="1"/>
    <col min="4105" max="4105" width="9.33203125" style="476" customWidth="1"/>
    <col min="4106" max="4106" width="7.88671875" style="476" customWidth="1"/>
    <col min="4107" max="4109" width="8.5546875" style="476" customWidth="1"/>
    <col min="4110" max="4112" width="8.88671875" style="476"/>
    <col min="4113" max="4113" width="11.109375" style="476" customWidth="1"/>
    <col min="4114" max="4352" width="8.88671875" style="476"/>
    <col min="4353" max="4353" width="5.44140625" style="476" customWidth="1"/>
    <col min="4354" max="4354" width="4.44140625" style="476" customWidth="1"/>
    <col min="4355" max="4355" width="8.33203125" style="476" customWidth="1"/>
    <col min="4356" max="4356" width="7.109375" style="476" customWidth="1"/>
    <col min="4357" max="4357" width="9.33203125" style="476" customWidth="1"/>
    <col min="4358" max="4358" width="7.109375" style="476" customWidth="1"/>
    <col min="4359" max="4359" width="9.33203125" style="476" customWidth="1"/>
    <col min="4360" max="4360" width="7.109375" style="476" customWidth="1"/>
    <col min="4361" max="4361" width="9.33203125" style="476" customWidth="1"/>
    <col min="4362" max="4362" width="7.88671875" style="476" customWidth="1"/>
    <col min="4363" max="4365" width="8.5546875" style="476" customWidth="1"/>
    <col min="4366" max="4368" width="8.88671875" style="476"/>
    <col min="4369" max="4369" width="11.109375" style="476" customWidth="1"/>
    <col min="4370" max="4608" width="8.88671875" style="476"/>
    <col min="4609" max="4609" width="5.44140625" style="476" customWidth="1"/>
    <col min="4610" max="4610" width="4.44140625" style="476" customWidth="1"/>
    <col min="4611" max="4611" width="8.33203125" style="476" customWidth="1"/>
    <col min="4612" max="4612" width="7.109375" style="476" customWidth="1"/>
    <col min="4613" max="4613" width="9.33203125" style="476" customWidth="1"/>
    <col min="4614" max="4614" width="7.109375" style="476" customWidth="1"/>
    <col min="4615" max="4615" width="9.33203125" style="476" customWidth="1"/>
    <col min="4616" max="4616" width="7.109375" style="476" customWidth="1"/>
    <col min="4617" max="4617" width="9.33203125" style="476" customWidth="1"/>
    <col min="4618" max="4618" width="7.88671875" style="476" customWidth="1"/>
    <col min="4619" max="4621" width="8.5546875" style="476" customWidth="1"/>
    <col min="4622" max="4624" width="8.88671875" style="476"/>
    <col min="4625" max="4625" width="11.109375" style="476" customWidth="1"/>
    <col min="4626" max="4864" width="8.88671875" style="476"/>
    <col min="4865" max="4865" width="5.44140625" style="476" customWidth="1"/>
    <col min="4866" max="4866" width="4.44140625" style="476" customWidth="1"/>
    <col min="4867" max="4867" width="8.33203125" style="476" customWidth="1"/>
    <col min="4868" max="4868" width="7.109375" style="476" customWidth="1"/>
    <col min="4869" max="4869" width="9.33203125" style="476" customWidth="1"/>
    <col min="4870" max="4870" width="7.109375" style="476" customWidth="1"/>
    <col min="4871" max="4871" width="9.33203125" style="476" customWidth="1"/>
    <col min="4872" max="4872" width="7.109375" style="476" customWidth="1"/>
    <col min="4873" max="4873" width="9.33203125" style="476" customWidth="1"/>
    <col min="4874" max="4874" width="7.88671875" style="476" customWidth="1"/>
    <col min="4875" max="4877" width="8.5546875" style="476" customWidth="1"/>
    <col min="4878" max="4880" width="8.88671875" style="476"/>
    <col min="4881" max="4881" width="11.109375" style="476" customWidth="1"/>
    <col min="4882" max="5120" width="8.88671875" style="476"/>
    <col min="5121" max="5121" width="5.44140625" style="476" customWidth="1"/>
    <col min="5122" max="5122" width="4.44140625" style="476" customWidth="1"/>
    <col min="5123" max="5123" width="8.33203125" style="476" customWidth="1"/>
    <col min="5124" max="5124" width="7.109375" style="476" customWidth="1"/>
    <col min="5125" max="5125" width="9.33203125" style="476" customWidth="1"/>
    <col min="5126" max="5126" width="7.109375" style="476" customWidth="1"/>
    <col min="5127" max="5127" width="9.33203125" style="476" customWidth="1"/>
    <col min="5128" max="5128" width="7.109375" style="476" customWidth="1"/>
    <col min="5129" max="5129" width="9.33203125" style="476" customWidth="1"/>
    <col min="5130" max="5130" width="7.88671875" style="476" customWidth="1"/>
    <col min="5131" max="5133" width="8.5546875" style="476" customWidth="1"/>
    <col min="5134" max="5136" width="8.88671875" style="476"/>
    <col min="5137" max="5137" width="11.109375" style="476" customWidth="1"/>
    <col min="5138" max="5376" width="8.88671875" style="476"/>
    <col min="5377" max="5377" width="5.44140625" style="476" customWidth="1"/>
    <col min="5378" max="5378" width="4.44140625" style="476" customWidth="1"/>
    <col min="5379" max="5379" width="8.33203125" style="476" customWidth="1"/>
    <col min="5380" max="5380" width="7.109375" style="476" customWidth="1"/>
    <col min="5381" max="5381" width="9.33203125" style="476" customWidth="1"/>
    <col min="5382" max="5382" width="7.109375" style="476" customWidth="1"/>
    <col min="5383" max="5383" width="9.33203125" style="476" customWidth="1"/>
    <col min="5384" max="5384" width="7.109375" style="476" customWidth="1"/>
    <col min="5385" max="5385" width="9.33203125" style="476" customWidth="1"/>
    <col min="5386" max="5386" width="7.88671875" style="476" customWidth="1"/>
    <col min="5387" max="5389" width="8.5546875" style="476" customWidth="1"/>
    <col min="5390" max="5392" width="8.88671875" style="476"/>
    <col min="5393" max="5393" width="11.109375" style="476" customWidth="1"/>
    <col min="5394" max="5632" width="8.88671875" style="476"/>
    <col min="5633" max="5633" width="5.44140625" style="476" customWidth="1"/>
    <col min="5634" max="5634" width="4.44140625" style="476" customWidth="1"/>
    <col min="5635" max="5635" width="8.33203125" style="476" customWidth="1"/>
    <col min="5636" max="5636" width="7.109375" style="476" customWidth="1"/>
    <col min="5637" max="5637" width="9.33203125" style="476" customWidth="1"/>
    <col min="5638" max="5638" width="7.109375" style="476" customWidth="1"/>
    <col min="5639" max="5639" width="9.33203125" style="476" customWidth="1"/>
    <col min="5640" max="5640" width="7.109375" style="476" customWidth="1"/>
    <col min="5641" max="5641" width="9.33203125" style="476" customWidth="1"/>
    <col min="5642" max="5642" width="7.88671875" style="476" customWidth="1"/>
    <col min="5643" max="5645" width="8.5546875" style="476" customWidth="1"/>
    <col min="5646" max="5648" width="8.88671875" style="476"/>
    <col min="5649" max="5649" width="11.109375" style="476" customWidth="1"/>
    <col min="5650" max="5888" width="8.88671875" style="476"/>
    <col min="5889" max="5889" width="5.44140625" style="476" customWidth="1"/>
    <col min="5890" max="5890" width="4.44140625" style="476" customWidth="1"/>
    <col min="5891" max="5891" width="8.33203125" style="476" customWidth="1"/>
    <col min="5892" max="5892" width="7.109375" style="476" customWidth="1"/>
    <col min="5893" max="5893" width="9.33203125" style="476" customWidth="1"/>
    <col min="5894" max="5894" width="7.109375" style="476" customWidth="1"/>
    <col min="5895" max="5895" width="9.33203125" style="476" customWidth="1"/>
    <col min="5896" max="5896" width="7.109375" style="476" customWidth="1"/>
    <col min="5897" max="5897" width="9.33203125" style="476" customWidth="1"/>
    <col min="5898" max="5898" width="7.88671875" style="476" customWidth="1"/>
    <col min="5899" max="5901" width="8.5546875" style="476" customWidth="1"/>
    <col min="5902" max="5904" width="8.88671875" style="476"/>
    <col min="5905" max="5905" width="11.109375" style="476" customWidth="1"/>
    <col min="5906" max="6144" width="8.88671875" style="476"/>
    <col min="6145" max="6145" width="5.44140625" style="476" customWidth="1"/>
    <col min="6146" max="6146" width="4.44140625" style="476" customWidth="1"/>
    <col min="6147" max="6147" width="8.33203125" style="476" customWidth="1"/>
    <col min="6148" max="6148" width="7.109375" style="476" customWidth="1"/>
    <col min="6149" max="6149" width="9.33203125" style="476" customWidth="1"/>
    <col min="6150" max="6150" width="7.109375" style="476" customWidth="1"/>
    <col min="6151" max="6151" width="9.33203125" style="476" customWidth="1"/>
    <col min="6152" max="6152" width="7.109375" style="476" customWidth="1"/>
    <col min="6153" max="6153" width="9.33203125" style="476" customWidth="1"/>
    <col min="6154" max="6154" width="7.88671875" style="476" customWidth="1"/>
    <col min="6155" max="6157" width="8.5546875" style="476" customWidth="1"/>
    <col min="6158" max="6160" width="8.88671875" style="476"/>
    <col min="6161" max="6161" width="11.109375" style="476" customWidth="1"/>
    <col min="6162" max="6400" width="8.88671875" style="476"/>
    <col min="6401" max="6401" width="5.44140625" style="476" customWidth="1"/>
    <col min="6402" max="6402" width="4.44140625" style="476" customWidth="1"/>
    <col min="6403" max="6403" width="8.33203125" style="476" customWidth="1"/>
    <col min="6404" max="6404" width="7.109375" style="476" customWidth="1"/>
    <col min="6405" max="6405" width="9.33203125" style="476" customWidth="1"/>
    <col min="6406" max="6406" width="7.109375" style="476" customWidth="1"/>
    <col min="6407" max="6407" width="9.33203125" style="476" customWidth="1"/>
    <col min="6408" max="6408" width="7.109375" style="476" customWidth="1"/>
    <col min="6409" max="6409" width="9.33203125" style="476" customWidth="1"/>
    <col min="6410" max="6410" width="7.88671875" style="476" customWidth="1"/>
    <col min="6411" max="6413" width="8.5546875" style="476" customWidth="1"/>
    <col min="6414" max="6416" width="8.88671875" style="476"/>
    <col min="6417" max="6417" width="11.109375" style="476" customWidth="1"/>
    <col min="6418" max="6656" width="8.88671875" style="476"/>
    <col min="6657" max="6657" width="5.44140625" style="476" customWidth="1"/>
    <col min="6658" max="6658" width="4.44140625" style="476" customWidth="1"/>
    <col min="6659" max="6659" width="8.33203125" style="476" customWidth="1"/>
    <col min="6660" max="6660" width="7.109375" style="476" customWidth="1"/>
    <col min="6661" max="6661" width="9.33203125" style="476" customWidth="1"/>
    <col min="6662" max="6662" width="7.109375" style="476" customWidth="1"/>
    <col min="6663" max="6663" width="9.33203125" style="476" customWidth="1"/>
    <col min="6664" max="6664" width="7.109375" style="476" customWidth="1"/>
    <col min="6665" max="6665" width="9.33203125" style="476" customWidth="1"/>
    <col min="6666" max="6666" width="7.88671875" style="476" customWidth="1"/>
    <col min="6667" max="6669" width="8.5546875" style="476" customWidth="1"/>
    <col min="6670" max="6672" width="8.88671875" style="476"/>
    <col min="6673" max="6673" width="11.109375" style="476" customWidth="1"/>
    <col min="6674" max="6912" width="8.88671875" style="476"/>
    <col min="6913" max="6913" width="5.44140625" style="476" customWidth="1"/>
    <col min="6914" max="6914" width="4.44140625" style="476" customWidth="1"/>
    <col min="6915" max="6915" width="8.33203125" style="476" customWidth="1"/>
    <col min="6916" max="6916" width="7.109375" style="476" customWidth="1"/>
    <col min="6917" max="6917" width="9.33203125" style="476" customWidth="1"/>
    <col min="6918" max="6918" width="7.109375" style="476" customWidth="1"/>
    <col min="6919" max="6919" width="9.33203125" style="476" customWidth="1"/>
    <col min="6920" max="6920" width="7.109375" style="476" customWidth="1"/>
    <col min="6921" max="6921" width="9.33203125" style="476" customWidth="1"/>
    <col min="6922" max="6922" width="7.88671875" style="476" customWidth="1"/>
    <col min="6923" max="6925" width="8.5546875" style="476" customWidth="1"/>
    <col min="6926" max="6928" width="8.88671875" style="476"/>
    <col min="6929" max="6929" width="11.109375" style="476" customWidth="1"/>
    <col min="6930" max="7168" width="8.88671875" style="476"/>
    <col min="7169" max="7169" width="5.44140625" style="476" customWidth="1"/>
    <col min="7170" max="7170" width="4.44140625" style="476" customWidth="1"/>
    <col min="7171" max="7171" width="8.33203125" style="476" customWidth="1"/>
    <col min="7172" max="7172" width="7.109375" style="476" customWidth="1"/>
    <col min="7173" max="7173" width="9.33203125" style="476" customWidth="1"/>
    <col min="7174" max="7174" width="7.109375" style="476" customWidth="1"/>
    <col min="7175" max="7175" width="9.33203125" style="476" customWidth="1"/>
    <col min="7176" max="7176" width="7.109375" style="476" customWidth="1"/>
    <col min="7177" max="7177" width="9.33203125" style="476" customWidth="1"/>
    <col min="7178" max="7178" width="7.88671875" style="476" customWidth="1"/>
    <col min="7179" max="7181" width="8.5546875" style="476" customWidth="1"/>
    <col min="7182" max="7184" width="8.88671875" style="476"/>
    <col min="7185" max="7185" width="11.109375" style="476" customWidth="1"/>
    <col min="7186" max="7424" width="8.88671875" style="476"/>
    <col min="7425" max="7425" width="5.44140625" style="476" customWidth="1"/>
    <col min="7426" max="7426" width="4.44140625" style="476" customWidth="1"/>
    <col min="7427" max="7427" width="8.33203125" style="476" customWidth="1"/>
    <col min="7428" max="7428" width="7.109375" style="476" customWidth="1"/>
    <col min="7429" max="7429" width="9.33203125" style="476" customWidth="1"/>
    <col min="7430" max="7430" width="7.109375" style="476" customWidth="1"/>
    <col min="7431" max="7431" width="9.33203125" style="476" customWidth="1"/>
    <col min="7432" max="7432" width="7.109375" style="476" customWidth="1"/>
    <col min="7433" max="7433" width="9.33203125" style="476" customWidth="1"/>
    <col min="7434" max="7434" width="7.88671875" style="476" customWidth="1"/>
    <col min="7435" max="7437" width="8.5546875" style="476" customWidth="1"/>
    <col min="7438" max="7440" width="8.88671875" style="476"/>
    <col min="7441" max="7441" width="11.109375" style="476" customWidth="1"/>
    <col min="7442" max="7680" width="8.88671875" style="476"/>
    <col min="7681" max="7681" width="5.44140625" style="476" customWidth="1"/>
    <col min="7682" max="7682" width="4.44140625" style="476" customWidth="1"/>
    <col min="7683" max="7683" width="8.33203125" style="476" customWidth="1"/>
    <col min="7684" max="7684" width="7.109375" style="476" customWidth="1"/>
    <col min="7685" max="7685" width="9.33203125" style="476" customWidth="1"/>
    <col min="7686" max="7686" width="7.109375" style="476" customWidth="1"/>
    <col min="7687" max="7687" width="9.33203125" style="476" customWidth="1"/>
    <col min="7688" max="7688" width="7.109375" style="476" customWidth="1"/>
    <col min="7689" max="7689" width="9.33203125" style="476" customWidth="1"/>
    <col min="7690" max="7690" width="7.88671875" style="476" customWidth="1"/>
    <col min="7691" max="7693" width="8.5546875" style="476" customWidth="1"/>
    <col min="7694" max="7696" width="8.88671875" style="476"/>
    <col min="7697" max="7697" width="11.109375" style="476" customWidth="1"/>
    <col min="7698" max="7936" width="8.88671875" style="476"/>
    <col min="7937" max="7937" width="5.44140625" style="476" customWidth="1"/>
    <col min="7938" max="7938" width="4.44140625" style="476" customWidth="1"/>
    <col min="7939" max="7939" width="8.33203125" style="476" customWidth="1"/>
    <col min="7940" max="7940" width="7.109375" style="476" customWidth="1"/>
    <col min="7941" max="7941" width="9.33203125" style="476" customWidth="1"/>
    <col min="7942" max="7942" width="7.109375" style="476" customWidth="1"/>
    <col min="7943" max="7943" width="9.33203125" style="476" customWidth="1"/>
    <col min="7944" max="7944" width="7.109375" style="476" customWidth="1"/>
    <col min="7945" max="7945" width="9.33203125" style="476" customWidth="1"/>
    <col min="7946" max="7946" width="7.88671875" style="476" customWidth="1"/>
    <col min="7947" max="7949" width="8.5546875" style="476" customWidth="1"/>
    <col min="7950" max="7952" width="8.88671875" style="476"/>
    <col min="7953" max="7953" width="11.109375" style="476" customWidth="1"/>
    <col min="7954" max="8192" width="8.88671875" style="476"/>
    <col min="8193" max="8193" width="5.44140625" style="476" customWidth="1"/>
    <col min="8194" max="8194" width="4.44140625" style="476" customWidth="1"/>
    <col min="8195" max="8195" width="8.33203125" style="476" customWidth="1"/>
    <col min="8196" max="8196" width="7.109375" style="476" customWidth="1"/>
    <col min="8197" max="8197" width="9.33203125" style="476" customWidth="1"/>
    <col min="8198" max="8198" width="7.109375" style="476" customWidth="1"/>
    <col min="8199" max="8199" width="9.33203125" style="476" customWidth="1"/>
    <col min="8200" max="8200" width="7.109375" style="476" customWidth="1"/>
    <col min="8201" max="8201" width="9.33203125" style="476" customWidth="1"/>
    <col min="8202" max="8202" width="7.88671875" style="476" customWidth="1"/>
    <col min="8203" max="8205" width="8.5546875" style="476" customWidth="1"/>
    <col min="8206" max="8208" width="8.88671875" style="476"/>
    <col min="8209" max="8209" width="11.109375" style="476" customWidth="1"/>
    <col min="8210" max="8448" width="8.88671875" style="476"/>
    <col min="8449" max="8449" width="5.44140625" style="476" customWidth="1"/>
    <col min="8450" max="8450" width="4.44140625" style="476" customWidth="1"/>
    <col min="8451" max="8451" width="8.33203125" style="476" customWidth="1"/>
    <col min="8452" max="8452" width="7.109375" style="476" customWidth="1"/>
    <col min="8453" max="8453" width="9.33203125" style="476" customWidth="1"/>
    <col min="8454" max="8454" width="7.109375" style="476" customWidth="1"/>
    <col min="8455" max="8455" width="9.33203125" style="476" customWidth="1"/>
    <col min="8456" max="8456" width="7.109375" style="476" customWidth="1"/>
    <col min="8457" max="8457" width="9.33203125" style="476" customWidth="1"/>
    <col min="8458" max="8458" width="7.88671875" style="476" customWidth="1"/>
    <col min="8459" max="8461" width="8.5546875" style="476" customWidth="1"/>
    <col min="8462" max="8464" width="8.88671875" style="476"/>
    <col min="8465" max="8465" width="11.109375" style="476" customWidth="1"/>
    <col min="8466" max="8704" width="8.88671875" style="476"/>
    <col min="8705" max="8705" width="5.44140625" style="476" customWidth="1"/>
    <col min="8706" max="8706" width="4.44140625" style="476" customWidth="1"/>
    <col min="8707" max="8707" width="8.33203125" style="476" customWidth="1"/>
    <col min="8708" max="8708" width="7.109375" style="476" customWidth="1"/>
    <col min="8709" max="8709" width="9.33203125" style="476" customWidth="1"/>
    <col min="8710" max="8710" width="7.109375" style="476" customWidth="1"/>
    <col min="8711" max="8711" width="9.33203125" style="476" customWidth="1"/>
    <col min="8712" max="8712" width="7.109375" style="476" customWidth="1"/>
    <col min="8713" max="8713" width="9.33203125" style="476" customWidth="1"/>
    <col min="8714" max="8714" width="7.88671875" style="476" customWidth="1"/>
    <col min="8715" max="8717" width="8.5546875" style="476" customWidth="1"/>
    <col min="8718" max="8720" width="8.88671875" style="476"/>
    <col min="8721" max="8721" width="11.109375" style="476" customWidth="1"/>
    <col min="8722" max="8960" width="8.88671875" style="476"/>
    <col min="8961" max="8961" width="5.44140625" style="476" customWidth="1"/>
    <col min="8962" max="8962" width="4.44140625" style="476" customWidth="1"/>
    <col min="8963" max="8963" width="8.33203125" style="476" customWidth="1"/>
    <col min="8964" max="8964" width="7.109375" style="476" customWidth="1"/>
    <col min="8965" max="8965" width="9.33203125" style="476" customWidth="1"/>
    <col min="8966" max="8966" width="7.109375" style="476" customWidth="1"/>
    <col min="8967" max="8967" width="9.33203125" style="476" customWidth="1"/>
    <col min="8968" max="8968" width="7.109375" style="476" customWidth="1"/>
    <col min="8969" max="8969" width="9.33203125" style="476" customWidth="1"/>
    <col min="8970" max="8970" width="7.88671875" style="476" customWidth="1"/>
    <col min="8971" max="8973" width="8.5546875" style="476" customWidth="1"/>
    <col min="8974" max="8976" width="8.88671875" style="476"/>
    <col min="8977" max="8977" width="11.109375" style="476" customWidth="1"/>
    <col min="8978" max="9216" width="8.88671875" style="476"/>
    <col min="9217" max="9217" width="5.44140625" style="476" customWidth="1"/>
    <col min="9218" max="9218" width="4.44140625" style="476" customWidth="1"/>
    <col min="9219" max="9219" width="8.33203125" style="476" customWidth="1"/>
    <col min="9220" max="9220" width="7.109375" style="476" customWidth="1"/>
    <col min="9221" max="9221" width="9.33203125" style="476" customWidth="1"/>
    <col min="9222" max="9222" width="7.109375" style="476" customWidth="1"/>
    <col min="9223" max="9223" width="9.33203125" style="476" customWidth="1"/>
    <col min="9224" max="9224" width="7.109375" style="476" customWidth="1"/>
    <col min="9225" max="9225" width="9.33203125" style="476" customWidth="1"/>
    <col min="9226" max="9226" width="7.88671875" style="476" customWidth="1"/>
    <col min="9227" max="9229" width="8.5546875" style="476" customWidth="1"/>
    <col min="9230" max="9232" width="8.88671875" style="476"/>
    <col min="9233" max="9233" width="11.109375" style="476" customWidth="1"/>
    <col min="9234" max="9472" width="8.88671875" style="476"/>
    <col min="9473" max="9473" width="5.44140625" style="476" customWidth="1"/>
    <col min="9474" max="9474" width="4.44140625" style="476" customWidth="1"/>
    <col min="9475" max="9475" width="8.33203125" style="476" customWidth="1"/>
    <col min="9476" max="9476" width="7.109375" style="476" customWidth="1"/>
    <col min="9477" max="9477" width="9.33203125" style="476" customWidth="1"/>
    <col min="9478" max="9478" width="7.109375" style="476" customWidth="1"/>
    <col min="9479" max="9479" width="9.33203125" style="476" customWidth="1"/>
    <col min="9480" max="9480" width="7.109375" style="476" customWidth="1"/>
    <col min="9481" max="9481" width="9.33203125" style="476" customWidth="1"/>
    <col min="9482" max="9482" width="7.88671875" style="476" customWidth="1"/>
    <col min="9483" max="9485" width="8.5546875" style="476" customWidth="1"/>
    <col min="9486" max="9488" width="8.88671875" style="476"/>
    <col min="9489" max="9489" width="11.109375" style="476" customWidth="1"/>
    <col min="9490" max="9728" width="8.88671875" style="476"/>
    <col min="9729" max="9729" width="5.44140625" style="476" customWidth="1"/>
    <col min="9730" max="9730" width="4.44140625" style="476" customWidth="1"/>
    <col min="9731" max="9731" width="8.33203125" style="476" customWidth="1"/>
    <col min="9732" max="9732" width="7.109375" style="476" customWidth="1"/>
    <col min="9733" max="9733" width="9.33203125" style="476" customWidth="1"/>
    <col min="9734" max="9734" width="7.109375" style="476" customWidth="1"/>
    <col min="9735" max="9735" width="9.33203125" style="476" customWidth="1"/>
    <col min="9736" max="9736" width="7.109375" style="476" customWidth="1"/>
    <col min="9737" max="9737" width="9.33203125" style="476" customWidth="1"/>
    <col min="9738" max="9738" width="7.88671875" style="476" customWidth="1"/>
    <col min="9739" max="9741" width="8.5546875" style="476" customWidth="1"/>
    <col min="9742" max="9744" width="8.88671875" style="476"/>
    <col min="9745" max="9745" width="11.109375" style="476" customWidth="1"/>
    <col min="9746" max="9984" width="8.88671875" style="476"/>
    <col min="9985" max="9985" width="5.44140625" style="476" customWidth="1"/>
    <col min="9986" max="9986" width="4.44140625" style="476" customWidth="1"/>
    <col min="9987" max="9987" width="8.33203125" style="476" customWidth="1"/>
    <col min="9988" max="9988" width="7.109375" style="476" customWidth="1"/>
    <col min="9989" max="9989" width="9.33203125" style="476" customWidth="1"/>
    <col min="9990" max="9990" width="7.109375" style="476" customWidth="1"/>
    <col min="9991" max="9991" width="9.33203125" style="476" customWidth="1"/>
    <col min="9992" max="9992" width="7.109375" style="476" customWidth="1"/>
    <col min="9993" max="9993" width="9.33203125" style="476" customWidth="1"/>
    <col min="9994" max="9994" width="7.88671875" style="476" customWidth="1"/>
    <col min="9995" max="9997" width="8.5546875" style="476" customWidth="1"/>
    <col min="9998" max="10000" width="8.88671875" style="476"/>
    <col min="10001" max="10001" width="11.109375" style="476" customWidth="1"/>
    <col min="10002" max="10240" width="8.88671875" style="476"/>
    <col min="10241" max="10241" width="5.44140625" style="476" customWidth="1"/>
    <col min="10242" max="10242" width="4.44140625" style="476" customWidth="1"/>
    <col min="10243" max="10243" width="8.33203125" style="476" customWidth="1"/>
    <col min="10244" max="10244" width="7.109375" style="476" customWidth="1"/>
    <col min="10245" max="10245" width="9.33203125" style="476" customWidth="1"/>
    <col min="10246" max="10246" width="7.109375" style="476" customWidth="1"/>
    <col min="10247" max="10247" width="9.33203125" style="476" customWidth="1"/>
    <col min="10248" max="10248" width="7.109375" style="476" customWidth="1"/>
    <col min="10249" max="10249" width="9.33203125" style="476" customWidth="1"/>
    <col min="10250" max="10250" width="7.88671875" style="476" customWidth="1"/>
    <col min="10251" max="10253" width="8.5546875" style="476" customWidth="1"/>
    <col min="10254" max="10256" width="8.88671875" style="476"/>
    <col min="10257" max="10257" width="11.109375" style="476" customWidth="1"/>
    <col min="10258" max="10496" width="8.88671875" style="476"/>
    <col min="10497" max="10497" width="5.44140625" style="476" customWidth="1"/>
    <col min="10498" max="10498" width="4.44140625" style="476" customWidth="1"/>
    <col min="10499" max="10499" width="8.33203125" style="476" customWidth="1"/>
    <col min="10500" max="10500" width="7.109375" style="476" customWidth="1"/>
    <col min="10501" max="10501" width="9.33203125" style="476" customWidth="1"/>
    <col min="10502" max="10502" width="7.109375" style="476" customWidth="1"/>
    <col min="10503" max="10503" width="9.33203125" style="476" customWidth="1"/>
    <col min="10504" max="10504" width="7.109375" style="476" customWidth="1"/>
    <col min="10505" max="10505" width="9.33203125" style="476" customWidth="1"/>
    <col min="10506" max="10506" width="7.88671875" style="476" customWidth="1"/>
    <col min="10507" max="10509" width="8.5546875" style="476" customWidth="1"/>
    <col min="10510" max="10512" width="8.88671875" style="476"/>
    <col min="10513" max="10513" width="11.109375" style="476" customWidth="1"/>
    <col min="10514" max="10752" width="8.88671875" style="476"/>
    <col min="10753" max="10753" width="5.44140625" style="476" customWidth="1"/>
    <col min="10754" max="10754" width="4.44140625" style="476" customWidth="1"/>
    <col min="10755" max="10755" width="8.33203125" style="476" customWidth="1"/>
    <col min="10756" max="10756" width="7.109375" style="476" customWidth="1"/>
    <col min="10757" max="10757" width="9.33203125" style="476" customWidth="1"/>
    <col min="10758" max="10758" width="7.109375" style="476" customWidth="1"/>
    <col min="10759" max="10759" width="9.33203125" style="476" customWidth="1"/>
    <col min="10760" max="10760" width="7.109375" style="476" customWidth="1"/>
    <col min="10761" max="10761" width="9.33203125" style="476" customWidth="1"/>
    <col min="10762" max="10762" width="7.88671875" style="476" customWidth="1"/>
    <col min="10763" max="10765" width="8.5546875" style="476" customWidth="1"/>
    <col min="10766" max="10768" width="8.88671875" style="476"/>
    <col min="10769" max="10769" width="11.109375" style="476" customWidth="1"/>
    <col min="10770" max="11008" width="8.88671875" style="476"/>
    <col min="11009" max="11009" width="5.44140625" style="476" customWidth="1"/>
    <col min="11010" max="11010" width="4.44140625" style="476" customWidth="1"/>
    <col min="11011" max="11011" width="8.33203125" style="476" customWidth="1"/>
    <col min="11012" max="11012" width="7.109375" style="476" customWidth="1"/>
    <col min="11013" max="11013" width="9.33203125" style="476" customWidth="1"/>
    <col min="11014" max="11014" width="7.109375" style="476" customWidth="1"/>
    <col min="11015" max="11015" width="9.33203125" style="476" customWidth="1"/>
    <col min="11016" max="11016" width="7.109375" style="476" customWidth="1"/>
    <col min="11017" max="11017" width="9.33203125" style="476" customWidth="1"/>
    <col min="11018" max="11018" width="7.88671875" style="476" customWidth="1"/>
    <col min="11019" max="11021" width="8.5546875" style="476" customWidth="1"/>
    <col min="11022" max="11024" width="8.88671875" style="476"/>
    <col min="11025" max="11025" width="11.109375" style="476" customWidth="1"/>
    <col min="11026" max="11264" width="8.88671875" style="476"/>
    <col min="11265" max="11265" width="5.44140625" style="476" customWidth="1"/>
    <col min="11266" max="11266" width="4.44140625" style="476" customWidth="1"/>
    <col min="11267" max="11267" width="8.33203125" style="476" customWidth="1"/>
    <col min="11268" max="11268" width="7.109375" style="476" customWidth="1"/>
    <col min="11269" max="11269" width="9.33203125" style="476" customWidth="1"/>
    <col min="11270" max="11270" width="7.109375" style="476" customWidth="1"/>
    <col min="11271" max="11271" width="9.33203125" style="476" customWidth="1"/>
    <col min="11272" max="11272" width="7.109375" style="476" customWidth="1"/>
    <col min="11273" max="11273" width="9.33203125" style="476" customWidth="1"/>
    <col min="11274" max="11274" width="7.88671875" style="476" customWidth="1"/>
    <col min="11275" max="11277" width="8.5546875" style="476" customWidth="1"/>
    <col min="11278" max="11280" width="8.88671875" style="476"/>
    <col min="11281" max="11281" width="11.109375" style="476" customWidth="1"/>
    <col min="11282" max="11520" width="8.88671875" style="476"/>
    <col min="11521" max="11521" width="5.44140625" style="476" customWidth="1"/>
    <col min="11522" max="11522" width="4.44140625" style="476" customWidth="1"/>
    <col min="11523" max="11523" width="8.33203125" style="476" customWidth="1"/>
    <col min="11524" max="11524" width="7.109375" style="476" customWidth="1"/>
    <col min="11525" max="11525" width="9.33203125" style="476" customWidth="1"/>
    <col min="11526" max="11526" width="7.109375" style="476" customWidth="1"/>
    <col min="11527" max="11527" width="9.33203125" style="476" customWidth="1"/>
    <col min="11528" max="11528" width="7.109375" style="476" customWidth="1"/>
    <col min="11529" max="11529" width="9.33203125" style="476" customWidth="1"/>
    <col min="11530" max="11530" width="7.88671875" style="476" customWidth="1"/>
    <col min="11531" max="11533" width="8.5546875" style="476" customWidth="1"/>
    <col min="11534" max="11536" width="8.88671875" style="476"/>
    <col min="11537" max="11537" width="11.109375" style="476" customWidth="1"/>
    <col min="11538" max="11776" width="8.88671875" style="476"/>
    <col min="11777" max="11777" width="5.44140625" style="476" customWidth="1"/>
    <col min="11778" max="11778" width="4.44140625" style="476" customWidth="1"/>
    <col min="11779" max="11779" width="8.33203125" style="476" customWidth="1"/>
    <col min="11780" max="11780" width="7.109375" style="476" customWidth="1"/>
    <col min="11781" max="11781" width="9.33203125" style="476" customWidth="1"/>
    <col min="11782" max="11782" width="7.109375" style="476" customWidth="1"/>
    <col min="11783" max="11783" width="9.33203125" style="476" customWidth="1"/>
    <col min="11784" max="11784" width="7.109375" style="476" customWidth="1"/>
    <col min="11785" max="11785" width="9.33203125" style="476" customWidth="1"/>
    <col min="11786" max="11786" width="7.88671875" style="476" customWidth="1"/>
    <col min="11787" max="11789" width="8.5546875" style="476" customWidth="1"/>
    <col min="11790" max="11792" width="8.88671875" style="476"/>
    <col min="11793" max="11793" width="11.109375" style="476" customWidth="1"/>
    <col min="11794" max="12032" width="8.88671875" style="476"/>
    <col min="12033" max="12033" width="5.44140625" style="476" customWidth="1"/>
    <col min="12034" max="12034" width="4.44140625" style="476" customWidth="1"/>
    <col min="12035" max="12035" width="8.33203125" style="476" customWidth="1"/>
    <col min="12036" max="12036" width="7.109375" style="476" customWidth="1"/>
    <col min="12037" max="12037" width="9.33203125" style="476" customWidth="1"/>
    <col min="12038" max="12038" width="7.109375" style="476" customWidth="1"/>
    <col min="12039" max="12039" width="9.33203125" style="476" customWidth="1"/>
    <col min="12040" max="12040" width="7.109375" style="476" customWidth="1"/>
    <col min="12041" max="12041" width="9.33203125" style="476" customWidth="1"/>
    <col min="12042" max="12042" width="7.88671875" style="476" customWidth="1"/>
    <col min="12043" max="12045" width="8.5546875" style="476" customWidth="1"/>
    <col min="12046" max="12048" width="8.88671875" style="476"/>
    <col min="12049" max="12049" width="11.109375" style="476" customWidth="1"/>
    <col min="12050" max="12288" width="8.88671875" style="476"/>
    <col min="12289" max="12289" width="5.44140625" style="476" customWidth="1"/>
    <col min="12290" max="12290" width="4.44140625" style="476" customWidth="1"/>
    <col min="12291" max="12291" width="8.33203125" style="476" customWidth="1"/>
    <col min="12292" max="12292" width="7.109375" style="476" customWidth="1"/>
    <col min="12293" max="12293" width="9.33203125" style="476" customWidth="1"/>
    <col min="12294" max="12294" width="7.109375" style="476" customWidth="1"/>
    <col min="12295" max="12295" width="9.33203125" style="476" customWidth="1"/>
    <col min="12296" max="12296" width="7.109375" style="476" customWidth="1"/>
    <col min="12297" max="12297" width="9.33203125" style="476" customWidth="1"/>
    <col min="12298" max="12298" width="7.88671875" style="476" customWidth="1"/>
    <col min="12299" max="12301" width="8.5546875" style="476" customWidth="1"/>
    <col min="12302" max="12304" width="8.88671875" style="476"/>
    <col min="12305" max="12305" width="11.109375" style="476" customWidth="1"/>
    <col min="12306" max="12544" width="8.88671875" style="476"/>
    <col min="12545" max="12545" width="5.44140625" style="476" customWidth="1"/>
    <col min="12546" max="12546" width="4.44140625" style="476" customWidth="1"/>
    <col min="12547" max="12547" width="8.33203125" style="476" customWidth="1"/>
    <col min="12548" max="12548" width="7.109375" style="476" customWidth="1"/>
    <col min="12549" max="12549" width="9.33203125" style="476" customWidth="1"/>
    <col min="12550" max="12550" width="7.109375" style="476" customWidth="1"/>
    <col min="12551" max="12551" width="9.33203125" style="476" customWidth="1"/>
    <col min="12552" max="12552" width="7.109375" style="476" customWidth="1"/>
    <col min="12553" max="12553" width="9.33203125" style="476" customWidth="1"/>
    <col min="12554" max="12554" width="7.88671875" style="476" customWidth="1"/>
    <col min="12555" max="12557" width="8.5546875" style="476" customWidth="1"/>
    <col min="12558" max="12560" width="8.88671875" style="476"/>
    <col min="12561" max="12561" width="11.109375" style="476" customWidth="1"/>
    <col min="12562" max="12800" width="8.88671875" style="476"/>
    <col min="12801" max="12801" width="5.44140625" style="476" customWidth="1"/>
    <col min="12802" max="12802" width="4.44140625" style="476" customWidth="1"/>
    <col min="12803" max="12803" width="8.33203125" style="476" customWidth="1"/>
    <col min="12804" max="12804" width="7.109375" style="476" customWidth="1"/>
    <col min="12805" max="12805" width="9.33203125" style="476" customWidth="1"/>
    <col min="12806" max="12806" width="7.109375" style="476" customWidth="1"/>
    <col min="12807" max="12807" width="9.33203125" style="476" customWidth="1"/>
    <col min="12808" max="12808" width="7.109375" style="476" customWidth="1"/>
    <col min="12809" max="12809" width="9.33203125" style="476" customWidth="1"/>
    <col min="12810" max="12810" width="7.88671875" style="476" customWidth="1"/>
    <col min="12811" max="12813" width="8.5546875" style="476" customWidth="1"/>
    <col min="12814" max="12816" width="8.88671875" style="476"/>
    <col min="12817" max="12817" width="11.109375" style="476" customWidth="1"/>
    <col min="12818" max="13056" width="8.88671875" style="476"/>
    <col min="13057" max="13057" width="5.44140625" style="476" customWidth="1"/>
    <col min="13058" max="13058" width="4.44140625" style="476" customWidth="1"/>
    <col min="13059" max="13059" width="8.33203125" style="476" customWidth="1"/>
    <col min="13060" max="13060" width="7.109375" style="476" customWidth="1"/>
    <col min="13061" max="13061" width="9.33203125" style="476" customWidth="1"/>
    <col min="13062" max="13062" width="7.109375" style="476" customWidth="1"/>
    <col min="13063" max="13063" width="9.33203125" style="476" customWidth="1"/>
    <col min="13064" max="13064" width="7.109375" style="476" customWidth="1"/>
    <col min="13065" max="13065" width="9.33203125" style="476" customWidth="1"/>
    <col min="13066" max="13066" width="7.88671875" style="476" customWidth="1"/>
    <col min="13067" max="13069" width="8.5546875" style="476" customWidth="1"/>
    <col min="13070" max="13072" width="8.88671875" style="476"/>
    <col min="13073" max="13073" width="11.109375" style="476" customWidth="1"/>
    <col min="13074" max="13312" width="8.88671875" style="476"/>
    <col min="13313" max="13313" width="5.44140625" style="476" customWidth="1"/>
    <col min="13314" max="13314" width="4.44140625" style="476" customWidth="1"/>
    <col min="13315" max="13315" width="8.33203125" style="476" customWidth="1"/>
    <col min="13316" max="13316" width="7.109375" style="476" customWidth="1"/>
    <col min="13317" max="13317" width="9.33203125" style="476" customWidth="1"/>
    <col min="13318" max="13318" width="7.109375" style="476" customWidth="1"/>
    <col min="13319" max="13319" width="9.33203125" style="476" customWidth="1"/>
    <col min="13320" max="13320" width="7.109375" style="476" customWidth="1"/>
    <col min="13321" max="13321" width="9.33203125" style="476" customWidth="1"/>
    <col min="13322" max="13322" width="7.88671875" style="476" customWidth="1"/>
    <col min="13323" max="13325" width="8.5546875" style="476" customWidth="1"/>
    <col min="13326" max="13328" width="8.88671875" style="476"/>
    <col min="13329" max="13329" width="11.109375" style="476" customWidth="1"/>
    <col min="13330" max="13568" width="8.88671875" style="476"/>
    <col min="13569" max="13569" width="5.44140625" style="476" customWidth="1"/>
    <col min="13570" max="13570" width="4.44140625" style="476" customWidth="1"/>
    <col min="13571" max="13571" width="8.33203125" style="476" customWidth="1"/>
    <col min="13572" max="13572" width="7.109375" style="476" customWidth="1"/>
    <col min="13573" max="13573" width="9.33203125" style="476" customWidth="1"/>
    <col min="13574" max="13574" width="7.109375" style="476" customWidth="1"/>
    <col min="13575" max="13575" width="9.33203125" style="476" customWidth="1"/>
    <col min="13576" max="13576" width="7.109375" style="476" customWidth="1"/>
    <col min="13577" max="13577" width="9.33203125" style="476" customWidth="1"/>
    <col min="13578" max="13578" width="7.88671875" style="476" customWidth="1"/>
    <col min="13579" max="13581" width="8.5546875" style="476" customWidth="1"/>
    <col min="13582" max="13584" width="8.88671875" style="476"/>
    <col min="13585" max="13585" width="11.109375" style="476" customWidth="1"/>
    <col min="13586" max="13824" width="8.88671875" style="476"/>
    <col min="13825" max="13825" width="5.44140625" style="476" customWidth="1"/>
    <col min="13826" max="13826" width="4.44140625" style="476" customWidth="1"/>
    <col min="13827" max="13827" width="8.33203125" style="476" customWidth="1"/>
    <col min="13828" max="13828" width="7.109375" style="476" customWidth="1"/>
    <col min="13829" max="13829" width="9.33203125" style="476" customWidth="1"/>
    <col min="13830" max="13830" width="7.109375" style="476" customWidth="1"/>
    <col min="13831" max="13831" width="9.33203125" style="476" customWidth="1"/>
    <col min="13832" max="13832" width="7.109375" style="476" customWidth="1"/>
    <col min="13833" max="13833" width="9.33203125" style="476" customWidth="1"/>
    <col min="13834" max="13834" width="7.88671875" style="476" customWidth="1"/>
    <col min="13835" max="13837" width="8.5546875" style="476" customWidth="1"/>
    <col min="13838" max="13840" width="8.88671875" style="476"/>
    <col min="13841" max="13841" width="11.109375" style="476" customWidth="1"/>
    <col min="13842" max="14080" width="8.88671875" style="476"/>
    <col min="14081" max="14081" width="5.44140625" style="476" customWidth="1"/>
    <col min="14082" max="14082" width="4.44140625" style="476" customWidth="1"/>
    <col min="14083" max="14083" width="8.33203125" style="476" customWidth="1"/>
    <col min="14084" max="14084" width="7.109375" style="476" customWidth="1"/>
    <col min="14085" max="14085" width="9.33203125" style="476" customWidth="1"/>
    <col min="14086" max="14086" width="7.109375" style="476" customWidth="1"/>
    <col min="14087" max="14087" width="9.33203125" style="476" customWidth="1"/>
    <col min="14088" max="14088" width="7.109375" style="476" customWidth="1"/>
    <col min="14089" max="14089" width="9.33203125" style="476" customWidth="1"/>
    <col min="14090" max="14090" width="7.88671875" style="476" customWidth="1"/>
    <col min="14091" max="14093" width="8.5546875" style="476" customWidth="1"/>
    <col min="14094" max="14096" width="8.88671875" style="476"/>
    <col min="14097" max="14097" width="11.109375" style="476" customWidth="1"/>
    <col min="14098" max="14336" width="8.88671875" style="476"/>
    <col min="14337" max="14337" width="5.44140625" style="476" customWidth="1"/>
    <col min="14338" max="14338" width="4.44140625" style="476" customWidth="1"/>
    <col min="14339" max="14339" width="8.33203125" style="476" customWidth="1"/>
    <col min="14340" max="14340" width="7.109375" style="476" customWidth="1"/>
    <col min="14341" max="14341" width="9.33203125" style="476" customWidth="1"/>
    <col min="14342" max="14342" width="7.109375" style="476" customWidth="1"/>
    <col min="14343" max="14343" width="9.33203125" style="476" customWidth="1"/>
    <col min="14344" max="14344" width="7.109375" style="476" customWidth="1"/>
    <col min="14345" max="14345" width="9.33203125" style="476" customWidth="1"/>
    <col min="14346" max="14346" width="7.88671875" style="476" customWidth="1"/>
    <col min="14347" max="14349" width="8.5546875" style="476" customWidth="1"/>
    <col min="14350" max="14352" width="8.88671875" style="476"/>
    <col min="14353" max="14353" width="11.109375" style="476" customWidth="1"/>
    <col min="14354" max="14592" width="8.88671875" style="476"/>
    <col min="14593" max="14593" width="5.44140625" style="476" customWidth="1"/>
    <col min="14594" max="14594" width="4.44140625" style="476" customWidth="1"/>
    <col min="14595" max="14595" width="8.33203125" style="476" customWidth="1"/>
    <col min="14596" max="14596" width="7.109375" style="476" customWidth="1"/>
    <col min="14597" max="14597" width="9.33203125" style="476" customWidth="1"/>
    <col min="14598" max="14598" width="7.109375" style="476" customWidth="1"/>
    <col min="14599" max="14599" width="9.33203125" style="476" customWidth="1"/>
    <col min="14600" max="14600" width="7.109375" style="476" customWidth="1"/>
    <col min="14601" max="14601" width="9.33203125" style="476" customWidth="1"/>
    <col min="14602" max="14602" width="7.88671875" style="476" customWidth="1"/>
    <col min="14603" max="14605" width="8.5546875" style="476" customWidth="1"/>
    <col min="14606" max="14608" width="8.88671875" style="476"/>
    <col min="14609" max="14609" width="11.109375" style="476" customWidth="1"/>
    <col min="14610" max="14848" width="8.88671875" style="476"/>
    <col min="14849" max="14849" width="5.44140625" style="476" customWidth="1"/>
    <col min="14850" max="14850" width="4.44140625" style="476" customWidth="1"/>
    <col min="14851" max="14851" width="8.33203125" style="476" customWidth="1"/>
    <col min="14852" max="14852" width="7.109375" style="476" customWidth="1"/>
    <col min="14853" max="14853" width="9.33203125" style="476" customWidth="1"/>
    <col min="14854" max="14854" width="7.109375" style="476" customWidth="1"/>
    <col min="14855" max="14855" width="9.33203125" style="476" customWidth="1"/>
    <col min="14856" max="14856" width="7.109375" style="476" customWidth="1"/>
    <col min="14857" max="14857" width="9.33203125" style="476" customWidth="1"/>
    <col min="14858" max="14858" width="7.88671875" style="476" customWidth="1"/>
    <col min="14859" max="14861" width="8.5546875" style="476" customWidth="1"/>
    <col min="14862" max="14864" width="8.88671875" style="476"/>
    <col min="14865" max="14865" width="11.109375" style="476" customWidth="1"/>
    <col min="14866" max="15104" width="8.88671875" style="476"/>
    <col min="15105" max="15105" width="5.44140625" style="476" customWidth="1"/>
    <col min="15106" max="15106" width="4.44140625" style="476" customWidth="1"/>
    <col min="15107" max="15107" width="8.33203125" style="476" customWidth="1"/>
    <col min="15108" max="15108" width="7.109375" style="476" customWidth="1"/>
    <col min="15109" max="15109" width="9.33203125" style="476" customWidth="1"/>
    <col min="15110" max="15110" width="7.109375" style="476" customWidth="1"/>
    <col min="15111" max="15111" width="9.33203125" style="476" customWidth="1"/>
    <col min="15112" max="15112" width="7.109375" style="476" customWidth="1"/>
    <col min="15113" max="15113" width="9.33203125" style="476" customWidth="1"/>
    <col min="15114" max="15114" width="7.88671875" style="476" customWidth="1"/>
    <col min="15115" max="15117" width="8.5546875" style="476" customWidth="1"/>
    <col min="15118" max="15120" width="8.88671875" style="476"/>
    <col min="15121" max="15121" width="11.109375" style="476" customWidth="1"/>
    <col min="15122" max="15360" width="8.88671875" style="476"/>
    <col min="15361" max="15361" width="5.44140625" style="476" customWidth="1"/>
    <col min="15362" max="15362" width="4.44140625" style="476" customWidth="1"/>
    <col min="15363" max="15363" width="8.33203125" style="476" customWidth="1"/>
    <col min="15364" max="15364" width="7.109375" style="476" customWidth="1"/>
    <col min="15365" max="15365" width="9.33203125" style="476" customWidth="1"/>
    <col min="15366" max="15366" width="7.109375" style="476" customWidth="1"/>
    <col min="15367" max="15367" width="9.33203125" style="476" customWidth="1"/>
    <col min="15368" max="15368" width="7.109375" style="476" customWidth="1"/>
    <col min="15369" max="15369" width="9.33203125" style="476" customWidth="1"/>
    <col min="15370" max="15370" width="7.88671875" style="476" customWidth="1"/>
    <col min="15371" max="15373" width="8.5546875" style="476" customWidth="1"/>
    <col min="15374" max="15376" width="8.88671875" style="476"/>
    <col min="15377" max="15377" width="11.109375" style="476" customWidth="1"/>
    <col min="15378" max="15616" width="8.88671875" style="476"/>
    <col min="15617" max="15617" width="5.44140625" style="476" customWidth="1"/>
    <col min="15618" max="15618" width="4.44140625" style="476" customWidth="1"/>
    <col min="15619" max="15619" width="8.33203125" style="476" customWidth="1"/>
    <col min="15620" max="15620" width="7.109375" style="476" customWidth="1"/>
    <col min="15621" max="15621" width="9.33203125" style="476" customWidth="1"/>
    <col min="15622" max="15622" width="7.109375" style="476" customWidth="1"/>
    <col min="15623" max="15623" width="9.33203125" style="476" customWidth="1"/>
    <col min="15624" max="15624" width="7.109375" style="476" customWidth="1"/>
    <col min="15625" max="15625" width="9.33203125" style="476" customWidth="1"/>
    <col min="15626" max="15626" width="7.88671875" style="476" customWidth="1"/>
    <col min="15627" max="15629" width="8.5546875" style="476" customWidth="1"/>
    <col min="15630" max="15632" width="8.88671875" style="476"/>
    <col min="15633" max="15633" width="11.109375" style="476" customWidth="1"/>
    <col min="15634" max="15872" width="8.88671875" style="476"/>
    <col min="15873" max="15873" width="5.44140625" style="476" customWidth="1"/>
    <col min="15874" max="15874" width="4.44140625" style="476" customWidth="1"/>
    <col min="15875" max="15875" width="8.33203125" style="476" customWidth="1"/>
    <col min="15876" max="15876" width="7.109375" style="476" customWidth="1"/>
    <col min="15877" max="15877" width="9.33203125" style="476" customWidth="1"/>
    <col min="15878" max="15878" width="7.109375" style="476" customWidth="1"/>
    <col min="15879" max="15879" width="9.33203125" style="476" customWidth="1"/>
    <col min="15880" max="15880" width="7.109375" style="476" customWidth="1"/>
    <col min="15881" max="15881" width="9.33203125" style="476" customWidth="1"/>
    <col min="15882" max="15882" width="7.88671875" style="476" customWidth="1"/>
    <col min="15883" max="15885" width="8.5546875" style="476" customWidth="1"/>
    <col min="15886" max="15888" width="8.88671875" style="476"/>
    <col min="15889" max="15889" width="11.109375" style="476" customWidth="1"/>
    <col min="15890" max="16128" width="8.88671875" style="476"/>
    <col min="16129" max="16129" width="5.44140625" style="476" customWidth="1"/>
    <col min="16130" max="16130" width="4.44140625" style="476" customWidth="1"/>
    <col min="16131" max="16131" width="8.33203125" style="476" customWidth="1"/>
    <col min="16132" max="16132" width="7.109375" style="476" customWidth="1"/>
    <col min="16133" max="16133" width="9.33203125" style="476" customWidth="1"/>
    <col min="16134" max="16134" width="7.109375" style="476" customWidth="1"/>
    <col min="16135" max="16135" width="9.33203125" style="476" customWidth="1"/>
    <col min="16136" max="16136" width="7.109375" style="476" customWidth="1"/>
    <col min="16137" max="16137" width="9.33203125" style="476" customWidth="1"/>
    <col min="16138" max="16138" width="7.88671875" style="476" customWidth="1"/>
    <col min="16139" max="16141" width="8.5546875" style="476" customWidth="1"/>
    <col min="16142" max="16144" width="8.88671875" style="476"/>
    <col min="16145" max="16145" width="11.109375" style="476" customWidth="1"/>
    <col min="16146" max="16384" width="8.88671875" style="476"/>
  </cols>
  <sheetData>
    <row r="1" spans="1:19" ht="24.6" x14ac:dyDescent="0.25">
      <c r="A1" s="821" t="s">
        <v>131</v>
      </c>
      <c r="B1" s="821"/>
      <c r="C1" s="821"/>
      <c r="D1" s="821"/>
      <c r="E1" s="821"/>
      <c r="F1" s="821"/>
      <c r="G1" s="472"/>
      <c r="H1" s="473" t="s">
        <v>64</v>
      </c>
      <c r="I1" s="474"/>
      <c r="J1" s="475"/>
      <c r="L1" s="477"/>
      <c r="M1" s="478"/>
      <c r="N1" s="479"/>
      <c r="O1" s="479" t="s">
        <v>13</v>
      </c>
      <c r="P1" s="479"/>
      <c r="Q1" s="480"/>
      <c r="R1" s="479"/>
    </row>
    <row r="2" spans="1:19" x14ac:dyDescent="0.25">
      <c r="A2" s="481" t="s">
        <v>249</v>
      </c>
      <c r="B2" s="482"/>
      <c r="C2" s="482"/>
      <c r="D2" s="482"/>
      <c r="E2" s="482">
        <f>[1]Altalanos!$A$8</f>
        <v>0</v>
      </c>
      <c r="F2" s="482"/>
      <c r="G2" s="483"/>
      <c r="H2" s="484"/>
      <c r="I2" s="484"/>
      <c r="J2" s="485"/>
      <c r="K2" s="477"/>
      <c r="L2" s="477"/>
      <c r="M2" s="477"/>
      <c r="N2" s="486"/>
      <c r="O2" s="487"/>
      <c r="P2" s="486"/>
      <c r="Q2" s="487"/>
      <c r="R2" s="486"/>
    </row>
    <row r="3" spans="1:19" x14ac:dyDescent="0.25">
      <c r="A3" s="488" t="s">
        <v>24</v>
      </c>
      <c r="B3" s="488"/>
      <c r="C3" s="488"/>
      <c r="D3" s="488"/>
      <c r="E3" s="488" t="s">
        <v>21</v>
      </c>
      <c r="F3" s="488"/>
      <c r="G3" s="488"/>
      <c r="H3" s="488" t="s">
        <v>29</v>
      </c>
      <c r="I3" s="488"/>
      <c r="J3" s="489"/>
      <c r="K3" s="488"/>
      <c r="L3" s="490" t="s">
        <v>30</v>
      </c>
      <c r="M3" s="488"/>
      <c r="N3" s="491"/>
      <c r="O3" s="492"/>
      <c r="P3" s="491"/>
      <c r="Q3" s="493" t="s">
        <v>76</v>
      </c>
      <c r="R3" s="494" t="s">
        <v>82</v>
      </c>
      <c r="S3" s="495"/>
    </row>
    <row r="4" spans="1:19" ht="13.8" thickBot="1" x14ac:dyDescent="0.3">
      <c r="A4" s="822"/>
      <c r="B4" s="822"/>
      <c r="C4" s="822"/>
      <c r="D4" s="496"/>
      <c r="E4" s="497">
        <f>[1]Altalanos!$C$10</f>
        <v>0</v>
      </c>
      <c r="F4" s="497"/>
      <c r="G4" s="497"/>
      <c r="H4" s="307"/>
      <c r="I4" s="497"/>
      <c r="J4" s="498"/>
      <c r="K4" s="307"/>
      <c r="L4" s="499">
        <f>[1]Altalanos!$E$10</f>
        <v>0</v>
      </c>
      <c r="M4" s="307"/>
      <c r="N4" s="500"/>
      <c r="O4" s="501"/>
      <c r="P4" s="500"/>
      <c r="Q4" s="502" t="s">
        <v>83</v>
      </c>
      <c r="R4" s="503" t="s">
        <v>78</v>
      </c>
      <c r="S4" s="495"/>
    </row>
    <row r="5" spans="1:19" x14ac:dyDescent="0.25">
      <c r="A5" s="504"/>
      <c r="B5" s="504" t="s">
        <v>49</v>
      </c>
      <c r="C5" s="504" t="s">
        <v>66</v>
      </c>
      <c r="D5" s="504" t="s">
        <v>43</v>
      </c>
      <c r="E5" s="504" t="s">
        <v>71</v>
      </c>
      <c r="F5" s="504"/>
      <c r="G5" s="504" t="s">
        <v>28</v>
      </c>
      <c r="H5" s="504"/>
      <c r="I5" s="504" t="s">
        <v>31</v>
      </c>
      <c r="J5" s="504"/>
      <c r="K5" s="505" t="s">
        <v>72</v>
      </c>
      <c r="L5" s="505" t="s">
        <v>73</v>
      </c>
      <c r="M5" s="505"/>
      <c r="Q5" s="506" t="s">
        <v>84</v>
      </c>
      <c r="R5" s="507" t="s">
        <v>80</v>
      </c>
      <c r="S5" s="495"/>
    </row>
    <row r="6" spans="1:19" x14ac:dyDescent="0.25">
      <c r="A6" s="508"/>
      <c r="B6" s="508"/>
      <c r="C6" s="508"/>
      <c r="D6" s="508"/>
      <c r="E6" s="508"/>
      <c r="F6" s="508"/>
      <c r="G6" s="508"/>
      <c r="H6" s="508"/>
      <c r="I6" s="508"/>
      <c r="J6" s="508"/>
      <c r="K6" s="509"/>
      <c r="L6" s="509"/>
      <c r="M6" s="509"/>
    </row>
    <row r="7" spans="1:19" x14ac:dyDescent="0.25">
      <c r="A7" s="508"/>
      <c r="B7" s="508"/>
      <c r="C7" s="510" t="str">
        <f>IF($B8="","",VLOOKUP($B8,'[1]1D ELO'!$A$7:$P$22,5))</f>
        <v/>
      </c>
      <c r="D7" s="823" t="str">
        <f>IF($B8="","",VLOOKUP($B8,'[1]1D ELO'!$A$7:$P$23,15))</f>
        <v/>
      </c>
      <c r="E7" s="512" t="s">
        <v>229</v>
      </c>
      <c r="F7" s="513"/>
      <c r="G7" s="512" t="s">
        <v>230</v>
      </c>
      <c r="H7" s="513"/>
      <c r="I7" s="512" t="str">
        <f>IF($B8="","",VLOOKUP($B8,'[1]1D ELO'!$A$7:$P$22,4))</f>
        <v/>
      </c>
      <c r="J7" s="508"/>
      <c r="K7" s="508"/>
      <c r="L7" s="508"/>
      <c r="M7" s="508"/>
    </row>
    <row r="8" spans="1:19" x14ac:dyDescent="0.25">
      <c r="A8" s="514" t="s">
        <v>68</v>
      </c>
      <c r="B8" s="515"/>
      <c r="C8" s="510" t="str">
        <f>IF($B8="","",VLOOKUP($B8,'[1]1D ELO'!$A$7:$P$22,11))</f>
        <v/>
      </c>
      <c r="D8" s="824"/>
      <c r="E8" s="512" t="s">
        <v>231</v>
      </c>
      <c r="F8" s="513"/>
      <c r="G8" s="512" t="s">
        <v>215</v>
      </c>
      <c r="H8" s="513"/>
      <c r="I8" s="512" t="str">
        <f>IF($B8="","",VLOOKUP($B8,'[1]1D ELO'!$A$7:$P$22,10))</f>
        <v/>
      </c>
      <c r="J8" s="508"/>
      <c r="K8" s="835" t="s">
        <v>449</v>
      </c>
      <c r="L8" s="516"/>
      <c r="M8" s="508"/>
    </row>
    <row r="9" spans="1:19" x14ac:dyDescent="0.25">
      <c r="A9" s="514"/>
      <c r="B9" s="517"/>
      <c r="C9" s="511"/>
      <c r="D9" s="511"/>
      <c r="E9" s="518"/>
      <c r="F9" s="508"/>
      <c r="G9" s="518"/>
      <c r="H9" s="508"/>
      <c r="I9" s="518"/>
      <c r="J9" s="508"/>
      <c r="K9" s="665"/>
      <c r="L9" s="508"/>
      <c r="M9" s="508"/>
    </row>
    <row r="10" spans="1:19" x14ac:dyDescent="0.25">
      <c r="A10" s="514"/>
      <c r="B10" s="517"/>
      <c r="C10" s="510" t="str">
        <f>IF($B11="","",VLOOKUP($B11,'[1]1D ELO'!$A$7:$P$22,5))</f>
        <v/>
      </c>
      <c r="D10" s="823" t="str">
        <f>IF($B11="","",VLOOKUP($B11,'[1]1D ELO'!$A$7:$P$23,15))</f>
        <v/>
      </c>
      <c r="E10" s="512" t="s">
        <v>232</v>
      </c>
      <c r="F10" s="513"/>
      <c r="G10" s="512" t="s">
        <v>233</v>
      </c>
      <c r="H10" s="513"/>
      <c r="I10" s="512" t="str">
        <f>IF($B11="","",VLOOKUP($B11,'[1]1D ELO'!$A$7:$P$22,4))</f>
        <v/>
      </c>
      <c r="J10" s="508"/>
      <c r="K10" s="665"/>
      <c r="L10" s="508"/>
      <c r="M10" s="508"/>
    </row>
    <row r="11" spans="1:19" x14ac:dyDescent="0.25">
      <c r="A11" s="514" t="s">
        <v>69</v>
      </c>
      <c r="B11" s="515"/>
      <c r="C11" s="510" t="str">
        <f>IF($B11="","",VLOOKUP($B11,'[1]1D ELO'!$A$7:$P$22,11))</f>
        <v/>
      </c>
      <c r="D11" s="824"/>
      <c r="E11" s="512" t="s">
        <v>234</v>
      </c>
      <c r="F11" s="513"/>
      <c r="G11" s="512" t="s">
        <v>228</v>
      </c>
      <c r="H11" s="513"/>
      <c r="I11" s="512" t="str">
        <f>IF($B11="","",VLOOKUP($B11,'[1]1D ELO'!$A$7:$P$22,10))</f>
        <v/>
      </c>
      <c r="J11" s="508"/>
      <c r="K11" s="835" t="s">
        <v>450</v>
      </c>
      <c r="L11" s="516"/>
      <c r="M11" s="508"/>
    </row>
    <row r="12" spans="1:19" x14ac:dyDescent="0.25">
      <c r="A12" s="514"/>
      <c r="B12" s="517"/>
      <c r="C12" s="511"/>
      <c r="D12" s="511"/>
      <c r="E12" s="518"/>
      <c r="F12" s="508"/>
      <c r="G12" s="518"/>
      <c r="H12" s="508"/>
      <c r="I12" s="518"/>
      <c r="J12" s="508"/>
      <c r="K12" s="665"/>
      <c r="L12" s="508"/>
      <c r="M12" s="508"/>
    </row>
    <row r="13" spans="1:19" x14ac:dyDescent="0.25">
      <c r="A13" s="514"/>
      <c r="B13" s="517"/>
      <c r="C13" s="510" t="str">
        <f>IF($B14="","",VLOOKUP($B14,'[1]1D ELO'!$A$7:$P$22,5))</f>
        <v/>
      </c>
      <c r="D13" s="823" t="str">
        <f>IF($B14="","",VLOOKUP($B14,'[1]1D ELO'!$A$7:$P$23,15))</f>
        <v/>
      </c>
      <c r="E13" s="512" t="s">
        <v>235</v>
      </c>
      <c r="F13" s="513"/>
      <c r="G13" s="512" t="s">
        <v>236</v>
      </c>
      <c r="H13" s="513"/>
      <c r="I13" s="512" t="str">
        <f>IF($B14="","",VLOOKUP($B14,'[1]1D ELO'!$A$7:$P$22,4))</f>
        <v/>
      </c>
      <c r="J13" s="508"/>
      <c r="K13" s="665"/>
      <c r="L13" s="508"/>
      <c r="M13" s="508"/>
    </row>
    <row r="14" spans="1:19" x14ac:dyDescent="0.25">
      <c r="A14" s="514" t="s">
        <v>70</v>
      </c>
      <c r="B14" s="515"/>
      <c r="C14" s="510" t="str">
        <f>IF($B14="","",VLOOKUP($B14,'[1]1D ELO'!$A$7:$P$22,11))</f>
        <v/>
      </c>
      <c r="D14" s="824"/>
      <c r="E14" s="512" t="s">
        <v>395</v>
      </c>
      <c r="F14" s="513"/>
      <c r="G14" s="512" t="s">
        <v>237</v>
      </c>
      <c r="H14" s="513"/>
      <c r="I14" s="512" t="str">
        <f>IF($B14="","",VLOOKUP($B14,'[1]1D ELO'!$A$7:$P$22,10))</f>
        <v/>
      </c>
      <c r="J14" s="508"/>
      <c r="K14" s="835" t="s">
        <v>448</v>
      </c>
      <c r="L14" s="516"/>
      <c r="M14" s="508"/>
    </row>
    <row r="15" spans="1:19" x14ac:dyDescent="0.25">
      <c r="A15" s="508"/>
      <c r="B15" s="508"/>
      <c r="C15" s="508"/>
      <c r="D15" s="508"/>
      <c r="E15" s="508"/>
      <c r="F15" s="508"/>
      <c r="G15" s="508"/>
      <c r="H15" s="508"/>
      <c r="I15" s="508"/>
      <c r="J15" s="508"/>
      <c r="K15" s="508"/>
      <c r="L15" s="508"/>
      <c r="M15" s="508"/>
    </row>
    <row r="16" spans="1:19" x14ac:dyDescent="0.25">
      <c r="A16" s="508"/>
      <c r="B16" s="508"/>
      <c r="C16" s="508"/>
      <c r="D16" s="508"/>
      <c r="E16" s="508"/>
      <c r="F16" s="508"/>
      <c r="G16" s="508"/>
      <c r="H16" s="508"/>
      <c r="I16" s="508"/>
      <c r="J16" s="508"/>
      <c r="K16" s="508"/>
      <c r="L16" s="508"/>
      <c r="M16" s="508"/>
    </row>
    <row r="17" spans="1:13" x14ac:dyDescent="0.25">
      <c r="A17" s="508"/>
      <c r="B17" s="508"/>
      <c r="C17" s="508"/>
      <c r="D17" s="508"/>
      <c r="E17" s="508"/>
      <c r="F17" s="508"/>
      <c r="G17" s="508"/>
      <c r="H17" s="508"/>
      <c r="I17" s="508"/>
      <c r="J17" s="508"/>
      <c r="K17" s="508"/>
      <c r="L17" s="508"/>
      <c r="M17" s="508"/>
    </row>
    <row r="18" spans="1:13" x14ac:dyDescent="0.25">
      <c r="A18" s="508"/>
      <c r="B18" s="508"/>
      <c r="C18" s="508"/>
      <c r="D18" s="508"/>
      <c r="E18" s="508"/>
      <c r="F18" s="508"/>
      <c r="G18" s="508"/>
      <c r="H18" s="508"/>
      <c r="I18" s="508"/>
      <c r="J18" s="508"/>
      <c r="K18" s="508"/>
      <c r="L18" s="508"/>
      <c r="M18" s="508"/>
    </row>
    <row r="19" spans="1:13" x14ac:dyDescent="0.25">
      <c r="A19" s="508"/>
      <c r="B19" s="508"/>
      <c r="C19" s="508"/>
      <c r="D19" s="508"/>
      <c r="E19" s="508"/>
      <c r="F19" s="508"/>
      <c r="G19" s="508"/>
      <c r="H19" s="508"/>
      <c r="I19" s="508"/>
      <c r="J19" s="508"/>
      <c r="K19" s="508"/>
      <c r="L19" s="508"/>
      <c r="M19" s="508"/>
    </row>
    <row r="20" spans="1:13" x14ac:dyDescent="0.25">
      <c r="A20" s="508"/>
      <c r="B20" s="508"/>
      <c r="C20" s="508"/>
      <c r="D20" s="508"/>
      <c r="E20" s="508"/>
      <c r="F20" s="508"/>
      <c r="G20" s="508"/>
      <c r="H20" s="508"/>
      <c r="I20" s="508"/>
      <c r="J20" s="508"/>
      <c r="K20" s="508"/>
      <c r="L20" s="508"/>
      <c r="M20" s="508"/>
    </row>
    <row r="21" spans="1:13" ht="18.75" customHeight="1" x14ac:dyDescent="0.25">
      <c r="A21" s="508"/>
      <c r="B21" s="820"/>
      <c r="C21" s="820"/>
      <c r="D21" s="819" t="str">
        <f>CONCATENATE(E7,"/",E8)</f>
        <v>Fábián/Kovács</v>
      </c>
      <c r="E21" s="819"/>
      <c r="F21" s="819" t="str">
        <f>CONCATENATE(E10,"/",E11)</f>
        <v>Őri/Gálfi</v>
      </c>
      <c r="G21" s="819"/>
      <c r="H21" s="819" t="str">
        <f>CONCATENATE(E13,"/",E14)</f>
        <v>Wolf/Békefi</v>
      </c>
      <c r="I21" s="819"/>
      <c r="J21" s="508"/>
      <c r="K21" s="508"/>
      <c r="L21" s="508"/>
      <c r="M21" s="508"/>
    </row>
    <row r="22" spans="1:13" ht="18.75" customHeight="1" x14ac:dyDescent="0.25">
      <c r="A22" s="519" t="s">
        <v>68</v>
      </c>
      <c r="B22" s="816" t="str">
        <f>CONCATENATE(E7,"/",E8)</f>
        <v>Fábián/Kovács</v>
      </c>
      <c r="C22" s="816"/>
      <c r="D22" s="818"/>
      <c r="E22" s="818"/>
      <c r="F22" s="817" t="s">
        <v>388</v>
      </c>
      <c r="G22" s="817"/>
      <c r="H22" s="817" t="s">
        <v>204</v>
      </c>
      <c r="I22" s="817"/>
      <c r="J22" s="508"/>
      <c r="K22" s="508"/>
      <c r="L22" s="508"/>
      <c r="M22" s="508"/>
    </row>
    <row r="23" spans="1:13" ht="18.75" customHeight="1" x14ac:dyDescent="0.25">
      <c r="A23" s="519" t="s">
        <v>69</v>
      </c>
      <c r="B23" s="816" t="str">
        <f>CONCATENATE(E10,"/",E11)</f>
        <v>Őri/Gálfi</v>
      </c>
      <c r="C23" s="816"/>
      <c r="D23" s="817" t="s">
        <v>204</v>
      </c>
      <c r="E23" s="817"/>
      <c r="F23" s="818"/>
      <c r="G23" s="818"/>
      <c r="H23" s="817" t="s">
        <v>202</v>
      </c>
      <c r="I23" s="817"/>
      <c r="J23" s="508"/>
      <c r="K23" s="508"/>
      <c r="L23" s="508"/>
      <c r="M23" s="508"/>
    </row>
    <row r="24" spans="1:13" ht="18.75" customHeight="1" x14ac:dyDescent="0.25">
      <c r="A24" s="519" t="s">
        <v>70</v>
      </c>
      <c r="B24" s="816" t="str">
        <f>CONCATENATE(E13,"/",E14)</f>
        <v>Wolf/Békefi</v>
      </c>
      <c r="C24" s="816"/>
      <c r="D24" s="817" t="s">
        <v>388</v>
      </c>
      <c r="E24" s="817"/>
      <c r="F24" s="817" t="s">
        <v>396</v>
      </c>
      <c r="G24" s="817"/>
      <c r="H24" s="818"/>
      <c r="I24" s="818"/>
      <c r="J24" s="508"/>
      <c r="K24" s="508"/>
      <c r="L24" s="508"/>
      <c r="M24" s="508"/>
    </row>
    <row r="25" spans="1:13" x14ac:dyDescent="0.25">
      <c r="A25" s="508"/>
      <c r="B25" s="508"/>
      <c r="C25" s="508"/>
      <c r="D25" s="508"/>
      <c r="E25" s="508"/>
      <c r="F25" s="508"/>
      <c r="G25" s="508"/>
      <c r="H25" s="508"/>
      <c r="I25" s="508"/>
      <c r="J25" s="508"/>
      <c r="K25" s="508"/>
      <c r="L25" s="508"/>
      <c r="M25" s="508"/>
    </row>
    <row r="26" spans="1:13" x14ac:dyDescent="0.25">
      <c r="A26" s="508"/>
      <c r="B26" s="508"/>
      <c r="C26" s="508"/>
      <c r="D26" s="508"/>
      <c r="E26" s="508"/>
      <c r="F26" s="508"/>
      <c r="G26" s="508"/>
      <c r="H26" s="508"/>
      <c r="I26" s="508"/>
      <c r="J26" s="508"/>
      <c r="K26" s="508"/>
      <c r="L26" s="508"/>
      <c r="M26" s="508"/>
    </row>
    <row r="27" spans="1:13" x14ac:dyDescent="0.25">
      <c r="A27" s="508"/>
      <c r="B27" s="508"/>
      <c r="C27" s="508"/>
      <c r="D27" s="508"/>
      <c r="E27" s="508"/>
      <c r="F27" s="508"/>
      <c r="G27" s="508"/>
      <c r="H27" s="508"/>
      <c r="I27" s="508"/>
      <c r="J27" s="508"/>
      <c r="K27" s="508"/>
      <c r="L27" s="508"/>
      <c r="M27" s="508"/>
    </row>
    <row r="28" spans="1:13" x14ac:dyDescent="0.25">
      <c r="A28" s="508"/>
      <c r="B28" s="508"/>
      <c r="C28" s="508"/>
      <c r="D28" s="508"/>
      <c r="E28" s="508"/>
      <c r="F28" s="508"/>
      <c r="G28" s="508"/>
      <c r="H28" s="508"/>
      <c r="I28" s="508"/>
      <c r="J28" s="508"/>
      <c r="K28" s="508"/>
      <c r="L28" s="508"/>
      <c r="M28" s="508"/>
    </row>
    <row r="29" spans="1:13" x14ac:dyDescent="0.25">
      <c r="A29" s="508"/>
      <c r="B29" s="508"/>
      <c r="C29" s="508"/>
      <c r="D29" s="508"/>
      <c r="E29" s="508"/>
      <c r="F29" s="508"/>
      <c r="G29" s="508"/>
      <c r="H29" s="508"/>
      <c r="I29" s="508"/>
      <c r="J29" s="508"/>
      <c r="K29" s="508"/>
      <c r="L29" s="508"/>
      <c r="M29" s="508"/>
    </row>
    <row r="30" spans="1:13" x14ac:dyDescent="0.25">
      <c r="A30" s="508"/>
      <c r="B30" s="508"/>
      <c r="C30" s="508"/>
      <c r="D30" s="508"/>
      <c r="E30" s="508"/>
      <c r="F30" s="508"/>
      <c r="G30" s="508"/>
      <c r="H30" s="508"/>
      <c r="I30" s="508"/>
      <c r="J30" s="508"/>
      <c r="K30" s="508"/>
      <c r="L30" s="508"/>
      <c r="M30" s="508"/>
    </row>
    <row r="31" spans="1:13" x14ac:dyDescent="0.25">
      <c r="A31" s="508"/>
      <c r="B31" s="508"/>
      <c r="C31" s="508"/>
      <c r="D31" s="508"/>
      <c r="E31" s="508"/>
      <c r="F31" s="508"/>
      <c r="G31" s="508"/>
      <c r="H31" s="508"/>
      <c r="I31" s="508"/>
      <c r="J31" s="508"/>
      <c r="K31" s="508"/>
      <c r="L31" s="508"/>
      <c r="M31" s="508"/>
    </row>
    <row r="32" spans="1:13" x14ac:dyDescent="0.25">
      <c r="A32" s="508"/>
      <c r="B32" s="508"/>
      <c r="C32" s="508"/>
      <c r="D32" s="508"/>
      <c r="E32" s="508"/>
      <c r="F32" s="508"/>
      <c r="G32" s="508"/>
      <c r="H32" s="508"/>
      <c r="I32" s="508"/>
      <c r="J32" s="508"/>
      <c r="K32" s="508"/>
      <c r="L32" s="508"/>
      <c r="M32" s="508"/>
    </row>
    <row r="33" spans="1:18" x14ac:dyDescent="0.25">
      <c r="A33" s="508"/>
      <c r="B33" s="508"/>
      <c r="C33" s="508"/>
      <c r="D33" s="508"/>
      <c r="E33" s="508"/>
      <c r="F33" s="508"/>
      <c r="G33" s="508"/>
      <c r="H33" s="508"/>
      <c r="I33" s="508"/>
      <c r="J33" s="508"/>
      <c r="K33" s="508"/>
      <c r="L33" s="508"/>
      <c r="M33" s="508"/>
    </row>
    <row r="34" spans="1:18" x14ac:dyDescent="0.25">
      <c r="A34" s="508"/>
      <c r="B34" s="508"/>
      <c r="C34" s="508"/>
      <c r="D34" s="508"/>
      <c r="E34" s="508"/>
      <c r="F34" s="508"/>
      <c r="G34" s="508"/>
      <c r="H34" s="508"/>
      <c r="I34" s="508"/>
      <c r="J34" s="508"/>
      <c r="K34" s="508"/>
      <c r="L34" s="508"/>
      <c r="M34" s="508"/>
    </row>
    <row r="35" spans="1:18" x14ac:dyDescent="0.25">
      <c r="A35" s="508"/>
      <c r="B35" s="508"/>
      <c r="C35" s="508"/>
      <c r="D35" s="508"/>
      <c r="E35" s="508"/>
      <c r="F35" s="508"/>
      <c r="G35" s="508"/>
      <c r="H35" s="508"/>
      <c r="I35" s="508"/>
      <c r="J35" s="508"/>
      <c r="K35" s="508"/>
      <c r="L35" s="513"/>
      <c r="M35" s="508"/>
    </row>
    <row r="36" spans="1:18" x14ac:dyDescent="0.25">
      <c r="A36" s="520" t="s">
        <v>43</v>
      </c>
      <c r="B36" s="521"/>
      <c r="C36" s="522"/>
      <c r="D36" s="523" t="s">
        <v>4</v>
      </c>
      <c r="E36" s="524" t="s">
        <v>45</v>
      </c>
      <c r="F36" s="525"/>
      <c r="G36" s="523" t="s">
        <v>4</v>
      </c>
      <c r="H36" s="526" t="s">
        <v>54</v>
      </c>
      <c r="I36" s="527"/>
      <c r="J36" s="526" t="s">
        <v>55</v>
      </c>
      <c r="K36" s="528" t="s">
        <v>56</v>
      </c>
      <c r="L36" s="504"/>
      <c r="M36" s="525"/>
      <c r="P36" s="529"/>
      <c r="Q36" s="529"/>
      <c r="R36" s="530"/>
    </row>
    <row r="37" spans="1:18" x14ac:dyDescent="0.25">
      <c r="A37" s="531" t="s">
        <v>44</v>
      </c>
      <c r="B37" s="532"/>
      <c r="C37" s="533"/>
      <c r="D37" s="534"/>
      <c r="E37" s="535"/>
      <c r="F37" s="535"/>
      <c r="G37" s="536" t="s">
        <v>5</v>
      </c>
      <c r="H37" s="532"/>
      <c r="I37" s="537"/>
      <c r="J37" s="538"/>
      <c r="K37" s="539" t="s">
        <v>46</v>
      </c>
      <c r="L37" s="540"/>
      <c r="M37" s="541"/>
      <c r="P37" s="542"/>
      <c r="Q37" s="542"/>
      <c r="R37" s="543"/>
    </row>
    <row r="38" spans="1:18" x14ac:dyDescent="0.25">
      <c r="A38" s="544" t="s">
        <v>53</v>
      </c>
      <c r="B38" s="545"/>
      <c r="C38" s="546"/>
      <c r="D38" s="547"/>
      <c r="E38" s="535"/>
      <c r="F38" s="535"/>
      <c r="G38" s="548"/>
      <c r="H38" s="549"/>
      <c r="I38" s="550"/>
      <c r="J38" s="551"/>
      <c r="K38" s="552"/>
      <c r="L38" s="513"/>
      <c r="M38" s="553"/>
      <c r="P38" s="543"/>
      <c r="Q38" s="554"/>
      <c r="R38" s="543"/>
    </row>
    <row r="39" spans="1:18" x14ac:dyDescent="0.25">
      <c r="A39" s="555"/>
      <c r="B39" s="556"/>
      <c r="C39" s="557"/>
      <c r="D39" s="547"/>
      <c r="E39" s="535"/>
      <c r="F39" s="535"/>
      <c r="G39" s="548" t="s">
        <v>6</v>
      </c>
      <c r="H39" s="549"/>
      <c r="I39" s="550"/>
      <c r="J39" s="551"/>
      <c r="K39" s="539" t="s">
        <v>47</v>
      </c>
      <c r="L39" s="540"/>
      <c r="M39" s="541"/>
      <c r="P39" s="542"/>
      <c r="Q39" s="542"/>
      <c r="R39" s="543"/>
    </row>
    <row r="40" spans="1:18" x14ac:dyDescent="0.25">
      <c r="A40" s="558"/>
      <c r="B40" s="559"/>
      <c r="C40" s="560"/>
      <c r="D40" s="547"/>
      <c r="E40" s="535"/>
      <c r="F40" s="561"/>
      <c r="G40" s="562"/>
      <c r="H40" s="549"/>
      <c r="I40" s="550"/>
      <c r="J40" s="551"/>
      <c r="K40" s="563"/>
      <c r="L40" s="508"/>
      <c r="M40" s="564"/>
      <c r="P40" s="543"/>
      <c r="Q40" s="554"/>
      <c r="R40" s="543"/>
    </row>
    <row r="41" spans="1:18" x14ac:dyDescent="0.25">
      <c r="A41" s="565"/>
      <c r="B41" s="566"/>
      <c r="C41" s="567"/>
      <c r="D41" s="547"/>
      <c r="E41" s="535"/>
      <c r="F41" s="508"/>
      <c r="G41" s="548" t="s">
        <v>7</v>
      </c>
      <c r="H41" s="549"/>
      <c r="I41" s="550"/>
      <c r="J41" s="551"/>
      <c r="K41" s="544"/>
      <c r="L41" s="513"/>
      <c r="M41" s="553"/>
      <c r="P41" s="543"/>
      <c r="Q41" s="554"/>
      <c r="R41" s="543"/>
    </row>
    <row r="42" spans="1:18" x14ac:dyDescent="0.25">
      <c r="A42" s="568"/>
      <c r="B42" s="569"/>
      <c r="C42" s="560"/>
      <c r="D42" s="547"/>
      <c r="E42" s="535"/>
      <c r="F42" s="508"/>
      <c r="G42" s="548"/>
      <c r="H42" s="549"/>
      <c r="I42" s="550"/>
      <c r="J42" s="551"/>
      <c r="K42" s="539" t="s">
        <v>33</v>
      </c>
      <c r="L42" s="540"/>
      <c r="M42" s="541"/>
      <c r="P42" s="542"/>
      <c r="Q42" s="542"/>
      <c r="R42" s="543"/>
    </row>
    <row r="43" spans="1:18" x14ac:dyDescent="0.25">
      <c r="A43" s="568"/>
      <c r="B43" s="569"/>
      <c r="C43" s="570"/>
      <c r="D43" s="547"/>
      <c r="E43" s="535"/>
      <c r="F43" s="508"/>
      <c r="G43" s="548" t="s">
        <v>8</v>
      </c>
      <c r="H43" s="549"/>
      <c r="I43" s="550"/>
      <c r="J43" s="551"/>
      <c r="K43" s="563"/>
      <c r="L43" s="508"/>
      <c r="M43" s="564"/>
      <c r="P43" s="543"/>
      <c r="Q43" s="554"/>
      <c r="R43" s="543"/>
    </row>
    <row r="44" spans="1:18" x14ac:dyDescent="0.25">
      <c r="A44" s="571"/>
      <c r="B44" s="572"/>
      <c r="C44" s="573"/>
      <c r="D44" s="574"/>
      <c r="E44" s="575"/>
      <c r="F44" s="513"/>
      <c r="G44" s="576"/>
      <c r="H44" s="545"/>
      <c r="I44" s="577"/>
      <c r="J44" s="578"/>
      <c r="K44" s="544">
        <f>L4</f>
        <v>0</v>
      </c>
      <c r="L44" s="513"/>
      <c r="M44" s="553"/>
      <c r="P44" s="543"/>
      <c r="Q44" s="554"/>
      <c r="R44" s="579">
        <f>MIN(4,'[1]1D ELO'!$P$5)</f>
        <v>0</v>
      </c>
    </row>
  </sheetData>
  <mergeCells count="21">
    <mergeCell ref="A1:F1"/>
    <mergeCell ref="A4:C4"/>
    <mergeCell ref="D7:D8"/>
    <mergeCell ref="D10:D11"/>
    <mergeCell ref="D13:D14"/>
    <mergeCell ref="B24:C24"/>
    <mergeCell ref="D24:E24"/>
    <mergeCell ref="F24:G24"/>
    <mergeCell ref="H24:I24"/>
    <mergeCell ref="H21:I21"/>
    <mergeCell ref="B22:C22"/>
    <mergeCell ref="D22:E22"/>
    <mergeCell ref="F22:G22"/>
    <mergeCell ref="H22:I22"/>
    <mergeCell ref="B23:C23"/>
    <mergeCell ref="D23:E23"/>
    <mergeCell ref="F23:G23"/>
    <mergeCell ref="H23:I23"/>
    <mergeCell ref="B21:C21"/>
    <mergeCell ref="D21:E21"/>
    <mergeCell ref="F21:G21"/>
  </mergeCells>
  <conditionalFormatting sqref="E7:E14">
    <cfRule type="cellIs" dxfId="60" priority="1" stopIfTrue="1" operator="equal">
      <formula>"Bye"</formula>
    </cfRule>
  </conditionalFormatting>
  <conditionalFormatting sqref="R44">
    <cfRule type="expression" dxfId="59" priority="2" stopIfTrue="1">
      <formula>$O$1="CU"</formula>
    </cfRule>
  </conditionalFormatting>
  <printOptions horizontalCentered="1" verticalCentered="1"/>
  <pageMargins left="0" right="0" top="0.98425196850393704" bottom="0.98425196850393704" header="0.51181102362204722" footer="0.51181102362204722"/>
  <pageSetup paperSize="9" scale="95" orientation="portrait" horizontalDpi="1200" verticalDpi="12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F7352-C075-4BA3-B2CE-9D4058D92BD8}">
  <sheetPr codeName="Munka61">
    <tabColor indexed="17"/>
  </sheetPr>
  <dimension ref="A1:S44"/>
  <sheetViews>
    <sheetView workbookViewId="0">
      <selection activeCell="K7" sqref="K7"/>
    </sheetView>
  </sheetViews>
  <sheetFormatPr defaultRowHeight="13.2" x14ac:dyDescent="0.25"/>
  <cols>
    <col min="1" max="1" width="5.44140625" style="476" customWidth="1"/>
    <col min="2" max="2" width="4.44140625" style="476" customWidth="1"/>
    <col min="3" max="3" width="8.33203125" style="476" customWidth="1"/>
    <col min="4" max="4" width="7.109375" style="476" customWidth="1"/>
    <col min="5" max="5" width="9.33203125" style="476" customWidth="1"/>
    <col min="6" max="6" width="7.109375" style="476" customWidth="1"/>
    <col min="7" max="7" width="9.33203125" style="476" customWidth="1"/>
    <col min="8" max="8" width="7.109375" style="476" customWidth="1"/>
    <col min="9" max="9" width="9.33203125" style="476" customWidth="1"/>
    <col min="10" max="10" width="7.88671875" style="476" customWidth="1"/>
    <col min="11" max="13" width="8.5546875" style="476" customWidth="1"/>
    <col min="14" max="16" width="8.88671875" style="476"/>
    <col min="17" max="17" width="11.109375" style="476" customWidth="1"/>
    <col min="18" max="256" width="8.88671875" style="476"/>
    <col min="257" max="257" width="5.44140625" style="476" customWidth="1"/>
    <col min="258" max="258" width="4.44140625" style="476" customWidth="1"/>
    <col min="259" max="259" width="8.33203125" style="476" customWidth="1"/>
    <col min="260" max="260" width="7.109375" style="476" customWidth="1"/>
    <col min="261" max="261" width="9.33203125" style="476" customWidth="1"/>
    <col min="262" max="262" width="7.109375" style="476" customWidth="1"/>
    <col min="263" max="263" width="9.33203125" style="476" customWidth="1"/>
    <col min="264" max="264" width="7.109375" style="476" customWidth="1"/>
    <col min="265" max="265" width="9.33203125" style="476" customWidth="1"/>
    <col min="266" max="266" width="7.88671875" style="476" customWidth="1"/>
    <col min="267" max="269" width="8.5546875" style="476" customWidth="1"/>
    <col min="270" max="272" width="8.88671875" style="476"/>
    <col min="273" max="273" width="11.109375" style="476" customWidth="1"/>
    <col min="274" max="512" width="8.88671875" style="476"/>
    <col min="513" max="513" width="5.44140625" style="476" customWidth="1"/>
    <col min="514" max="514" width="4.44140625" style="476" customWidth="1"/>
    <col min="515" max="515" width="8.33203125" style="476" customWidth="1"/>
    <col min="516" max="516" width="7.109375" style="476" customWidth="1"/>
    <col min="517" max="517" width="9.33203125" style="476" customWidth="1"/>
    <col min="518" max="518" width="7.109375" style="476" customWidth="1"/>
    <col min="519" max="519" width="9.33203125" style="476" customWidth="1"/>
    <col min="520" max="520" width="7.109375" style="476" customWidth="1"/>
    <col min="521" max="521" width="9.33203125" style="476" customWidth="1"/>
    <col min="522" max="522" width="7.88671875" style="476" customWidth="1"/>
    <col min="523" max="525" width="8.5546875" style="476" customWidth="1"/>
    <col min="526" max="528" width="8.88671875" style="476"/>
    <col min="529" max="529" width="11.109375" style="476" customWidth="1"/>
    <col min="530" max="768" width="8.88671875" style="476"/>
    <col min="769" max="769" width="5.44140625" style="476" customWidth="1"/>
    <col min="770" max="770" width="4.44140625" style="476" customWidth="1"/>
    <col min="771" max="771" width="8.33203125" style="476" customWidth="1"/>
    <col min="772" max="772" width="7.109375" style="476" customWidth="1"/>
    <col min="773" max="773" width="9.33203125" style="476" customWidth="1"/>
    <col min="774" max="774" width="7.109375" style="476" customWidth="1"/>
    <col min="775" max="775" width="9.33203125" style="476" customWidth="1"/>
    <col min="776" max="776" width="7.109375" style="476" customWidth="1"/>
    <col min="777" max="777" width="9.33203125" style="476" customWidth="1"/>
    <col min="778" max="778" width="7.88671875" style="476" customWidth="1"/>
    <col min="779" max="781" width="8.5546875" style="476" customWidth="1"/>
    <col min="782" max="784" width="8.88671875" style="476"/>
    <col min="785" max="785" width="11.109375" style="476" customWidth="1"/>
    <col min="786" max="1024" width="8.88671875" style="476"/>
    <col min="1025" max="1025" width="5.44140625" style="476" customWidth="1"/>
    <col min="1026" max="1026" width="4.44140625" style="476" customWidth="1"/>
    <col min="1027" max="1027" width="8.33203125" style="476" customWidth="1"/>
    <col min="1028" max="1028" width="7.109375" style="476" customWidth="1"/>
    <col min="1029" max="1029" width="9.33203125" style="476" customWidth="1"/>
    <col min="1030" max="1030" width="7.109375" style="476" customWidth="1"/>
    <col min="1031" max="1031" width="9.33203125" style="476" customWidth="1"/>
    <col min="1032" max="1032" width="7.109375" style="476" customWidth="1"/>
    <col min="1033" max="1033" width="9.33203125" style="476" customWidth="1"/>
    <col min="1034" max="1034" width="7.88671875" style="476" customWidth="1"/>
    <col min="1035" max="1037" width="8.5546875" style="476" customWidth="1"/>
    <col min="1038" max="1040" width="8.88671875" style="476"/>
    <col min="1041" max="1041" width="11.109375" style="476" customWidth="1"/>
    <col min="1042" max="1280" width="8.88671875" style="476"/>
    <col min="1281" max="1281" width="5.44140625" style="476" customWidth="1"/>
    <col min="1282" max="1282" width="4.44140625" style="476" customWidth="1"/>
    <col min="1283" max="1283" width="8.33203125" style="476" customWidth="1"/>
    <col min="1284" max="1284" width="7.109375" style="476" customWidth="1"/>
    <col min="1285" max="1285" width="9.33203125" style="476" customWidth="1"/>
    <col min="1286" max="1286" width="7.109375" style="476" customWidth="1"/>
    <col min="1287" max="1287" width="9.33203125" style="476" customWidth="1"/>
    <col min="1288" max="1288" width="7.109375" style="476" customWidth="1"/>
    <col min="1289" max="1289" width="9.33203125" style="476" customWidth="1"/>
    <col min="1290" max="1290" width="7.88671875" style="476" customWidth="1"/>
    <col min="1291" max="1293" width="8.5546875" style="476" customWidth="1"/>
    <col min="1294" max="1296" width="8.88671875" style="476"/>
    <col min="1297" max="1297" width="11.109375" style="476" customWidth="1"/>
    <col min="1298" max="1536" width="8.88671875" style="476"/>
    <col min="1537" max="1537" width="5.44140625" style="476" customWidth="1"/>
    <col min="1538" max="1538" width="4.44140625" style="476" customWidth="1"/>
    <col min="1539" max="1539" width="8.33203125" style="476" customWidth="1"/>
    <col min="1540" max="1540" width="7.109375" style="476" customWidth="1"/>
    <col min="1541" max="1541" width="9.33203125" style="476" customWidth="1"/>
    <col min="1542" max="1542" width="7.109375" style="476" customWidth="1"/>
    <col min="1543" max="1543" width="9.33203125" style="476" customWidth="1"/>
    <col min="1544" max="1544" width="7.109375" style="476" customWidth="1"/>
    <col min="1545" max="1545" width="9.33203125" style="476" customWidth="1"/>
    <col min="1546" max="1546" width="7.88671875" style="476" customWidth="1"/>
    <col min="1547" max="1549" width="8.5546875" style="476" customWidth="1"/>
    <col min="1550" max="1552" width="8.88671875" style="476"/>
    <col min="1553" max="1553" width="11.109375" style="476" customWidth="1"/>
    <col min="1554" max="1792" width="8.88671875" style="476"/>
    <col min="1793" max="1793" width="5.44140625" style="476" customWidth="1"/>
    <col min="1794" max="1794" width="4.44140625" style="476" customWidth="1"/>
    <col min="1795" max="1795" width="8.33203125" style="476" customWidth="1"/>
    <col min="1796" max="1796" width="7.109375" style="476" customWidth="1"/>
    <col min="1797" max="1797" width="9.33203125" style="476" customWidth="1"/>
    <col min="1798" max="1798" width="7.109375" style="476" customWidth="1"/>
    <col min="1799" max="1799" width="9.33203125" style="476" customWidth="1"/>
    <col min="1800" max="1800" width="7.109375" style="476" customWidth="1"/>
    <col min="1801" max="1801" width="9.33203125" style="476" customWidth="1"/>
    <col min="1802" max="1802" width="7.88671875" style="476" customWidth="1"/>
    <col min="1803" max="1805" width="8.5546875" style="476" customWidth="1"/>
    <col min="1806" max="1808" width="8.88671875" style="476"/>
    <col min="1809" max="1809" width="11.109375" style="476" customWidth="1"/>
    <col min="1810" max="2048" width="8.88671875" style="476"/>
    <col min="2049" max="2049" width="5.44140625" style="476" customWidth="1"/>
    <col min="2050" max="2050" width="4.44140625" style="476" customWidth="1"/>
    <col min="2051" max="2051" width="8.33203125" style="476" customWidth="1"/>
    <col min="2052" max="2052" width="7.109375" style="476" customWidth="1"/>
    <col min="2053" max="2053" width="9.33203125" style="476" customWidth="1"/>
    <col min="2054" max="2054" width="7.109375" style="476" customWidth="1"/>
    <col min="2055" max="2055" width="9.33203125" style="476" customWidth="1"/>
    <col min="2056" max="2056" width="7.109375" style="476" customWidth="1"/>
    <col min="2057" max="2057" width="9.33203125" style="476" customWidth="1"/>
    <col min="2058" max="2058" width="7.88671875" style="476" customWidth="1"/>
    <col min="2059" max="2061" width="8.5546875" style="476" customWidth="1"/>
    <col min="2062" max="2064" width="8.88671875" style="476"/>
    <col min="2065" max="2065" width="11.109375" style="476" customWidth="1"/>
    <col min="2066" max="2304" width="8.88671875" style="476"/>
    <col min="2305" max="2305" width="5.44140625" style="476" customWidth="1"/>
    <col min="2306" max="2306" width="4.44140625" style="476" customWidth="1"/>
    <col min="2307" max="2307" width="8.33203125" style="476" customWidth="1"/>
    <col min="2308" max="2308" width="7.109375" style="476" customWidth="1"/>
    <col min="2309" max="2309" width="9.33203125" style="476" customWidth="1"/>
    <col min="2310" max="2310" width="7.109375" style="476" customWidth="1"/>
    <col min="2311" max="2311" width="9.33203125" style="476" customWidth="1"/>
    <col min="2312" max="2312" width="7.109375" style="476" customWidth="1"/>
    <col min="2313" max="2313" width="9.33203125" style="476" customWidth="1"/>
    <col min="2314" max="2314" width="7.88671875" style="476" customWidth="1"/>
    <col min="2315" max="2317" width="8.5546875" style="476" customWidth="1"/>
    <col min="2318" max="2320" width="8.88671875" style="476"/>
    <col min="2321" max="2321" width="11.109375" style="476" customWidth="1"/>
    <col min="2322" max="2560" width="8.88671875" style="476"/>
    <col min="2561" max="2561" width="5.44140625" style="476" customWidth="1"/>
    <col min="2562" max="2562" width="4.44140625" style="476" customWidth="1"/>
    <col min="2563" max="2563" width="8.33203125" style="476" customWidth="1"/>
    <col min="2564" max="2564" width="7.109375" style="476" customWidth="1"/>
    <col min="2565" max="2565" width="9.33203125" style="476" customWidth="1"/>
    <col min="2566" max="2566" width="7.109375" style="476" customWidth="1"/>
    <col min="2567" max="2567" width="9.33203125" style="476" customWidth="1"/>
    <col min="2568" max="2568" width="7.109375" style="476" customWidth="1"/>
    <col min="2569" max="2569" width="9.33203125" style="476" customWidth="1"/>
    <col min="2570" max="2570" width="7.88671875" style="476" customWidth="1"/>
    <col min="2571" max="2573" width="8.5546875" style="476" customWidth="1"/>
    <col min="2574" max="2576" width="8.88671875" style="476"/>
    <col min="2577" max="2577" width="11.109375" style="476" customWidth="1"/>
    <col min="2578" max="2816" width="8.88671875" style="476"/>
    <col min="2817" max="2817" width="5.44140625" style="476" customWidth="1"/>
    <col min="2818" max="2818" width="4.44140625" style="476" customWidth="1"/>
    <col min="2819" max="2819" width="8.33203125" style="476" customWidth="1"/>
    <col min="2820" max="2820" width="7.109375" style="476" customWidth="1"/>
    <col min="2821" max="2821" width="9.33203125" style="476" customWidth="1"/>
    <col min="2822" max="2822" width="7.109375" style="476" customWidth="1"/>
    <col min="2823" max="2823" width="9.33203125" style="476" customWidth="1"/>
    <col min="2824" max="2824" width="7.109375" style="476" customWidth="1"/>
    <col min="2825" max="2825" width="9.33203125" style="476" customWidth="1"/>
    <col min="2826" max="2826" width="7.88671875" style="476" customWidth="1"/>
    <col min="2827" max="2829" width="8.5546875" style="476" customWidth="1"/>
    <col min="2830" max="2832" width="8.88671875" style="476"/>
    <col min="2833" max="2833" width="11.109375" style="476" customWidth="1"/>
    <col min="2834" max="3072" width="8.88671875" style="476"/>
    <col min="3073" max="3073" width="5.44140625" style="476" customWidth="1"/>
    <col min="3074" max="3074" width="4.44140625" style="476" customWidth="1"/>
    <col min="3075" max="3075" width="8.33203125" style="476" customWidth="1"/>
    <col min="3076" max="3076" width="7.109375" style="476" customWidth="1"/>
    <col min="3077" max="3077" width="9.33203125" style="476" customWidth="1"/>
    <col min="3078" max="3078" width="7.109375" style="476" customWidth="1"/>
    <col min="3079" max="3079" width="9.33203125" style="476" customWidth="1"/>
    <col min="3080" max="3080" width="7.109375" style="476" customWidth="1"/>
    <col min="3081" max="3081" width="9.33203125" style="476" customWidth="1"/>
    <col min="3082" max="3082" width="7.88671875" style="476" customWidth="1"/>
    <col min="3083" max="3085" width="8.5546875" style="476" customWidth="1"/>
    <col min="3086" max="3088" width="8.88671875" style="476"/>
    <col min="3089" max="3089" width="11.109375" style="476" customWidth="1"/>
    <col min="3090" max="3328" width="8.88671875" style="476"/>
    <col min="3329" max="3329" width="5.44140625" style="476" customWidth="1"/>
    <col min="3330" max="3330" width="4.44140625" style="476" customWidth="1"/>
    <col min="3331" max="3331" width="8.33203125" style="476" customWidth="1"/>
    <col min="3332" max="3332" width="7.109375" style="476" customWidth="1"/>
    <col min="3333" max="3333" width="9.33203125" style="476" customWidth="1"/>
    <col min="3334" max="3334" width="7.109375" style="476" customWidth="1"/>
    <col min="3335" max="3335" width="9.33203125" style="476" customWidth="1"/>
    <col min="3336" max="3336" width="7.109375" style="476" customWidth="1"/>
    <col min="3337" max="3337" width="9.33203125" style="476" customWidth="1"/>
    <col min="3338" max="3338" width="7.88671875" style="476" customWidth="1"/>
    <col min="3339" max="3341" width="8.5546875" style="476" customWidth="1"/>
    <col min="3342" max="3344" width="8.88671875" style="476"/>
    <col min="3345" max="3345" width="11.109375" style="476" customWidth="1"/>
    <col min="3346" max="3584" width="8.88671875" style="476"/>
    <col min="3585" max="3585" width="5.44140625" style="476" customWidth="1"/>
    <col min="3586" max="3586" width="4.44140625" style="476" customWidth="1"/>
    <col min="3587" max="3587" width="8.33203125" style="476" customWidth="1"/>
    <col min="3588" max="3588" width="7.109375" style="476" customWidth="1"/>
    <col min="3589" max="3589" width="9.33203125" style="476" customWidth="1"/>
    <col min="3590" max="3590" width="7.109375" style="476" customWidth="1"/>
    <col min="3591" max="3591" width="9.33203125" style="476" customWidth="1"/>
    <col min="3592" max="3592" width="7.109375" style="476" customWidth="1"/>
    <col min="3593" max="3593" width="9.33203125" style="476" customWidth="1"/>
    <col min="3594" max="3594" width="7.88671875" style="476" customWidth="1"/>
    <col min="3595" max="3597" width="8.5546875" style="476" customWidth="1"/>
    <col min="3598" max="3600" width="8.88671875" style="476"/>
    <col min="3601" max="3601" width="11.109375" style="476" customWidth="1"/>
    <col min="3602" max="3840" width="8.88671875" style="476"/>
    <col min="3841" max="3841" width="5.44140625" style="476" customWidth="1"/>
    <col min="3842" max="3842" width="4.44140625" style="476" customWidth="1"/>
    <col min="3843" max="3843" width="8.33203125" style="476" customWidth="1"/>
    <col min="3844" max="3844" width="7.109375" style="476" customWidth="1"/>
    <col min="3845" max="3845" width="9.33203125" style="476" customWidth="1"/>
    <col min="3846" max="3846" width="7.109375" style="476" customWidth="1"/>
    <col min="3847" max="3847" width="9.33203125" style="476" customWidth="1"/>
    <col min="3848" max="3848" width="7.109375" style="476" customWidth="1"/>
    <col min="3849" max="3849" width="9.33203125" style="476" customWidth="1"/>
    <col min="3850" max="3850" width="7.88671875" style="476" customWidth="1"/>
    <col min="3851" max="3853" width="8.5546875" style="476" customWidth="1"/>
    <col min="3854" max="3856" width="8.88671875" style="476"/>
    <col min="3857" max="3857" width="11.109375" style="476" customWidth="1"/>
    <col min="3858" max="4096" width="8.88671875" style="476"/>
    <col min="4097" max="4097" width="5.44140625" style="476" customWidth="1"/>
    <col min="4098" max="4098" width="4.44140625" style="476" customWidth="1"/>
    <col min="4099" max="4099" width="8.33203125" style="476" customWidth="1"/>
    <col min="4100" max="4100" width="7.109375" style="476" customWidth="1"/>
    <col min="4101" max="4101" width="9.33203125" style="476" customWidth="1"/>
    <col min="4102" max="4102" width="7.109375" style="476" customWidth="1"/>
    <col min="4103" max="4103" width="9.33203125" style="476" customWidth="1"/>
    <col min="4104" max="4104" width="7.109375" style="476" customWidth="1"/>
    <col min="4105" max="4105" width="9.33203125" style="476" customWidth="1"/>
    <col min="4106" max="4106" width="7.88671875" style="476" customWidth="1"/>
    <col min="4107" max="4109" width="8.5546875" style="476" customWidth="1"/>
    <col min="4110" max="4112" width="8.88671875" style="476"/>
    <col min="4113" max="4113" width="11.109375" style="476" customWidth="1"/>
    <col min="4114" max="4352" width="8.88671875" style="476"/>
    <col min="4353" max="4353" width="5.44140625" style="476" customWidth="1"/>
    <col min="4354" max="4354" width="4.44140625" style="476" customWidth="1"/>
    <col min="4355" max="4355" width="8.33203125" style="476" customWidth="1"/>
    <col min="4356" max="4356" width="7.109375" style="476" customWidth="1"/>
    <col min="4357" max="4357" width="9.33203125" style="476" customWidth="1"/>
    <col min="4358" max="4358" width="7.109375" style="476" customWidth="1"/>
    <col min="4359" max="4359" width="9.33203125" style="476" customWidth="1"/>
    <col min="4360" max="4360" width="7.109375" style="476" customWidth="1"/>
    <col min="4361" max="4361" width="9.33203125" style="476" customWidth="1"/>
    <col min="4362" max="4362" width="7.88671875" style="476" customWidth="1"/>
    <col min="4363" max="4365" width="8.5546875" style="476" customWidth="1"/>
    <col min="4366" max="4368" width="8.88671875" style="476"/>
    <col min="4369" max="4369" width="11.109375" style="476" customWidth="1"/>
    <col min="4370" max="4608" width="8.88671875" style="476"/>
    <col min="4609" max="4609" width="5.44140625" style="476" customWidth="1"/>
    <col min="4610" max="4610" width="4.44140625" style="476" customWidth="1"/>
    <col min="4611" max="4611" width="8.33203125" style="476" customWidth="1"/>
    <col min="4612" max="4612" width="7.109375" style="476" customWidth="1"/>
    <col min="4613" max="4613" width="9.33203125" style="476" customWidth="1"/>
    <col min="4614" max="4614" width="7.109375" style="476" customWidth="1"/>
    <col min="4615" max="4615" width="9.33203125" style="476" customWidth="1"/>
    <col min="4616" max="4616" width="7.109375" style="476" customWidth="1"/>
    <col min="4617" max="4617" width="9.33203125" style="476" customWidth="1"/>
    <col min="4618" max="4618" width="7.88671875" style="476" customWidth="1"/>
    <col min="4619" max="4621" width="8.5546875" style="476" customWidth="1"/>
    <col min="4622" max="4624" width="8.88671875" style="476"/>
    <col min="4625" max="4625" width="11.109375" style="476" customWidth="1"/>
    <col min="4626" max="4864" width="8.88671875" style="476"/>
    <col min="4865" max="4865" width="5.44140625" style="476" customWidth="1"/>
    <col min="4866" max="4866" width="4.44140625" style="476" customWidth="1"/>
    <col min="4867" max="4867" width="8.33203125" style="476" customWidth="1"/>
    <col min="4868" max="4868" width="7.109375" style="476" customWidth="1"/>
    <col min="4869" max="4869" width="9.33203125" style="476" customWidth="1"/>
    <col min="4870" max="4870" width="7.109375" style="476" customWidth="1"/>
    <col min="4871" max="4871" width="9.33203125" style="476" customWidth="1"/>
    <col min="4872" max="4872" width="7.109375" style="476" customWidth="1"/>
    <col min="4873" max="4873" width="9.33203125" style="476" customWidth="1"/>
    <col min="4874" max="4874" width="7.88671875" style="476" customWidth="1"/>
    <col min="4875" max="4877" width="8.5546875" style="476" customWidth="1"/>
    <col min="4878" max="4880" width="8.88671875" style="476"/>
    <col min="4881" max="4881" width="11.109375" style="476" customWidth="1"/>
    <col min="4882" max="5120" width="8.88671875" style="476"/>
    <col min="5121" max="5121" width="5.44140625" style="476" customWidth="1"/>
    <col min="5122" max="5122" width="4.44140625" style="476" customWidth="1"/>
    <col min="5123" max="5123" width="8.33203125" style="476" customWidth="1"/>
    <col min="5124" max="5124" width="7.109375" style="476" customWidth="1"/>
    <col min="5125" max="5125" width="9.33203125" style="476" customWidth="1"/>
    <col min="5126" max="5126" width="7.109375" style="476" customWidth="1"/>
    <col min="5127" max="5127" width="9.33203125" style="476" customWidth="1"/>
    <col min="5128" max="5128" width="7.109375" style="476" customWidth="1"/>
    <col min="5129" max="5129" width="9.33203125" style="476" customWidth="1"/>
    <col min="5130" max="5130" width="7.88671875" style="476" customWidth="1"/>
    <col min="5131" max="5133" width="8.5546875" style="476" customWidth="1"/>
    <col min="5134" max="5136" width="8.88671875" style="476"/>
    <col min="5137" max="5137" width="11.109375" style="476" customWidth="1"/>
    <col min="5138" max="5376" width="8.88671875" style="476"/>
    <col min="5377" max="5377" width="5.44140625" style="476" customWidth="1"/>
    <col min="5378" max="5378" width="4.44140625" style="476" customWidth="1"/>
    <col min="5379" max="5379" width="8.33203125" style="476" customWidth="1"/>
    <col min="5380" max="5380" width="7.109375" style="476" customWidth="1"/>
    <col min="5381" max="5381" width="9.33203125" style="476" customWidth="1"/>
    <col min="5382" max="5382" width="7.109375" style="476" customWidth="1"/>
    <col min="5383" max="5383" width="9.33203125" style="476" customWidth="1"/>
    <col min="5384" max="5384" width="7.109375" style="476" customWidth="1"/>
    <col min="5385" max="5385" width="9.33203125" style="476" customWidth="1"/>
    <col min="5386" max="5386" width="7.88671875" style="476" customWidth="1"/>
    <col min="5387" max="5389" width="8.5546875" style="476" customWidth="1"/>
    <col min="5390" max="5392" width="8.88671875" style="476"/>
    <col min="5393" max="5393" width="11.109375" style="476" customWidth="1"/>
    <col min="5394" max="5632" width="8.88671875" style="476"/>
    <col min="5633" max="5633" width="5.44140625" style="476" customWidth="1"/>
    <col min="5634" max="5634" width="4.44140625" style="476" customWidth="1"/>
    <col min="5635" max="5635" width="8.33203125" style="476" customWidth="1"/>
    <col min="5636" max="5636" width="7.109375" style="476" customWidth="1"/>
    <col min="5637" max="5637" width="9.33203125" style="476" customWidth="1"/>
    <col min="5638" max="5638" width="7.109375" style="476" customWidth="1"/>
    <col min="5639" max="5639" width="9.33203125" style="476" customWidth="1"/>
    <col min="5640" max="5640" width="7.109375" style="476" customWidth="1"/>
    <col min="5641" max="5641" width="9.33203125" style="476" customWidth="1"/>
    <col min="5642" max="5642" width="7.88671875" style="476" customWidth="1"/>
    <col min="5643" max="5645" width="8.5546875" style="476" customWidth="1"/>
    <col min="5646" max="5648" width="8.88671875" style="476"/>
    <col min="5649" max="5649" width="11.109375" style="476" customWidth="1"/>
    <col min="5650" max="5888" width="8.88671875" style="476"/>
    <col min="5889" max="5889" width="5.44140625" style="476" customWidth="1"/>
    <col min="5890" max="5890" width="4.44140625" style="476" customWidth="1"/>
    <col min="5891" max="5891" width="8.33203125" style="476" customWidth="1"/>
    <col min="5892" max="5892" width="7.109375" style="476" customWidth="1"/>
    <col min="5893" max="5893" width="9.33203125" style="476" customWidth="1"/>
    <col min="5894" max="5894" width="7.109375" style="476" customWidth="1"/>
    <col min="5895" max="5895" width="9.33203125" style="476" customWidth="1"/>
    <col min="5896" max="5896" width="7.109375" style="476" customWidth="1"/>
    <col min="5897" max="5897" width="9.33203125" style="476" customWidth="1"/>
    <col min="5898" max="5898" width="7.88671875" style="476" customWidth="1"/>
    <col min="5899" max="5901" width="8.5546875" style="476" customWidth="1"/>
    <col min="5902" max="5904" width="8.88671875" style="476"/>
    <col min="5905" max="5905" width="11.109375" style="476" customWidth="1"/>
    <col min="5906" max="6144" width="8.88671875" style="476"/>
    <col min="6145" max="6145" width="5.44140625" style="476" customWidth="1"/>
    <col min="6146" max="6146" width="4.44140625" style="476" customWidth="1"/>
    <col min="6147" max="6147" width="8.33203125" style="476" customWidth="1"/>
    <col min="6148" max="6148" width="7.109375" style="476" customWidth="1"/>
    <col min="6149" max="6149" width="9.33203125" style="476" customWidth="1"/>
    <col min="6150" max="6150" width="7.109375" style="476" customWidth="1"/>
    <col min="6151" max="6151" width="9.33203125" style="476" customWidth="1"/>
    <col min="6152" max="6152" width="7.109375" style="476" customWidth="1"/>
    <col min="6153" max="6153" width="9.33203125" style="476" customWidth="1"/>
    <col min="6154" max="6154" width="7.88671875" style="476" customWidth="1"/>
    <col min="6155" max="6157" width="8.5546875" style="476" customWidth="1"/>
    <col min="6158" max="6160" width="8.88671875" style="476"/>
    <col min="6161" max="6161" width="11.109375" style="476" customWidth="1"/>
    <col min="6162" max="6400" width="8.88671875" style="476"/>
    <col min="6401" max="6401" width="5.44140625" style="476" customWidth="1"/>
    <col min="6402" max="6402" width="4.44140625" style="476" customWidth="1"/>
    <col min="6403" max="6403" width="8.33203125" style="476" customWidth="1"/>
    <col min="6404" max="6404" width="7.109375" style="476" customWidth="1"/>
    <col min="6405" max="6405" width="9.33203125" style="476" customWidth="1"/>
    <col min="6406" max="6406" width="7.109375" style="476" customWidth="1"/>
    <col min="6407" max="6407" width="9.33203125" style="476" customWidth="1"/>
    <col min="6408" max="6408" width="7.109375" style="476" customWidth="1"/>
    <col min="6409" max="6409" width="9.33203125" style="476" customWidth="1"/>
    <col min="6410" max="6410" width="7.88671875" style="476" customWidth="1"/>
    <col min="6411" max="6413" width="8.5546875" style="476" customWidth="1"/>
    <col min="6414" max="6416" width="8.88671875" style="476"/>
    <col min="6417" max="6417" width="11.109375" style="476" customWidth="1"/>
    <col min="6418" max="6656" width="8.88671875" style="476"/>
    <col min="6657" max="6657" width="5.44140625" style="476" customWidth="1"/>
    <col min="6658" max="6658" width="4.44140625" style="476" customWidth="1"/>
    <col min="6659" max="6659" width="8.33203125" style="476" customWidth="1"/>
    <col min="6660" max="6660" width="7.109375" style="476" customWidth="1"/>
    <col min="6661" max="6661" width="9.33203125" style="476" customWidth="1"/>
    <col min="6662" max="6662" width="7.109375" style="476" customWidth="1"/>
    <col min="6663" max="6663" width="9.33203125" style="476" customWidth="1"/>
    <col min="6664" max="6664" width="7.109375" style="476" customWidth="1"/>
    <col min="6665" max="6665" width="9.33203125" style="476" customWidth="1"/>
    <col min="6666" max="6666" width="7.88671875" style="476" customWidth="1"/>
    <col min="6667" max="6669" width="8.5546875" style="476" customWidth="1"/>
    <col min="6670" max="6672" width="8.88671875" style="476"/>
    <col min="6673" max="6673" width="11.109375" style="476" customWidth="1"/>
    <col min="6674" max="6912" width="8.88671875" style="476"/>
    <col min="6913" max="6913" width="5.44140625" style="476" customWidth="1"/>
    <col min="6914" max="6914" width="4.44140625" style="476" customWidth="1"/>
    <col min="6915" max="6915" width="8.33203125" style="476" customWidth="1"/>
    <col min="6916" max="6916" width="7.109375" style="476" customWidth="1"/>
    <col min="6917" max="6917" width="9.33203125" style="476" customWidth="1"/>
    <col min="6918" max="6918" width="7.109375" style="476" customWidth="1"/>
    <col min="6919" max="6919" width="9.33203125" style="476" customWidth="1"/>
    <col min="6920" max="6920" width="7.109375" style="476" customWidth="1"/>
    <col min="6921" max="6921" width="9.33203125" style="476" customWidth="1"/>
    <col min="6922" max="6922" width="7.88671875" style="476" customWidth="1"/>
    <col min="6923" max="6925" width="8.5546875" style="476" customWidth="1"/>
    <col min="6926" max="6928" width="8.88671875" style="476"/>
    <col min="6929" max="6929" width="11.109375" style="476" customWidth="1"/>
    <col min="6930" max="7168" width="8.88671875" style="476"/>
    <col min="7169" max="7169" width="5.44140625" style="476" customWidth="1"/>
    <col min="7170" max="7170" width="4.44140625" style="476" customWidth="1"/>
    <col min="7171" max="7171" width="8.33203125" style="476" customWidth="1"/>
    <col min="7172" max="7172" width="7.109375" style="476" customWidth="1"/>
    <col min="7173" max="7173" width="9.33203125" style="476" customWidth="1"/>
    <col min="7174" max="7174" width="7.109375" style="476" customWidth="1"/>
    <col min="7175" max="7175" width="9.33203125" style="476" customWidth="1"/>
    <col min="7176" max="7176" width="7.109375" style="476" customWidth="1"/>
    <col min="7177" max="7177" width="9.33203125" style="476" customWidth="1"/>
    <col min="7178" max="7178" width="7.88671875" style="476" customWidth="1"/>
    <col min="7179" max="7181" width="8.5546875" style="476" customWidth="1"/>
    <col min="7182" max="7184" width="8.88671875" style="476"/>
    <col min="7185" max="7185" width="11.109375" style="476" customWidth="1"/>
    <col min="7186" max="7424" width="8.88671875" style="476"/>
    <col min="7425" max="7425" width="5.44140625" style="476" customWidth="1"/>
    <col min="7426" max="7426" width="4.44140625" style="476" customWidth="1"/>
    <col min="7427" max="7427" width="8.33203125" style="476" customWidth="1"/>
    <col min="7428" max="7428" width="7.109375" style="476" customWidth="1"/>
    <col min="7429" max="7429" width="9.33203125" style="476" customWidth="1"/>
    <col min="7430" max="7430" width="7.109375" style="476" customWidth="1"/>
    <col min="7431" max="7431" width="9.33203125" style="476" customWidth="1"/>
    <col min="7432" max="7432" width="7.109375" style="476" customWidth="1"/>
    <col min="7433" max="7433" width="9.33203125" style="476" customWidth="1"/>
    <col min="7434" max="7434" width="7.88671875" style="476" customWidth="1"/>
    <col min="7435" max="7437" width="8.5546875" style="476" customWidth="1"/>
    <col min="7438" max="7440" width="8.88671875" style="476"/>
    <col min="7441" max="7441" width="11.109375" style="476" customWidth="1"/>
    <col min="7442" max="7680" width="8.88671875" style="476"/>
    <col min="7681" max="7681" width="5.44140625" style="476" customWidth="1"/>
    <col min="7682" max="7682" width="4.44140625" style="476" customWidth="1"/>
    <col min="7683" max="7683" width="8.33203125" style="476" customWidth="1"/>
    <col min="7684" max="7684" width="7.109375" style="476" customWidth="1"/>
    <col min="7685" max="7685" width="9.33203125" style="476" customWidth="1"/>
    <col min="7686" max="7686" width="7.109375" style="476" customWidth="1"/>
    <col min="7687" max="7687" width="9.33203125" style="476" customWidth="1"/>
    <col min="7688" max="7688" width="7.109375" style="476" customWidth="1"/>
    <col min="7689" max="7689" width="9.33203125" style="476" customWidth="1"/>
    <col min="7690" max="7690" width="7.88671875" style="476" customWidth="1"/>
    <col min="7691" max="7693" width="8.5546875" style="476" customWidth="1"/>
    <col min="7694" max="7696" width="8.88671875" style="476"/>
    <col min="7697" max="7697" width="11.109375" style="476" customWidth="1"/>
    <col min="7698" max="7936" width="8.88671875" style="476"/>
    <col min="7937" max="7937" width="5.44140625" style="476" customWidth="1"/>
    <col min="7938" max="7938" width="4.44140625" style="476" customWidth="1"/>
    <col min="7939" max="7939" width="8.33203125" style="476" customWidth="1"/>
    <col min="7940" max="7940" width="7.109375" style="476" customWidth="1"/>
    <col min="7941" max="7941" width="9.33203125" style="476" customWidth="1"/>
    <col min="7942" max="7942" width="7.109375" style="476" customWidth="1"/>
    <col min="7943" max="7943" width="9.33203125" style="476" customWidth="1"/>
    <col min="7944" max="7944" width="7.109375" style="476" customWidth="1"/>
    <col min="7945" max="7945" width="9.33203125" style="476" customWidth="1"/>
    <col min="7946" max="7946" width="7.88671875" style="476" customWidth="1"/>
    <col min="7947" max="7949" width="8.5546875" style="476" customWidth="1"/>
    <col min="7950" max="7952" width="8.88671875" style="476"/>
    <col min="7953" max="7953" width="11.109375" style="476" customWidth="1"/>
    <col min="7954" max="8192" width="8.88671875" style="476"/>
    <col min="8193" max="8193" width="5.44140625" style="476" customWidth="1"/>
    <col min="8194" max="8194" width="4.44140625" style="476" customWidth="1"/>
    <col min="8195" max="8195" width="8.33203125" style="476" customWidth="1"/>
    <col min="8196" max="8196" width="7.109375" style="476" customWidth="1"/>
    <col min="8197" max="8197" width="9.33203125" style="476" customWidth="1"/>
    <col min="8198" max="8198" width="7.109375" style="476" customWidth="1"/>
    <col min="8199" max="8199" width="9.33203125" style="476" customWidth="1"/>
    <col min="8200" max="8200" width="7.109375" style="476" customWidth="1"/>
    <col min="8201" max="8201" width="9.33203125" style="476" customWidth="1"/>
    <col min="8202" max="8202" width="7.88671875" style="476" customWidth="1"/>
    <col min="8203" max="8205" width="8.5546875" style="476" customWidth="1"/>
    <col min="8206" max="8208" width="8.88671875" style="476"/>
    <col min="8209" max="8209" width="11.109375" style="476" customWidth="1"/>
    <col min="8210" max="8448" width="8.88671875" style="476"/>
    <col min="8449" max="8449" width="5.44140625" style="476" customWidth="1"/>
    <col min="8450" max="8450" width="4.44140625" style="476" customWidth="1"/>
    <col min="8451" max="8451" width="8.33203125" style="476" customWidth="1"/>
    <col min="8452" max="8452" width="7.109375" style="476" customWidth="1"/>
    <col min="8453" max="8453" width="9.33203125" style="476" customWidth="1"/>
    <col min="8454" max="8454" width="7.109375" style="476" customWidth="1"/>
    <col min="8455" max="8455" width="9.33203125" style="476" customWidth="1"/>
    <col min="8456" max="8456" width="7.109375" style="476" customWidth="1"/>
    <col min="8457" max="8457" width="9.33203125" style="476" customWidth="1"/>
    <col min="8458" max="8458" width="7.88671875" style="476" customWidth="1"/>
    <col min="8459" max="8461" width="8.5546875" style="476" customWidth="1"/>
    <col min="8462" max="8464" width="8.88671875" style="476"/>
    <col min="8465" max="8465" width="11.109375" style="476" customWidth="1"/>
    <col min="8466" max="8704" width="8.88671875" style="476"/>
    <col min="8705" max="8705" width="5.44140625" style="476" customWidth="1"/>
    <col min="8706" max="8706" width="4.44140625" style="476" customWidth="1"/>
    <col min="8707" max="8707" width="8.33203125" style="476" customWidth="1"/>
    <col min="8708" max="8708" width="7.109375" style="476" customWidth="1"/>
    <col min="8709" max="8709" width="9.33203125" style="476" customWidth="1"/>
    <col min="8710" max="8710" width="7.109375" style="476" customWidth="1"/>
    <col min="8711" max="8711" width="9.33203125" style="476" customWidth="1"/>
    <col min="8712" max="8712" width="7.109375" style="476" customWidth="1"/>
    <col min="8713" max="8713" width="9.33203125" style="476" customWidth="1"/>
    <col min="8714" max="8714" width="7.88671875" style="476" customWidth="1"/>
    <col min="8715" max="8717" width="8.5546875" style="476" customWidth="1"/>
    <col min="8718" max="8720" width="8.88671875" style="476"/>
    <col min="8721" max="8721" width="11.109375" style="476" customWidth="1"/>
    <col min="8722" max="8960" width="8.88671875" style="476"/>
    <col min="8961" max="8961" width="5.44140625" style="476" customWidth="1"/>
    <col min="8962" max="8962" width="4.44140625" style="476" customWidth="1"/>
    <col min="8963" max="8963" width="8.33203125" style="476" customWidth="1"/>
    <col min="8964" max="8964" width="7.109375" style="476" customWidth="1"/>
    <col min="8965" max="8965" width="9.33203125" style="476" customWidth="1"/>
    <col min="8966" max="8966" width="7.109375" style="476" customWidth="1"/>
    <col min="8967" max="8967" width="9.33203125" style="476" customWidth="1"/>
    <col min="8968" max="8968" width="7.109375" style="476" customWidth="1"/>
    <col min="8969" max="8969" width="9.33203125" style="476" customWidth="1"/>
    <col min="8970" max="8970" width="7.88671875" style="476" customWidth="1"/>
    <col min="8971" max="8973" width="8.5546875" style="476" customWidth="1"/>
    <col min="8974" max="8976" width="8.88671875" style="476"/>
    <col min="8977" max="8977" width="11.109375" style="476" customWidth="1"/>
    <col min="8978" max="9216" width="8.88671875" style="476"/>
    <col min="9217" max="9217" width="5.44140625" style="476" customWidth="1"/>
    <col min="9218" max="9218" width="4.44140625" style="476" customWidth="1"/>
    <col min="9219" max="9219" width="8.33203125" style="476" customWidth="1"/>
    <col min="9220" max="9220" width="7.109375" style="476" customWidth="1"/>
    <col min="9221" max="9221" width="9.33203125" style="476" customWidth="1"/>
    <col min="9222" max="9222" width="7.109375" style="476" customWidth="1"/>
    <col min="9223" max="9223" width="9.33203125" style="476" customWidth="1"/>
    <col min="9224" max="9224" width="7.109375" style="476" customWidth="1"/>
    <col min="9225" max="9225" width="9.33203125" style="476" customWidth="1"/>
    <col min="9226" max="9226" width="7.88671875" style="476" customWidth="1"/>
    <col min="9227" max="9229" width="8.5546875" style="476" customWidth="1"/>
    <col min="9230" max="9232" width="8.88671875" style="476"/>
    <col min="9233" max="9233" width="11.109375" style="476" customWidth="1"/>
    <col min="9234" max="9472" width="8.88671875" style="476"/>
    <col min="9473" max="9473" width="5.44140625" style="476" customWidth="1"/>
    <col min="9474" max="9474" width="4.44140625" style="476" customWidth="1"/>
    <col min="9475" max="9475" width="8.33203125" style="476" customWidth="1"/>
    <col min="9476" max="9476" width="7.109375" style="476" customWidth="1"/>
    <col min="9477" max="9477" width="9.33203125" style="476" customWidth="1"/>
    <col min="9478" max="9478" width="7.109375" style="476" customWidth="1"/>
    <col min="9479" max="9479" width="9.33203125" style="476" customWidth="1"/>
    <col min="9480" max="9480" width="7.109375" style="476" customWidth="1"/>
    <col min="9481" max="9481" width="9.33203125" style="476" customWidth="1"/>
    <col min="9482" max="9482" width="7.88671875" style="476" customWidth="1"/>
    <col min="9483" max="9485" width="8.5546875" style="476" customWidth="1"/>
    <col min="9486" max="9488" width="8.88671875" style="476"/>
    <col min="9489" max="9489" width="11.109375" style="476" customWidth="1"/>
    <col min="9490" max="9728" width="8.88671875" style="476"/>
    <col min="9729" max="9729" width="5.44140625" style="476" customWidth="1"/>
    <col min="9730" max="9730" width="4.44140625" style="476" customWidth="1"/>
    <col min="9731" max="9731" width="8.33203125" style="476" customWidth="1"/>
    <col min="9732" max="9732" width="7.109375" style="476" customWidth="1"/>
    <col min="9733" max="9733" width="9.33203125" style="476" customWidth="1"/>
    <col min="9734" max="9734" width="7.109375" style="476" customWidth="1"/>
    <col min="9735" max="9735" width="9.33203125" style="476" customWidth="1"/>
    <col min="9736" max="9736" width="7.109375" style="476" customWidth="1"/>
    <col min="9737" max="9737" width="9.33203125" style="476" customWidth="1"/>
    <col min="9738" max="9738" width="7.88671875" style="476" customWidth="1"/>
    <col min="9739" max="9741" width="8.5546875" style="476" customWidth="1"/>
    <col min="9742" max="9744" width="8.88671875" style="476"/>
    <col min="9745" max="9745" width="11.109375" style="476" customWidth="1"/>
    <col min="9746" max="9984" width="8.88671875" style="476"/>
    <col min="9985" max="9985" width="5.44140625" style="476" customWidth="1"/>
    <col min="9986" max="9986" width="4.44140625" style="476" customWidth="1"/>
    <col min="9987" max="9987" width="8.33203125" style="476" customWidth="1"/>
    <col min="9988" max="9988" width="7.109375" style="476" customWidth="1"/>
    <col min="9989" max="9989" width="9.33203125" style="476" customWidth="1"/>
    <col min="9990" max="9990" width="7.109375" style="476" customWidth="1"/>
    <col min="9991" max="9991" width="9.33203125" style="476" customWidth="1"/>
    <col min="9992" max="9992" width="7.109375" style="476" customWidth="1"/>
    <col min="9993" max="9993" width="9.33203125" style="476" customWidth="1"/>
    <col min="9994" max="9994" width="7.88671875" style="476" customWidth="1"/>
    <col min="9995" max="9997" width="8.5546875" style="476" customWidth="1"/>
    <col min="9998" max="10000" width="8.88671875" style="476"/>
    <col min="10001" max="10001" width="11.109375" style="476" customWidth="1"/>
    <col min="10002" max="10240" width="8.88671875" style="476"/>
    <col min="10241" max="10241" width="5.44140625" style="476" customWidth="1"/>
    <col min="10242" max="10242" width="4.44140625" style="476" customWidth="1"/>
    <col min="10243" max="10243" width="8.33203125" style="476" customWidth="1"/>
    <col min="10244" max="10244" width="7.109375" style="476" customWidth="1"/>
    <col min="10245" max="10245" width="9.33203125" style="476" customWidth="1"/>
    <col min="10246" max="10246" width="7.109375" style="476" customWidth="1"/>
    <col min="10247" max="10247" width="9.33203125" style="476" customWidth="1"/>
    <col min="10248" max="10248" width="7.109375" style="476" customWidth="1"/>
    <col min="10249" max="10249" width="9.33203125" style="476" customWidth="1"/>
    <col min="10250" max="10250" width="7.88671875" style="476" customWidth="1"/>
    <col min="10251" max="10253" width="8.5546875" style="476" customWidth="1"/>
    <col min="10254" max="10256" width="8.88671875" style="476"/>
    <col min="10257" max="10257" width="11.109375" style="476" customWidth="1"/>
    <col min="10258" max="10496" width="8.88671875" style="476"/>
    <col min="10497" max="10497" width="5.44140625" style="476" customWidth="1"/>
    <col min="10498" max="10498" width="4.44140625" style="476" customWidth="1"/>
    <col min="10499" max="10499" width="8.33203125" style="476" customWidth="1"/>
    <col min="10500" max="10500" width="7.109375" style="476" customWidth="1"/>
    <col min="10501" max="10501" width="9.33203125" style="476" customWidth="1"/>
    <col min="10502" max="10502" width="7.109375" style="476" customWidth="1"/>
    <col min="10503" max="10503" width="9.33203125" style="476" customWidth="1"/>
    <col min="10504" max="10504" width="7.109375" style="476" customWidth="1"/>
    <col min="10505" max="10505" width="9.33203125" style="476" customWidth="1"/>
    <col min="10506" max="10506" width="7.88671875" style="476" customWidth="1"/>
    <col min="10507" max="10509" width="8.5546875" style="476" customWidth="1"/>
    <col min="10510" max="10512" width="8.88671875" style="476"/>
    <col min="10513" max="10513" width="11.109375" style="476" customWidth="1"/>
    <col min="10514" max="10752" width="8.88671875" style="476"/>
    <col min="10753" max="10753" width="5.44140625" style="476" customWidth="1"/>
    <col min="10754" max="10754" width="4.44140625" style="476" customWidth="1"/>
    <col min="10755" max="10755" width="8.33203125" style="476" customWidth="1"/>
    <col min="10756" max="10756" width="7.109375" style="476" customWidth="1"/>
    <col min="10757" max="10757" width="9.33203125" style="476" customWidth="1"/>
    <col min="10758" max="10758" width="7.109375" style="476" customWidth="1"/>
    <col min="10759" max="10759" width="9.33203125" style="476" customWidth="1"/>
    <col min="10760" max="10760" width="7.109375" style="476" customWidth="1"/>
    <col min="10761" max="10761" width="9.33203125" style="476" customWidth="1"/>
    <col min="10762" max="10762" width="7.88671875" style="476" customWidth="1"/>
    <col min="10763" max="10765" width="8.5546875" style="476" customWidth="1"/>
    <col min="10766" max="10768" width="8.88671875" style="476"/>
    <col min="10769" max="10769" width="11.109375" style="476" customWidth="1"/>
    <col min="10770" max="11008" width="8.88671875" style="476"/>
    <col min="11009" max="11009" width="5.44140625" style="476" customWidth="1"/>
    <col min="11010" max="11010" width="4.44140625" style="476" customWidth="1"/>
    <col min="11011" max="11011" width="8.33203125" style="476" customWidth="1"/>
    <col min="11012" max="11012" width="7.109375" style="476" customWidth="1"/>
    <col min="11013" max="11013" width="9.33203125" style="476" customWidth="1"/>
    <col min="11014" max="11014" width="7.109375" style="476" customWidth="1"/>
    <col min="11015" max="11015" width="9.33203125" style="476" customWidth="1"/>
    <col min="11016" max="11016" width="7.109375" style="476" customWidth="1"/>
    <col min="11017" max="11017" width="9.33203125" style="476" customWidth="1"/>
    <col min="11018" max="11018" width="7.88671875" style="476" customWidth="1"/>
    <col min="11019" max="11021" width="8.5546875" style="476" customWidth="1"/>
    <col min="11022" max="11024" width="8.88671875" style="476"/>
    <col min="11025" max="11025" width="11.109375" style="476" customWidth="1"/>
    <col min="11026" max="11264" width="8.88671875" style="476"/>
    <col min="11265" max="11265" width="5.44140625" style="476" customWidth="1"/>
    <col min="11266" max="11266" width="4.44140625" style="476" customWidth="1"/>
    <col min="11267" max="11267" width="8.33203125" style="476" customWidth="1"/>
    <col min="11268" max="11268" width="7.109375" style="476" customWidth="1"/>
    <col min="11269" max="11269" width="9.33203125" style="476" customWidth="1"/>
    <col min="11270" max="11270" width="7.109375" style="476" customWidth="1"/>
    <col min="11271" max="11271" width="9.33203125" style="476" customWidth="1"/>
    <col min="11272" max="11272" width="7.109375" style="476" customWidth="1"/>
    <col min="11273" max="11273" width="9.33203125" style="476" customWidth="1"/>
    <col min="11274" max="11274" width="7.88671875" style="476" customWidth="1"/>
    <col min="11275" max="11277" width="8.5546875" style="476" customWidth="1"/>
    <col min="11278" max="11280" width="8.88671875" style="476"/>
    <col min="11281" max="11281" width="11.109375" style="476" customWidth="1"/>
    <col min="11282" max="11520" width="8.88671875" style="476"/>
    <col min="11521" max="11521" width="5.44140625" style="476" customWidth="1"/>
    <col min="11522" max="11522" width="4.44140625" style="476" customWidth="1"/>
    <col min="11523" max="11523" width="8.33203125" style="476" customWidth="1"/>
    <col min="11524" max="11524" width="7.109375" style="476" customWidth="1"/>
    <col min="11525" max="11525" width="9.33203125" style="476" customWidth="1"/>
    <col min="11526" max="11526" width="7.109375" style="476" customWidth="1"/>
    <col min="11527" max="11527" width="9.33203125" style="476" customWidth="1"/>
    <col min="11528" max="11528" width="7.109375" style="476" customWidth="1"/>
    <col min="11529" max="11529" width="9.33203125" style="476" customWidth="1"/>
    <col min="11530" max="11530" width="7.88671875" style="476" customWidth="1"/>
    <col min="11531" max="11533" width="8.5546875" style="476" customWidth="1"/>
    <col min="11534" max="11536" width="8.88671875" style="476"/>
    <col min="11537" max="11537" width="11.109375" style="476" customWidth="1"/>
    <col min="11538" max="11776" width="8.88671875" style="476"/>
    <col min="11777" max="11777" width="5.44140625" style="476" customWidth="1"/>
    <col min="11778" max="11778" width="4.44140625" style="476" customWidth="1"/>
    <col min="11779" max="11779" width="8.33203125" style="476" customWidth="1"/>
    <col min="11780" max="11780" width="7.109375" style="476" customWidth="1"/>
    <col min="11781" max="11781" width="9.33203125" style="476" customWidth="1"/>
    <col min="11782" max="11782" width="7.109375" style="476" customWidth="1"/>
    <col min="11783" max="11783" width="9.33203125" style="476" customWidth="1"/>
    <col min="11784" max="11784" width="7.109375" style="476" customWidth="1"/>
    <col min="11785" max="11785" width="9.33203125" style="476" customWidth="1"/>
    <col min="11786" max="11786" width="7.88671875" style="476" customWidth="1"/>
    <col min="11787" max="11789" width="8.5546875" style="476" customWidth="1"/>
    <col min="11790" max="11792" width="8.88671875" style="476"/>
    <col min="11793" max="11793" width="11.109375" style="476" customWidth="1"/>
    <col min="11794" max="12032" width="8.88671875" style="476"/>
    <col min="12033" max="12033" width="5.44140625" style="476" customWidth="1"/>
    <col min="12034" max="12034" width="4.44140625" style="476" customWidth="1"/>
    <col min="12035" max="12035" width="8.33203125" style="476" customWidth="1"/>
    <col min="12036" max="12036" width="7.109375" style="476" customWidth="1"/>
    <col min="12037" max="12037" width="9.33203125" style="476" customWidth="1"/>
    <col min="12038" max="12038" width="7.109375" style="476" customWidth="1"/>
    <col min="12039" max="12039" width="9.33203125" style="476" customWidth="1"/>
    <col min="12040" max="12040" width="7.109375" style="476" customWidth="1"/>
    <col min="12041" max="12041" width="9.33203125" style="476" customWidth="1"/>
    <col min="12042" max="12042" width="7.88671875" style="476" customWidth="1"/>
    <col min="12043" max="12045" width="8.5546875" style="476" customWidth="1"/>
    <col min="12046" max="12048" width="8.88671875" style="476"/>
    <col min="12049" max="12049" width="11.109375" style="476" customWidth="1"/>
    <col min="12050" max="12288" width="8.88671875" style="476"/>
    <col min="12289" max="12289" width="5.44140625" style="476" customWidth="1"/>
    <col min="12290" max="12290" width="4.44140625" style="476" customWidth="1"/>
    <col min="12291" max="12291" width="8.33203125" style="476" customWidth="1"/>
    <col min="12292" max="12292" width="7.109375" style="476" customWidth="1"/>
    <col min="12293" max="12293" width="9.33203125" style="476" customWidth="1"/>
    <col min="12294" max="12294" width="7.109375" style="476" customWidth="1"/>
    <col min="12295" max="12295" width="9.33203125" style="476" customWidth="1"/>
    <col min="12296" max="12296" width="7.109375" style="476" customWidth="1"/>
    <col min="12297" max="12297" width="9.33203125" style="476" customWidth="1"/>
    <col min="12298" max="12298" width="7.88671875" style="476" customWidth="1"/>
    <col min="12299" max="12301" width="8.5546875" style="476" customWidth="1"/>
    <col min="12302" max="12304" width="8.88671875" style="476"/>
    <col min="12305" max="12305" width="11.109375" style="476" customWidth="1"/>
    <col min="12306" max="12544" width="8.88671875" style="476"/>
    <col min="12545" max="12545" width="5.44140625" style="476" customWidth="1"/>
    <col min="12546" max="12546" width="4.44140625" style="476" customWidth="1"/>
    <col min="12547" max="12547" width="8.33203125" style="476" customWidth="1"/>
    <col min="12548" max="12548" width="7.109375" style="476" customWidth="1"/>
    <col min="12549" max="12549" width="9.33203125" style="476" customWidth="1"/>
    <col min="12550" max="12550" width="7.109375" style="476" customWidth="1"/>
    <col min="12551" max="12551" width="9.33203125" style="476" customWidth="1"/>
    <col min="12552" max="12552" width="7.109375" style="476" customWidth="1"/>
    <col min="12553" max="12553" width="9.33203125" style="476" customWidth="1"/>
    <col min="12554" max="12554" width="7.88671875" style="476" customWidth="1"/>
    <col min="12555" max="12557" width="8.5546875" style="476" customWidth="1"/>
    <col min="12558" max="12560" width="8.88671875" style="476"/>
    <col min="12561" max="12561" width="11.109375" style="476" customWidth="1"/>
    <col min="12562" max="12800" width="8.88671875" style="476"/>
    <col min="12801" max="12801" width="5.44140625" style="476" customWidth="1"/>
    <col min="12802" max="12802" width="4.44140625" style="476" customWidth="1"/>
    <col min="12803" max="12803" width="8.33203125" style="476" customWidth="1"/>
    <col min="12804" max="12804" width="7.109375" style="476" customWidth="1"/>
    <col min="12805" max="12805" width="9.33203125" style="476" customWidth="1"/>
    <col min="12806" max="12806" width="7.109375" style="476" customWidth="1"/>
    <col min="12807" max="12807" width="9.33203125" style="476" customWidth="1"/>
    <col min="12808" max="12808" width="7.109375" style="476" customWidth="1"/>
    <col min="12809" max="12809" width="9.33203125" style="476" customWidth="1"/>
    <col min="12810" max="12810" width="7.88671875" style="476" customWidth="1"/>
    <col min="12811" max="12813" width="8.5546875" style="476" customWidth="1"/>
    <col min="12814" max="12816" width="8.88671875" style="476"/>
    <col min="12817" max="12817" width="11.109375" style="476" customWidth="1"/>
    <col min="12818" max="13056" width="8.88671875" style="476"/>
    <col min="13057" max="13057" width="5.44140625" style="476" customWidth="1"/>
    <col min="13058" max="13058" width="4.44140625" style="476" customWidth="1"/>
    <col min="13059" max="13059" width="8.33203125" style="476" customWidth="1"/>
    <col min="13060" max="13060" width="7.109375" style="476" customWidth="1"/>
    <col min="13061" max="13061" width="9.33203125" style="476" customWidth="1"/>
    <col min="13062" max="13062" width="7.109375" style="476" customWidth="1"/>
    <col min="13063" max="13063" width="9.33203125" style="476" customWidth="1"/>
    <col min="13064" max="13064" width="7.109375" style="476" customWidth="1"/>
    <col min="13065" max="13065" width="9.33203125" style="476" customWidth="1"/>
    <col min="13066" max="13066" width="7.88671875" style="476" customWidth="1"/>
    <col min="13067" max="13069" width="8.5546875" style="476" customWidth="1"/>
    <col min="13070" max="13072" width="8.88671875" style="476"/>
    <col min="13073" max="13073" width="11.109375" style="476" customWidth="1"/>
    <col min="13074" max="13312" width="8.88671875" style="476"/>
    <col min="13313" max="13313" width="5.44140625" style="476" customWidth="1"/>
    <col min="13314" max="13314" width="4.44140625" style="476" customWidth="1"/>
    <col min="13315" max="13315" width="8.33203125" style="476" customWidth="1"/>
    <col min="13316" max="13316" width="7.109375" style="476" customWidth="1"/>
    <col min="13317" max="13317" width="9.33203125" style="476" customWidth="1"/>
    <col min="13318" max="13318" width="7.109375" style="476" customWidth="1"/>
    <col min="13319" max="13319" width="9.33203125" style="476" customWidth="1"/>
    <col min="13320" max="13320" width="7.109375" style="476" customWidth="1"/>
    <col min="13321" max="13321" width="9.33203125" style="476" customWidth="1"/>
    <col min="13322" max="13322" width="7.88671875" style="476" customWidth="1"/>
    <col min="13323" max="13325" width="8.5546875" style="476" customWidth="1"/>
    <col min="13326" max="13328" width="8.88671875" style="476"/>
    <col min="13329" max="13329" width="11.109375" style="476" customWidth="1"/>
    <col min="13330" max="13568" width="8.88671875" style="476"/>
    <col min="13569" max="13569" width="5.44140625" style="476" customWidth="1"/>
    <col min="13570" max="13570" width="4.44140625" style="476" customWidth="1"/>
    <col min="13571" max="13571" width="8.33203125" style="476" customWidth="1"/>
    <col min="13572" max="13572" width="7.109375" style="476" customWidth="1"/>
    <col min="13573" max="13573" width="9.33203125" style="476" customWidth="1"/>
    <col min="13574" max="13574" width="7.109375" style="476" customWidth="1"/>
    <col min="13575" max="13575" width="9.33203125" style="476" customWidth="1"/>
    <col min="13576" max="13576" width="7.109375" style="476" customWidth="1"/>
    <col min="13577" max="13577" width="9.33203125" style="476" customWidth="1"/>
    <col min="13578" max="13578" width="7.88671875" style="476" customWidth="1"/>
    <col min="13579" max="13581" width="8.5546875" style="476" customWidth="1"/>
    <col min="13582" max="13584" width="8.88671875" style="476"/>
    <col min="13585" max="13585" width="11.109375" style="476" customWidth="1"/>
    <col min="13586" max="13824" width="8.88671875" style="476"/>
    <col min="13825" max="13825" width="5.44140625" style="476" customWidth="1"/>
    <col min="13826" max="13826" width="4.44140625" style="476" customWidth="1"/>
    <col min="13827" max="13827" width="8.33203125" style="476" customWidth="1"/>
    <col min="13828" max="13828" width="7.109375" style="476" customWidth="1"/>
    <col min="13829" max="13829" width="9.33203125" style="476" customWidth="1"/>
    <col min="13830" max="13830" width="7.109375" style="476" customWidth="1"/>
    <col min="13831" max="13831" width="9.33203125" style="476" customWidth="1"/>
    <col min="13832" max="13832" width="7.109375" style="476" customWidth="1"/>
    <col min="13833" max="13833" width="9.33203125" style="476" customWidth="1"/>
    <col min="13834" max="13834" width="7.88671875" style="476" customWidth="1"/>
    <col min="13835" max="13837" width="8.5546875" style="476" customWidth="1"/>
    <col min="13838" max="13840" width="8.88671875" style="476"/>
    <col min="13841" max="13841" width="11.109375" style="476" customWidth="1"/>
    <col min="13842" max="14080" width="8.88671875" style="476"/>
    <col min="14081" max="14081" width="5.44140625" style="476" customWidth="1"/>
    <col min="14082" max="14082" width="4.44140625" style="476" customWidth="1"/>
    <col min="14083" max="14083" width="8.33203125" style="476" customWidth="1"/>
    <col min="14084" max="14084" width="7.109375" style="476" customWidth="1"/>
    <col min="14085" max="14085" width="9.33203125" style="476" customWidth="1"/>
    <col min="14086" max="14086" width="7.109375" style="476" customWidth="1"/>
    <col min="14087" max="14087" width="9.33203125" style="476" customWidth="1"/>
    <col min="14088" max="14088" width="7.109375" style="476" customWidth="1"/>
    <col min="14089" max="14089" width="9.33203125" style="476" customWidth="1"/>
    <col min="14090" max="14090" width="7.88671875" style="476" customWidth="1"/>
    <col min="14091" max="14093" width="8.5546875" style="476" customWidth="1"/>
    <col min="14094" max="14096" width="8.88671875" style="476"/>
    <col min="14097" max="14097" width="11.109375" style="476" customWidth="1"/>
    <col min="14098" max="14336" width="8.88671875" style="476"/>
    <col min="14337" max="14337" width="5.44140625" style="476" customWidth="1"/>
    <col min="14338" max="14338" width="4.44140625" style="476" customWidth="1"/>
    <col min="14339" max="14339" width="8.33203125" style="476" customWidth="1"/>
    <col min="14340" max="14340" width="7.109375" style="476" customWidth="1"/>
    <col min="14341" max="14341" width="9.33203125" style="476" customWidth="1"/>
    <col min="14342" max="14342" width="7.109375" style="476" customWidth="1"/>
    <col min="14343" max="14343" width="9.33203125" style="476" customWidth="1"/>
    <col min="14344" max="14344" width="7.109375" style="476" customWidth="1"/>
    <col min="14345" max="14345" width="9.33203125" style="476" customWidth="1"/>
    <col min="14346" max="14346" width="7.88671875" style="476" customWidth="1"/>
    <col min="14347" max="14349" width="8.5546875" style="476" customWidth="1"/>
    <col min="14350" max="14352" width="8.88671875" style="476"/>
    <col min="14353" max="14353" width="11.109375" style="476" customWidth="1"/>
    <col min="14354" max="14592" width="8.88671875" style="476"/>
    <col min="14593" max="14593" width="5.44140625" style="476" customWidth="1"/>
    <col min="14594" max="14594" width="4.44140625" style="476" customWidth="1"/>
    <col min="14595" max="14595" width="8.33203125" style="476" customWidth="1"/>
    <col min="14596" max="14596" width="7.109375" style="476" customWidth="1"/>
    <col min="14597" max="14597" width="9.33203125" style="476" customWidth="1"/>
    <col min="14598" max="14598" width="7.109375" style="476" customWidth="1"/>
    <col min="14599" max="14599" width="9.33203125" style="476" customWidth="1"/>
    <col min="14600" max="14600" width="7.109375" style="476" customWidth="1"/>
    <col min="14601" max="14601" width="9.33203125" style="476" customWidth="1"/>
    <col min="14602" max="14602" width="7.88671875" style="476" customWidth="1"/>
    <col min="14603" max="14605" width="8.5546875" style="476" customWidth="1"/>
    <col min="14606" max="14608" width="8.88671875" style="476"/>
    <col min="14609" max="14609" width="11.109375" style="476" customWidth="1"/>
    <col min="14610" max="14848" width="8.88671875" style="476"/>
    <col min="14849" max="14849" width="5.44140625" style="476" customWidth="1"/>
    <col min="14850" max="14850" width="4.44140625" style="476" customWidth="1"/>
    <col min="14851" max="14851" width="8.33203125" style="476" customWidth="1"/>
    <col min="14852" max="14852" width="7.109375" style="476" customWidth="1"/>
    <col min="14853" max="14853" width="9.33203125" style="476" customWidth="1"/>
    <col min="14854" max="14854" width="7.109375" style="476" customWidth="1"/>
    <col min="14855" max="14855" width="9.33203125" style="476" customWidth="1"/>
    <col min="14856" max="14856" width="7.109375" style="476" customWidth="1"/>
    <col min="14857" max="14857" width="9.33203125" style="476" customWidth="1"/>
    <col min="14858" max="14858" width="7.88671875" style="476" customWidth="1"/>
    <col min="14859" max="14861" width="8.5546875" style="476" customWidth="1"/>
    <col min="14862" max="14864" width="8.88671875" style="476"/>
    <col min="14865" max="14865" width="11.109375" style="476" customWidth="1"/>
    <col min="14866" max="15104" width="8.88671875" style="476"/>
    <col min="15105" max="15105" width="5.44140625" style="476" customWidth="1"/>
    <col min="15106" max="15106" width="4.44140625" style="476" customWidth="1"/>
    <col min="15107" max="15107" width="8.33203125" style="476" customWidth="1"/>
    <col min="15108" max="15108" width="7.109375" style="476" customWidth="1"/>
    <col min="15109" max="15109" width="9.33203125" style="476" customWidth="1"/>
    <col min="15110" max="15110" width="7.109375" style="476" customWidth="1"/>
    <col min="15111" max="15111" width="9.33203125" style="476" customWidth="1"/>
    <col min="15112" max="15112" width="7.109375" style="476" customWidth="1"/>
    <col min="15113" max="15113" width="9.33203125" style="476" customWidth="1"/>
    <col min="15114" max="15114" width="7.88671875" style="476" customWidth="1"/>
    <col min="15115" max="15117" width="8.5546875" style="476" customWidth="1"/>
    <col min="15118" max="15120" width="8.88671875" style="476"/>
    <col min="15121" max="15121" width="11.109375" style="476" customWidth="1"/>
    <col min="15122" max="15360" width="8.88671875" style="476"/>
    <col min="15361" max="15361" width="5.44140625" style="476" customWidth="1"/>
    <col min="15362" max="15362" width="4.44140625" style="476" customWidth="1"/>
    <col min="15363" max="15363" width="8.33203125" style="476" customWidth="1"/>
    <col min="15364" max="15364" width="7.109375" style="476" customWidth="1"/>
    <col min="15365" max="15365" width="9.33203125" style="476" customWidth="1"/>
    <col min="15366" max="15366" width="7.109375" style="476" customWidth="1"/>
    <col min="15367" max="15367" width="9.33203125" style="476" customWidth="1"/>
    <col min="15368" max="15368" width="7.109375" style="476" customWidth="1"/>
    <col min="15369" max="15369" width="9.33203125" style="476" customWidth="1"/>
    <col min="15370" max="15370" width="7.88671875" style="476" customWidth="1"/>
    <col min="15371" max="15373" width="8.5546875" style="476" customWidth="1"/>
    <col min="15374" max="15376" width="8.88671875" style="476"/>
    <col min="15377" max="15377" width="11.109375" style="476" customWidth="1"/>
    <col min="15378" max="15616" width="8.88671875" style="476"/>
    <col min="15617" max="15617" width="5.44140625" style="476" customWidth="1"/>
    <col min="15618" max="15618" width="4.44140625" style="476" customWidth="1"/>
    <col min="15619" max="15619" width="8.33203125" style="476" customWidth="1"/>
    <col min="15620" max="15620" width="7.109375" style="476" customWidth="1"/>
    <col min="15621" max="15621" width="9.33203125" style="476" customWidth="1"/>
    <col min="15622" max="15622" width="7.109375" style="476" customWidth="1"/>
    <col min="15623" max="15623" width="9.33203125" style="476" customWidth="1"/>
    <col min="15624" max="15624" width="7.109375" style="476" customWidth="1"/>
    <col min="15625" max="15625" width="9.33203125" style="476" customWidth="1"/>
    <col min="15626" max="15626" width="7.88671875" style="476" customWidth="1"/>
    <col min="15627" max="15629" width="8.5546875" style="476" customWidth="1"/>
    <col min="15630" max="15632" width="8.88671875" style="476"/>
    <col min="15633" max="15633" width="11.109375" style="476" customWidth="1"/>
    <col min="15634" max="15872" width="8.88671875" style="476"/>
    <col min="15873" max="15873" width="5.44140625" style="476" customWidth="1"/>
    <col min="15874" max="15874" width="4.44140625" style="476" customWidth="1"/>
    <col min="15875" max="15875" width="8.33203125" style="476" customWidth="1"/>
    <col min="15876" max="15876" width="7.109375" style="476" customWidth="1"/>
    <col min="15877" max="15877" width="9.33203125" style="476" customWidth="1"/>
    <col min="15878" max="15878" width="7.109375" style="476" customWidth="1"/>
    <col min="15879" max="15879" width="9.33203125" style="476" customWidth="1"/>
    <col min="15880" max="15880" width="7.109375" style="476" customWidth="1"/>
    <col min="15881" max="15881" width="9.33203125" style="476" customWidth="1"/>
    <col min="15882" max="15882" width="7.88671875" style="476" customWidth="1"/>
    <col min="15883" max="15885" width="8.5546875" style="476" customWidth="1"/>
    <col min="15886" max="15888" width="8.88671875" style="476"/>
    <col min="15889" max="15889" width="11.109375" style="476" customWidth="1"/>
    <col min="15890" max="16128" width="8.88671875" style="476"/>
    <col min="16129" max="16129" width="5.44140625" style="476" customWidth="1"/>
    <col min="16130" max="16130" width="4.44140625" style="476" customWidth="1"/>
    <col min="16131" max="16131" width="8.33203125" style="476" customWidth="1"/>
    <col min="16132" max="16132" width="7.109375" style="476" customWidth="1"/>
    <col min="16133" max="16133" width="9.33203125" style="476" customWidth="1"/>
    <col min="16134" max="16134" width="7.109375" style="476" customWidth="1"/>
    <col min="16135" max="16135" width="9.33203125" style="476" customWidth="1"/>
    <col min="16136" max="16136" width="7.109375" style="476" customWidth="1"/>
    <col min="16137" max="16137" width="9.33203125" style="476" customWidth="1"/>
    <col min="16138" max="16138" width="7.88671875" style="476" customWidth="1"/>
    <col min="16139" max="16141" width="8.5546875" style="476" customWidth="1"/>
    <col min="16142" max="16144" width="8.88671875" style="476"/>
    <col min="16145" max="16145" width="11.109375" style="476" customWidth="1"/>
    <col min="16146" max="16384" width="8.88671875" style="476"/>
  </cols>
  <sheetData>
    <row r="1" spans="1:19" ht="24.6" x14ac:dyDescent="0.25">
      <c r="A1" s="821" t="s">
        <v>131</v>
      </c>
      <c r="B1" s="821"/>
      <c r="C1" s="821"/>
      <c r="D1" s="821"/>
      <c r="E1" s="821"/>
      <c r="F1" s="821"/>
      <c r="G1" s="472"/>
      <c r="H1" s="473" t="s">
        <v>64</v>
      </c>
      <c r="I1" s="474"/>
      <c r="J1" s="475"/>
      <c r="L1" s="477"/>
      <c r="M1" s="478"/>
      <c r="N1" s="479"/>
      <c r="O1" s="479" t="s">
        <v>13</v>
      </c>
      <c r="P1" s="479"/>
      <c r="Q1" s="480"/>
      <c r="R1" s="479"/>
    </row>
    <row r="2" spans="1:19" x14ac:dyDescent="0.25">
      <c r="A2" s="481" t="s">
        <v>250</v>
      </c>
      <c r="B2" s="482"/>
      <c r="C2" s="482"/>
      <c r="D2" s="482"/>
      <c r="E2" s="482">
        <f>[1]Altalanos!$A$8</f>
        <v>0</v>
      </c>
      <c r="F2" s="482"/>
      <c r="G2" s="483"/>
      <c r="H2" s="484"/>
      <c r="I2" s="484"/>
      <c r="J2" s="485"/>
      <c r="K2" s="477"/>
      <c r="L2" s="477"/>
      <c r="M2" s="477"/>
      <c r="N2" s="486"/>
      <c r="O2" s="487"/>
      <c r="P2" s="486"/>
      <c r="Q2" s="487"/>
      <c r="R2" s="486"/>
    </row>
    <row r="3" spans="1:19" x14ac:dyDescent="0.25">
      <c r="A3" s="488" t="s">
        <v>24</v>
      </c>
      <c r="B3" s="488"/>
      <c r="C3" s="488"/>
      <c r="D3" s="488"/>
      <c r="E3" s="488" t="s">
        <v>21</v>
      </c>
      <c r="F3" s="488"/>
      <c r="G3" s="488"/>
      <c r="H3" s="488" t="s">
        <v>29</v>
      </c>
      <c r="I3" s="488"/>
      <c r="J3" s="489"/>
      <c r="K3" s="488"/>
      <c r="L3" s="490" t="s">
        <v>30</v>
      </c>
      <c r="M3" s="488"/>
      <c r="N3" s="491"/>
      <c r="O3" s="492"/>
      <c r="P3" s="491"/>
      <c r="Q3" s="493" t="s">
        <v>76</v>
      </c>
      <c r="R3" s="494" t="s">
        <v>82</v>
      </c>
      <c r="S3" s="495"/>
    </row>
    <row r="4" spans="1:19" ht="13.8" thickBot="1" x14ac:dyDescent="0.3">
      <c r="A4" s="822"/>
      <c r="B4" s="822"/>
      <c r="C4" s="822"/>
      <c r="D4" s="496"/>
      <c r="E4" s="497">
        <f>[1]Altalanos!$C$10</f>
        <v>0</v>
      </c>
      <c r="F4" s="497"/>
      <c r="G4" s="497"/>
      <c r="H4" s="307"/>
      <c r="I4" s="497"/>
      <c r="J4" s="498"/>
      <c r="K4" s="307"/>
      <c r="L4" s="499">
        <f>[1]Altalanos!$E$10</f>
        <v>0</v>
      </c>
      <c r="M4" s="307"/>
      <c r="N4" s="500"/>
      <c r="O4" s="501"/>
      <c r="P4" s="500"/>
      <c r="Q4" s="502" t="s">
        <v>83</v>
      </c>
      <c r="R4" s="503" t="s">
        <v>78</v>
      </c>
      <c r="S4" s="495"/>
    </row>
    <row r="5" spans="1:19" x14ac:dyDescent="0.25">
      <c r="A5" s="504"/>
      <c r="B5" s="504" t="s">
        <v>49</v>
      </c>
      <c r="C5" s="504" t="s">
        <v>66</v>
      </c>
      <c r="D5" s="504" t="s">
        <v>43</v>
      </c>
      <c r="E5" s="504" t="s">
        <v>71</v>
      </c>
      <c r="F5" s="504"/>
      <c r="G5" s="504" t="s">
        <v>28</v>
      </c>
      <c r="H5" s="504"/>
      <c r="I5" s="504" t="s">
        <v>31</v>
      </c>
      <c r="J5" s="504"/>
      <c r="K5" s="505" t="s">
        <v>72</v>
      </c>
      <c r="L5" s="505" t="s">
        <v>73</v>
      </c>
      <c r="M5" s="505"/>
      <c r="Q5" s="506" t="s">
        <v>84</v>
      </c>
      <c r="R5" s="507" t="s">
        <v>80</v>
      </c>
      <c r="S5" s="495"/>
    </row>
    <row r="6" spans="1:19" x14ac:dyDescent="0.25">
      <c r="A6" s="508"/>
      <c r="B6" s="508"/>
      <c r="C6" s="508"/>
      <c r="D6" s="508"/>
      <c r="E6" s="508"/>
      <c r="F6" s="508"/>
      <c r="G6" s="508"/>
      <c r="H6" s="508"/>
      <c r="I6" s="508"/>
      <c r="J6" s="508"/>
      <c r="K6" s="509"/>
      <c r="L6" s="509"/>
      <c r="M6" s="509"/>
    </row>
    <row r="7" spans="1:19" x14ac:dyDescent="0.25">
      <c r="A7" s="508"/>
      <c r="B7" s="508"/>
      <c r="C7" s="510" t="str">
        <f>IF($B8="","",VLOOKUP($B8,'[1]1D ELO'!$A$7:$P$22,5))</f>
        <v/>
      </c>
      <c r="D7" s="823" t="str">
        <f>IF($B8="","",VLOOKUP($B8,'[1]1D ELO'!$A$7:$P$23,15))</f>
        <v/>
      </c>
      <c r="E7" s="512" t="s">
        <v>238</v>
      </c>
      <c r="F7" s="513"/>
      <c r="G7" s="512" t="s">
        <v>239</v>
      </c>
      <c r="H7" s="513"/>
      <c r="I7" s="512" t="str">
        <f>IF($B8="","",VLOOKUP($B8,'[1]1D ELO'!$A$7:$P$22,4))</f>
        <v/>
      </c>
      <c r="J7" s="508"/>
      <c r="K7" s="508"/>
      <c r="L7" s="508"/>
      <c r="M7" s="508"/>
    </row>
    <row r="8" spans="1:19" x14ac:dyDescent="0.25">
      <c r="A8" s="514" t="s">
        <v>68</v>
      </c>
      <c r="B8" s="515"/>
      <c r="C8" s="510" t="str">
        <f>IF($B8="","",VLOOKUP($B8,'[1]1D ELO'!$A$7:$P$22,11))</f>
        <v/>
      </c>
      <c r="D8" s="824"/>
      <c r="E8" s="512" t="s">
        <v>240</v>
      </c>
      <c r="F8" s="513"/>
      <c r="G8" s="512" t="s">
        <v>241</v>
      </c>
      <c r="H8" s="513"/>
      <c r="I8" s="512" t="str">
        <f>IF($B8="","",VLOOKUP($B8,'[1]1D ELO'!$A$7:$P$22,10))</f>
        <v/>
      </c>
      <c r="J8" s="508"/>
      <c r="K8" s="835" t="s">
        <v>450</v>
      </c>
      <c r="L8" s="516"/>
      <c r="M8" s="508"/>
    </row>
    <row r="9" spans="1:19" x14ac:dyDescent="0.25">
      <c r="A9" s="514"/>
      <c r="B9" s="517"/>
      <c r="C9" s="511"/>
      <c r="D9" s="511"/>
      <c r="E9" s="518"/>
      <c r="F9" s="508"/>
      <c r="G9" s="518"/>
      <c r="H9" s="508"/>
      <c r="I9" s="518"/>
      <c r="J9" s="508"/>
      <c r="K9" s="665"/>
      <c r="L9" s="508"/>
      <c r="M9" s="508"/>
    </row>
    <row r="10" spans="1:19" x14ac:dyDescent="0.25">
      <c r="A10" s="514"/>
      <c r="B10" s="517"/>
      <c r="C10" s="510" t="str">
        <f>IF($B11="","",VLOOKUP($B11,'[1]1D ELO'!$A$7:$P$22,5))</f>
        <v/>
      </c>
      <c r="D10" s="823" t="str">
        <f>IF($B11="","",VLOOKUP($B11,'[1]1D ELO'!$A$7:$P$23,15))</f>
        <v/>
      </c>
      <c r="E10" s="512" t="s">
        <v>242</v>
      </c>
      <c r="F10" s="513"/>
      <c r="G10" s="512" t="s">
        <v>243</v>
      </c>
      <c r="H10" s="513"/>
      <c r="I10" s="512" t="str">
        <f>IF($B11="","",VLOOKUP($B11,'[1]1D ELO'!$A$7:$P$22,4))</f>
        <v/>
      </c>
      <c r="J10" s="508"/>
      <c r="K10" s="665"/>
      <c r="L10" s="508"/>
      <c r="M10" s="508"/>
    </row>
    <row r="11" spans="1:19" x14ac:dyDescent="0.25">
      <c r="A11" s="514" t="s">
        <v>69</v>
      </c>
      <c r="B11" s="515"/>
      <c r="C11" s="510" t="str">
        <f>IF($B11="","",VLOOKUP($B11,'[1]1D ELO'!$A$7:$P$22,11))</f>
        <v/>
      </c>
      <c r="D11" s="824"/>
      <c r="E11" s="512" t="s">
        <v>244</v>
      </c>
      <c r="F11" s="513"/>
      <c r="G11" s="512" t="s">
        <v>243</v>
      </c>
      <c r="H11" s="513"/>
      <c r="I11" s="512" t="str">
        <f>IF($B11="","",VLOOKUP($B11,'[1]1D ELO'!$A$7:$P$22,10))</f>
        <v/>
      </c>
      <c r="J11" s="508"/>
      <c r="K11" s="835" t="s">
        <v>449</v>
      </c>
      <c r="L11" s="516"/>
      <c r="M11" s="508"/>
    </row>
    <row r="12" spans="1:19" x14ac:dyDescent="0.25">
      <c r="A12" s="514"/>
      <c r="B12" s="517"/>
      <c r="C12" s="511"/>
      <c r="D12" s="511"/>
      <c r="E12" s="518"/>
      <c r="F12" s="508"/>
      <c r="G12" s="518"/>
      <c r="H12" s="508"/>
      <c r="I12" s="518"/>
      <c r="J12" s="508"/>
      <c r="K12" s="665"/>
      <c r="L12" s="508"/>
      <c r="M12" s="508"/>
    </row>
    <row r="13" spans="1:19" x14ac:dyDescent="0.25">
      <c r="A13" s="514"/>
      <c r="B13" s="517"/>
      <c r="C13" s="510" t="str">
        <f>IF($B14="","",VLOOKUP($B14,'[1]1D ELO'!$A$7:$P$22,5))</f>
        <v/>
      </c>
      <c r="D13" s="823" t="str">
        <f>IF($B14="","",VLOOKUP($B14,'[1]1D ELO'!$A$7:$P$23,15))</f>
        <v/>
      </c>
      <c r="E13" s="512" t="s">
        <v>245</v>
      </c>
      <c r="F13" s="513"/>
      <c r="G13" s="512" t="s">
        <v>246</v>
      </c>
      <c r="H13" s="513"/>
      <c r="I13" s="512" t="str">
        <f>IF($B14="","",VLOOKUP($B14,'[1]1D ELO'!$A$7:$P$22,4))</f>
        <v/>
      </c>
      <c r="J13" s="508"/>
      <c r="K13" s="665"/>
      <c r="L13" s="508"/>
      <c r="M13" s="508"/>
    </row>
    <row r="14" spans="1:19" x14ac:dyDescent="0.25">
      <c r="A14" s="514" t="s">
        <v>70</v>
      </c>
      <c r="B14" s="515"/>
      <c r="C14" s="510" t="str">
        <f>IF($B14="","",VLOOKUP($B14,'[1]1D ELO'!$A$7:$P$22,11))</f>
        <v/>
      </c>
      <c r="D14" s="824"/>
      <c r="E14" s="512" t="s">
        <v>251</v>
      </c>
      <c r="F14" s="513"/>
      <c r="G14" s="512" t="s">
        <v>252</v>
      </c>
      <c r="H14" s="513"/>
      <c r="I14" s="512" t="str">
        <f>IF($B14="","",VLOOKUP($B14,'[1]1D ELO'!$A$7:$P$22,10))</f>
        <v/>
      </c>
      <c r="J14" s="508"/>
      <c r="K14" s="835" t="s">
        <v>448</v>
      </c>
      <c r="L14" s="516"/>
      <c r="M14" s="508"/>
    </row>
    <row r="15" spans="1:19" x14ac:dyDescent="0.25">
      <c r="A15" s="508"/>
      <c r="B15" s="508"/>
      <c r="C15" s="508"/>
      <c r="D15" s="508"/>
      <c r="E15" s="508"/>
      <c r="F15" s="508"/>
      <c r="G15" s="508"/>
      <c r="H15" s="508"/>
      <c r="I15" s="508"/>
      <c r="J15" s="508"/>
      <c r="K15" s="508"/>
      <c r="L15" s="508"/>
      <c r="M15" s="508"/>
    </row>
    <row r="16" spans="1:19" x14ac:dyDescent="0.25">
      <c r="A16" s="508"/>
      <c r="B16" s="508"/>
      <c r="C16" s="508"/>
      <c r="D16" s="508"/>
      <c r="E16" s="508"/>
      <c r="F16" s="508"/>
      <c r="G16" s="508"/>
      <c r="H16" s="508"/>
      <c r="I16" s="508"/>
      <c r="J16" s="508"/>
      <c r="K16" s="508"/>
      <c r="L16" s="508"/>
      <c r="M16" s="508"/>
    </row>
    <row r="17" spans="1:13" x14ac:dyDescent="0.25">
      <c r="A17" s="508"/>
      <c r="B17" s="508"/>
      <c r="C17" s="508"/>
      <c r="D17" s="508"/>
      <c r="E17" s="508"/>
      <c r="F17" s="508"/>
      <c r="G17" s="508"/>
      <c r="H17" s="508"/>
      <c r="I17" s="508"/>
      <c r="J17" s="508"/>
      <c r="K17" s="508"/>
      <c r="L17" s="508"/>
      <c r="M17" s="508"/>
    </row>
    <row r="18" spans="1:13" x14ac:dyDescent="0.25">
      <c r="A18" s="508"/>
      <c r="B18" s="508"/>
      <c r="C18" s="508"/>
      <c r="D18" s="508"/>
      <c r="E18" s="508"/>
      <c r="F18" s="508"/>
      <c r="G18" s="508"/>
      <c r="H18" s="508"/>
      <c r="I18" s="508"/>
      <c r="J18" s="508"/>
      <c r="K18" s="508"/>
      <c r="L18" s="508"/>
      <c r="M18" s="508"/>
    </row>
    <row r="19" spans="1:13" x14ac:dyDescent="0.25">
      <c r="A19" s="508"/>
      <c r="B19" s="508"/>
      <c r="C19" s="508"/>
      <c r="D19" s="508"/>
      <c r="E19" s="508"/>
      <c r="F19" s="508"/>
      <c r="G19" s="508"/>
      <c r="H19" s="508"/>
      <c r="I19" s="508"/>
      <c r="J19" s="508"/>
      <c r="K19" s="508"/>
      <c r="L19" s="508"/>
      <c r="M19" s="508"/>
    </row>
    <row r="20" spans="1:13" x14ac:dyDescent="0.25">
      <c r="A20" s="508"/>
      <c r="B20" s="508"/>
      <c r="C20" s="508"/>
      <c r="D20" s="508"/>
      <c r="E20" s="508"/>
      <c r="F20" s="508"/>
      <c r="G20" s="508"/>
      <c r="H20" s="508"/>
      <c r="I20" s="508"/>
      <c r="J20" s="508"/>
      <c r="K20" s="508"/>
      <c r="L20" s="508"/>
      <c r="M20" s="508"/>
    </row>
    <row r="21" spans="1:13" ht="18.75" customHeight="1" x14ac:dyDescent="0.25">
      <c r="A21" s="508"/>
      <c r="B21" s="820"/>
      <c r="C21" s="820"/>
      <c r="D21" s="819" t="str">
        <f>CONCATENATE(E7,"/",E8)</f>
        <v>Besser/Magyar</v>
      </c>
      <c r="E21" s="819"/>
      <c r="F21" s="819" t="str">
        <f>CONCATENATE(E10,"/",E11)</f>
        <v>Flórián/Neumayer</v>
      </c>
      <c r="G21" s="819"/>
      <c r="H21" s="819" t="str">
        <f>CONCATENATE(E13,"/",E14)</f>
        <v>Dán/Farkas</v>
      </c>
      <c r="I21" s="819"/>
      <c r="J21" s="508"/>
      <c r="K21" s="508"/>
      <c r="L21" s="508"/>
      <c r="M21" s="508"/>
    </row>
    <row r="22" spans="1:13" ht="18.75" customHeight="1" x14ac:dyDescent="0.25">
      <c r="A22" s="519" t="s">
        <v>68</v>
      </c>
      <c r="B22" s="816" t="str">
        <f>CONCATENATE(E7,"/",E8)</f>
        <v>Besser/Magyar</v>
      </c>
      <c r="C22" s="816"/>
      <c r="D22" s="818"/>
      <c r="E22" s="818"/>
      <c r="F22" s="817" t="s">
        <v>203</v>
      </c>
      <c r="G22" s="817"/>
      <c r="H22" s="817" t="s">
        <v>198</v>
      </c>
      <c r="I22" s="817"/>
      <c r="J22" s="508"/>
      <c r="K22" s="508"/>
      <c r="L22" s="508"/>
      <c r="M22" s="508"/>
    </row>
    <row r="23" spans="1:13" ht="18.75" customHeight="1" x14ac:dyDescent="0.25">
      <c r="A23" s="519" t="s">
        <v>69</v>
      </c>
      <c r="B23" s="816" t="str">
        <f>CONCATENATE(E10,"/",E11)</f>
        <v>Flórián/Neumayer</v>
      </c>
      <c r="C23" s="816"/>
      <c r="D23" s="817" t="s">
        <v>393</v>
      </c>
      <c r="E23" s="817"/>
      <c r="F23" s="818"/>
      <c r="G23" s="818"/>
      <c r="H23" s="817" t="s">
        <v>203</v>
      </c>
      <c r="I23" s="817"/>
      <c r="J23" s="508"/>
      <c r="K23" s="508"/>
      <c r="L23" s="508"/>
      <c r="M23" s="508"/>
    </row>
    <row r="24" spans="1:13" ht="18.75" customHeight="1" x14ac:dyDescent="0.25">
      <c r="A24" s="519" t="s">
        <v>70</v>
      </c>
      <c r="B24" s="816" t="str">
        <f>CONCATENATE(E13,"/",E14)</f>
        <v>Dán/Farkas</v>
      </c>
      <c r="C24" s="816"/>
      <c r="D24" s="817" t="s">
        <v>394</v>
      </c>
      <c r="E24" s="817"/>
      <c r="F24" s="817" t="s">
        <v>393</v>
      </c>
      <c r="G24" s="817"/>
      <c r="H24" s="818"/>
      <c r="I24" s="818"/>
      <c r="J24" s="508"/>
      <c r="K24" s="508"/>
      <c r="L24" s="508"/>
      <c r="M24" s="508"/>
    </row>
    <row r="25" spans="1:13" x14ac:dyDescent="0.25">
      <c r="A25" s="508"/>
      <c r="B25" s="508"/>
      <c r="C25" s="508"/>
      <c r="D25" s="508"/>
      <c r="E25" s="508"/>
      <c r="F25" s="508"/>
      <c r="G25" s="508"/>
      <c r="H25" s="508"/>
      <c r="I25" s="508"/>
      <c r="J25" s="508"/>
      <c r="K25" s="508"/>
      <c r="L25" s="508"/>
      <c r="M25" s="508"/>
    </row>
    <row r="26" spans="1:13" x14ac:dyDescent="0.25">
      <c r="A26" s="508"/>
      <c r="B26" s="508"/>
      <c r="C26" s="508"/>
      <c r="D26" s="508"/>
      <c r="E26" s="508"/>
      <c r="F26" s="508"/>
      <c r="G26" s="508"/>
      <c r="H26" s="508"/>
      <c r="I26" s="508"/>
      <c r="J26" s="508"/>
      <c r="K26" s="508"/>
      <c r="L26" s="508"/>
      <c r="M26" s="508"/>
    </row>
    <row r="27" spans="1:13" x14ac:dyDescent="0.25">
      <c r="A27" s="508"/>
      <c r="B27" s="508"/>
      <c r="C27" s="508"/>
      <c r="D27" s="508"/>
      <c r="E27" s="508"/>
      <c r="F27" s="508"/>
      <c r="G27" s="508"/>
      <c r="H27" s="508"/>
      <c r="I27" s="508"/>
      <c r="J27" s="508"/>
      <c r="K27" s="508"/>
      <c r="L27" s="508"/>
      <c r="M27" s="508"/>
    </row>
    <row r="28" spans="1:13" x14ac:dyDescent="0.25">
      <c r="A28" s="508"/>
      <c r="B28" s="508"/>
      <c r="C28" s="508"/>
      <c r="D28" s="508"/>
      <c r="E28" s="508"/>
      <c r="F28" s="508"/>
      <c r="G28" s="508"/>
      <c r="H28" s="508"/>
      <c r="I28" s="508"/>
      <c r="J28" s="508"/>
      <c r="K28" s="508"/>
      <c r="L28" s="508"/>
      <c r="M28" s="508"/>
    </row>
    <row r="29" spans="1:13" x14ac:dyDescent="0.25">
      <c r="A29" s="508"/>
      <c r="B29" s="508"/>
      <c r="C29" s="508"/>
      <c r="D29" s="508"/>
      <c r="E29" s="508"/>
      <c r="F29" s="508"/>
      <c r="G29" s="508"/>
      <c r="H29" s="508"/>
      <c r="I29" s="508"/>
      <c r="J29" s="508"/>
      <c r="K29" s="508"/>
      <c r="L29" s="508"/>
      <c r="M29" s="508"/>
    </row>
    <row r="30" spans="1:13" x14ac:dyDescent="0.25">
      <c r="A30" s="508"/>
      <c r="B30" s="508"/>
      <c r="C30" s="508"/>
      <c r="D30" s="508"/>
      <c r="E30" s="508"/>
      <c r="F30" s="508"/>
      <c r="G30" s="508"/>
      <c r="H30" s="508"/>
      <c r="I30" s="508"/>
      <c r="J30" s="508"/>
      <c r="K30" s="508"/>
      <c r="L30" s="508"/>
      <c r="M30" s="508"/>
    </row>
    <row r="31" spans="1:13" x14ac:dyDescent="0.25">
      <c r="A31" s="508"/>
      <c r="B31" s="508"/>
      <c r="C31" s="508"/>
      <c r="D31" s="508"/>
      <c r="E31" s="508"/>
      <c r="F31" s="508"/>
      <c r="G31" s="508"/>
      <c r="H31" s="508"/>
      <c r="I31" s="508"/>
      <c r="J31" s="508"/>
      <c r="K31" s="508"/>
      <c r="L31" s="508"/>
      <c r="M31" s="508"/>
    </row>
    <row r="32" spans="1:13" x14ac:dyDescent="0.25">
      <c r="A32" s="508"/>
      <c r="B32" s="508"/>
      <c r="C32" s="508"/>
      <c r="D32" s="508"/>
      <c r="E32" s="508"/>
      <c r="F32" s="508"/>
      <c r="G32" s="508"/>
      <c r="H32" s="508"/>
      <c r="I32" s="508"/>
      <c r="J32" s="508"/>
      <c r="K32" s="508"/>
      <c r="L32" s="508"/>
      <c r="M32" s="508"/>
    </row>
    <row r="33" spans="1:18" x14ac:dyDescent="0.25">
      <c r="A33" s="508"/>
      <c r="B33" s="508"/>
      <c r="C33" s="508"/>
      <c r="D33" s="508"/>
      <c r="E33" s="508"/>
      <c r="F33" s="508"/>
      <c r="G33" s="508"/>
      <c r="H33" s="508"/>
      <c r="I33" s="508"/>
      <c r="J33" s="508"/>
      <c r="K33" s="508"/>
      <c r="L33" s="508"/>
      <c r="M33" s="508"/>
    </row>
    <row r="34" spans="1:18" x14ac:dyDescent="0.25">
      <c r="A34" s="508"/>
      <c r="B34" s="508"/>
      <c r="C34" s="508"/>
      <c r="D34" s="508"/>
      <c r="E34" s="508"/>
      <c r="F34" s="508"/>
      <c r="G34" s="508"/>
      <c r="H34" s="508"/>
      <c r="I34" s="508"/>
      <c r="J34" s="508"/>
      <c r="K34" s="508"/>
      <c r="L34" s="508"/>
      <c r="M34" s="508"/>
    </row>
    <row r="35" spans="1:18" x14ac:dyDescent="0.25">
      <c r="A35" s="508"/>
      <c r="B35" s="508"/>
      <c r="C35" s="508"/>
      <c r="D35" s="508"/>
      <c r="E35" s="508"/>
      <c r="F35" s="508"/>
      <c r="G35" s="508"/>
      <c r="H35" s="508"/>
      <c r="I35" s="508"/>
      <c r="J35" s="508"/>
      <c r="K35" s="508"/>
      <c r="L35" s="513"/>
      <c r="M35" s="508"/>
    </row>
    <row r="36" spans="1:18" x14ac:dyDescent="0.25">
      <c r="A36" s="520" t="s">
        <v>43</v>
      </c>
      <c r="B36" s="521"/>
      <c r="C36" s="522"/>
      <c r="D36" s="523" t="s">
        <v>4</v>
      </c>
      <c r="E36" s="524" t="s">
        <v>45</v>
      </c>
      <c r="F36" s="525"/>
      <c r="G36" s="523" t="s">
        <v>4</v>
      </c>
      <c r="H36" s="526" t="s">
        <v>54</v>
      </c>
      <c r="I36" s="527"/>
      <c r="J36" s="526" t="s">
        <v>55</v>
      </c>
      <c r="K36" s="528" t="s">
        <v>56</v>
      </c>
      <c r="L36" s="504"/>
      <c r="M36" s="525"/>
      <c r="P36" s="529"/>
      <c r="Q36" s="529"/>
      <c r="R36" s="530"/>
    </row>
    <row r="37" spans="1:18" x14ac:dyDescent="0.25">
      <c r="A37" s="531" t="s">
        <v>44</v>
      </c>
      <c r="B37" s="532"/>
      <c r="C37" s="533"/>
      <c r="D37" s="534"/>
      <c r="E37" s="535"/>
      <c r="F37" s="535"/>
      <c r="G37" s="536" t="s">
        <v>5</v>
      </c>
      <c r="H37" s="532"/>
      <c r="I37" s="537"/>
      <c r="J37" s="538"/>
      <c r="K37" s="539" t="s">
        <v>46</v>
      </c>
      <c r="L37" s="540"/>
      <c r="M37" s="541"/>
      <c r="P37" s="542"/>
      <c r="Q37" s="542"/>
      <c r="R37" s="543"/>
    </row>
    <row r="38" spans="1:18" x14ac:dyDescent="0.25">
      <c r="A38" s="544" t="s">
        <v>53</v>
      </c>
      <c r="B38" s="545"/>
      <c r="C38" s="546"/>
      <c r="D38" s="547"/>
      <c r="E38" s="535"/>
      <c r="F38" s="535"/>
      <c r="G38" s="548"/>
      <c r="H38" s="549"/>
      <c r="I38" s="550"/>
      <c r="J38" s="551"/>
      <c r="K38" s="552"/>
      <c r="L38" s="513"/>
      <c r="M38" s="553"/>
      <c r="P38" s="543"/>
      <c r="Q38" s="554"/>
      <c r="R38" s="543"/>
    </row>
    <row r="39" spans="1:18" x14ac:dyDescent="0.25">
      <c r="A39" s="555"/>
      <c r="B39" s="556"/>
      <c r="C39" s="557"/>
      <c r="D39" s="547"/>
      <c r="E39" s="535"/>
      <c r="F39" s="535"/>
      <c r="G39" s="548" t="s">
        <v>6</v>
      </c>
      <c r="H39" s="549"/>
      <c r="I39" s="550"/>
      <c r="J39" s="551"/>
      <c r="K39" s="539" t="s">
        <v>47</v>
      </c>
      <c r="L39" s="540"/>
      <c r="M39" s="541"/>
      <c r="P39" s="542"/>
      <c r="Q39" s="542"/>
      <c r="R39" s="543"/>
    </row>
    <row r="40" spans="1:18" x14ac:dyDescent="0.25">
      <c r="A40" s="558"/>
      <c r="B40" s="559"/>
      <c r="C40" s="560"/>
      <c r="D40" s="547"/>
      <c r="E40" s="535"/>
      <c r="F40" s="561"/>
      <c r="G40" s="562"/>
      <c r="H40" s="549"/>
      <c r="I40" s="550"/>
      <c r="J40" s="551"/>
      <c r="K40" s="563"/>
      <c r="L40" s="508"/>
      <c r="M40" s="564"/>
      <c r="P40" s="543"/>
      <c r="Q40" s="554"/>
      <c r="R40" s="543"/>
    </row>
    <row r="41" spans="1:18" x14ac:dyDescent="0.25">
      <c r="A41" s="565"/>
      <c r="B41" s="566"/>
      <c r="C41" s="567"/>
      <c r="D41" s="547"/>
      <c r="E41" s="535"/>
      <c r="F41" s="508"/>
      <c r="G41" s="548" t="s">
        <v>7</v>
      </c>
      <c r="H41" s="549"/>
      <c r="I41" s="550"/>
      <c r="J41" s="551"/>
      <c r="K41" s="544"/>
      <c r="L41" s="513"/>
      <c r="M41" s="553"/>
      <c r="P41" s="543"/>
      <c r="Q41" s="554"/>
      <c r="R41" s="543"/>
    </row>
    <row r="42" spans="1:18" x14ac:dyDescent="0.25">
      <c r="A42" s="568"/>
      <c r="B42" s="569"/>
      <c r="C42" s="560"/>
      <c r="D42" s="547"/>
      <c r="E42" s="535"/>
      <c r="F42" s="508"/>
      <c r="G42" s="548"/>
      <c r="H42" s="549"/>
      <c r="I42" s="550"/>
      <c r="J42" s="551"/>
      <c r="K42" s="539" t="s">
        <v>33</v>
      </c>
      <c r="L42" s="540"/>
      <c r="M42" s="541"/>
      <c r="P42" s="542"/>
      <c r="Q42" s="542"/>
      <c r="R42" s="543"/>
    </row>
    <row r="43" spans="1:18" x14ac:dyDescent="0.25">
      <c r="A43" s="568"/>
      <c r="B43" s="569"/>
      <c r="C43" s="570"/>
      <c r="D43" s="547"/>
      <c r="E43" s="535"/>
      <c r="F43" s="508"/>
      <c r="G43" s="548" t="s">
        <v>8</v>
      </c>
      <c r="H43" s="549"/>
      <c r="I43" s="550"/>
      <c r="J43" s="551"/>
      <c r="K43" s="563"/>
      <c r="L43" s="508"/>
      <c r="M43" s="564"/>
      <c r="P43" s="543"/>
      <c r="Q43" s="554"/>
      <c r="R43" s="543"/>
    </row>
    <row r="44" spans="1:18" x14ac:dyDescent="0.25">
      <c r="A44" s="571"/>
      <c r="B44" s="572"/>
      <c r="C44" s="573"/>
      <c r="D44" s="574"/>
      <c r="E44" s="575"/>
      <c r="F44" s="513"/>
      <c r="G44" s="576"/>
      <c r="H44" s="545"/>
      <c r="I44" s="577"/>
      <c r="J44" s="578"/>
      <c r="K44" s="544">
        <f>L4</f>
        <v>0</v>
      </c>
      <c r="L44" s="513"/>
      <c r="M44" s="553"/>
      <c r="P44" s="543"/>
      <c r="Q44" s="554"/>
      <c r="R44" s="579">
        <f>MIN(4,'[1]1D ELO'!$P$5)</f>
        <v>0</v>
      </c>
    </row>
  </sheetData>
  <mergeCells count="21">
    <mergeCell ref="A1:F1"/>
    <mergeCell ref="A4:C4"/>
    <mergeCell ref="D7:D8"/>
    <mergeCell ref="D10:D11"/>
    <mergeCell ref="D13:D14"/>
    <mergeCell ref="B24:C24"/>
    <mergeCell ref="D24:E24"/>
    <mergeCell ref="F24:G24"/>
    <mergeCell ref="H24:I24"/>
    <mergeCell ref="H21:I21"/>
    <mergeCell ref="B22:C22"/>
    <mergeCell ref="D22:E22"/>
    <mergeCell ref="F22:G22"/>
    <mergeCell ref="H22:I22"/>
    <mergeCell ref="B23:C23"/>
    <mergeCell ref="D23:E23"/>
    <mergeCell ref="F23:G23"/>
    <mergeCell ref="H23:I23"/>
    <mergeCell ref="B21:C21"/>
    <mergeCell ref="D21:E21"/>
    <mergeCell ref="F21:G21"/>
  </mergeCells>
  <conditionalFormatting sqref="E7:E14">
    <cfRule type="cellIs" dxfId="58" priority="1" stopIfTrue="1" operator="equal">
      <formula>"Bye"</formula>
    </cfRule>
  </conditionalFormatting>
  <conditionalFormatting sqref="R44">
    <cfRule type="expression" dxfId="57" priority="2" stopIfTrue="1">
      <formula>$O$1="CU"</formula>
    </cfRule>
  </conditionalFormatting>
  <printOptions horizontalCentered="1" verticalCentered="1"/>
  <pageMargins left="0" right="0" top="0.98425196850393704" bottom="0.98425196850393704" header="0.51181102362204722" footer="0.51181102362204722"/>
  <pageSetup paperSize="9" scale="95"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8">
    <pageSetUpPr fitToPage="1"/>
  </sheetPr>
  <dimension ref="A1:P42"/>
  <sheetViews>
    <sheetView showGridLines="0" showZeros="0" workbookViewId="0">
      <selection activeCell="A22" sqref="A22:B23"/>
    </sheetView>
  </sheetViews>
  <sheetFormatPr defaultRowHeight="13.2" x14ac:dyDescent="0.25"/>
  <cols>
    <col min="1" max="1" width="27.88671875" customWidth="1"/>
    <col min="2" max="2" width="22.44140625" customWidth="1"/>
    <col min="3" max="12" width="4.33203125" hidden="1" customWidth="1"/>
    <col min="13" max="13" width="7.6640625" hidden="1" customWidth="1"/>
    <col min="14" max="14" width="7.6640625" style="40" customWidth="1"/>
    <col min="15" max="15" width="8.5546875" customWidth="1"/>
    <col min="16" max="16" width="11.5546875" hidden="1" customWidth="1"/>
  </cols>
  <sheetData>
    <row r="1" spans="1:14" ht="24.6" x14ac:dyDescent="0.3">
      <c r="A1" s="41" t="str">
        <f>Altalanos!$A$6</f>
        <v>OB</v>
      </c>
      <c r="B1" s="42"/>
      <c r="C1" s="42"/>
      <c r="D1" s="33"/>
      <c r="E1" s="33"/>
      <c r="F1" s="43"/>
      <c r="G1" s="33"/>
      <c r="H1" s="33"/>
      <c r="I1" s="33"/>
      <c r="J1" s="33"/>
      <c r="K1" s="33"/>
      <c r="L1" s="33"/>
      <c r="M1" s="33"/>
      <c r="N1" s="44"/>
    </row>
    <row r="2" spans="1:14" x14ac:dyDescent="0.25">
      <c r="A2" s="45"/>
      <c r="B2" s="27"/>
      <c r="C2" s="27"/>
      <c r="D2" s="33"/>
      <c r="E2" s="33"/>
      <c r="F2" s="33"/>
      <c r="G2" s="33"/>
      <c r="H2" s="33"/>
      <c r="I2" s="33"/>
      <c r="J2" s="33"/>
      <c r="K2" s="33"/>
      <c r="L2" s="33"/>
      <c r="M2" s="33"/>
      <c r="N2" s="43"/>
    </row>
    <row r="3" spans="1:14" s="2" customFormat="1" ht="39.75" customHeight="1" thickBot="1" x14ac:dyDescent="0.3">
      <c r="A3" s="46"/>
      <c r="B3" s="47" t="s">
        <v>23</v>
      </c>
      <c r="C3" s="48"/>
      <c r="D3" s="49"/>
      <c r="E3" s="49"/>
      <c r="F3" s="50"/>
      <c r="G3" s="49"/>
      <c r="H3" s="51"/>
      <c r="I3" s="50"/>
      <c r="J3" s="49"/>
      <c r="K3" s="49"/>
      <c r="L3" s="49"/>
      <c r="M3" s="49"/>
      <c r="N3" s="51"/>
    </row>
    <row r="4" spans="1:14" s="18" customFormat="1" ht="9.6" x14ac:dyDescent="0.25">
      <c r="A4" s="50" t="s">
        <v>24</v>
      </c>
      <c r="B4" s="48" t="s">
        <v>21</v>
      </c>
      <c r="C4" s="52"/>
      <c r="D4" s="52"/>
      <c r="E4" s="52"/>
      <c r="F4" s="52"/>
      <c r="G4" s="52"/>
      <c r="H4" s="52"/>
      <c r="I4" s="52"/>
      <c r="J4" s="52"/>
      <c r="K4" s="52"/>
      <c r="L4" s="52"/>
      <c r="M4" s="52"/>
      <c r="N4" s="52"/>
    </row>
    <row r="5" spans="1:14" s="34" customFormat="1" ht="12.75" customHeight="1" x14ac:dyDescent="0.25">
      <c r="A5" s="53">
        <f>Altalanos!$A$10</f>
        <v>0</v>
      </c>
      <c r="B5" s="54">
        <f>Altalanos!$C$10</f>
        <v>0</v>
      </c>
      <c r="C5" s="55"/>
      <c r="D5" s="55"/>
      <c r="E5" s="55"/>
      <c r="F5" s="55"/>
      <c r="G5" s="55"/>
      <c r="H5" s="55"/>
      <c r="I5" s="55"/>
      <c r="J5" s="55"/>
      <c r="K5" s="55"/>
      <c r="L5" s="55"/>
      <c r="M5" s="56"/>
      <c r="N5" s="56"/>
    </row>
    <row r="6" spans="1:14" s="2" customFormat="1" ht="60" customHeight="1" thickBot="1" x14ac:dyDescent="0.3">
      <c r="A6" s="792" t="s">
        <v>25</v>
      </c>
      <c r="B6" s="792"/>
      <c r="C6" s="57"/>
      <c r="D6" s="57"/>
      <c r="E6" s="57"/>
      <c r="F6" s="58"/>
      <c r="G6" s="59"/>
      <c r="H6" s="57"/>
      <c r="I6" s="58"/>
      <c r="J6" s="57"/>
      <c r="K6" s="57"/>
      <c r="L6" s="57"/>
      <c r="M6" s="57"/>
      <c r="N6" s="60"/>
    </row>
    <row r="7" spans="1:14" s="18" customFormat="1" ht="13.5" hidden="1" customHeight="1" x14ac:dyDescent="0.25">
      <c r="A7" s="61"/>
      <c r="B7" s="62"/>
      <c r="C7" s="62"/>
      <c r="D7" s="62"/>
      <c r="E7" s="62"/>
      <c r="F7" s="62"/>
      <c r="G7" s="62"/>
      <c r="H7" s="62"/>
      <c r="I7" s="62"/>
      <c r="J7" s="62"/>
      <c r="K7" s="62"/>
      <c r="L7" s="62"/>
      <c r="M7" s="62"/>
      <c r="N7" s="52"/>
    </row>
    <row r="8" spans="1:14" s="11" customFormat="1" ht="12.75" hidden="1" customHeight="1" x14ac:dyDescent="0.25">
      <c r="A8" s="63"/>
      <c r="B8" s="36"/>
      <c r="C8" s="36"/>
      <c r="D8" s="36"/>
      <c r="E8" s="36"/>
      <c r="F8" s="36"/>
      <c r="G8" s="36"/>
      <c r="H8" s="36"/>
      <c r="I8" s="36"/>
      <c r="J8" s="36"/>
      <c r="K8" s="36"/>
      <c r="L8" s="36"/>
      <c r="M8" s="36"/>
      <c r="N8" s="55"/>
    </row>
    <row r="9" spans="1:14" s="18" customFormat="1" hidden="1" x14ac:dyDescent="0.25">
      <c r="A9" s="64"/>
      <c r="B9" s="65"/>
      <c r="C9" s="66"/>
      <c r="D9" s="65"/>
      <c r="E9" s="65"/>
      <c r="F9" s="65"/>
      <c r="G9" s="65"/>
      <c r="H9" s="65"/>
      <c r="I9" s="65"/>
      <c r="J9" s="65"/>
      <c r="K9" s="65"/>
      <c r="L9" s="65"/>
      <c r="M9" s="65"/>
      <c r="N9" s="67"/>
    </row>
    <row r="10" spans="1:14" s="18" customFormat="1" ht="9.6" hidden="1" x14ac:dyDescent="0.25">
      <c r="A10" s="61"/>
      <c r="B10" s="62"/>
      <c r="C10" s="52"/>
      <c r="D10" s="52"/>
      <c r="E10" s="52"/>
      <c r="F10" s="52"/>
      <c r="G10" s="52"/>
      <c r="H10" s="52"/>
      <c r="I10" s="52"/>
      <c r="J10" s="52"/>
      <c r="K10" s="52"/>
      <c r="L10" s="52"/>
      <c r="M10" s="52"/>
      <c r="N10" s="52"/>
    </row>
    <row r="11" spans="1:14" s="34" customFormat="1" ht="12.75" hidden="1" customHeight="1" x14ac:dyDescent="0.25">
      <c r="A11" s="68"/>
      <c r="B11" s="35"/>
      <c r="C11" s="55"/>
      <c r="D11" s="55"/>
      <c r="E11" s="55"/>
      <c r="F11" s="55"/>
      <c r="G11" s="55"/>
      <c r="H11" s="55"/>
      <c r="I11" s="55"/>
      <c r="J11" s="55"/>
      <c r="K11" s="55"/>
      <c r="L11" s="55"/>
      <c r="M11" s="56"/>
      <c r="N11" s="52"/>
    </row>
    <row r="12" spans="1:14" s="18" customFormat="1" ht="9.6" hidden="1" x14ac:dyDescent="0.25">
      <c r="A12" s="61"/>
      <c r="B12" s="62"/>
      <c r="C12" s="62"/>
      <c r="D12" s="62"/>
      <c r="E12" s="62"/>
      <c r="F12" s="62"/>
      <c r="G12" s="62"/>
      <c r="H12" s="62"/>
      <c r="I12" s="62"/>
      <c r="J12" s="62"/>
      <c r="K12" s="62"/>
      <c r="L12" s="62"/>
      <c r="M12" s="62"/>
      <c r="N12" s="52"/>
    </row>
    <row r="13" spans="1:14" s="11" customFormat="1" ht="12.75" hidden="1" customHeight="1" x14ac:dyDescent="0.25">
      <c r="A13" s="63"/>
      <c r="B13" s="36"/>
      <c r="C13" s="36"/>
      <c r="D13" s="36"/>
      <c r="E13" s="36"/>
      <c r="F13" s="36"/>
      <c r="G13" s="36"/>
      <c r="H13" s="36"/>
      <c r="I13" s="36"/>
      <c r="J13" s="36"/>
      <c r="K13" s="36"/>
      <c r="L13" s="36"/>
      <c r="M13" s="36"/>
      <c r="N13" s="12"/>
    </row>
    <row r="14" spans="1:14" s="18" customFormat="1" hidden="1" x14ac:dyDescent="0.25">
      <c r="A14" s="64"/>
      <c r="B14" s="65"/>
      <c r="C14" s="66"/>
      <c r="D14" s="65"/>
      <c r="E14" s="65"/>
      <c r="F14" s="65"/>
      <c r="G14" s="65"/>
      <c r="H14" s="65"/>
      <c r="I14" s="65"/>
      <c r="J14" s="65"/>
      <c r="K14" s="65"/>
      <c r="L14" s="65"/>
      <c r="M14" s="65"/>
      <c r="N14" s="67"/>
    </row>
    <row r="15" spans="1:14" s="18" customFormat="1" ht="9.6" hidden="1" x14ac:dyDescent="0.25">
      <c r="A15" s="61"/>
      <c r="B15" s="62"/>
      <c r="C15" s="52"/>
      <c r="D15" s="52"/>
      <c r="E15" s="52"/>
      <c r="F15" s="52"/>
      <c r="G15" s="52"/>
      <c r="H15" s="52"/>
      <c r="I15" s="52"/>
      <c r="J15" s="52"/>
      <c r="K15" s="52"/>
      <c r="L15" s="52"/>
      <c r="M15" s="52"/>
      <c r="N15" s="52"/>
    </row>
    <row r="16" spans="1:14" s="18" customFormat="1" hidden="1" x14ac:dyDescent="0.25">
      <c r="A16" s="68"/>
      <c r="B16" s="35"/>
      <c r="C16" s="55"/>
      <c r="D16" s="55"/>
      <c r="E16" s="55"/>
      <c r="F16" s="55"/>
      <c r="G16" s="55"/>
      <c r="H16" s="55"/>
      <c r="I16" s="55"/>
      <c r="J16" s="55"/>
      <c r="K16" s="55"/>
      <c r="L16" s="55"/>
      <c r="M16" s="56"/>
      <c r="N16" s="52"/>
    </row>
    <row r="17" spans="1:16" s="18" customFormat="1" ht="9.6" hidden="1" x14ac:dyDescent="0.25">
      <c r="A17" s="61"/>
      <c r="B17" s="62"/>
      <c r="C17" s="62"/>
      <c r="D17" s="62"/>
      <c r="E17" s="62"/>
      <c r="F17" s="62"/>
      <c r="G17" s="62"/>
      <c r="H17" s="62"/>
      <c r="I17" s="62"/>
      <c r="J17" s="62"/>
      <c r="K17" s="62"/>
      <c r="L17" s="62"/>
      <c r="M17" s="62"/>
      <c r="N17" s="52"/>
    </row>
    <row r="18" spans="1:16" s="11" customFormat="1" ht="12.75" hidden="1" customHeight="1" x14ac:dyDescent="0.25">
      <c r="A18" s="63"/>
      <c r="B18" s="36"/>
      <c r="C18" s="36"/>
      <c r="D18" s="36"/>
      <c r="E18" s="36"/>
      <c r="F18" s="36"/>
      <c r="G18" s="36"/>
      <c r="H18" s="36"/>
      <c r="I18" s="36"/>
      <c r="J18" s="36"/>
      <c r="K18" s="36"/>
      <c r="L18" s="36"/>
      <c r="M18" s="36"/>
      <c r="N18" s="12"/>
    </row>
    <row r="19" spans="1:16" s="11" customFormat="1" ht="7.5" hidden="1" customHeight="1" x14ac:dyDescent="0.25">
      <c r="A19" s="69"/>
      <c r="B19" s="69"/>
      <c r="C19" s="14"/>
      <c r="D19" s="14"/>
      <c r="E19" s="14"/>
      <c r="F19" s="14"/>
      <c r="G19" s="14"/>
      <c r="H19" s="14"/>
      <c r="I19" s="14"/>
      <c r="J19" s="14"/>
      <c r="K19" s="14"/>
      <c r="L19" s="14"/>
      <c r="M19" s="14"/>
      <c r="N19" s="12"/>
    </row>
    <row r="20" spans="1:16" s="18" customFormat="1" ht="13.8" thickBot="1" x14ac:dyDescent="0.3">
      <c r="A20" s="230" t="s">
        <v>26</v>
      </c>
      <c r="B20" s="231"/>
      <c r="C20" s="66"/>
      <c r="D20" s="65"/>
      <c r="E20" s="65"/>
      <c r="F20" s="65"/>
      <c r="G20" s="65"/>
      <c r="H20" s="65"/>
      <c r="I20" s="65"/>
      <c r="J20" s="65"/>
      <c r="K20" s="65"/>
      <c r="L20" s="65"/>
      <c r="M20" s="65"/>
      <c r="N20" s="67"/>
    </row>
    <row r="21" spans="1:16" s="18" customFormat="1" ht="9.6" x14ac:dyDescent="0.25">
      <c r="A21" s="70" t="s">
        <v>27</v>
      </c>
      <c r="B21" s="71" t="s">
        <v>28</v>
      </c>
      <c r="C21" s="52"/>
      <c r="D21" s="52"/>
      <c r="E21" s="52"/>
      <c r="F21" s="52"/>
      <c r="G21" s="52"/>
      <c r="H21" s="52"/>
      <c r="I21" s="52"/>
      <c r="J21" s="52"/>
      <c r="K21" s="52"/>
      <c r="L21" s="52"/>
      <c r="M21" s="52"/>
      <c r="N21" s="52"/>
      <c r="P21" s="72" t="s">
        <v>62</v>
      </c>
    </row>
    <row r="22" spans="1:16" s="18" customFormat="1" ht="19.5" customHeight="1" x14ac:dyDescent="0.25">
      <c r="A22" s="73"/>
      <c r="B22" s="74"/>
      <c r="C22" s="55"/>
      <c r="D22" s="55"/>
      <c r="E22" s="55"/>
      <c r="F22" s="55"/>
      <c r="G22" s="55"/>
      <c r="H22" s="55"/>
      <c r="I22" s="55"/>
      <c r="J22" s="55"/>
      <c r="K22" s="55"/>
      <c r="L22" s="55"/>
      <c r="M22" s="56"/>
      <c r="N22" s="52"/>
      <c r="P22" s="75" t="str">
        <f t="shared" ref="P22:P29" si="0">LEFT(B22,1)&amp;" "&amp;A22</f>
        <v xml:space="preserve"> </v>
      </c>
    </row>
    <row r="23" spans="1:16" s="18" customFormat="1" ht="19.5" customHeight="1" x14ac:dyDescent="0.25">
      <c r="A23" s="73"/>
      <c r="B23" s="74"/>
      <c r="C23" s="55"/>
      <c r="D23" s="55"/>
      <c r="E23" s="55"/>
      <c r="F23" s="55"/>
      <c r="G23" s="55"/>
      <c r="H23" s="55"/>
      <c r="I23" s="55"/>
      <c r="J23" s="55"/>
      <c r="K23" s="55"/>
      <c r="L23" s="55"/>
      <c r="M23" s="56"/>
      <c r="N23" s="52"/>
      <c r="P23" s="75" t="str">
        <f t="shared" si="0"/>
        <v xml:space="preserve"> </v>
      </c>
    </row>
    <row r="24" spans="1:16" s="18" customFormat="1" ht="19.5" customHeight="1" x14ac:dyDescent="0.25">
      <c r="A24" s="73"/>
      <c r="B24" s="74"/>
      <c r="C24" s="55"/>
      <c r="D24" s="55"/>
      <c r="E24" s="55"/>
      <c r="F24" s="55"/>
      <c r="G24" s="55"/>
      <c r="H24" s="55"/>
      <c r="I24" s="55"/>
      <c r="J24" s="55"/>
      <c r="K24" s="55"/>
      <c r="L24" s="55"/>
      <c r="M24" s="56"/>
      <c r="N24" s="52"/>
      <c r="P24" s="75" t="str">
        <f t="shared" si="0"/>
        <v xml:space="preserve"> </v>
      </c>
    </row>
    <row r="25" spans="1:16" s="2" customFormat="1" ht="19.5" customHeight="1" x14ac:dyDescent="0.25">
      <c r="A25" s="73"/>
      <c r="B25" s="74"/>
      <c r="C25" s="55"/>
      <c r="D25" s="55"/>
      <c r="E25" s="55"/>
      <c r="F25" s="55"/>
      <c r="G25" s="55"/>
      <c r="H25" s="55"/>
      <c r="I25" s="55"/>
      <c r="J25" s="55"/>
      <c r="K25" s="55"/>
      <c r="L25" s="55"/>
      <c r="M25" s="56"/>
      <c r="N25" s="52"/>
      <c r="P25" s="75" t="str">
        <f t="shared" si="0"/>
        <v xml:space="preserve"> </v>
      </c>
    </row>
    <row r="26" spans="1:16" s="2" customFormat="1" ht="19.5" customHeight="1" x14ac:dyDescent="0.25">
      <c r="A26" s="73"/>
      <c r="B26" s="74"/>
      <c r="C26" s="55"/>
      <c r="D26" s="55"/>
      <c r="E26" s="55"/>
      <c r="F26" s="55"/>
      <c r="G26" s="55"/>
      <c r="H26" s="55"/>
      <c r="I26" s="55"/>
      <c r="J26" s="55"/>
      <c r="K26" s="55"/>
      <c r="L26" s="55"/>
      <c r="M26" s="56"/>
      <c r="N26" s="52"/>
      <c r="P26" s="75" t="str">
        <f t="shared" si="0"/>
        <v xml:space="preserve"> </v>
      </c>
    </row>
    <row r="27" spans="1:16" s="2" customFormat="1" ht="19.5" customHeight="1" x14ac:dyDescent="0.25">
      <c r="A27" s="73"/>
      <c r="B27" s="74"/>
      <c r="C27" s="55"/>
      <c r="D27" s="55"/>
      <c r="E27" s="55"/>
      <c r="F27" s="55"/>
      <c r="G27" s="55"/>
      <c r="H27" s="55"/>
      <c r="I27" s="55"/>
      <c r="J27" s="55"/>
      <c r="K27" s="55"/>
      <c r="L27" s="55"/>
      <c r="M27" s="56"/>
      <c r="N27" s="52"/>
      <c r="P27" s="75" t="str">
        <f t="shared" si="0"/>
        <v xml:space="preserve"> </v>
      </c>
    </row>
    <row r="28" spans="1:16" s="2" customFormat="1" ht="19.5" customHeight="1" x14ac:dyDescent="0.25">
      <c r="A28" s="73"/>
      <c r="B28" s="74"/>
      <c r="C28" s="55"/>
      <c r="D28" s="55"/>
      <c r="E28" s="55"/>
      <c r="F28" s="55"/>
      <c r="G28" s="55"/>
      <c r="H28" s="55"/>
      <c r="I28" s="55"/>
      <c r="J28" s="55"/>
      <c r="K28" s="55"/>
      <c r="L28" s="55"/>
      <c r="M28" s="56"/>
      <c r="N28" s="52"/>
      <c r="P28" s="75" t="str">
        <f t="shared" si="0"/>
        <v xml:space="preserve"> </v>
      </c>
    </row>
    <row r="29" spans="1:16" s="2" customFormat="1" ht="19.5" customHeight="1" thickBot="1" x14ac:dyDescent="0.3">
      <c r="A29" s="76"/>
      <c r="B29" s="77"/>
      <c r="C29" s="55"/>
      <c r="D29" s="55"/>
      <c r="E29" s="55"/>
      <c r="F29" s="55"/>
      <c r="G29" s="55"/>
      <c r="H29" s="55"/>
      <c r="I29" s="55"/>
      <c r="J29" s="55"/>
      <c r="K29" s="55"/>
      <c r="L29" s="55"/>
      <c r="M29" s="56"/>
      <c r="N29" s="52"/>
      <c r="P29" s="75" t="str">
        <f t="shared" si="0"/>
        <v xml:space="preserve"> </v>
      </c>
    </row>
    <row r="30" spans="1:16" ht="13.8" thickBot="1" x14ac:dyDescent="0.3">
      <c r="A30" s="33"/>
      <c r="B30" s="33"/>
      <c r="C30" s="33"/>
      <c r="D30" s="33"/>
      <c r="E30" s="33"/>
      <c r="F30" s="33"/>
      <c r="G30" s="33"/>
      <c r="H30" s="33"/>
      <c r="I30" s="33"/>
      <c r="J30" s="33"/>
      <c r="K30" s="33"/>
      <c r="L30" s="33"/>
      <c r="M30" s="33"/>
      <c r="N30" s="78"/>
      <c r="P30" s="79" t="s">
        <v>63</v>
      </c>
    </row>
    <row r="31" spans="1:16" x14ac:dyDescent="0.25">
      <c r="A31" s="33"/>
      <c r="B31" s="33"/>
      <c r="C31" s="33"/>
      <c r="D31" s="33"/>
      <c r="E31" s="33"/>
      <c r="F31" s="33"/>
      <c r="G31" s="33"/>
      <c r="H31" s="33"/>
      <c r="I31" s="33"/>
      <c r="J31" s="33"/>
      <c r="K31" s="33"/>
      <c r="L31" s="33"/>
      <c r="M31" s="33"/>
      <c r="N31" s="78"/>
    </row>
    <row r="32" spans="1:16" x14ac:dyDescent="0.25">
      <c r="A32" s="33"/>
      <c r="B32" s="33"/>
      <c r="C32" s="33"/>
      <c r="D32" s="33"/>
      <c r="E32" s="33"/>
      <c r="F32" s="33"/>
      <c r="G32" s="33"/>
      <c r="H32" s="33"/>
      <c r="I32" s="33"/>
      <c r="J32" s="33"/>
      <c r="K32" s="33"/>
      <c r="L32" s="33"/>
      <c r="M32" s="33"/>
      <c r="N32" s="78"/>
    </row>
    <row r="33" spans="1:14" x14ac:dyDescent="0.25">
      <c r="A33" s="33"/>
      <c r="B33" s="33"/>
      <c r="C33" s="33"/>
      <c r="D33" s="33"/>
      <c r="E33" s="33"/>
      <c r="F33" s="33"/>
      <c r="G33" s="33"/>
      <c r="H33" s="33"/>
      <c r="I33" s="33"/>
      <c r="J33" s="33"/>
      <c r="K33" s="33"/>
      <c r="L33" s="33"/>
      <c r="M33" s="33"/>
      <c r="N33" s="78"/>
    </row>
    <row r="34" spans="1:14" x14ac:dyDescent="0.25">
      <c r="A34" s="33"/>
      <c r="B34" s="33"/>
      <c r="C34" s="33"/>
      <c r="D34" s="33"/>
      <c r="E34" s="33"/>
      <c r="F34" s="33"/>
      <c r="G34" s="33"/>
      <c r="H34" s="33"/>
      <c r="I34" s="33"/>
      <c r="J34" s="33"/>
      <c r="K34" s="33"/>
      <c r="L34" s="33"/>
      <c r="M34" s="33"/>
      <c r="N34" s="78"/>
    </row>
    <row r="35" spans="1:14" x14ac:dyDescent="0.25">
      <c r="A35" s="33"/>
      <c r="B35" s="33"/>
      <c r="C35" s="33"/>
      <c r="D35" s="33"/>
      <c r="E35" s="33"/>
      <c r="F35" s="33"/>
      <c r="G35" s="33"/>
      <c r="H35" s="33"/>
      <c r="I35" s="33"/>
      <c r="J35" s="33"/>
      <c r="K35" s="33"/>
      <c r="L35" s="33"/>
      <c r="M35" s="33"/>
      <c r="N35" s="78"/>
    </row>
    <row r="36" spans="1:14" x14ac:dyDescent="0.25">
      <c r="A36" s="33"/>
      <c r="B36" s="33"/>
      <c r="C36" s="33"/>
      <c r="D36" s="33"/>
      <c r="E36" s="33"/>
      <c r="F36" s="33"/>
      <c r="G36" s="33"/>
      <c r="H36" s="33"/>
      <c r="I36" s="33"/>
      <c r="J36" s="33"/>
      <c r="K36" s="33"/>
      <c r="L36" s="33"/>
      <c r="M36" s="33"/>
      <c r="N36" s="78"/>
    </row>
    <row r="37" spans="1:14" x14ac:dyDescent="0.25">
      <c r="A37" s="33"/>
      <c r="B37" s="33"/>
      <c r="C37" s="33"/>
      <c r="D37" s="33"/>
      <c r="E37" s="33"/>
      <c r="F37" s="33"/>
      <c r="G37" s="33"/>
      <c r="H37" s="33"/>
      <c r="I37" s="33"/>
      <c r="J37" s="33"/>
      <c r="K37" s="33"/>
      <c r="L37" s="33"/>
      <c r="M37" s="33"/>
      <c r="N37" s="78"/>
    </row>
    <row r="38" spans="1:14" x14ac:dyDescent="0.25">
      <c r="A38" s="33"/>
      <c r="B38" s="33"/>
      <c r="C38" s="33"/>
      <c r="D38" s="33"/>
      <c r="E38" s="33"/>
      <c r="F38" s="33"/>
      <c r="G38" s="33"/>
      <c r="H38" s="33"/>
      <c r="I38" s="33"/>
      <c r="J38" s="33"/>
      <c r="K38" s="33"/>
      <c r="L38" s="33"/>
      <c r="M38" s="33"/>
      <c r="N38" s="78"/>
    </row>
    <row r="39" spans="1:14" x14ac:dyDescent="0.25">
      <c r="A39" s="33"/>
      <c r="B39" s="33"/>
      <c r="C39" s="33"/>
      <c r="D39" s="33"/>
      <c r="E39" s="33"/>
      <c r="F39" s="33"/>
      <c r="G39" s="33"/>
      <c r="H39" s="33"/>
      <c r="I39" s="33"/>
      <c r="J39" s="33"/>
      <c r="K39" s="33"/>
      <c r="L39" s="33"/>
      <c r="M39" s="33"/>
      <c r="N39" s="78"/>
    </row>
    <row r="40" spans="1:14" x14ac:dyDescent="0.25">
      <c r="A40" s="33"/>
      <c r="B40" s="33"/>
      <c r="C40" s="33"/>
      <c r="D40" s="33"/>
      <c r="E40" s="33"/>
      <c r="F40" s="33"/>
      <c r="G40" s="33"/>
      <c r="H40" s="33"/>
      <c r="I40" s="33"/>
      <c r="J40" s="33"/>
      <c r="K40" s="33"/>
      <c r="L40" s="33"/>
      <c r="M40" s="33"/>
      <c r="N40" s="78"/>
    </row>
    <row r="41" spans="1:14" x14ac:dyDescent="0.25">
      <c r="A41" s="33"/>
      <c r="B41" s="33"/>
      <c r="C41" s="33"/>
      <c r="D41" s="33"/>
      <c r="E41" s="33"/>
      <c r="F41" s="33"/>
      <c r="G41" s="33"/>
      <c r="H41" s="33"/>
      <c r="I41" s="33"/>
      <c r="J41" s="33"/>
      <c r="K41" s="33"/>
      <c r="L41" s="33"/>
      <c r="M41" s="33"/>
      <c r="N41" s="78"/>
    </row>
    <row r="42" spans="1:14" x14ac:dyDescent="0.25">
      <c r="A42" s="33"/>
      <c r="B42" s="33"/>
      <c r="C42" s="33"/>
      <c r="D42" s="33"/>
      <c r="E42" s="33"/>
      <c r="F42" s="33"/>
      <c r="G42" s="33"/>
      <c r="H42" s="33"/>
      <c r="I42" s="33"/>
      <c r="J42" s="33"/>
      <c r="K42" s="33"/>
      <c r="L42" s="33"/>
      <c r="M42" s="33"/>
      <c r="N42" s="78"/>
    </row>
  </sheetData>
  <mergeCells count="1">
    <mergeCell ref="A6:B6"/>
  </mergeCells>
  <phoneticPr fontId="63" type="noConversion"/>
  <printOptions horizontalCentered="1"/>
  <pageMargins left="0.35" right="0.35" top="0.39" bottom="0.39" header="0" footer="0"/>
  <pageSetup paperSize="9" orientation="portrait" horizontalDpi="200" verticalDpi="2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38928" r:id="rId3" name="Label 16">
              <controlPr defaultSize="0" autoFill="0" autoPict="0">
                <anchor moveWithCells="1" sizeWithCells="1">
                  <from>
                    <xdr:col>0</xdr:col>
                    <xdr:colOff>22860</xdr:colOff>
                    <xdr:row>29</xdr:row>
                    <xdr:rowOff>0</xdr:rowOff>
                  </from>
                  <to>
                    <xdr:col>13</xdr:col>
                    <xdr:colOff>495300</xdr:colOff>
                    <xdr:row>29</xdr:row>
                    <xdr:rowOff>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3B2B0-00C5-4A85-8A22-294D4CC8EC92}">
  <sheetPr codeName="Sheet42">
    <tabColor indexed="17"/>
    <pageSetUpPr fitToPage="1"/>
  </sheetPr>
  <dimension ref="A1:U81"/>
  <sheetViews>
    <sheetView showGridLines="0" showZeros="0" workbookViewId="0">
      <selection activeCell="H2" sqref="H2"/>
    </sheetView>
  </sheetViews>
  <sheetFormatPr defaultRowHeight="13.2" x14ac:dyDescent="0.25"/>
  <cols>
    <col min="1" max="2" width="3.33203125" style="476" customWidth="1"/>
    <col min="3" max="3" width="4.6640625" style="476" customWidth="1"/>
    <col min="4" max="4" width="2.88671875" style="476" customWidth="1"/>
    <col min="5" max="5" width="5.6640625" style="476" customWidth="1"/>
    <col min="6" max="6" width="12.6640625" style="476" customWidth="1"/>
    <col min="7" max="7" width="2.6640625" style="476" customWidth="1"/>
    <col min="8" max="8" width="6.5546875" style="476" customWidth="1"/>
    <col min="9" max="9" width="5.88671875" style="476" customWidth="1"/>
    <col min="10" max="10" width="1.6640625" style="763" customWidth="1"/>
    <col min="11" max="11" width="10.6640625" style="476" customWidth="1"/>
    <col min="12" max="12" width="1.6640625" style="763" customWidth="1"/>
    <col min="13" max="13" width="10.6640625" style="476" customWidth="1"/>
    <col min="14" max="14" width="1.6640625" style="764" customWidth="1"/>
    <col min="15" max="15" width="10.6640625" style="476" customWidth="1"/>
    <col min="16" max="16" width="1.6640625" style="763" customWidth="1"/>
    <col min="17" max="17" width="10.6640625" style="476" customWidth="1"/>
    <col min="18" max="18" width="1.6640625" style="764" customWidth="1"/>
    <col min="19" max="19" width="8.88671875" style="476"/>
    <col min="20" max="20" width="8.6640625" style="476" customWidth="1"/>
    <col min="21" max="21" width="8.88671875" style="476" hidden="1" customWidth="1"/>
    <col min="22" max="22" width="5.6640625" style="476" customWidth="1"/>
    <col min="23" max="256" width="8.88671875" style="476"/>
    <col min="257" max="258" width="3.33203125" style="476" customWidth="1"/>
    <col min="259" max="259" width="4.6640625" style="476" customWidth="1"/>
    <col min="260" max="260" width="2.88671875" style="476" customWidth="1"/>
    <col min="261" max="261" width="5.6640625" style="476" customWidth="1"/>
    <col min="262" max="262" width="12.6640625" style="476" customWidth="1"/>
    <col min="263" max="263" width="2.6640625" style="476" customWidth="1"/>
    <col min="264" max="264" width="6.5546875" style="476" customWidth="1"/>
    <col min="265" max="265" width="5.88671875" style="476" customWidth="1"/>
    <col min="266" max="266" width="1.6640625" style="476" customWidth="1"/>
    <col min="267" max="267" width="10.6640625" style="476" customWidth="1"/>
    <col min="268" max="268" width="1.6640625" style="476" customWidth="1"/>
    <col min="269" max="269" width="10.6640625" style="476" customWidth="1"/>
    <col min="270" max="270" width="1.6640625" style="476" customWidth="1"/>
    <col min="271" max="271" width="10.6640625" style="476" customWidth="1"/>
    <col min="272" max="272" width="1.6640625" style="476" customWidth="1"/>
    <col min="273" max="273" width="10.6640625" style="476" customWidth="1"/>
    <col min="274" max="274" width="1.6640625" style="476" customWidth="1"/>
    <col min="275" max="275" width="8.88671875" style="476"/>
    <col min="276" max="276" width="8.6640625" style="476" customWidth="1"/>
    <col min="277" max="277" width="0" style="476" hidden="1" customWidth="1"/>
    <col min="278" max="278" width="5.6640625" style="476" customWidth="1"/>
    <col min="279" max="512" width="8.88671875" style="476"/>
    <col min="513" max="514" width="3.33203125" style="476" customWidth="1"/>
    <col min="515" max="515" width="4.6640625" style="476" customWidth="1"/>
    <col min="516" max="516" width="2.88671875" style="476" customWidth="1"/>
    <col min="517" max="517" width="5.6640625" style="476" customWidth="1"/>
    <col min="518" max="518" width="12.6640625" style="476" customWidth="1"/>
    <col min="519" max="519" width="2.6640625" style="476" customWidth="1"/>
    <col min="520" max="520" width="6.5546875" style="476" customWidth="1"/>
    <col min="521" max="521" width="5.88671875" style="476" customWidth="1"/>
    <col min="522" max="522" width="1.6640625" style="476" customWidth="1"/>
    <col min="523" max="523" width="10.6640625" style="476" customWidth="1"/>
    <col min="524" max="524" width="1.6640625" style="476" customWidth="1"/>
    <col min="525" max="525" width="10.6640625" style="476" customWidth="1"/>
    <col min="526" max="526" width="1.6640625" style="476" customWidth="1"/>
    <col min="527" max="527" width="10.6640625" style="476" customWidth="1"/>
    <col min="528" max="528" width="1.6640625" style="476" customWidth="1"/>
    <col min="529" max="529" width="10.6640625" style="476" customWidth="1"/>
    <col min="530" max="530" width="1.6640625" style="476" customWidth="1"/>
    <col min="531" max="531" width="8.88671875" style="476"/>
    <col min="532" max="532" width="8.6640625" style="476" customWidth="1"/>
    <col min="533" max="533" width="0" style="476" hidden="1" customWidth="1"/>
    <col min="534" max="534" width="5.6640625" style="476" customWidth="1"/>
    <col min="535" max="768" width="8.88671875" style="476"/>
    <col min="769" max="770" width="3.33203125" style="476" customWidth="1"/>
    <col min="771" max="771" width="4.6640625" style="476" customWidth="1"/>
    <col min="772" max="772" width="2.88671875" style="476" customWidth="1"/>
    <col min="773" max="773" width="5.6640625" style="476" customWidth="1"/>
    <col min="774" max="774" width="12.6640625" style="476" customWidth="1"/>
    <col min="775" max="775" width="2.6640625" style="476" customWidth="1"/>
    <col min="776" max="776" width="6.5546875" style="476" customWidth="1"/>
    <col min="777" max="777" width="5.88671875" style="476" customWidth="1"/>
    <col min="778" max="778" width="1.6640625" style="476" customWidth="1"/>
    <col min="779" max="779" width="10.6640625" style="476" customWidth="1"/>
    <col min="780" max="780" width="1.6640625" style="476" customWidth="1"/>
    <col min="781" max="781" width="10.6640625" style="476" customWidth="1"/>
    <col min="782" max="782" width="1.6640625" style="476" customWidth="1"/>
    <col min="783" max="783" width="10.6640625" style="476" customWidth="1"/>
    <col min="784" max="784" width="1.6640625" style="476" customWidth="1"/>
    <col min="785" max="785" width="10.6640625" style="476" customWidth="1"/>
    <col min="786" max="786" width="1.6640625" style="476" customWidth="1"/>
    <col min="787" max="787" width="8.88671875" style="476"/>
    <col min="788" max="788" width="8.6640625" style="476" customWidth="1"/>
    <col min="789" max="789" width="0" style="476" hidden="1" customWidth="1"/>
    <col min="790" max="790" width="5.6640625" style="476" customWidth="1"/>
    <col min="791" max="1024" width="8.88671875" style="476"/>
    <col min="1025" max="1026" width="3.33203125" style="476" customWidth="1"/>
    <col min="1027" max="1027" width="4.6640625" style="476" customWidth="1"/>
    <col min="1028" max="1028" width="2.88671875" style="476" customWidth="1"/>
    <col min="1029" max="1029" width="5.6640625" style="476" customWidth="1"/>
    <col min="1030" max="1030" width="12.6640625" style="476" customWidth="1"/>
    <col min="1031" max="1031" width="2.6640625" style="476" customWidth="1"/>
    <col min="1032" max="1032" width="6.5546875" style="476" customWidth="1"/>
    <col min="1033" max="1033" width="5.88671875" style="476" customWidth="1"/>
    <col min="1034" max="1034" width="1.6640625" style="476" customWidth="1"/>
    <col min="1035" max="1035" width="10.6640625" style="476" customWidth="1"/>
    <col min="1036" max="1036" width="1.6640625" style="476" customWidth="1"/>
    <col min="1037" max="1037" width="10.6640625" style="476" customWidth="1"/>
    <col min="1038" max="1038" width="1.6640625" style="476" customWidth="1"/>
    <col min="1039" max="1039" width="10.6640625" style="476" customWidth="1"/>
    <col min="1040" max="1040" width="1.6640625" style="476" customWidth="1"/>
    <col min="1041" max="1041" width="10.6640625" style="476" customWidth="1"/>
    <col min="1042" max="1042" width="1.6640625" style="476" customWidth="1"/>
    <col min="1043" max="1043" width="8.88671875" style="476"/>
    <col min="1044" max="1044" width="8.6640625" style="476" customWidth="1"/>
    <col min="1045" max="1045" width="0" style="476" hidden="1" customWidth="1"/>
    <col min="1046" max="1046" width="5.6640625" style="476" customWidth="1"/>
    <col min="1047" max="1280" width="8.88671875" style="476"/>
    <col min="1281" max="1282" width="3.33203125" style="476" customWidth="1"/>
    <col min="1283" max="1283" width="4.6640625" style="476" customWidth="1"/>
    <col min="1284" max="1284" width="2.88671875" style="476" customWidth="1"/>
    <col min="1285" max="1285" width="5.6640625" style="476" customWidth="1"/>
    <col min="1286" max="1286" width="12.6640625" style="476" customWidth="1"/>
    <col min="1287" max="1287" width="2.6640625" style="476" customWidth="1"/>
    <col min="1288" max="1288" width="6.5546875" style="476" customWidth="1"/>
    <col min="1289" max="1289" width="5.88671875" style="476" customWidth="1"/>
    <col min="1290" max="1290" width="1.6640625" style="476" customWidth="1"/>
    <col min="1291" max="1291" width="10.6640625" style="476" customWidth="1"/>
    <col min="1292" max="1292" width="1.6640625" style="476" customWidth="1"/>
    <col min="1293" max="1293" width="10.6640625" style="476" customWidth="1"/>
    <col min="1294" max="1294" width="1.6640625" style="476" customWidth="1"/>
    <col min="1295" max="1295" width="10.6640625" style="476" customWidth="1"/>
    <col min="1296" max="1296" width="1.6640625" style="476" customWidth="1"/>
    <col min="1297" max="1297" width="10.6640625" style="476" customWidth="1"/>
    <col min="1298" max="1298" width="1.6640625" style="476" customWidth="1"/>
    <col min="1299" max="1299" width="8.88671875" style="476"/>
    <col min="1300" max="1300" width="8.6640625" style="476" customWidth="1"/>
    <col min="1301" max="1301" width="0" style="476" hidden="1" customWidth="1"/>
    <col min="1302" max="1302" width="5.6640625" style="476" customWidth="1"/>
    <col min="1303" max="1536" width="8.88671875" style="476"/>
    <col min="1537" max="1538" width="3.33203125" style="476" customWidth="1"/>
    <col min="1539" max="1539" width="4.6640625" style="476" customWidth="1"/>
    <col min="1540" max="1540" width="2.88671875" style="476" customWidth="1"/>
    <col min="1541" max="1541" width="5.6640625" style="476" customWidth="1"/>
    <col min="1542" max="1542" width="12.6640625" style="476" customWidth="1"/>
    <col min="1543" max="1543" width="2.6640625" style="476" customWidth="1"/>
    <col min="1544" max="1544" width="6.5546875" style="476" customWidth="1"/>
    <col min="1545" max="1545" width="5.88671875" style="476" customWidth="1"/>
    <col min="1546" max="1546" width="1.6640625" style="476" customWidth="1"/>
    <col min="1547" max="1547" width="10.6640625" style="476" customWidth="1"/>
    <col min="1548" max="1548" width="1.6640625" style="476" customWidth="1"/>
    <col min="1549" max="1549" width="10.6640625" style="476" customWidth="1"/>
    <col min="1550" max="1550" width="1.6640625" style="476" customWidth="1"/>
    <col min="1551" max="1551" width="10.6640625" style="476" customWidth="1"/>
    <col min="1552" max="1552" width="1.6640625" style="476" customWidth="1"/>
    <col min="1553" max="1553" width="10.6640625" style="476" customWidth="1"/>
    <col min="1554" max="1554" width="1.6640625" style="476" customWidth="1"/>
    <col min="1555" max="1555" width="8.88671875" style="476"/>
    <col min="1556" max="1556" width="8.6640625" style="476" customWidth="1"/>
    <col min="1557" max="1557" width="0" style="476" hidden="1" customWidth="1"/>
    <col min="1558" max="1558" width="5.6640625" style="476" customWidth="1"/>
    <col min="1559" max="1792" width="8.88671875" style="476"/>
    <col min="1793" max="1794" width="3.33203125" style="476" customWidth="1"/>
    <col min="1795" max="1795" width="4.6640625" style="476" customWidth="1"/>
    <col min="1796" max="1796" width="2.88671875" style="476" customWidth="1"/>
    <col min="1797" max="1797" width="5.6640625" style="476" customWidth="1"/>
    <col min="1798" max="1798" width="12.6640625" style="476" customWidth="1"/>
    <col min="1799" max="1799" width="2.6640625" style="476" customWidth="1"/>
    <col min="1800" max="1800" width="6.5546875" style="476" customWidth="1"/>
    <col min="1801" max="1801" width="5.88671875" style="476" customWidth="1"/>
    <col min="1802" max="1802" width="1.6640625" style="476" customWidth="1"/>
    <col min="1803" max="1803" width="10.6640625" style="476" customWidth="1"/>
    <col min="1804" max="1804" width="1.6640625" style="476" customWidth="1"/>
    <col min="1805" max="1805" width="10.6640625" style="476" customWidth="1"/>
    <col min="1806" max="1806" width="1.6640625" style="476" customWidth="1"/>
    <col min="1807" max="1807" width="10.6640625" style="476" customWidth="1"/>
    <col min="1808" max="1808" width="1.6640625" style="476" customWidth="1"/>
    <col min="1809" max="1809" width="10.6640625" style="476" customWidth="1"/>
    <col min="1810" max="1810" width="1.6640625" style="476" customWidth="1"/>
    <col min="1811" max="1811" width="8.88671875" style="476"/>
    <col min="1812" max="1812" width="8.6640625" style="476" customWidth="1"/>
    <col min="1813" max="1813" width="0" style="476" hidden="1" customWidth="1"/>
    <col min="1814" max="1814" width="5.6640625" style="476" customWidth="1"/>
    <col min="1815" max="2048" width="8.88671875" style="476"/>
    <col min="2049" max="2050" width="3.33203125" style="476" customWidth="1"/>
    <col min="2051" max="2051" width="4.6640625" style="476" customWidth="1"/>
    <col min="2052" max="2052" width="2.88671875" style="476" customWidth="1"/>
    <col min="2053" max="2053" width="5.6640625" style="476" customWidth="1"/>
    <col min="2054" max="2054" width="12.6640625" style="476" customWidth="1"/>
    <col min="2055" max="2055" width="2.6640625" style="476" customWidth="1"/>
    <col min="2056" max="2056" width="6.5546875" style="476" customWidth="1"/>
    <col min="2057" max="2057" width="5.88671875" style="476" customWidth="1"/>
    <col min="2058" max="2058" width="1.6640625" style="476" customWidth="1"/>
    <col min="2059" max="2059" width="10.6640625" style="476" customWidth="1"/>
    <col min="2060" max="2060" width="1.6640625" style="476" customWidth="1"/>
    <col min="2061" max="2061" width="10.6640625" style="476" customWidth="1"/>
    <col min="2062" max="2062" width="1.6640625" style="476" customWidth="1"/>
    <col min="2063" max="2063" width="10.6640625" style="476" customWidth="1"/>
    <col min="2064" max="2064" width="1.6640625" style="476" customWidth="1"/>
    <col min="2065" max="2065" width="10.6640625" style="476" customWidth="1"/>
    <col min="2066" max="2066" width="1.6640625" style="476" customWidth="1"/>
    <col min="2067" max="2067" width="8.88671875" style="476"/>
    <col min="2068" max="2068" width="8.6640625" style="476" customWidth="1"/>
    <col min="2069" max="2069" width="0" style="476" hidden="1" customWidth="1"/>
    <col min="2070" max="2070" width="5.6640625" style="476" customWidth="1"/>
    <col min="2071" max="2304" width="8.88671875" style="476"/>
    <col min="2305" max="2306" width="3.33203125" style="476" customWidth="1"/>
    <col min="2307" max="2307" width="4.6640625" style="476" customWidth="1"/>
    <col min="2308" max="2308" width="2.88671875" style="476" customWidth="1"/>
    <col min="2309" max="2309" width="5.6640625" style="476" customWidth="1"/>
    <col min="2310" max="2310" width="12.6640625" style="476" customWidth="1"/>
    <col min="2311" max="2311" width="2.6640625" style="476" customWidth="1"/>
    <col min="2312" max="2312" width="6.5546875" style="476" customWidth="1"/>
    <col min="2313" max="2313" width="5.88671875" style="476" customWidth="1"/>
    <col min="2314" max="2314" width="1.6640625" style="476" customWidth="1"/>
    <col min="2315" max="2315" width="10.6640625" style="476" customWidth="1"/>
    <col min="2316" max="2316" width="1.6640625" style="476" customWidth="1"/>
    <col min="2317" max="2317" width="10.6640625" style="476" customWidth="1"/>
    <col min="2318" max="2318" width="1.6640625" style="476" customWidth="1"/>
    <col min="2319" max="2319" width="10.6640625" style="476" customWidth="1"/>
    <col min="2320" max="2320" width="1.6640625" style="476" customWidth="1"/>
    <col min="2321" max="2321" width="10.6640625" style="476" customWidth="1"/>
    <col min="2322" max="2322" width="1.6640625" style="476" customWidth="1"/>
    <col min="2323" max="2323" width="8.88671875" style="476"/>
    <col min="2324" max="2324" width="8.6640625" style="476" customWidth="1"/>
    <col min="2325" max="2325" width="0" style="476" hidden="1" customWidth="1"/>
    <col min="2326" max="2326" width="5.6640625" style="476" customWidth="1"/>
    <col min="2327" max="2560" width="8.88671875" style="476"/>
    <col min="2561" max="2562" width="3.33203125" style="476" customWidth="1"/>
    <col min="2563" max="2563" width="4.6640625" style="476" customWidth="1"/>
    <col min="2564" max="2564" width="2.88671875" style="476" customWidth="1"/>
    <col min="2565" max="2565" width="5.6640625" style="476" customWidth="1"/>
    <col min="2566" max="2566" width="12.6640625" style="476" customWidth="1"/>
    <col min="2567" max="2567" width="2.6640625" style="476" customWidth="1"/>
    <col min="2568" max="2568" width="6.5546875" style="476" customWidth="1"/>
    <col min="2569" max="2569" width="5.88671875" style="476" customWidth="1"/>
    <col min="2570" max="2570" width="1.6640625" style="476" customWidth="1"/>
    <col min="2571" max="2571" width="10.6640625" style="476" customWidth="1"/>
    <col min="2572" max="2572" width="1.6640625" style="476" customWidth="1"/>
    <col min="2573" max="2573" width="10.6640625" style="476" customWidth="1"/>
    <col min="2574" max="2574" width="1.6640625" style="476" customWidth="1"/>
    <col min="2575" max="2575" width="10.6640625" style="476" customWidth="1"/>
    <col min="2576" max="2576" width="1.6640625" style="476" customWidth="1"/>
    <col min="2577" max="2577" width="10.6640625" style="476" customWidth="1"/>
    <col min="2578" max="2578" width="1.6640625" style="476" customWidth="1"/>
    <col min="2579" max="2579" width="8.88671875" style="476"/>
    <col min="2580" max="2580" width="8.6640625" style="476" customWidth="1"/>
    <col min="2581" max="2581" width="0" style="476" hidden="1" customWidth="1"/>
    <col min="2582" max="2582" width="5.6640625" style="476" customWidth="1"/>
    <col min="2583" max="2816" width="8.88671875" style="476"/>
    <col min="2817" max="2818" width="3.33203125" style="476" customWidth="1"/>
    <col min="2819" max="2819" width="4.6640625" style="476" customWidth="1"/>
    <col min="2820" max="2820" width="2.88671875" style="476" customWidth="1"/>
    <col min="2821" max="2821" width="5.6640625" style="476" customWidth="1"/>
    <col min="2822" max="2822" width="12.6640625" style="476" customWidth="1"/>
    <col min="2823" max="2823" width="2.6640625" style="476" customWidth="1"/>
    <col min="2824" max="2824" width="6.5546875" style="476" customWidth="1"/>
    <col min="2825" max="2825" width="5.88671875" style="476" customWidth="1"/>
    <col min="2826" max="2826" width="1.6640625" style="476" customWidth="1"/>
    <col min="2827" max="2827" width="10.6640625" style="476" customWidth="1"/>
    <col min="2828" max="2828" width="1.6640625" style="476" customWidth="1"/>
    <col min="2829" max="2829" width="10.6640625" style="476" customWidth="1"/>
    <col min="2830" max="2830" width="1.6640625" style="476" customWidth="1"/>
    <col min="2831" max="2831" width="10.6640625" style="476" customWidth="1"/>
    <col min="2832" max="2832" width="1.6640625" style="476" customWidth="1"/>
    <col min="2833" max="2833" width="10.6640625" style="476" customWidth="1"/>
    <col min="2834" max="2834" width="1.6640625" style="476" customWidth="1"/>
    <col min="2835" max="2835" width="8.88671875" style="476"/>
    <col min="2836" max="2836" width="8.6640625" style="476" customWidth="1"/>
    <col min="2837" max="2837" width="0" style="476" hidden="1" customWidth="1"/>
    <col min="2838" max="2838" width="5.6640625" style="476" customWidth="1"/>
    <col min="2839" max="3072" width="8.88671875" style="476"/>
    <col min="3073" max="3074" width="3.33203125" style="476" customWidth="1"/>
    <col min="3075" max="3075" width="4.6640625" style="476" customWidth="1"/>
    <col min="3076" max="3076" width="2.88671875" style="476" customWidth="1"/>
    <col min="3077" max="3077" width="5.6640625" style="476" customWidth="1"/>
    <col min="3078" max="3078" width="12.6640625" style="476" customWidth="1"/>
    <col min="3079" max="3079" width="2.6640625" style="476" customWidth="1"/>
    <col min="3080" max="3080" width="6.5546875" style="476" customWidth="1"/>
    <col min="3081" max="3081" width="5.88671875" style="476" customWidth="1"/>
    <col min="3082" max="3082" width="1.6640625" style="476" customWidth="1"/>
    <col min="3083" max="3083" width="10.6640625" style="476" customWidth="1"/>
    <col min="3084" max="3084" width="1.6640625" style="476" customWidth="1"/>
    <col min="3085" max="3085" width="10.6640625" style="476" customWidth="1"/>
    <col min="3086" max="3086" width="1.6640625" style="476" customWidth="1"/>
    <col min="3087" max="3087" width="10.6640625" style="476" customWidth="1"/>
    <col min="3088" max="3088" width="1.6640625" style="476" customWidth="1"/>
    <col min="3089" max="3089" width="10.6640625" style="476" customWidth="1"/>
    <col min="3090" max="3090" width="1.6640625" style="476" customWidth="1"/>
    <col min="3091" max="3091" width="8.88671875" style="476"/>
    <col min="3092" max="3092" width="8.6640625" style="476" customWidth="1"/>
    <col min="3093" max="3093" width="0" style="476" hidden="1" customWidth="1"/>
    <col min="3094" max="3094" width="5.6640625" style="476" customWidth="1"/>
    <col min="3095" max="3328" width="8.88671875" style="476"/>
    <col min="3329" max="3330" width="3.33203125" style="476" customWidth="1"/>
    <col min="3331" max="3331" width="4.6640625" style="476" customWidth="1"/>
    <col min="3332" max="3332" width="2.88671875" style="476" customWidth="1"/>
    <col min="3333" max="3333" width="5.6640625" style="476" customWidth="1"/>
    <col min="3334" max="3334" width="12.6640625" style="476" customWidth="1"/>
    <col min="3335" max="3335" width="2.6640625" style="476" customWidth="1"/>
    <col min="3336" max="3336" width="6.5546875" style="476" customWidth="1"/>
    <col min="3337" max="3337" width="5.88671875" style="476" customWidth="1"/>
    <col min="3338" max="3338" width="1.6640625" style="476" customWidth="1"/>
    <col min="3339" max="3339" width="10.6640625" style="476" customWidth="1"/>
    <col min="3340" max="3340" width="1.6640625" style="476" customWidth="1"/>
    <col min="3341" max="3341" width="10.6640625" style="476" customWidth="1"/>
    <col min="3342" max="3342" width="1.6640625" style="476" customWidth="1"/>
    <col min="3343" max="3343" width="10.6640625" style="476" customWidth="1"/>
    <col min="3344" max="3344" width="1.6640625" style="476" customWidth="1"/>
    <col min="3345" max="3345" width="10.6640625" style="476" customWidth="1"/>
    <col min="3346" max="3346" width="1.6640625" style="476" customWidth="1"/>
    <col min="3347" max="3347" width="8.88671875" style="476"/>
    <col min="3348" max="3348" width="8.6640625" style="476" customWidth="1"/>
    <col min="3349" max="3349" width="0" style="476" hidden="1" customWidth="1"/>
    <col min="3350" max="3350" width="5.6640625" style="476" customWidth="1"/>
    <col min="3351" max="3584" width="8.88671875" style="476"/>
    <col min="3585" max="3586" width="3.33203125" style="476" customWidth="1"/>
    <col min="3587" max="3587" width="4.6640625" style="476" customWidth="1"/>
    <col min="3588" max="3588" width="2.88671875" style="476" customWidth="1"/>
    <col min="3589" max="3589" width="5.6640625" style="476" customWidth="1"/>
    <col min="3590" max="3590" width="12.6640625" style="476" customWidth="1"/>
    <col min="3591" max="3591" width="2.6640625" style="476" customWidth="1"/>
    <col min="3592" max="3592" width="6.5546875" style="476" customWidth="1"/>
    <col min="3593" max="3593" width="5.88671875" style="476" customWidth="1"/>
    <col min="3594" max="3594" width="1.6640625" style="476" customWidth="1"/>
    <col min="3595" max="3595" width="10.6640625" style="476" customWidth="1"/>
    <col min="3596" max="3596" width="1.6640625" style="476" customWidth="1"/>
    <col min="3597" max="3597" width="10.6640625" style="476" customWidth="1"/>
    <col min="3598" max="3598" width="1.6640625" style="476" customWidth="1"/>
    <col min="3599" max="3599" width="10.6640625" style="476" customWidth="1"/>
    <col min="3600" max="3600" width="1.6640625" style="476" customWidth="1"/>
    <col min="3601" max="3601" width="10.6640625" style="476" customWidth="1"/>
    <col min="3602" max="3602" width="1.6640625" style="476" customWidth="1"/>
    <col min="3603" max="3603" width="8.88671875" style="476"/>
    <col min="3604" max="3604" width="8.6640625" style="476" customWidth="1"/>
    <col min="3605" max="3605" width="0" style="476" hidden="1" customWidth="1"/>
    <col min="3606" max="3606" width="5.6640625" style="476" customWidth="1"/>
    <col min="3607" max="3840" width="8.88671875" style="476"/>
    <col min="3841" max="3842" width="3.33203125" style="476" customWidth="1"/>
    <col min="3843" max="3843" width="4.6640625" style="476" customWidth="1"/>
    <col min="3844" max="3844" width="2.88671875" style="476" customWidth="1"/>
    <col min="3845" max="3845" width="5.6640625" style="476" customWidth="1"/>
    <col min="3846" max="3846" width="12.6640625" style="476" customWidth="1"/>
    <col min="3847" max="3847" width="2.6640625" style="476" customWidth="1"/>
    <col min="3848" max="3848" width="6.5546875" style="476" customWidth="1"/>
    <col min="3849" max="3849" width="5.88671875" style="476" customWidth="1"/>
    <col min="3850" max="3850" width="1.6640625" style="476" customWidth="1"/>
    <col min="3851" max="3851" width="10.6640625" style="476" customWidth="1"/>
    <col min="3852" max="3852" width="1.6640625" style="476" customWidth="1"/>
    <col min="3853" max="3853" width="10.6640625" style="476" customWidth="1"/>
    <col min="3854" max="3854" width="1.6640625" style="476" customWidth="1"/>
    <col min="3855" max="3855" width="10.6640625" style="476" customWidth="1"/>
    <col min="3856" max="3856" width="1.6640625" style="476" customWidth="1"/>
    <col min="3857" max="3857" width="10.6640625" style="476" customWidth="1"/>
    <col min="3858" max="3858" width="1.6640625" style="476" customWidth="1"/>
    <col min="3859" max="3859" width="8.88671875" style="476"/>
    <col min="3860" max="3860" width="8.6640625" style="476" customWidth="1"/>
    <col min="3861" max="3861" width="0" style="476" hidden="1" customWidth="1"/>
    <col min="3862" max="3862" width="5.6640625" style="476" customWidth="1"/>
    <col min="3863" max="4096" width="8.88671875" style="476"/>
    <col min="4097" max="4098" width="3.33203125" style="476" customWidth="1"/>
    <col min="4099" max="4099" width="4.6640625" style="476" customWidth="1"/>
    <col min="4100" max="4100" width="2.88671875" style="476" customWidth="1"/>
    <col min="4101" max="4101" width="5.6640625" style="476" customWidth="1"/>
    <col min="4102" max="4102" width="12.6640625" style="476" customWidth="1"/>
    <col min="4103" max="4103" width="2.6640625" style="476" customWidth="1"/>
    <col min="4104" max="4104" width="6.5546875" style="476" customWidth="1"/>
    <col min="4105" max="4105" width="5.88671875" style="476" customWidth="1"/>
    <col min="4106" max="4106" width="1.6640625" style="476" customWidth="1"/>
    <col min="4107" max="4107" width="10.6640625" style="476" customWidth="1"/>
    <col min="4108" max="4108" width="1.6640625" style="476" customWidth="1"/>
    <col min="4109" max="4109" width="10.6640625" style="476" customWidth="1"/>
    <col min="4110" max="4110" width="1.6640625" style="476" customWidth="1"/>
    <col min="4111" max="4111" width="10.6640625" style="476" customWidth="1"/>
    <col min="4112" max="4112" width="1.6640625" style="476" customWidth="1"/>
    <col min="4113" max="4113" width="10.6640625" style="476" customWidth="1"/>
    <col min="4114" max="4114" width="1.6640625" style="476" customWidth="1"/>
    <col min="4115" max="4115" width="8.88671875" style="476"/>
    <col min="4116" max="4116" width="8.6640625" style="476" customWidth="1"/>
    <col min="4117" max="4117" width="0" style="476" hidden="1" customWidth="1"/>
    <col min="4118" max="4118" width="5.6640625" style="476" customWidth="1"/>
    <col min="4119" max="4352" width="8.88671875" style="476"/>
    <col min="4353" max="4354" width="3.33203125" style="476" customWidth="1"/>
    <col min="4355" max="4355" width="4.6640625" style="476" customWidth="1"/>
    <col min="4356" max="4356" width="2.88671875" style="476" customWidth="1"/>
    <col min="4357" max="4357" width="5.6640625" style="476" customWidth="1"/>
    <col min="4358" max="4358" width="12.6640625" style="476" customWidth="1"/>
    <col min="4359" max="4359" width="2.6640625" style="476" customWidth="1"/>
    <col min="4360" max="4360" width="6.5546875" style="476" customWidth="1"/>
    <col min="4361" max="4361" width="5.88671875" style="476" customWidth="1"/>
    <col min="4362" max="4362" width="1.6640625" style="476" customWidth="1"/>
    <col min="4363" max="4363" width="10.6640625" style="476" customWidth="1"/>
    <col min="4364" max="4364" width="1.6640625" style="476" customWidth="1"/>
    <col min="4365" max="4365" width="10.6640625" style="476" customWidth="1"/>
    <col min="4366" max="4366" width="1.6640625" style="476" customWidth="1"/>
    <col min="4367" max="4367" width="10.6640625" style="476" customWidth="1"/>
    <col min="4368" max="4368" width="1.6640625" style="476" customWidth="1"/>
    <col min="4369" max="4369" width="10.6640625" style="476" customWidth="1"/>
    <col min="4370" max="4370" width="1.6640625" style="476" customWidth="1"/>
    <col min="4371" max="4371" width="8.88671875" style="476"/>
    <col min="4372" max="4372" width="8.6640625" style="476" customWidth="1"/>
    <col min="4373" max="4373" width="0" style="476" hidden="1" customWidth="1"/>
    <col min="4374" max="4374" width="5.6640625" style="476" customWidth="1"/>
    <col min="4375" max="4608" width="8.88671875" style="476"/>
    <col min="4609" max="4610" width="3.33203125" style="476" customWidth="1"/>
    <col min="4611" max="4611" width="4.6640625" style="476" customWidth="1"/>
    <col min="4612" max="4612" width="2.88671875" style="476" customWidth="1"/>
    <col min="4613" max="4613" width="5.6640625" style="476" customWidth="1"/>
    <col min="4614" max="4614" width="12.6640625" style="476" customWidth="1"/>
    <col min="4615" max="4615" width="2.6640625" style="476" customWidth="1"/>
    <col min="4616" max="4616" width="6.5546875" style="476" customWidth="1"/>
    <col min="4617" max="4617" width="5.88671875" style="476" customWidth="1"/>
    <col min="4618" max="4618" width="1.6640625" style="476" customWidth="1"/>
    <col min="4619" max="4619" width="10.6640625" style="476" customWidth="1"/>
    <col min="4620" max="4620" width="1.6640625" style="476" customWidth="1"/>
    <col min="4621" max="4621" width="10.6640625" style="476" customWidth="1"/>
    <col min="4622" max="4622" width="1.6640625" style="476" customWidth="1"/>
    <col min="4623" max="4623" width="10.6640625" style="476" customWidth="1"/>
    <col min="4624" max="4624" width="1.6640625" style="476" customWidth="1"/>
    <col min="4625" max="4625" width="10.6640625" style="476" customWidth="1"/>
    <col min="4626" max="4626" width="1.6640625" style="476" customWidth="1"/>
    <col min="4627" max="4627" width="8.88671875" style="476"/>
    <col min="4628" max="4628" width="8.6640625" style="476" customWidth="1"/>
    <col min="4629" max="4629" width="0" style="476" hidden="1" customWidth="1"/>
    <col min="4630" max="4630" width="5.6640625" style="476" customWidth="1"/>
    <col min="4631" max="4864" width="8.88671875" style="476"/>
    <col min="4865" max="4866" width="3.33203125" style="476" customWidth="1"/>
    <col min="4867" max="4867" width="4.6640625" style="476" customWidth="1"/>
    <col min="4868" max="4868" width="2.88671875" style="476" customWidth="1"/>
    <col min="4869" max="4869" width="5.6640625" style="476" customWidth="1"/>
    <col min="4870" max="4870" width="12.6640625" style="476" customWidth="1"/>
    <col min="4871" max="4871" width="2.6640625" style="476" customWidth="1"/>
    <col min="4872" max="4872" width="6.5546875" style="476" customWidth="1"/>
    <col min="4873" max="4873" width="5.88671875" style="476" customWidth="1"/>
    <col min="4874" max="4874" width="1.6640625" style="476" customWidth="1"/>
    <col min="4875" max="4875" width="10.6640625" style="476" customWidth="1"/>
    <col min="4876" max="4876" width="1.6640625" style="476" customWidth="1"/>
    <col min="4877" max="4877" width="10.6640625" style="476" customWidth="1"/>
    <col min="4878" max="4878" width="1.6640625" style="476" customWidth="1"/>
    <col min="4879" max="4879" width="10.6640625" style="476" customWidth="1"/>
    <col min="4880" max="4880" width="1.6640625" style="476" customWidth="1"/>
    <col min="4881" max="4881" width="10.6640625" style="476" customWidth="1"/>
    <col min="4882" max="4882" width="1.6640625" style="476" customWidth="1"/>
    <col min="4883" max="4883" width="8.88671875" style="476"/>
    <col min="4884" max="4884" width="8.6640625" style="476" customWidth="1"/>
    <col min="4885" max="4885" width="0" style="476" hidden="1" customWidth="1"/>
    <col min="4886" max="4886" width="5.6640625" style="476" customWidth="1"/>
    <col min="4887" max="5120" width="8.88671875" style="476"/>
    <col min="5121" max="5122" width="3.33203125" style="476" customWidth="1"/>
    <col min="5123" max="5123" width="4.6640625" style="476" customWidth="1"/>
    <col min="5124" max="5124" width="2.88671875" style="476" customWidth="1"/>
    <col min="5125" max="5125" width="5.6640625" style="476" customWidth="1"/>
    <col min="5126" max="5126" width="12.6640625" style="476" customWidth="1"/>
    <col min="5127" max="5127" width="2.6640625" style="476" customWidth="1"/>
    <col min="5128" max="5128" width="6.5546875" style="476" customWidth="1"/>
    <col min="5129" max="5129" width="5.88671875" style="476" customWidth="1"/>
    <col min="5130" max="5130" width="1.6640625" style="476" customWidth="1"/>
    <col min="5131" max="5131" width="10.6640625" style="476" customWidth="1"/>
    <col min="5132" max="5132" width="1.6640625" style="476" customWidth="1"/>
    <col min="5133" max="5133" width="10.6640625" style="476" customWidth="1"/>
    <col min="5134" max="5134" width="1.6640625" style="476" customWidth="1"/>
    <col min="5135" max="5135" width="10.6640625" style="476" customWidth="1"/>
    <col min="5136" max="5136" width="1.6640625" style="476" customWidth="1"/>
    <col min="5137" max="5137" width="10.6640625" style="476" customWidth="1"/>
    <col min="5138" max="5138" width="1.6640625" style="476" customWidth="1"/>
    <col min="5139" max="5139" width="8.88671875" style="476"/>
    <col min="5140" max="5140" width="8.6640625" style="476" customWidth="1"/>
    <col min="5141" max="5141" width="0" style="476" hidden="1" customWidth="1"/>
    <col min="5142" max="5142" width="5.6640625" style="476" customWidth="1"/>
    <col min="5143" max="5376" width="8.88671875" style="476"/>
    <col min="5377" max="5378" width="3.33203125" style="476" customWidth="1"/>
    <col min="5379" max="5379" width="4.6640625" style="476" customWidth="1"/>
    <col min="5380" max="5380" width="2.88671875" style="476" customWidth="1"/>
    <col min="5381" max="5381" width="5.6640625" style="476" customWidth="1"/>
    <col min="5382" max="5382" width="12.6640625" style="476" customWidth="1"/>
    <col min="5383" max="5383" width="2.6640625" style="476" customWidth="1"/>
    <col min="5384" max="5384" width="6.5546875" style="476" customWidth="1"/>
    <col min="5385" max="5385" width="5.88671875" style="476" customWidth="1"/>
    <col min="5386" max="5386" width="1.6640625" style="476" customWidth="1"/>
    <col min="5387" max="5387" width="10.6640625" style="476" customWidth="1"/>
    <col min="5388" max="5388" width="1.6640625" style="476" customWidth="1"/>
    <col min="5389" max="5389" width="10.6640625" style="476" customWidth="1"/>
    <col min="5390" max="5390" width="1.6640625" style="476" customWidth="1"/>
    <col min="5391" max="5391" width="10.6640625" style="476" customWidth="1"/>
    <col min="5392" max="5392" width="1.6640625" style="476" customWidth="1"/>
    <col min="5393" max="5393" width="10.6640625" style="476" customWidth="1"/>
    <col min="5394" max="5394" width="1.6640625" style="476" customWidth="1"/>
    <col min="5395" max="5395" width="8.88671875" style="476"/>
    <col min="5396" max="5396" width="8.6640625" style="476" customWidth="1"/>
    <col min="5397" max="5397" width="0" style="476" hidden="1" customWidth="1"/>
    <col min="5398" max="5398" width="5.6640625" style="476" customWidth="1"/>
    <col min="5399" max="5632" width="8.88671875" style="476"/>
    <col min="5633" max="5634" width="3.33203125" style="476" customWidth="1"/>
    <col min="5635" max="5635" width="4.6640625" style="476" customWidth="1"/>
    <col min="5636" max="5636" width="2.88671875" style="476" customWidth="1"/>
    <col min="5637" max="5637" width="5.6640625" style="476" customWidth="1"/>
    <col min="5638" max="5638" width="12.6640625" style="476" customWidth="1"/>
    <col min="5639" max="5639" width="2.6640625" style="476" customWidth="1"/>
    <col min="5640" max="5640" width="6.5546875" style="476" customWidth="1"/>
    <col min="5641" max="5641" width="5.88671875" style="476" customWidth="1"/>
    <col min="5642" max="5642" width="1.6640625" style="476" customWidth="1"/>
    <col min="5643" max="5643" width="10.6640625" style="476" customWidth="1"/>
    <col min="5644" max="5644" width="1.6640625" style="476" customWidth="1"/>
    <col min="5645" max="5645" width="10.6640625" style="476" customWidth="1"/>
    <col min="5646" max="5646" width="1.6640625" style="476" customWidth="1"/>
    <col min="5647" max="5647" width="10.6640625" style="476" customWidth="1"/>
    <col min="5648" max="5648" width="1.6640625" style="476" customWidth="1"/>
    <col min="5649" max="5649" width="10.6640625" style="476" customWidth="1"/>
    <col min="5650" max="5650" width="1.6640625" style="476" customWidth="1"/>
    <col min="5651" max="5651" width="8.88671875" style="476"/>
    <col min="5652" max="5652" width="8.6640625" style="476" customWidth="1"/>
    <col min="5653" max="5653" width="0" style="476" hidden="1" customWidth="1"/>
    <col min="5654" max="5654" width="5.6640625" style="476" customWidth="1"/>
    <col min="5655" max="5888" width="8.88671875" style="476"/>
    <col min="5889" max="5890" width="3.33203125" style="476" customWidth="1"/>
    <col min="5891" max="5891" width="4.6640625" style="476" customWidth="1"/>
    <col min="5892" max="5892" width="2.88671875" style="476" customWidth="1"/>
    <col min="5893" max="5893" width="5.6640625" style="476" customWidth="1"/>
    <col min="5894" max="5894" width="12.6640625" style="476" customWidth="1"/>
    <col min="5895" max="5895" width="2.6640625" style="476" customWidth="1"/>
    <col min="5896" max="5896" width="6.5546875" style="476" customWidth="1"/>
    <col min="5897" max="5897" width="5.88671875" style="476" customWidth="1"/>
    <col min="5898" max="5898" width="1.6640625" style="476" customWidth="1"/>
    <col min="5899" max="5899" width="10.6640625" style="476" customWidth="1"/>
    <col min="5900" max="5900" width="1.6640625" style="476" customWidth="1"/>
    <col min="5901" max="5901" width="10.6640625" style="476" customWidth="1"/>
    <col min="5902" max="5902" width="1.6640625" style="476" customWidth="1"/>
    <col min="5903" max="5903" width="10.6640625" style="476" customWidth="1"/>
    <col min="5904" max="5904" width="1.6640625" style="476" customWidth="1"/>
    <col min="5905" max="5905" width="10.6640625" style="476" customWidth="1"/>
    <col min="5906" max="5906" width="1.6640625" style="476" customWidth="1"/>
    <col min="5907" max="5907" width="8.88671875" style="476"/>
    <col min="5908" max="5908" width="8.6640625" style="476" customWidth="1"/>
    <col min="5909" max="5909" width="0" style="476" hidden="1" customWidth="1"/>
    <col min="5910" max="5910" width="5.6640625" style="476" customWidth="1"/>
    <col min="5911" max="6144" width="8.88671875" style="476"/>
    <col min="6145" max="6146" width="3.33203125" style="476" customWidth="1"/>
    <col min="6147" max="6147" width="4.6640625" style="476" customWidth="1"/>
    <col min="6148" max="6148" width="2.88671875" style="476" customWidth="1"/>
    <col min="6149" max="6149" width="5.6640625" style="476" customWidth="1"/>
    <col min="6150" max="6150" width="12.6640625" style="476" customWidth="1"/>
    <col min="6151" max="6151" width="2.6640625" style="476" customWidth="1"/>
    <col min="6152" max="6152" width="6.5546875" style="476" customWidth="1"/>
    <col min="6153" max="6153" width="5.88671875" style="476" customWidth="1"/>
    <col min="6154" max="6154" width="1.6640625" style="476" customWidth="1"/>
    <col min="6155" max="6155" width="10.6640625" style="476" customWidth="1"/>
    <col min="6156" max="6156" width="1.6640625" style="476" customWidth="1"/>
    <col min="6157" max="6157" width="10.6640625" style="476" customWidth="1"/>
    <col min="6158" max="6158" width="1.6640625" style="476" customWidth="1"/>
    <col min="6159" max="6159" width="10.6640625" style="476" customWidth="1"/>
    <col min="6160" max="6160" width="1.6640625" style="476" customWidth="1"/>
    <col min="6161" max="6161" width="10.6640625" style="476" customWidth="1"/>
    <col min="6162" max="6162" width="1.6640625" style="476" customWidth="1"/>
    <col min="6163" max="6163" width="8.88671875" style="476"/>
    <col min="6164" max="6164" width="8.6640625" style="476" customWidth="1"/>
    <col min="6165" max="6165" width="0" style="476" hidden="1" customWidth="1"/>
    <col min="6166" max="6166" width="5.6640625" style="476" customWidth="1"/>
    <col min="6167" max="6400" width="8.88671875" style="476"/>
    <col min="6401" max="6402" width="3.33203125" style="476" customWidth="1"/>
    <col min="6403" max="6403" width="4.6640625" style="476" customWidth="1"/>
    <col min="6404" max="6404" width="2.88671875" style="476" customWidth="1"/>
    <col min="6405" max="6405" width="5.6640625" style="476" customWidth="1"/>
    <col min="6406" max="6406" width="12.6640625" style="476" customWidth="1"/>
    <col min="6407" max="6407" width="2.6640625" style="476" customWidth="1"/>
    <col min="6408" max="6408" width="6.5546875" style="476" customWidth="1"/>
    <col min="6409" max="6409" width="5.88671875" style="476" customWidth="1"/>
    <col min="6410" max="6410" width="1.6640625" style="476" customWidth="1"/>
    <col min="6411" max="6411" width="10.6640625" style="476" customWidth="1"/>
    <col min="6412" max="6412" width="1.6640625" style="476" customWidth="1"/>
    <col min="6413" max="6413" width="10.6640625" style="476" customWidth="1"/>
    <col min="6414" max="6414" width="1.6640625" style="476" customWidth="1"/>
    <col min="6415" max="6415" width="10.6640625" style="476" customWidth="1"/>
    <col min="6416" max="6416" width="1.6640625" style="476" customWidth="1"/>
    <col min="6417" max="6417" width="10.6640625" style="476" customWidth="1"/>
    <col min="6418" max="6418" width="1.6640625" style="476" customWidth="1"/>
    <col min="6419" max="6419" width="8.88671875" style="476"/>
    <col min="6420" max="6420" width="8.6640625" style="476" customWidth="1"/>
    <col min="6421" max="6421" width="0" style="476" hidden="1" customWidth="1"/>
    <col min="6422" max="6422" width="5.6640625" style="476" customWidth="1"/>
    <col min="6423" max="6656" width="8.88671875" style="476"/>
    <col min="6657" max="6658" width="3.33203125" style="476" customWidth="1"/>
    <col min="6659" max="6659" width="4.6640625" style="476" customWidth="1"/>
    <col min="6660" max="6660" width="2.88671875" style="476" customWidth="1"/>
    <col min="6661" max="6661" width="5.6640625" style="476" customWidth="1"/>
    <col min="6662" max="6662" width="12.6640625" style="476" customWidth="1"/>
    <col min="6663" max="6663" width="2.6640625" style="476" customWidth="1"/>
    <col min="6664" max="6664" width="6.5546875" style="476" customWidth="1"/>
    <col min="6665" max="6665" width="5.88671875" style="476" customWidth="1"/>
    <col min="6666" max="6666" width="1.6640625" style="476" customWidth="1"/>
    <col min="6667" max="6667" width="10.6640625" style="476" customWidth="1"/>
    <col min="6668" max="6668" width="1.6640625" style="476" customWidth="1"/>
    <col min="6669" max="6669" width="10.6640625" style="476" customWidth="1"/>
    <col min="6670" max="6670" width="1.6640625" style="476" customWidth="1"/>
    <col min="6671" max="6671" width="10.6640625" style="476" customWidth="1"/>
    <col min="6672" max="6672" width="1.6640625" style="476" customWidth="1"/>
    <col min="6673" max="6673" width="10.6640625" style="476" customWidth="1"/>
    <col min="6674" max="6674" width="1.6640625" style="476" customWidth="1"/>
    <col min="6675" max="6675" width="8.88671875" style="476"/>
    <col min="6676" max="6676" width="8.6640625" style="476" customWidth="1"/>
    <col min="6677" max="6677" width="0" style="476" hidden="1" customWidth="1"/>
    <col min="6678" max="6678" width="5.6640625" style="476" customWidth="1"/>
    <col min="6679" max="6912" width="8.88671875" style="476"/>
    <col min="6913" max="6914" width="3.33203125" style="476" customWidth="1"/>
    <col min="6915" max="6915" width="4.6640625" style="476" customWidth="1"/>
    <col min="6916" max="6916" width="2.88671875" style="476" customWidth="1"/>
    <col min="6917" max="6917" width="5.6640625" style="476" customWidth="1"/>
    <col min="6918" max="6918" width="12.6640625" style="476" customWidth="1"/>
    <col min="6919" max="6919" width="2.6640625" style="476" customWidth="1"/>
    <col min="6920" max="6920" width="6.5546875" style="476" customWidth="1"/>
    <col min="6921" max="6921" width="5.88671875" style="476" customWidth="1"/>
    <col min="6922" max="6922" width="1.6640625" style="476" customWidth="1"/>
    <col min="6923" max="6923" width="10.6640625" style="476" customWidth="1"/>
    <col min="6924" max="6924" width="1.6640625" style="476" customWidth="1"/>
    <col min="6925" max="6925" width="10.6640625" style="476" customWidth="1"/>
    <col min="6926" max="6926" width="1.6640625" style="476" customWidth="1"/>
    <col min="6927" max="6927" width="10.6640625" style="476" customWidth="1"/>
    <col min="6928" max="6928" width="1.6640625" style="476" customWidth="1"/>
    <col min="6929" max="6929" width="10.6640625" style="476" customWidth="1"/>
    <col min="6930" max="6930" width="1.6640625" style="476" customWidth="1"/>
    <col min="6931" max="6931" width="8.88671875" style="476"/>
    <col min="6932" max="6932" width="8.6640625" style="476" customWidth="1"/>
    <col min="6933" max="6933" width="0" style="476" hidden="1" customWidth="1"/>
    <col min="6934" max="6934" width="5.6640625" style="476" customWidth="1"/>
    <col min="6935" max="7168" width="8.88671875" style="476"/>
    <col min="7169" max="7170" width="3.33203125" style="476" customWidth="1"/>
    <col min="7171" max="7171" width="4.6640625" style="476" customWidth="1"/>
    <col min="7172" max="7172" width="2.88671875" style="476" customWidth="1"/>
    <col min="7173" max="7173" width="5.6640625" style="476" customWidth="1"/>
    <col min="7174" max="7174" width="12.6640625" style="476" customWidth="1"/>
    <col min="7175" max="7175" width="2.6640625" style="476" customWidth="1"/>
    <col min="7176" max="7176" width="6.5546875" style="476" customWidth="1"/>
    <col min="7177" max="7177" width="5.88671875" style="476" customWidth="1"/>
    <col min="7178" max="7178" width="1.6640625" style="476" customWidth="1"/>
    <col min="7179" max="7179" width="10.6640625" style="476" customWidth="1"/>
    <col min="7180" max="7180" width="1.6640625" style="476" customWidth="1"/>
    <col min="7181" max="7181" width="10.6640625" style="476" customWidth="1"/>
    <col min="7182" max="7182" width="1.6640625" style="476" customWidth="1"/>
    <col min="7183" max="7183" width="10.6640625" style="476" customWidth="1"/>
    <col min="7184" max="7184" width="1.6640625" style="476" customWidth="1"/>
    <col min="7185" max="7185" width="10.6640625" style="476" customWidth="1"/>
    <col min="7186" max="7186" width="1.6640625" style="476" customWidth="1"/>
    <col min="7187" max="7187" width="8.88671875" style="476"/>
    <col min="7188" max="7188" width="8.6640625" style="476" customWidth="1"/>
    <col min="7189" max="7189" width="0" style="476" hidden="1" customWidth="1"/>
    <col min="7190" max="7190" width="5.6640625" style="476" customWidth="1"/>
    <col min="7191" max="7424" width="8.88671875" style="476"/>
    <col min="7425" max="7426" width="3.33203125" style="476" customWidth="1"/>
    <col min="7427" max="7427" width="4.6640625" style="476" customWidth="1"/>
    <col min="7428" max="7428" width="2.88671875" style="476" customWidth="1"/>
    <col min="7429" max="7429" width="5.6640625" style="476" customWidth="1"/>
    <col min="7430" max="7430" width="12.6640625" style="476" customWidth="1"/>
    <col min="7431" max="7431" width="2.6640625" style="476" customWidth="1"/>
    <col min="7432" max="7432" width="6.5546875" style="476" customWidth="1"/>
    <col min="7433" max="7433" width="5.88671875" style="476" customWidth="1"/>
    <col min="7434" max="7434" width="1.6640625" style="476" customWidth="1"/>
    <col min="7435" max="7435" width="10.6640625" style="476" customWidth="1"/>
    <col min="7436" max="7436" width="1.6640625" style="476" customWidth="1"/>
    <col min="7437" max="7437" width="10.6640625" style="476" customWidth="1"/>
    <col min="7438" max="7438" width="1.6640625" style="476" customWidth="1"/>
    <col min="7439" max="7439" width="10.6640625" style="476" customWidth="1"/>
    <col min="7440" max="7440" width="1.6640625" style="476" customWidth="1"/>
    <col min="7441" max="7441" width="10.6640625" style="476" customWidth="1"/>
    <col min="7442" max="7442" width="1.6640625" style="476" customWidth="1"/>
    <col min="7443" max="7443" width="8.88671875" style="476"/>
    <col min="7444" max="7444" width="8.6640625" style="476" customWidth="1"/>
    <col min="7445" max="7445" width="0" style="476" hidden="1" customWidth="1"/>
    <col min="7446" max="7446" width="5.6640625" style="476" customWidth="1"/>
    <col min="7447" max="7680" width="8.88671875" style="476"/>
    <col min="7681" max="7682" width="3.33203125" style="476" customWidth="1"/>
    <col min="7683" max="7683" width="4.6640625" style="476" customWidth="1"/>
    <col min="7684" max="7684" width="2.88671875" style="476" customWidth="1"/>
    <col min="7685" max="7685" width="5.6640625" style="476" customWidth="1"/>
    <col min="7686" max="7686" width="12.6640625" style="476" customWidth="1"/>
    <col min="7687" max="7687" width="2.6640625" style="476" customWidth="1"/>
    <col min="7688" max="7688" width="6.5546875" style="476" customWidth="1"/>
    <col min="7689" max="7689" width="5.88671875" style="476" customWidth="1"/>
    <col min="7690" max="7690" width="1.6640625" style="476" customWidth="1"/>
    <col min="7691" max="7691" width="10.6640625" style="476" customWidth="1"/>
    <col min="7692" max="7692" width="1.6640625" style="476" customWidth="1"/>
    <col min="7693" max="7693" width="10.6640625" style="476" customWidth="1"/>
    <col min="7694" max="7694" width="1.6640625" style="476" customWidth="1"/>
    <col min="7695" max="7695" width="10.6640625" style="476" customWidth="1"/>
    <col min="7696" max="7696" width="1.6640625" style="476" customWidth="1"/>
    <col min="7697" max="7697" width="10.6640625" style="476" customWidth="1"/>
    <col min="7698" max="7698" width="1.6640625" style="476" customWidth="1"/>
    <col min="7699" max="7699" width="8.88671875" style="476"/>
    <col min="7700" max="7700" width="8.6640625" style="476" customWidth="1"/>
    <col min="7701" max="7701" width="0" style="476" hidden="1" customWidth="1"/>
    <col min="7702" max="7702" width="5.6640625" style="476" customWidth="1"/>
    <col min="7703" max="7936" width="8.88671875" style="476"/>
    <col min="7937" max="7938" width="3.33203125" style="476" customWidth="1"/>
    <col min="7939" max="7939" width="4.6640625" style="476" customWidth="1"/>
    <col min="7940" max="7940" width="2.88671875" style="476" customWidth="1"/>
    <col min="7941" max="7941" width="5.6640625" style="476" customWidth="1"/>
    <col min="7942" max="7942" width="12.6640625" style="476" customWidth="1"/>
    <col min="7943" max="7943" width="2.6640625" style="476" customWidth="1"/>
    <col min="7944" max="7944" width="6.5546875" style="476" customWidth="1"/>
    <col min="7945" max="7945" width="5.88671875" style="476" customWidth="1"/>
    <col min="7946" max="7946" width="1.6640625" style="476" customWidth="1"/>
    <col min="7947" max="7947" width="10.6640625" style="476" customWidth="1"/>
    <col min="7948" max="7948" width="1.6640625" style="476" customWidth="1"/>
    <col min="7949" max="7949" width="10.6640625" style="476" customWidth="1"/>
    <col min="7950" max="7950" width="1.6640625" style="476" customWidth="1"/>
    <col min="7951" max="7951" width="10.6640625" style="476" customWidth="1"/>
    <col min="7952" max="7952" width="1.6640625" style="476" customWidth="1"/>
    <col min="7953" max="7953" width="10.6640625" style="476" customWidth="1"/>
    <col min="7954" max="7954" width="1.6640625" style="476" customWidth="1"/>
    <col min="7955" max="7955" width="8.88671875" style="476"/>
    <col min="7956" max="7956" width="8.6640625" style="476" customWidth="1"/>
    <col min="7957" max="7957" width="0" style="476" hidden="1" customWidth="1"/>
    <col min="7958" max="7958" width="5.6640625" style="476" customWidth="1"/>
    <col min="7959" max="8192" width="8.88671875" style="476"/>
    <col min="8193" max="8194" width="3.33203125" style="476" customWidth="1"/>
    <col min="8195" max="8195" width="4.6640625" style="476" customWidth="1"/>
    <col min="8196" max="8196" width="2.88671875" style="476" customWidth="1"/>
    <col min="8197" max="8197" width="5.6640625" style="476" customWidth="1"/>
    <col min="8198" max="8198" width="12.6640625" style="476" customWidth="1"/>
    <col min="8199" max="8199" width="2.6640625" style="476" customWidth="1"/>
    <col min="8200" max="8200" width="6.5546875" style="476" customWidth="1"/>
    <col min="8201" max="8201" width="5.88671875" style="476" customWidth="1"/>
    <col min="8202" max="8202" width="1.6640625" style="476" customWidth="1"/>
    <col min="8203" max="8203" width="10.6640625" style="476" customWidth="1"/>
    <col min="8204" max="8204" width="1.6640625" style="476" customWidth="1"/>
    <col min="8205" max="8205" width="10.6640625" style="476" customWidth="1"/>
    <col min="8206" max="8206" width="1.6640625" style="476" customWidth="1"/>
    <col min="8207" max="8207" width="10.6640625" style="476" customWidth="1"/>
    <col min="8208" max="8208" width="1.6640625" style="476" customWidth="1"/>
    <col min="8209" max="8209" width="10.6640625" style="476" customWidth="1"/>
    <col min="8210" max="8210" width="1.6640625" style="476" customWidth="1"/>
    <col min="8211" max="8211" width="8.88671875" style="476"/>
    <col min="8212" max="8212" width="8.6640625" style="476" customWidth="1"/>
    <col min="8213" max="8213" width="0" style="476" hidden="1" customWidth="1"/>
    <col min="8214" max="8214" width="5.6640625" style="476" customWidth="1"/>
    <col min="8215" max="8448" width="8.88671875" style="476"/>
    <col min="8449" max="8450" width="3.33203125" style="476" customWidth="1"/>
    <col min="8451" max="8451" width="4.6640625" style="476" customWidth="1"/>
    <col min="8452" max="8452" width="2.88671875" style="476" customWidth="1"/>
    <col min="8453" max="8453" width="5.6640625" style="476" customWidth="1"/>
    <col min="8454" max="8454" width="12.6640625" style="476" customWidth="1"/>
    <col min="8455" max="8455" width="2.6640625" style="476" customWidth="1"/>
    <col min="8456" max="8456" width="6.5546875" style="476" customWidth="1"/>
    <col min="8457" max="8457" width="5.88671875" style="476" customWidth="1"/>
    <col min="8458" max="8458" width="1.6640625" style="476" customWidth="1"/>
    <col min="8459" max="8459" width="10.6640625" style="476" customWidth="1"/>
    <col min="8460" max="8460" width="1.6640625" style="476" customWidth="1"/>
    <col min="8461" max="8461" width="10.6640625" style="476" customWidth="1"/>
    <col min="8462" max="8462" width="1.6640625" style="476" customWidth="1"/>
    <col min="8463" max="8463" width="10.6640625" style="476" customWidth="1"/>
    <col min="8464" max="8464" width="1.6640625" style="476" customWidth="1"/>
    <col min="8465" max="8465" width="10.6640625" style="476" customWidth="1"/>
    <col min="8466" max="8466" width="1.6640625" style="476" customWidth="1"/>
    <col min="8467" max="8467" width="8.88671875" style="476"/>
    <col min="8468" max="8468" width="8.6640625" style="476" customWidth="1"/>
    <col min="8469" max="8469" width="0" style="476" hidden="1" customWidth="1"/>
    <col min="8470" max="8470" width="5.6640625" style="476" customWidth="1"/>
    <col min="8471" max="8704" width="8.88671875" style="476"/>
    <col min="8705" max="8706" width="3.33203125" style="476" customWidth="1"/>
    <col min="8707" max="8707" width="4.6640625" style="476" customWidth="1"/>
    <col min="8708" max="8708" width="2.88671875" style="476" customWidth="1"/>
    <col min="8709" max="8709" width="5.6640625" style="476" customWidth="1"/>
    <col min="8710" max="8710" width="12.6640625" style="476" customWidth="1"/>
    <col min="8711" max="8711" width="2.6640625" style="476" customWidth="1"/>
    <col min="8712" max="8712" width="6.5546875" style="476" customWidth="1"/>
    <col min="8713" max="8713" width="5.88671875" style="476" customWidth="1"/>
    <col min="8714" max="8714" width="1.6640625" style="476" customWidth="1"/>
    <col min="8715" max="8715" width="10.6640625" style="476" customWidth="1"/>
    <col min="8716" max="8716" width="1.6640625" style="476" customWidth="1"/>
    <col min="8717" max="8717" width="10.6640625" style="476" customWidth="1"/>
    <col min="8718" max="8718" width="1.6640625" style="476" customWidth="1"/>
    <col min="8719" max="8719" width="10.6640625" style="476" customWidth="1"/>
    <col min="8720" max="8720" width="1.6640625" style="476" customWidth="1"/>
    <col min="8721" max="8721" width="10.6640625" style="476" customWidth="1"/>
    <col min="8722" max="8722" width="1.6640625" style="476" customWidth="1"/>
    <col min="8723" max="8723" width="8.88671875" style="476"/>
    <col min="8724" max="8724" width="8.6640625" style="476" customWidth="1"/>
    <col min="8725" max="8725" width="0" style="476" hidden="1" customWidth="1"/>
    <col min="8726" max="8726" width="5.6640625" style="476" customWidth="1"/>
    <col min="8727" max="8960" width="8.88671875" style="476"/>
    <col min="8961" max="8962" width="3.33203125" style="476" customWidth="1"/>
    <col min="8963" max="8963" width="4.6640625" style="476" customWidth="1"/>
    <col min="8964" max="8964" width="2.88671875" style="476" customWidth="1"/>
    <col min="8965" max="8965" width="5.6640625" style="476" customWidth="1"/>
    <col min="8966" max="8966" width="12.6640625" style="476" customWidth="1"/>
    <col min="8967" max="8967" width="2.6640625" style="476" customWidth="1"/>
    <col min="8968" max="8968" width="6.5546875" style="476" customWidth="1"/>
    <col min="8969" max="8969" width="5.88671875" style="476" customWidth="1"/>
    <col min="8970" max="8970" width="1.6640625" style="476" customWidth="1"/>
    <col min="8971" max="8971" width="10.6640625" style="476" customWidth="1"/>
    <col min="8972" max="8972" width="1.6640625" style="476" customWidth="1"/>
    <col min="8973" max="8973" width="10.6640625" style="476" customWidth="1"/>
    <col min="8974" max="8974" width="1.6640625" style="476" customWidth="1"/>
    <col min="8975" max="8975" width="10.6640625" style="476" customWidth="1"/>
    <col min="8976" max="8976" width="1.6640625" style="476" customWidth="1"/>
    <col min="8977" max="8977" width="10.6640625" style="476" customWidth="1"/>
    <col min="8978" max="8978" width="1.6640625" style="476" customWidth="1"/>
    <col min="8979" max="8979" width="8.88671875" style="476"/>
    <col min="8980" max="8980" width="8.6640625" style="476" customWidth="1"/>
    <col min="8981" max="8981" width="0" style="476" hidden="1" customWidth="1"/>
    <col min="8982" max="8982" width="5.6640625" style="476" customWidth="1"/>
    <col min="8983" max="9216" width="8.88671875" style="476"/>
    <col min="9217" max="9218" width="3.33203125" style="476" customWidth="1"/>
    <col min="9219" max="9219" width="4.6640625" style="476" customWidth="1"/>
    <col min="9220" max="9220" width="2.88671875" style="476" customWidth="1"/>
    <col min="9221" max="9221" width="5.6640625" style="476" customWidth="1"/>
    <col min="9222" max="9222" width="12.6640625" style="476" customWidth="1"/>
    <col min="9223" max="9223" width="2.6640625" style="476" customWidth="1"/>
    <col min="9224" max="9224" width="6.5546875" style="476" customWidth="1"/>
    <col min="9225" max="9225" width="5.88671875" style="476" customWidth="1"/>
    <col min="9226" max="9226" width="1.6640625" style="476" customWidth="1"/>
    <col min="9227" max="9227" width="10.6640625" style="476" customWidth="1"/>
    <col min="9228" max="9228" width="1.6640625" style="476" customWidth="1"/>
    <col min="9229" max="9229" width="10.6640625" style="476" customWidth="1"/>
    <col min="9230" max="9230" width="1.6640625" style="476" customWidth="1"/>
    <col min="9231" max="9231" width="10.6640625" style="476" customWidth="1"/>
    <col min="9232" max="9232" width="1.6640625" style="476" customWidth="1"/>
    <col min="9233" max="9233" width="10.6640625" style="476" customWidth="1"/>
    <col min="9234" max="9234" width="1.6640625" style="476" customWidth="1"/>
    <col min="9235" max="9235" width="8.88671875" style="476"/>
    <col min="9236" max="9236" width="8.6640625" style="476" customWidth="1"/>
    <col min="9237" max="9237" width="0" style="476" hidden="1" customWidth="1"/>
    <col min="9238" max="9238" width="5.6640625" style="476" customWidth="1"/>
    <col min="9239" max="9472" width="8.88671875" style="476"/>
    <col min="9473" max="9474" width="3.33203125" style="476" customWidth="1"/>
    <col min="9475" max="9475" width="4.6640625" style="476" customWidth="1"/>
    <col min="9476" max="9476" width="2.88671875" style="476" customWidth="1"/>
    <col min="9477" max="9477" width="5.6640625" style="476" customWidth="1"/>
    <col min="9478" max="9478" width="12.6640625" style="476" customWidth="1"/>
    <col min="9479" max="9479" width="2.6640625" style="476" customWidth="1"/>
    <col min="9480" max="9480" width="6.5546875" style="476" customWidth="1"/>
    <col min="9481" max="9481" width="5.88671875" style="476" customWidth="1"/>
    <col min="9482" max="9482" width="1.6640625" style="476" customWidth="1"/>
    <col min="9483" max="9483" width="10.6640625" style="476" customWidth="1"/>
    <col min="9484" max="9484" width="1.6640625" style="476" customWidth="1"/>
    <col min="9485" max="9485" width="10.6640625" style="476" customWidth="1"/>
    <col min="9486" max="9486" width="1.6640625" style="476" customWidth="1"/>
    <col min="9487" max="9487" width="10.6640625" style="476" customWidth="1"/>
    <col min="9488" max="9488" width="1.6640625" style="476" customWidth="1"/>
    <col min="9489" max="9489" width="10.6640625" style="476" customWidth="1"/>
    <col min="9490" max="9490" width="1.6640625" style="476" customWidth="1"/>
    <col min="9491" max="9491" width="8.88671875" style="476"/>
    <col min="9492" max="9492" width="8.6640625" style="476" customWidth="1"/>
    <col min="9493" max="9493" width="0" style="476" hidden="1" customWidth="1"/>
    <col min="9494" max="9494" width="5.6640625" style="476" customWidth="1"/>
    <col min="9495" max="9728" width="8.88671875" style="476"/>
    <col min="9729" max="9730" width="3.33203125" style="476" customWidth="1"/>
    <col min="9731" max="9731" width="4.6640625" style="476" customWidth="1"/>
    <col min="9732" max="9732" width="2.88671875" style="476" customWidth="1"/>
    <col min="9733" max="9733" width="5.6640625" style="476" customWidth="1"/>
    <col min="9734" max="9734" width="12.6640625" style="476" customWidth="1"/>
    <col min="9735" max="9735" width="2.6640625" style="476" customWidth="1"/>
    <col min="9736" max="9736" width="6.5546875" style="476" customWidth="1"/>
    <col min="9737" max="9737" width="5.88671875" style="476" customWidth="1"/>
    <col min="9738" max="9738" width="1.6640625" style="476" customWidth="1"/>
    <col min="9739" max="9739" width="10.6640625" style="476" customWidth="1"/>
    <col min="9740" max="9740" width="1.6640625" style="476" customWidth="1"/>
    <col min="9741" max="9741" width="10.6640625" style="476" customWidth="1"/>
    <col min="9742" max="9742" width="1.6640625" style="476" customWidth="1"/>
    <col min="9743" max="9743" width="10.6640625" style="476" customWidth="1"/>
    <col min="9744" max="9744" width="1.6640625" style="476" customWidth="1"/>
    <col min="9745" max="9745" width="10.6640625" style="476" customWidth="1"/>
    <col min="9746" max="9746" width="1.6640625" style="476" customWidth="1"/>
    <col min="9747" max="9747" width="8.88671875" style="476"/>
    <col min="9748" max="9748" width="8.6640625" style="476" customWidth="1"/>
    <col min="9749" max="9749" width="0" style="476" hidden="1" customWidth="1"/>
    <col min="9750" max="9750" width="5.6640625" style="476" customWidth="1"/>
    <col min="9751" max="9984" width="8.88671875" style="476"/>
    <col min="9985" max="9986" width="3.33203125" style="476" customWidth="1"/>
    <col min="9987" max="9987" width="4.6640625" style="476" customWidth="1"/>
    <col min="9988" max="9988" width="2.88671875" style="476" customWidth="1"/>
    <col min="9989" max="9989" width="5.6640625" style="476" customWidth="1"/>
    <col min="9990" max="9990" width="12.6640625" style="476" customWidth="1"/>
    <col min="9991" max="9991" width="2.6640625" style="476" customWidth="1"/>
    <col min="9992" max="9992" width="6.5546875" style="476" customWidth="1"/>
    <col min="9993" max="9993" width="5.88671875" style="476" customWidth="1"/>
    <col min="9994" max="9994" width="1.6640625" style="476" customWidth="1"/>
    <col min="9995" max="9995" width="10.6640625" style="476" customWidth="1"/>
    <col min="9996" max="9996" width="1.6640625" style="476" customWidth="1"/>
    <col min="9997" max="9997" width="10.6640625" style="476" customWidth="1"/>
    <col min="9998" max="9998" width="1.6640625" style="476" customWidth="1"/>
    <col min="9999" max="9999" width="10.6640625" style="476" customWidth="1"/>
    <col min="10000" max="10000" width="1.6640625" style="476" customWidth="1"/>
    <col min="10001" max="10001" width="10.6640625" style="476" customWidth="1"/>
    <col min="10002" max="10002" width="1.6640625" style="476" customWidth="1"/>
    <col min="10003" max="10003" width="8.88671875" style="476"/>
    <col min="10004" max="10004" width="8.6640625" style="476" customWidth="1"/>
    <col min="10005" max="10005" width="0" style="476" hidden="1" customWidth="1"/>
    <col min="10006" max="10006" width="5.6640625" style="476" customWidth="1"/>
    <col min="10007" max="10240" width="8.88671875" style="476"/>
    <col min="10241" max="10242" width="3.33203125" style="476" customWidth="1"/>
    <col min="10243" max="10243" width="4.6640625" style="476" customWidth="1"/>
    <col min="10244" max="10244" width="2.88671875" style="476" customWidth="1"/>
    <col min="10245" max="10245" width="5.6640625" style="476" customWidth="1"/>
    <col min="10246" max="10246" width="12.6640625" style="476" customWidth="1"/>
    <col min="10247" max="10247" width="2.6640625" style="476" customWidth="1"/>
    <col min="10248" max="10248" width="6.5546875" style="476" customWidth="1"/>
    <col min="10249" max="10249" width="5.88671875" style="476" customWidth="1"/>
    <col min="10250" max="10250" width="1.6640625" style="476" customWidth="1"/>
    <col min="10251" max="10251" width="10.6640625" style="476" customWidth="1"/>
    <col min="10252" max="10252" width="1.6640625" style="476" customWidth="1"/>
    <col min="10253" max="10253" width="10.6640625" style="476" customWidth="1"/>
    <col min="10254" max="10254" width="1.6640625" style="476" customWidth="1"/>
    <col min="10255" max="10255" width="10.6640625" style="476" customWidth="1"/>
    <col min="10256" max="10256" width="1.6640625" style="476" customWidth="1"/>
    <col min="10257" max="10257" width="10.6640625" style="476" customWidth="1"/>
    <col min="10258" max="10258" width="1.6640625" style="476" customWidth="1"/>
    <col min="10259" max="10259" width="8.88671875" style="476"/>
    <col min="10260" max="10260" width="8.6640625" style="476" customWidth="1"/>
    <col min="10261" max="10261" width="0" style="476" hidden="1" customWidth="1"/>
    <col min="10262" max="10262" width="5.6640625" style="476" customWidth="1"/>
    <col min="10263" max="10496" width="8.88671875" style="476"/>
    <col min="10497" max="10498" width="3.33203125" style="476" customWidth="1"/>
    <col min="10499" max="10499" width="4.6640625" style="476" customWidth="1"/>
    <col min="10500" max="10500" width="2.88671875" style="476" customWidth="1"/>
    <col min="10501" max="10501" width="5.6640625" style="476" customWidth="1"/>
    <col min="10502" max="10502" width="12.6640625" style="476" customWidth="1"/>
    <col min="10503" max="10503" width="2.6640625" style="476" customWidth="1"/>
    <col min="10504" max="10504" width="6.5546875" style="476" customWidth="1"/>
    <col min="10505" max="10505" width="5.88671875" style="476" customWidth="1"/>
    <col min="10506" max="10506" width="1.6640625" style="476" customWidth="1"/>
    <col min="10507" max="10507" width="10.6640625" style="476" customWidth="1"/>
    <col min="10508" max="10508" width="1.6640625" style="476" customWidth="1"/>
    <col min="10509" max="10509" width="10.6640625" style="476" customWidth="1"/>
    <col min="10510" max="10510" width="1.6640625" style="476" customWidth="1"/>
    <col min="10511" max="10511" width="10.6640625" style="476" customWidth="1"/>
    <col min="10512" max="10512" width="1.6640625" style="476" customWidth="1"/>
    <col min="10513" max="10513" width="10.6640625" style="476" customWidth="1"/>
    <col min="10514" max="10514" width="1.6640625" style="476" customWidth="1"/>
    <col min="10515" max="10515" width="8.88671875" style="476"/>
    <col min="10516" max="10516" width="8.6640625" style="476" customWidth="1"/>
    <col min="10517" max="10517" width="0" style="476" hidden="1" customWidth="1"/>
    <col min="10518" max="10518" width="5.6640625" style="476" customWidth="1"/>
    <col min="10519" max="10752" width="8.88671875" style="476"/>
    <col min="10753" max="10754" width="3.33203125" style="476" customWidth="1"/>
    <col min="10755" max="10755" width="4.6640625" style="476" customWidth="1"/>
    <col min="10756" max="10756" width="2.88671875" style="476" customWidth="1"/>
    <col min="10757" max="10757" width="5.6640625" style="476" customWidth="1"/>
    <col min="10758" max="10758" width="12.6640625" style="476" customWidth="1"/>
    <col min="10759" max="10759" width="2.6640625" style="476" customWidth="1"/>
    <col min="10760" max="10760" width="6.5546875" style="476" customWidth="1"/>
    <col min="10761" max="10761" width="5.88671875" style="476" customWidth="1"/>
    <col min="10762" max="10762" width="1.6640625" style="476" customWidth="1"/>
    <col min="10763" max="10763" width="10.6640625" style="476" customWidth="1"/>
    <col min="10764" max="10764" width="1.6640625" style="476" customWidth="1"/>
    <col min="10765" max="10765" width="10.6640625" style="476" customWidth="1"/>
    <col min="10766" max="10766" width="1.6640625" style="476" customWidth="1"/>
    <col min="10767" max="10767" width="10.6640625" style="476" customWidth="1"/>
    <col min="10768" max="10768" width="1.6640625" style="476" customWidth="1"/>
    <col min="10769" max="10769" width="10.6640625" style="476" customWidth="1"/>
    <col min="10770" max="10770" width="1.6640625" style="476" customWidth="1"/>
    <col min="10771" max="10771" width="8.88671875" style="476"/>
    <col min="10772" max="10772" width="8.6640625" style="476" customWidth="1"/>
    <col min="10773" max="10773" width="0" style="476" hidden="1" customWidth="1"/>
    <col min="10774" max="10774" width="5.6640625" style="476" customWidth="1"/>
    <col min="10775" max="11008" width="8.88671875" style="476"/>
    <col min="11009" max="11010" width="3.33203125" style="476" customWidth="1"/>
    <col min="11011" max="11011" width="4.6640625" style="476" customWidth="1"/>
    <col min="11012" max="11012" width="2.88671875" style="476" customWidth="1"/>
    <col min="11013" max="11013" width="5.6640625" style="476" customWidth="1"/>
    <col min="11014" max="11014" width="12.6640625" style="476" customWidth="1"/>
    <col min="11015" max="11015" width="2.6640625" style="476" customWidth="1"/>
    <col min="11016" max="11016" width="6.5546875" style="476" customWidth="1"/>
    <col min="11017" max="11017" width="5.88671875" style="476" customWidth="1"/>
    <col min="11018" max="11018" width="1.6640625" style="476" customWidth="1"/>
    <col min="11019" max="11019" width="10.6640625" style="476" customWidth="1"/>
    <col min="11020" max="11020" width="1.6640625" style="476" customWidth="1"/>
    <col min="11021" max="11021" width="10.6640625" style="476" customWidth="1"/>
    <col min="11022" max="11022" width="1.6640625" style="476" customWidth="1"/>
    <col min="11023" max="11023" width="10.6640625" style="476" customWidth="1"/>
    <col min="11024" max="11024" width="1.6640625" style="476" customWidth="1"/>
    <col min="11025" max="11025" width="10.6640625" style="476" customWidth="1"/>
    <col min="11026" max="11026" width="1.6640625" style="476" customWidth="1"/>
    <col min="11027" max="11027" width="8.88671875" style="476"/>
    <col min="11028" max="11028" width="8.6640625" style="476" customWidth="1"/>
    <col min="11029" max="11029" width="0" style="476" hidden="1" customWidth="1"/>
    <col min="11030" max="11030" width="5.6640625" style="476" customWidth="1"/>
    <col min="11031" max="11264" width="8.88671875" style="476"/>
    <col min="11265" max="11266" width="3.33203125" style="476" customWidth="1"/>
    <col min="11267" max="11267" width="4.6640625" style="476" customWidth="1"/>
    <col min="11268" max="11268" width="2.88671875" style="476" customWidth="1"/>
    <col min="11269" max="11269" width="5.6640625" style="476" customWidth="1"/>
    <col min="11270" max="11270" width="12.6640625" style="476" customWidth="1"/>
    <col min="11271" max="11271" width="2.6640625" style="476" customWidth="1"/>
    <col min="11272" max="11272" width="6.5546875" style="476" customWidth="1"/>
    <col min="11273" max="11273" width="5.88671875" style="476" customWidth="1"/>
    <col min="11274" max="11274" width="1.6640625" style="476" customWidth="1"/>
    <col min="11275" max="11275" width="10.6640625" style="476" customWidth="1"/>
    <col min="11276" max="11276" width="1.6640625" style="476" customWidth="1"/>
    <col min="11277" max="11277" width="10.6640625" style="476" customWidth="1"/>
    <col min="11278" max="11278" width="1.6640625" style="476" customWidth="1"/>
    <col min="11279" max="11279" width="10.6640625" style="476" customWidth="1"/>
    <col min="11280" max="11280" width="1.6640625" style="476" customWidth="1"/>
    <col min="11281" max="11281" width="10.6640625" style="476" customWidth="1"/>
    <col min="11282" max="11282" width="1.6640625" style="476" customWidth="1"/>
    <col min="11283" max="11283" width="8.88671875" style="476"/>
    <col min="11284" max="11284" width="8.6640625" style="476" customWidth="1"/>
    <col min="11285" max="11285" width="0" style="476" hidden="1" customWidth="1"/>
    <col min="11286" max="11286" width="5.6640625" style="476" customWidth="1"/>
    <col min="11287" max="11520" width="8.88671875" style="476"/>
    <col min="11521" max="11522" width="3.33203125" style="476" customWidth="1"/>
    <col min="11523" max="11523" width="4.6640625" style="476" customWidth="1"/>
    <col min="11524" max="11524" width="2.88671875" style="476" customWidth="1"/>
    <col min="11525" max="11525" width="5.6640625" style="476" customWidth="1"/>
    <col min="11526" max="11526" width="12.6640625" style="476" customWidth="1"/>
    <col min="11527" max="11527" width="2.6640625" style="476" customWidth="1"/>
    <col min="11528" max="11528" width="6.5546875" style="476" customWidth="1"/>
    <col min="11529" max="11529" width="5.88671875" style="476" customWidth="1"/>
    <col min="11530" max="11530" width="1.6640625" style="476" customWidth="1"/>
    <col min="11531" max="11531" width="10.6640625" style="476" customWidth="1"/>
    <col min="11532" max="11532" width="1.6640625" style="476" customWidth="1"/>
    <col min="11533" max="11533" width="10.6640625" style="476" customWidth="1"/>
    <col min="11534" max="11534" width="1.6640625" style="476" customWidth="1"/>
    <col min="11535" max="11535" width="10.6640625" style="476" customWidth="1"/>
    <col min="11536" max="11536" width="1.6640625" style="476" customWidth="1"/>
    <col min="11537" max="11537" width="10.6640625" style="476" customWidth="1"/>
    <col min="11538" max="11538" width="1.6640625" style="476" customWidth="1"/>
    <col min="11539" max="11539" width="8.88671875" style="476"/>
    <col min="11540" max="11540" width="8.6640625" style="476" customWidth="1"/>
    <col min="11541" max="11541" width="0" style="476" hidden="1" customWidth="1"/>
    <col min="11542" max="11542" width="5.6640625" style="476" customWidth="1"/>
    <col min="11543" max="11776" width="8.88671875" style="476"/>
    <col min="11777" max="11778" width="3.33203125" style="476" customWidth="1"/>
    <col min="11779" max="11779" width="4.6640625" style="476" customWidth="1"/>
    <col min="11780" max="11780" width="2.88671875" style="476" customWidth="1"/>
    <col min="11781" max="11781" width="5.6640625" style="476" customWidth="1"/>
    <col min="11782" max="11782" width="12.6640625" style="476" customWidth="1"/>
    <col min="11783" max="11783" width="2.6640625" style="476" customWidth="1"/>
    <col min="11784" max="11784" width="6.5546875" style="476" customWidth="1"/>
    <col min="11785" max="11785" width="5.88671875" style="476" customWidth="1"/>
    <col min="11786" max="11786" width="1.6640625" style="476" customWidth="1"/>
    <col min="11787" max="11787" width="10.6640625" style="476" customWidth="1"/>
    <col min="11788" max="11788" width="1.6640625" style="476" customWidth="1"/>
    <col min="11789" max="11789" width="10.6640625" style="476" customWidth="1"/>
    <col min="11790" max="11790" width="1.6640625" style="476" customWidth="1"/>
    <col min="11791" max="11791" width="10.6640625" style="476" customWidth="1"/>
    <col min="11792" max="11792" width="1.6640625" style="476" customWidth="1"/>
    <col min="11793" max="11793" width="10.6640625" style="476" customWidth="1"/>
    <col min="11794" max="11794" width="1.6640625" style="476" customWidth="1"/>
    <col min="11795" max="11795" width="8.88671875" style="476"/>
    <col min="11796" max="11796" width="8.6640625" style="476" customWidth="1"/>
    <col min="11797" max="11797" width="0" style="476" hidden="1" customWidth="1"/>
    <col min="11798" max="11798" width="5.6640625" style="476" customWidth="1"/>
    <col min="11799" max="12032" width="8.88671875" style="476"/>
    <col min="12033" max="12034" width="3.33203125" style="476" customWidth="1"/>
    <col min="12035" max="12035" width="4.6640625" style="476" customWidth="1"/>
    <col min="12036" max="12036" width="2.88671875" style="476" customWidth="1"/>
    <col min="12037" max="12037" width="5.6640625" style="476" customWidth="1"/>
    <col min="12038" max="12038" width="12.6640625" style="476" customWidth="1"/>
    <col min="12039" max="12039" width="2.6640625" style="476" customWidth="1"/>
    <col min="12040" max="12040" width="6.5546875" style="476" customWidth="1"/>
    <col min="12041" max="12041" width="5.88671875" style="476" customWidth="1"/>
    <col min="12042" max="12042" width="1.6640625" style="476" customWidth="1"/>
    <col min="12043" max="12043" width="10.6640625" style="476" customWidth="1"/>
    <col min="12044" max="12044" width="1.6640625" style="476" customWidth="1"/>
    <col min="12045" max="12045" width="10.6640625" style="476" customWidth="1"/>
    <col min="12046" max="12046" width="1.6640625" style="476" customWidth="1"/>
    <col min="12047" max="12047" width="10.6640625" style="476" customWidth="1"/>
    <col min="12048" max="12048" width="1.6640625" style="476" customWidth="1"/>
    <col min="12049" max="12049" width="10.6640625" style="476" customWidth="1"/>
    <col min="12050" max="12050" width="1.6640625" style="476" customWidth="1"/>
    <col min="12051" max="12051" width="8.88671875" style="476"/>
    <col min="12052" max="12052" width="8.6640625" style="476" customWidth="1"/>
    <col min="12053" max="12053" width="0" style="476" hidden="1" customWidth="1"/>
    <col min="12054" max="12054" width="5.6640625" style="476" customWidth="1"/>
    <col min="12055" max="12288" width="8.88671875" style="476"/>
    <col min="12289" max="12290" width="3.33203125" style="476" customWidth="1"/>
    <col min="12291" max="12291" width="4.6640625" style="476" customWidth="1"/>
    <col min="12292" max="12292" width="2.88671875" style="476" customWidth="1"/>
    <col min="12293" max="12293" width="5.6640625" style="476" customWidth="1"/>
    <col min="12294" max="12294" width="12.6640625" style="476" customWidth="1"/>
    <col min="12295" max="12295" width="2.6640625" style="476" customWidth="1"/>
    <col min="12296" max="12296" width="6.5546875" style="476" customWidth="1"/>
    <col min="12297" max="12297" width="5.88671875" style="476" customWidth="1"/>
    <col min="12298" max="12298" width="1.6640625" style="476" customWidth="1"/>
    <col min="12299" max="12299" width="10.6640625" style="476" customWidth="1"/>
    <col min="12300" max="12300" width="1.6640625" style="476" customWidth="1"/>
    <col min="12301" max="12301" width="10.6640625" style="476" customWidth="1"/>
    <col min="12302" max="12302" width="1.6640625" style="476" customWidth="1"/>
    <col min="12303" max="12303" width="10.6640625" style="476" customWidth="1"/>
    <col min="12304" max="12304" width="1.6640625" style="476" customWidth="1"/>
    <col min="12305" max="12305" width="10.6640625" style="476" customWidth="1"/>
    <col min="12306" max="12306" width="1.6640625" style="476" customWidth="1"/>
    <col min="12307" max="12307" width="8.88671875" style="476"/>
    <col min="12308" max="12308" width="8.6640625" style="476" customWidth="1"/>
    <col min="12309" max="12309" width="0" style="476" hidden="1" customWidth="1"/>
    <col min="12310" max="12310" width="5.6640625" style="476" customWidth="1"/>
    <col min="12311" max="12544" width="8.88671875" style="476"/>
    <col min="12545" max="12546" width="3.33203125" style="476" customWidth="1"/>
    <col min="12547" max="12547" width="4.6640625" style="476" customWidth="1"/>
    <col min="12548" max="12548" width="2.88671875" style="476" customWidth="1"/>
    <col min="12549" max="12549" width="5.6640625" style="476" customWidth="1"/>
    <col min="12550" max="12550" width="12.6640625" style="476" customWidth="1"/>
    <col min="12551" max="12551" width="2.6640625" style="476" customWidth="1"/>
    <col min="12552" max="12552" width="6.5546875" style="476" customWidth="1"/>
    <col min="12553" max="12553" width="5.88671875" style="476" customWidth="1"/>
    <col min="12554" max="12554" width="1.6640625" style="476" customWidth="1"/>
    <col min="12555" max="12555" width="10.6640625" style="476" customWidth="1"/>
    <col min="12556" max="12556" width="1.6640625" style="476" customWidth="1"/>
    <col min="12557" max="12557" width="10.6640625" style="476" customWidth="1"/>
    <col min="12558" max="12558" width="1.6640625" style="476" customWidth="1"/>
    <col min="12559" max="12559" width="10.6640625" style="476" customWidth="1"/>
    <col min="12560" max="12560" width="1.6640625" style="476" customWidth="1"/>
    <col min="12561" max="12561" width="10.6640625" style="476" customWidth="1"/>
    <col min="12562" max="12562" width="1.6640625" style="476" customWidth="1"/>
    <col min="12563" max="12563" width="8.88671875" style="476"/>
    <col min="12564" max="12564" width="8.6640625" style="476" customWidth="1"/>
    <col min="12565" max="12565" width="0" style="476" hidden="1" customWidth="1"/>
    <col min="12566" max="12566" width="5.6640625" style="476" customWidth="1"/>
    <col min="12567" max="12800" width="8.88671875" style="476"/>
    <col min="12801" max="12802" width="3.33203125" style="476" customWidth="1"/>
    <col min="12803" max="12803" width="4.6640625" style="476" customWidth="1"/>
    <col min="12804" max="12804" width="2.88671875" style="476" customWidth="1"/>
    <col min="12805" max="12805" width="5.6640625" style="476" customWidth="1"/>
    <col min="12806" max="12806" width="12.6640625" style="476" customWidth="1"/>
    <col min="12807" max="12807" width="2.6640625" style="476" customWidth="1"/>
    <col min="12808" max="12808" width="6.5546875" style="476" customWidth="1"/>
    <col min="12809" max="12809" width="5.88671875" style="476" customWidth="1"/>
    <col min="12810" max="12810" width="1.6640625" style="476" customWidth="1"/>
    <col min="12811" max="12811" width="10.6640625" style="476" customWidth="1"/>
    <col min="12812" max="12812" width="1.6640625" style="476" customWidth="1"/>
    <col min="12813" max="12813" width="10.6640625" style="476" customWidth="1"/>
    <col min="12814" max="12814" width="1.6640625" style="476" customWidth="1"/>
    <col min="12815" max="12815" width="10.6640625" style="476" customWidth="1"/>
    <col min="12816" max="12816" width="1.6640625" style="476" customWidth="1"/>
    <col min="12817" max="12817" width="10.6640625" style="476" customWidth="1"/>
    <col min="12818" max="12818" width="1.6640625" style="476" customWidth="1"/>
    <col min="12819" max="12819" width="8.88671875" style="476"/>
    <col min="12820" max="12820" width="8.6640625" style="476" customWidth="1"/>
    <col min="12821" max="12821" width="0" style="476" hidden="1" customWidth="1"/>
    <col min="12822" max="12822" width="5.6640625" style="476" customWidth="1"/>
    <col min="12823" max="13056" width="8.88671875" style="476"/>
    <col min="13057" max="13058" width="3.33203125" style="476" customWidth="1"/>
    <col min="13059" max="13059" width="4.6640625" style="476" customWidth="1"/>
    <col min="13060" max="13060" width="2.88671875" style="476" customWidth="1"/>
    <col min="13061" max="13061" width="5.6640625" style="476" customWidth="1"/>
    <col min="13062" max="13062" width="12.6640625" style="476" customWidth="1"/>
    <col min="13063" max="13063" width="2.6640625" style="476" customWidth="1"/>
    <col min="13064" max="13064" width="6.5546875" style="476" customWidth="1"/>
    <col min="13065" max="13065" width="5.88671875" style="476" customWidth="1"/>
    <col min="13066" max="13066" width="1.6640625" style="476" customWidth="1"/>
    <col min="13067" max="13067" width="10.6640625" style="476" customWidth="1"/>
    <col min="13068" max="13068" width="1.6640625" style="476" customWidth="1"/>
    <col min="13069" max="13069" width="10.6640625" style="476" customWidth="1"/>
    <col min="13070" max="13070" width="1.6640625" style="476" customWidth="1"/>
    <col min="13071" max="13071" width="10.6640625" style="476" customWidth="1"/>
    <col min="13072" max="13072" width="1.6640625" style="476" customWidth="1"/>
    <col min="13073" max="13073" width="10.6640625" style="476" customWidth="1"/>
    <col min="13074" max="13074" width="1.6640625" style="476" customWidth="1"/>
    <col min="13075" max="13075" width="8.88671875" style="476"/>
    <col min="13076" max="13076" width="8.6640625" style="476" customWidth="1"/>
    <col min="13077" max="13077" width="0" style="476" hidden="1" customWidth="1"/>
    <col min="13078" max="13078" width="5.6640625" style="476" customWidth="1"/>
    <col min="13079" max="13312" width="8.88671875" style="476"/>
    <col min="13313" max="13314" width="3.33203125" style="476" customWidth="1"/>
    <col min="13315" max="13315" width="4.6640625" style="476" customWidth="1"/>
    <col min="13316" max="13316" width="2.88671875" style="476" customWidth="1"/>
    <col min="13317" max="13317" width="5.6640625" style="476" customWidth="1"/>
    <col min="13318" max="13318" width="12.6640625" style="476" customWidth="1"/>
    <col min="13319" max="13319" width="2.6640625" style="476" customWidth="1"/>
    <col min="13320" max="13320" width="6.5546875" style="476" customWidth="1"/>
    <col min="13321" max="13321" width="5.88671875" style="476" customWidth="1"/>
    <col min="13322" max="13322" width="1.6640625" style="476" customWidth="1"/>
    <col min="13323" max="13323" width="10.6640625" style="476" customWidth="1"/>
    <col min="13324" max="13324" width="1.6640625" style="476" customWidth="1"/>
    <col min="13325" max="13325" width="10.6640625" style="476" customWidth="1"/>
    <col min="13326" max="13326" width="1.6640625" style="476" customWidth="1"/>
    <col min="13327" max="13327" width="10.6640625" style="476" customWidth="1"/>
    <col min="13328" max="13328" width="1.6640625" style="476" customWidth="1"/>
    <col min="13329" max="13329" width="10.6640625" style="476" customWidth="1"/>
    <col min="13330" max="13330" width="1.6640625" style="476" customWidth="1"/>
    <col min="13331" max="13331" width="8.88671875" style="476"/>
    <col min="13332" max="13332" width="8.6640625" style="476" customWidth="1"/>
    <col min="13333" max="13333" width="0" style="476" hidden="1" customWidth="1"/>
    <col min="13334" max="13334" width="5.6640625" style="476" customWidth="1"/>
    <col min="13335" max="13568" width="8.88671875" style="476"/>
    <col min="13569" max="13570" width="3.33203125" style="476" customWidth="1"/>
    <col min="13571" max="13571" width="4.6640625" style="476" customWidth="1"/>
    <col min="13572" max="13572" width="2.88671875" style="476" customWidth="1"/>
    <col min="13573" max="13573" width="5.6640625" style="476" customWidth="1"/>
    <col min="13574" max="13574" width="12.6640625" style="476" customWidth="1"/>
    <col min="13575" max="13575" width="2.6640625" style="476" customWidth="1"/>
    <col min="13576" max="13576" width="6.5546875" style="476" customWidth="1"/>
    <col min="13577" max="13577" width="5.88671875" style="476" customWidth="1"/>
    <col min="13578" max="13578" width="1.6640625" style="476" customWidth="1"/>
    <col min="13579" max="13579" width="10.6640625" style="476" customWidth="1"/>
    <col min="13580" max="13580" width="1.6640625" style="476" customWidth="1"/>
    <col min="13581" max="13581" width="10.6640625" style="476" customWidth="1"/>
    <col min="13582" max="13582" width="1.6640625" style="476" customWidth="1"/>
    <col min="13583" max="13583" width="10.6640625" style="476" customWidth="1"/>
    <col min="13584" max="13584" width="1.6640625" style="476" customWidth="1"/>
    <col min="13585" max="13585" width="10.6640625" style="476" customWidth="1"/>
    <col min="13586" max="13586" width="1.6640625" style="476" customWidth="1"/>
    <col min="13587" max="13587" width="8.88671875" style="476"/>
    <col min="13588" max="13588" width="8.6640625" style="476" customWidth="1"/>
    <col min="13589" max="13589" width="0" style="476" hidden="1" customWidth="1"/>
    <col min="13590" max="13590" width="5.6640625" style="476" customWidth="1"/>
    <col min="13591" max="13824" width="8.88671875" style="476"/>
    <col min="13825" max="13826" width="3.33203125" style="476" customWidth="1"/>
    <col min="13827" max="13827" width="4.6640625" style="476" customWidth="1"/>
    <col min="13828" max="13828" width="2.88671875" style="476" customWidth="1"/>
    <col min="13829" max="13829" width="5.6640625" style="476" customWidth="1"/>
    <col min="13830" max="13830" width="12.6640625" style="476" customWidth="1"/>
    <col min="13831" max="13831" width="2.6640625" style="476" customWidth="1"/>
    <col min="13832" max="13832" width="6.5546875" style="476" customWidth="1"/>
    <col min="13833" max="13833" width="5.88671875" style="476" customWidth="1"/>
    <col min="13834" max="13834" width="1.6640625" style="476" customWidth="1"/>
    <col min="13835" max="13835" width="10.6640625" style="476" customWidth="1"/>
    <col min="13836" max="13836" width="1.6640625" style="476" customWidth="1"/>
    <col min="13837" max="13837" width="10.6640625" style="476" customWidth="1"/>
    <col min="13838" max="13838" width="1.6640625" style="476" customWidth="1"/>
    <col min="13839" max="13839" width="10.6640625" style="476" customWidth="1"/>
    <col min="13840" max="13840" width="1.6640625" style="476" customWidth="1"/>
    <col min="13841" max="13841" width="10.6640625" style="476" customWidth="1"/>
    <col min="13842" max="13842" width="1.6640625" style="476" customWidth="1"/>
    <col min="13843" max="13843" width="8.88671875" style="476"/>
    <col min="13844" max="13844" width="8.6640625" style="476" customWidth="1"/>
    <col min="13845" max="13845" width="0" style="476" hidden="1" customWidth="1"/>
    <col min="13846" max="13846" width="5.6640625" style="476" customWidth="1"/>
    <col min="13847" max="14080" width="8.88671875" style="476"/>
    <col min="14081" max="14082" width="3.33203125" style="476" customWidth="1"/>
    <col min="14083" max="14083" width="4.6640625" style="476" customWidth="1"/>
    <col min="14084" max="14084" width="2.88671875" style="476" customWidth="1"/>
    <col min="14085" max="14085" width="5.6640625" style="476" customWidth="1"/>
    <col min="14086" max="14086" width="12.6640625" style="476" customWidth="1"/>
    <col min="14087" max="14087" width="2.6640625" style="476" customWidth="1"/>
    <col min="14088" max="14088" width="6.5546875" style="476" customWidth="1"/>
    <col min="14089" max="14089" width="5.88671875" style="476" customWidth="1"/>
    <col min="14090" max="14090" width="1.6640625" style="476" customWidth="1"/>
    <col min="14091" max="14091" width="10.6640625" style="476" customWidth="1"/>
    <col min="14092" max="14092" width="1.6640625" style="476" customWidth="1"/>
    <col min="14093" max="14093" width="10.6640625" style="476" customWidth="1"/>
    <col min="14094" max="14094" width="1.6640625" style="476" customWidth="1"/>
    <col min="14095" max="14095" width="10.6640625" style="476" customWidth="1"/>
    <col min="14096" max="14096" width="1.6640625" style="476" customWidth="1"/>
    <col min="14097" max="14097" width="10.6640625" style="476" customWidth="1"/>
    <col min="14098" max="14098" width="1.6640625" style="476" customWidth="1"/>
    <col min="14099" max="14099" width="8.88671875" style="476"/>
    <col min="14100" max="14100" width="8.6640625" style="476" customWidth="1"/>
    <col min="14101" max="14101" width="0" style="476" hidden="1" customWidth="1"/>
    <col min="14102" max="14102" width="5.6640625" style="476" customWidth="1"/>
    <col min="14103" max="14336" width="8.88671875" style="476"/>
    <col min="14337" max="14338" width="3.33203125" style="476" customWidth="1"/>
    <col min="14339" max="14339" width="4.6640625" style="476" customWidth="1"/>
    <col min="14340" max="14340" width="2.88671875" style="476" customWidth="1"/>
    <col min="14341" max="14341" width="5.6640625" style="476" customWidth="1"/>
    <col min="14342" max="14342" width="12.6640625" style="476" customWidth="1"/>
    <col min="14343" max="14343" width="2.6640625" style="476" customWidth="1"/>
    <col min="14344" max="14344" width="6.5546875" style="476" customWidth="1"/>
    <col min="14345" max="14345" width="5.88671875" style="476" customWidth="1"/>
    <col min="14346" max="14346" width="1.6640625" style="476" customWidth="1"/>
    <col min="14347" max="14347" width="10.6640625" style="476" customWidth="1"/>
    <col min="14348" max="14348" width="1.6640625" style="476" customWidth="1"/>
    <col min="14349" max="14349" width="10.6640625" style="476" customWidth="1"/>
    <col min="14350" max="14350" width="1.6640625" style="476" customWidth="1"/>
    <col min="14351" max="14351" width="10.6640625" style="476" customWidth="1"/>
    <col min="14352" max="14352" width="1.6640625" style="476" customWidth="1"/>
    <col min="14353" max="14353" width="10.6640625" style="476" customWidth="1"/>
    <col min="14354" max="14354" width="1.6640625" style="476" customWidth="1"/>
    <col min="14355" max="14355" width="8.88671875" style="476"/>
    <col min="14356" max="14356" width="8.6640625" style="476" customWidth="1"/>
    <col min="14357" max="14357" width="0" style="476" hidden="1" customWidth="1"/>
    <col min="14358" max="14358" width="5.6640625" style="476" customWidth="1"/>
    <col min="14359" max="14592" width="8.88671875" style="476"/>
    <col min="14593" max="14594" width="3.33203125" style="476" customWidth="1"/>
    <col min="14595" max="14595" width="4.6640625" style="476" customWidth="1"/>
    <col min="14596" max="14596" width="2.88671875" style="476" customWidth="1"/>
    <col min="14597" max="14597" width="5.6640625" style="476" customWidth="1"/>
    <col min="14598" max="14598" width="12.6640625" style="476" customWidth="1"/>
    <col min="14599" max="14599" width="2.6640625" style="476" customWidth="1"/>
    <col min="14600" max="14600" width="6.5546875" style="476" customWidth="1"/>
    <col min="14601" max="14601" width="5.88671875" style="476" customWidth="1"/>
    <col min="14602" max="14602" width="1.6640625" style="476" customWidth="1"/>
    <col min="14603" max="14603" width="10.6640625" style="476" customWidth="1"/>
    <col min="14604" max="14604" width="1.6640625" style="476" customWidth="1"/>
    <col min="14605" max="14605" width="10.6640625" style="476" customWidth="1"/>
    <col min="14606" max="14606" width="1.6640625" style="476" customWidth="1"/>
    <col min="14607" max="14607" width="10.6640625" style="476" customWidth="1"/>
    <col min="14608" max="14608" width="1.6640625" style="476" customWidth="1"/>
    <col min="14609" max="14609" width="10.6640625" style="476" customWidth="1"/>
    <col min="14610" max="14610" width="1.6640625" style="476" customWidth="1"/>
    <col min="14611" max="14611" width="8.88671875" style="476"/>
    <col min="14612" max="14612" width="8.6640625" style="476" customWidth="1"/>
    <col min="14613" max="14613" width="0" style="476" hidden="1" customWidth="1"/>
    <col min="14614" max="14614" width="5.6640625" style="476" customWidth="1"/>
    <col min="14615" max="14848" width="8.88671875" style="476"/>
    <col min="14849" max="14850" width="3.33203125" style="476" customWidth="1"/>
    <col min="14851" max="14851" width="4.6640625" style="476" customWidth="1"/>
    <col min="14852" max="14852" width="2.88671875" style="476" customWidth="1"/>
    <col min="14853" max="14853" width="5.6640625" style="476" customWidth="1"/>
    <col min="14854" max="14854" width="12.6640625" style="476" customWidth="1"/>
    <col min="14855" max="14855" width="2.6640625" style="476" customWidth="1"/>
    <col min="14856" max="14856" width="6.5546875" style="476" customWidth="1"/>
    <col min="14857" max="14857" width="5.88671875" style="476" customWidth="1"/>
    <col min="14858" max="14858" width="1.6640625" style="476" customWidth="1"/>
    <col min="14859" max="14859" width="10.6640625" style="476" customWidth="1"/>
    <col min="14860" max="14860" width="1.6640625" style="476" customWidth="1"/>
    <col min="14861" max="14861" width="10.6640625" style="476" customWidth="1"/>
    <col min="14862" max="14862" width="1.6640625" style="476" customWidth="1"/>
    <col min="14863" max="14863" width="10.6640625" style="476" customWidth="1"/>
    <col min="14864" max="14864" width="1.6640625" style="476" customWidth="1"/>
    <col min="14865" max="14865" width="10.6640625" style="476" customWidth="1"/>
    <col min="14866" max="14866" width="1.6640625" style="476" customWidth="1"/>
    <col min="14867" max="14867" width="8.88671875" style="476"/>
    <col min="14868" max="14868" width="8.6640625" style="476" customWidth="1"/>
    <col min="14869" max="14869" width="0" style="476" hidden="1" customWidth="1"/>
    <col min="14870" max="14870" width="5.6640625" style="476" customWidth="1"/>
    <col min="14871" max="15104" width="8.88671875" style="476"/>
    <col min="15105" max="15106" width="3.33203125" style="476" customWidth="1"/>
    <col min="15107" max="15107" width="4.6640625" style="476" customWidth="1"/>
    <col min="15108" max="15108" width="2.88671875" style="476" customWidth="1"/>
    <col min="15109" max="15109" width="5.6640625" style="476" customWidth="1"/>
    <col min="15110" max="15110" width="12.6640625" style="476" customWidth="1"/>
    <col min="15111" max="15111" width="2.6640625" style="476" customWidth="1"/>
    <col min="15112" max="15112" width="6.5546875" style="476" customWidth="1"/>
    <col min="15113" max="15113" width="5.88671875" style="476" customWidth="1"/>
    <col min="15114" max="15114" width="1.6640625" style="476" customWidth="1"/>
    <col min="15115" max="15115" width="10.6640625" style="476" customWidth="1"/>
    <col min="15116" max="15116" width="1.6640625" style="476" customWidth="1"/>
    <col min="15117" max="15117" width="10.6640625" style="476" customWidth="1"/>
    <col min="15118" max="15118" width="1.6640625" style="476" customWidth="1"/>
    <col min="15119" max="15119" width="10.6640625" style="476" customWidth="1"/>
    <col min="15120" max="15120" width="1.6640625" style="476" customWidth="1"/>
    <col min="15121" max="15121" width="10.6640625" style="476" customWidth="1"/>
    <col min="15122" max="15122" width="1.6640625" style="476" customWidth="1"/>
    <col min="15123" max="15123" width="8.88671875" style="476"/>
    <col min="15124" max="15124" width="8.6640625" style="476" customWidth="1"/>
    <col min="15125" max="15125" width="0" style="476" hidden="1" customWidth="1"/>
    <col min="15126" max="15126" width="5.6640625" style="476" customWidth="1"/>
    <col min="15127" max="15360" width="8.88671875" style="476"/>
    <col min="15361" max="15362" width="3.33203125" style="476" customWidth="1"/>
    <col min="15363" max="15363" width="4.6640625" style="476" customWidth="1"/>
    <col min="15364" max="15364" width="2.88671875" style="476" customWidth="1"/>
    <col min="15365" max="15365" width="5.6640625" style="476" customWidth="1"/>
    <col min="15366" max="15366" width="12.6640625" style="476" customWidth="1"/>
    <col min="15367" max="15367" width="2.6640625" style="476" customWidth="1"/>
    <col min="15368" max="15368" width="6.5546875" style="476" customWidth="1"/>
    <col min="15369" max="15369" width="5.88671875" style="476" customWidth="1"/>
    <col min="15370" max="15370" width="1.6640625" style="476" customWidth="1"/>
    <col min="15371" max="15371" width="10.6640625" style="476" customWidth="1"/>
    <col min="15372" max="15372" width="1.6640625" style="476" customWidth="1"/>
    <col min="15373" max="15373" width="10.6640625" style="476" customWidth="1"/>
    <col min="15374" max="15374" width="1.6640625" style="476" customWidth="1"/>
    <col min="15375" max="15375" width="10.6640625" style="476" customWidth="1"/>
    <col min="15376" max="15376" width="1.6640625" style="476" customWidth="1"/>
    <col min="15377" max="15377" width="10.6640625" style="476" customWidth="1"/>
    <col min="15378" max="15378" width="1.6640625" style="476" customWidth="1"/>
    <col min="15379" max="15379" width="8.88671875" style="476"/>
    <col min="15380" max="15380" width="8.6640625" style="476" customWidth="1"/>
    <col min="15381" max="15381" width="0" style="476" hidden="1" customWidth="1"/>
    <col min="15382" max="15382" width="5.6640625" style="476" customWidth="1"/>
    <col min="15383" max="15616" width="8.88671875" style="476"/>
    <col min="15617" max="15618" width="3.33203125" style="476" customWidth="1"/>
    <col min="15619" max="15619" width="4.6640625" style="476" customWidth="1"/>
    <col min="15620" max="15620" width="2.88671875" style="476" customWidth="1"/>
    <col min="15621" max="15621" width="5.6640625" style="476" customWidth="1"/>
    <col min="15622" max="15622" width="12.6640625" style="476" customWidth="1"/>
    <col min="15623" max="15623" width="2.6640625" style="476" customWidth="1"/>
    <col min="15624" max="15624" width="6.5546875" style="476" customWidth="1"/>
    <col min="15625" max="15625" width="5.88671875" style="476" customWidth="1"/>
    <col min="15626" max="15626" width="1.6640625" style="476" customWidth="1"/>
    <col min="15627" max="15627" width="10.6640625" style="476" customWidth="1"/>
    <col min="15628" max="15628" width="1.6640625" style="476" customWidth="1"/>
    <col min="15629" max="15629" width="10.6640625" style="476" customWidth="1"/>
    <col min="15630" max="15630" width="1.6640625" style="476" customWidth="1"/>
    <col min="15631" max="15631" width="10.6640625" style="476" customWidth="1"/>
    <col min="15632" max="15632" width="1.6640625" style="476" customWidth="1"/>
    <col min="15633" max="15633" width="10.6640625" style="476" customWidth="1"/>
    <col min="15634" max="15634" width="1.6640625" style="476" customWidth="1"/>
    <col min="15635" max="15635" width="8.88671875" style="476"/>
    <col min="15636" max="15636" width="8.6640625" style="476" customWidth="1"/>
    <col min="15637" max="15637" width="0" style="476" hidden="1" customWidth="1"/>
    <col min="15638" max="15638" width="5.6640625" style="476" customWidth="1"/>
    <col min="15639" max="15872" width="8.88671875" style="476"/>
    <col min="15873" max="15874" width="3.33203125" style="476" customWidth="1"/>
    <col min="15875" max="15875" width="4.6640625" style="476" customWidth="1"/>
    <col min="15876" max="15876" width="2.88671875" style="476" customWidth="1"/>
    <col min="15877" max="15877" width="5.6640625" style="476" customWidth="1"/>
    <col min="15878" max="15878" width="12.6640625" style="476" customWidth="1"/>
    <col min="15879" max="15879" width="2.6640625" style="476" customWidth="1"/>
    <col min="15880" max="15880" width="6.5546875" style="476" customWidth="1"/>
    <col min="15881" max="15881" width="5.88671875" style="476" customWidth="1"/>
    <col min="15882" max="15882" width="1.6640625" style="476" customWidth="1"/>
    <col min="15883" max="15883" width="10.6640625" style="476" customWidth="1"/>
    <col min="15884" max="15884" width="1.6640625" style="476" customWidth="1"/>
    <col min="15885" max="15885" width="10.6640625" style="476" customWidth="1"/>
    <col min="15886" max="15886" width="1.6640625" style="476" customWidth="1"/>
    <col min="15887" max="15887" width="10.6640625" style="476" customWidth="1"/>
    <col min="15888" max="15888" width="1.6640625" style="476" customWidth="1"/>
    <col min="15889" max="15889" width="10.6640625" style="476" customWidth="1"/>
    <col min="15890" max="15890" width="1.6640625" style="476" customWidth="1"/>
    <col min="15891" max="15891" width="8.88671875" style="476"/>
    <col min="15892" max="15892" width="8.6640625" style="476" customWidth="1"/>
    <col min="15893" max="15893" width="0" style="476" hidden="1" customWidth="1"/>
    <col min="15894" max="15894" width="5.6640625" style="476" customWidth="1"/>
    <col min="15895" max="16128" width="8.88671875" style="476"/>
    <col min="16129" max="16130" width="3.33203125" style="476" customWidth="1"/>
    <col min="16131" max="16131" width="4.6640625" style="476" customWidth="1"/>
    <col min="16132" max="16132" width="2.88671875" style="476" customWidth="1"/>
    <col min="16133" max="16133" width="5.6640625" style="476" customWidth="1"/>
    <col min="16134" max="16134" width="12.6640625" style="476" customWidth="1"/>
    <col min="16135" max="16135" width="2.6640625" style="476" customWidth="1"/>
    <col min="16136" max="16136" width="6.5546875" style="476" customWidth="1"/>
    <col min="16137" max="16137" width="5.88671875" style="476" customWidth="1"/>
    <col min="16138" max="16138" width="1.6640625" style="476" customWidth="1"/>
    <col min="16139" max="16139" width="10.6640625" style="476" customWidth="1"/>
    <col min="16140" max="16140" width="1.6640625" style="476" customWidth="1"/>
    <col min="16141" max="16141" width="10.6640625" style="476" customWidth="1"/>
    <col min="16142" max="16142" width="1.6640625" style="476" customWidth="1"/>
    <col min="16143" max="16143" width="10.6640625" style="476" customWidth="1"/>
    <col min="16144" max="16144" width="1.6640625" style="476" customWidth="1"/>
    <col min="16145" max="16145" width="10.6640625" style="476" customWidth="1"/>
    <col min="16146" max="16146" width="1.6640625" style="476" customWidth="1"/>
    <col min="16147" max="16147" width="8.88671875" style="476"/>
    <col min="16148" max="16148" width="8.6640625" style="476" customWidth="1"/>
    <col min="16149" max="16149" width="0" style="476" hidden="1" customWidth="1"/>
    <col min="16150" max="16150" width="5.6640625" style="476" customWidth="1"/>
    <col min="16151" max="16384" width="8.88671875" style="476"/>
  </cols>
  <sheetData>
    <row r="1" spans="1:21" s="662" customFormat="1" ht="21.75" customHeight="1" x14ac:dyDescent="0.4">
      <c r="A1" s="581" t="str">
        <f>[2]Altalanos!$A$6</f>
        <v>OB</v>
      </c>
      <c r="B1" s="836"/>
      <c r="I1" s="582"/>
      <c r="J1" s="837"/>
      <c r="K1" s="838" t="s">
        <v>64</v>
      </c>
      <c r="L1" s="838"/>
      <c r="M1" s="839"/>
      <c r="N1" s="837"/>
      <c r="O1" s="837"/>
      <c r="P1" s="837"/>
      <c r="R1" s="837"/>
    </row>
    <row r="2" spans="1:21" s="666" customFormat="1" x14ac:dyDescent="0.25">
      <c r="A2" s="937" t="s">
        <v>462</v>
      </c>
      <c r="B2" s="937"/>
      <c r="C2" s="937"/>
      <c r="D2" s="937"/>
      <c r="E2" s="937"/>
      <c r="F2" s="937"/>
      <c r="G2" s="840"/>
      <c r="J2" s="764"/>
      <c r="K2" s="838"/>
      <c r="L2" s="838"/>
      <c r="M2" s="838"/>
      <c r="N2" s="764"/>
      <c r="P2" s="764"/>
      <c r="R2" s="764"/>
    </row>
    <row r="3" spans="1:21" s="670" customFormat="1" ht="10.5" customHeight="1" x14ac:dyDescent="0.25">
      <c r="A3" s="841" t="s">
        <v>24</v>
      </c>
      <c r="B3" s="841"/>
      <c r="C3" s="841"/>
      <c r="D3" s="841"/>
      <c r="E3" s="841"/>
      <c r="F3" s="841"/>
      <c r="G3" s="841" t="s">
        <v>21</v>
      </c>
      <c r="H3" s="841"/>
      <c r="I3" s="841"/>
      <c r="J3" s="842"/>
      <c r="K3" s="488" t="s">
        <v>29</v>
      </c>
      <c r="L3" s="489"/>
      <c r="M3" s="605"/>
      <c r="N3" s="842"/>
      <c r="O3" s="841"/>
      <c r="P3" s="842"/>
      <c r="Q3" s="841"/>
      <c r="R3" s="843" t="s">
        <v>30</v>
      </c>
    </row>
    <row r="4" spans="1:21" s="674" customFormat="1" ht="11.25" customHeight="1" thickBot="1" x14ac:dyDescent="0.3">
      <c r="A4" s="844">
        <f>[2]Altalanos!$A$10</f>
        <v>0</v>
      </c>
      <c r="B4" s="844"/>
      <c r="C4" s="844"/>
      <c r="D4" s="845"/>
      <c r="E4" s="613"/>
      <c r="F4" s="845"/>
      <c r="G4" s="846">
        <f>[2]Altalanos!$C$10</f>
        <v>0</v>
      </c>
      <c r="H4" s="847"/>
      <c r="I4" s="845"/>
      <c r="J4" s="848"/>
      <c r="K4" s="124"/>
      <c r="L4" s="849"/>
      <c r="M4" s="850"/>
      <c r="N4" s="848"/>
      <c r="O4" s="845"/>
      <c r="P4" s="848"/>
      <c r="Q4" s="845"/>
      <c r="R4" s="619">
        <f>[2]Altalanos!$E$10</f>
        <v>0</v>
      </c>
    </row>
    <row r="5" spans="1:21" s="670" customFormat="1" ht="9.6" x14ac:dyDescent="0.25">
      <c r="A5" s="758"/>
      <c r="B5" s="851" t="s">
        <v>3</v>
      </c>
      <c r="C5" s="852" t="s">
        <v>451</v>
      </c>
      <c r="D5" s="851" t="s">
        <v>40</v>
      </c>
      <c r="E5" s="852" t="s">
        <v>32</v>
      </c>
      <c r="F5" s="853" t="s">
        <v>27</v>
      </c>
      <c r="G5" s="853" t="s">
        <v>28</v>
      </c>
      <c r="H5" s="853"/>
      <c r="I5" s="853" t="s">
        <v>31</v>
      </c>
      <c r="J5" s="853"/>
      <c r="K5" s="851" t="s">
        <v>41</v>
      </c>
      <c r="L5" s="854"/>
      <c r="M5" s="851" t="s">
        <v>58</v>
      </c>
      <c r="N5" s="854"/>
      <c r="O5" s="851" t="s">
        <v>452</v>
      </c>
      <c r="P5" s="854"/>
      <c r="Q5" s="851"/>
      <c r="R5" s="855"/>
    </row>
    <row r="6" spans="1:21" s="670" customFormat="1" ht="3.75" customHeight="1" thickBot="1" x14ac:dyDescent="0.3">
      <c r="A6" s="681"/>
      <c r="B6" s="856"/>
      <c r="C6" s="856"/>
      <c r="D6" s="856"/>
      <c r="E6" s="856"/>
      <c r="F6" s="857"/>
      <c r="G6" s="857"/>
      <c r="H6" s="603"/>
      <c r="I6" s="857"/>
      <c r="J6" s="858"/>
      <c r="K6" s="856"/>
      <c r="L6" s="858"/>
      <c r="M6" s="856"/>
      <c r="N6" s="858"/>
      <c r="O6" s="856"/>
      <c r="P6" s="858"/>
      <c r="Q6" s="856"/>
      <c r="R6" s="859"/>
    </row>
    <row r="7" spans="1:21" s="699" customFormat="1" ht="10.5" customHeight="1" x14ac:dyDescent="0.25">
      <c r="A7" s="860">
        <v>1</v>
      </c>
      <c r="B7" s="861" t="str">
        <f>IF($D7="","",VLOOKUP($D7,'[2]1D ELO (2)'!$A$7:$P$23,14))</f>
        <v/>
      </c>
      <c r="C7" s="861" t="str">
        <f>IF($D7="","",VLOOKUP($D7,'[2]1D ELO (2)'!$A$7:$P$23,15))</f>
        <v/>
      </c>
      <c r="D7" s="862"/>
      <c r="E7" s="863" t="str">
        <f>UPPER(IF($D7="","",VLOOKUP($D7,'[2]1D ELO (2)'!$A$7:$P$23,5)))</f>
        <v/>
      </c>
      <c r="F7" s="884" t="s">
        <v>207</v>
      </c>
      <c r="G7" s="884" t="s">
        <v>208</v>
      </c>
      <c r="H7" s="934"/>
      <c r="I7" s="864"/>
      <c r="J7" s="866"/>
      <c r="K7" s="867"/>
      <c r="L7" s="868"/>
      <c r="M7" s="867"/>
      <c r="N7" s="868"/>
      <c r="O7" s="867"/>
      <c r="P7" s="868"/>
      <c r="Q7" s="867"/>
      <c r="R7" s="694"/>
      <c r="S7" s="697"/>
      <c r="U7" s="869" t="str">
        <f>[2]Birók!P21</f>
        <v>Bíró</v>
      </c>
    </row>
    <row r="8" spans="1:21" s="699" customFormat="1" ht="9.6" customHeight="1" x14ac:dyDescent="0.25">
      <c r="A8" s="870"/>
      <c r="B8" s="871"/>
      <c r="C8" s="871"/>
      <c r="D8" s="871"/>
      <c r="E8" s="863" t="str">
        <f>UPPER(IF($D7="","",VLOOKUP($D7,'[2]1D ELO (2)'!$A$7:$P$23,11)))</f>
        <v/>
      </c>
      <c r="F8" s="884" t="s">
        <v>209</v>
      </c>
      <c r="G8" s="884" t="s">
        <v>210</v>
      </c>
      <c r="H8" s="934"/>
      <c r="I8" s="864"/>
      <c r="J8" s="872"/>
      <c r="K8" s="873" t="str">
        <f>IF(J8="a",F7,IF(J8="b",F9,""))</f>
        <v/>
      </c>
      <c r="L8" s="868"/>
      <c r="M8" s="867"/>
      <c r="N8" s="868"/>
      <c r="O8" s="867"/>
      <c r="P8" s="868"/>
      <c r="Q8" s="867"/>
      <c r="R8" s="694"/>
      <c r="S8" s="697"/>
      <c r="U8" s="874" t="str">
        <f>[2]Birók!P22</f>
        <v xml:space="preserve"> </v>
      </c>
    </row>
    <row r="9" spans="1:21" s="699" customFormat="1" ht="9.6" customHeight="1" x14ac:dyDescent="0.25">
      <c r="A9" s="870"/>
      <c r="B9" s="875"/>
      <c r="C9" s="875"/>
      <c r="D9" s="875"/>
      <c r="E9" s="875"/>
      <c r="F9" s="876"/>
      <c r="G9" s="876"/>
      <c r="H9" s="603"/>
      <c r="I9" s="876"/>
      <c r="J9" s="877"/>
      <c r="K9" s="878" t="str">
        <f>UPPER(IF(OR(J10="a",J10="as"),F7,IF(OR(J10="b",J10="bs"),F11,)))</f>
        <v>BARABÁS</v>
      </c>
      <c r="L9" s="879"/>
      <c r="M9" s="867"/>
      <c r="N9" s="868"/>
      <c r="O9" s="867"/>
      <c r="P9" s="868"/>
      <c r="Q9" s="867"/>
      <c r="R9" s="694"/>
      <c r="S9" s="697"/>
      <c r="U9" s="874" t="str">
        <f>[2]Birók!P23</f>
        <v xml:space="preserve"> </v>
      </c>
    </row>
    <row r="10" spans="1:21" s="699" customFormat="1" ht="9.6" customHeight="1" x14ac:dyDescent="0.25">
      <c r="A10" s="870"/>
      <c r="B10" s="875"/>
      <c r="C10" s="875"/>
      <c r="D10" s="875"/>
      <c r="E10" s="871"/>
      <c r="F10" s="876"/>
      <c r="G10" s="876"/>
      <c r="H10" s="603"/>
      <c r="I10" s="880"/>
      <c r="J10" s="714" t="s">
        <v>197</v>
      </c>
      <c r="K10" s="881" t="str">
        <f>UPPER(IF(OR(J10="a",J10="as"),F8,IF(OR(J10="b",J10="bs"),F12,)))</f>
        <v>DÜRGŐ</v>
      </c>
      <c r="L10" s="882"/>
      <c r="M10" s="867"/>
      <c r="N10" s="868"/>
      <c r="O10" s="867"/>
      <c r="P10" s="868"/>
      <c r="Q10" s="867"/>
      <c r="R10" s="694"/>
      <c r="S10" s="697"/>
      <c r="U10" s="874" t="str">
        <f>[2]Birók!P24</f>
        <v xml:space="preserve"> </v>
      </c>
    </row>
    <row r="11" spans="1:21" s="699" customFormat="1" ht="9.6" customHeight="1" x14ac:dyDescent="0.25">
      <c r="A11" s="870">
        <v>2</v>
      </c>
      <c r="B11" s="861" t="str">
        <f>IF($D11="","",VLOOKUP($D11,'[2]1D ELO (2)'!$A$7:$P$23,14))</f>
        <v/>
      </c>
      <c r="C11" s="861" t="str">
        <f>IF($D11="","",VLOOKUP($D11,'[2]1D ELO (2)'!$A$7:$P$23,15))</f>
        <v/>
      </c>
      <c r="D11" s="862"/>
      <c r="E11" s="883" t="str">
        <f>UPPER(IF($D11="","",VLOOKUP($D11,'[2]1D ELO (2)'!$A$7:$P$23,5)))</f>
        <v/>
      </c>
      <c r="F11" s="884"/>
      <c r="G11" s="884"/>
      <c r="H11" s="885"/>
      <c r="I11" s="884"/>
      <c r="J11" s="886"/>
      <c r="K11" s="867"/>
      <c r="L11" s="887"/>
      <c r="M11" s="888"/>
      <c r="N11" s="879"/>
      <c r="O11" s="867"/>
      <c r="P11" s="868"/>
      <c r="Q11" s="867"/>
      <c r="R11" s="694"/>
      <c r="S11" s="697"/>
      <c r="U11" s="874" t="str">
        <f>[2]Birók!P25</f>
        <v xml:space="preserve"> </v>
      </c>
    </row>
    <row r="12" spans="1:21" s="699" customFormat="1" ht="9.6" customHeight="1" x14ac:dyDescent="0.25">
      <c r="A12" s="870"/>
      <c r="B12" s="871"/>
      <c r="C12" s="871"/>
      <c r="D12" s="871"/>
      <c r="E12" s="883" t="str">
        <f>UPPER(IF($D11="","",VLOOKUP($D11,'[2]1D ELO (2)'!$A$7:$P$23,11)))</f>
        <v/>
      </c>
      <c r="F12" s="884"/>
      <c r="G12" s="884"/>
      <c r="H12" s="885"/>
      <c r="I12" s="884"/>
      <c r="J12" s="872"/>
      <c r="K12" s="867"/>
      <c r="L12" s="887"/>
      <c r="M12" s="889"/>
      <c r="N12" s="890"/>
      <c r="O12" s="867"/>
      <c r="P12" s="868"/>
      <c r="Q12" s="867"/>
      <c r="R12" s="694"/>
      <c r="S12" s="697"/>
      <c r="U12" s="874" t="str">
        <f>[2]Birók!P26</f>
        <v xml:space="preserve"> </v>
      </c>
    </row>
    <row r="13" spans="1:21" s="699" customFormat="1" ht="9.6" customHeight="1" x14ac:dyDescent="0.25">
      <c r="A13" s="870"/>
      <c r="B13" s="875"/>
      <c r="C13" s="875"/>
      <c r="D13" s="891"/>
      <c r="E13" s="871"/>
      <c r="F13" s="876"/>
      <c r="G13" s="876"/>
      <c r="H13" s="603"/>
      <c r="I13" s="876"/>
      <c r="J13" s="892"/>
      <c r="K13" s="867"/>
      <c r="L13" s="877"/>
      <c r="M13" s="878" t="str">
        <f>UPPER(IF(OR(L14="a",L14="as"),K9,IF(OR(L14="b",L14="bs"),K17,)))</f>
        <v>BESSER</v>
      </c>
      <c r="N13" s="868"/>
      <c r="O13" s="867"/>
      <c r="P13" s="868"/>
      <c r="Q13" s="867"/>
      <c r="R13" s="694"/>
      <c r="S13" s="697"/>
      <c r="U13" s="874" t="str">
        <f>[2]Birók!P27</f>
        <v xml:space="preserve"> </v>
      </c>
    </row>
    <row r="14" spans="1:21" s="699" customFormat="1" ht="9.6" customHeight="1" x14ac:dyDescent="0.25">
      <c r="A14" s="870"/>
      <c r="B14" s="875"/>
      <c r="C14" s="875"/>
      <c r="D14" s="891"/>
      <c r="E14" s="871"/>
      <c r="F14" s="876"/>
      <c r="G14" s="876"/>
      <c r="H14" s="603"/>
      <c r="I14" s="876"/>
      <c r="J14" s="892"/>
      <c r="K14" s="893" t="s">
        <v>0</v>
      </c>
      <c r="L14" s="714" t="s">
        <v>195</v>
      </c>
      <c r="M14" s="881" t="str">
        <f>UPPER(IF(OR(L14="a",L14="as"),K10,IF(OR(L14="b",L14="bs"),K18,)))</f>
        <v>MAGYAR</v>
      </c>
      <c r="N14" s="882"/>
      <c r="O14" s="867"/>
      <c r="P14" s="868"/>
      <c r="Q14" s="867"/>
      <c r="R14" s="694"/>
      <c r="S14" s="697"/>
      <c r="U14" s="874" t="str">
        <f>[2]Birók!P28</f>
        <v xml:space="preserve"> </v>
      </c>
    </row>
    <row r="15" spans="1:21" s="699" customFormat="1" ht="9.6" customHeight="1" x14ac:dyDescent="0.25">
      <c r="A15" s="894">
        <v>3</v>
      </c>
      <c r="B15" s="861" t="str">
        <f>IF($D15="","",VLOOKUP($D15,'[2]1D ELO (2)'!$A$7:$P$23,14))</f>
        <v/>
      </c>
      <c r="C15" s="861" t="str">
        <f>IF($D15="","",VLOOKUP($D15,'[2]1D ELO (2)'!$A$7:$P$23,15))</f>
        <v/>
      </c>
      <c r="D15" s="862"/>
      <c r="E15" s="883" t="str">
        <f>UPPER(IF($D15="","",VLOOKUP($D15,'[2]1D ELO (2)'!$A$7:$P$23,5)))</f>
        <v/>
      </c>
      <c r="F15" s="884" t="s">
        <v>238</v>
      </c>
      <c r="G15" s="884" t="s">
        <v>239</v>
      </c>
      <c r="H15" s="885"/>
      <c r="I15" s="884"/>
      <c r="J15" s="866"/>
      <c r="K15" s="867"/>
      <c r="L15" s="887"/>
      <c r="M15" s="867" t="s">
        <v>206</v>
      </c>
      <c r="N15" s="887"/>
      <c r="O15" s="888"/>
      <c r="P15" s="868"/>
      <c r="Q15" s="867"/>
      <c r="R15" s="694"/>
      <c r="S15" s="697"/>
      <c r="U15" s="874" t="str">
        <f>[2]Birók!P29</f>
        <v xml:space="preserve"> </v>
      </c>
    </row>
    <row r="16" spans="1:21" s="699" customFormat="1" ht="9.6" customHeight="1" thickBot="1" x14ac:dyDescent="0.3">
      <c r="A16" s="870"/>
      <c r="B16" s="871"/>
      <c r="C16" s="871"/>
      <c r="D16" s="871"/>
      <c r="E16" s="883" t="str">
        <f>UPPER(IF($D15="","",VLOOKUP($D15,'[2]1D ELO (2)'!$A$7:$P$23,11)))</f>
        <v/>
      </c>
      <c r="F16" s="884" t="s">
        <v>240</v>
      </c>
      <c r="G16" s="884" t="s">
        <v>241</v>
      </c>
      <c r="H16" s="885"/>
      <c r="I16" s="884"/>
      <c r="J16" s="872"/>
      <c r="K16" s="873" t="str">
        <f>IF(J16="a",F15,IF(J16="b",F17,""))</f>
        <v/>
      </c>
      <c r="L16" s="887"/>
      <c r="M16" s="867"/>
      <c r="N16" s="887"/>
      <c r="O16" s="867"/>
      <c r="P16" s="868"/>
      <c r="Q16" s="867"/>
      <c r="R16" s="694"/>
      <c r="S16" s="697"/>
      <c r="U16" s="895" t="str">
        <f>[2]Birók!P30</f>
        <v>Egyik sem</v>
      </c>
    </row>
    <row r="17" spans="1:19" s="699" customFormat="1" ht="9.6" customHeight="1" x14ac:dyDescent="0.25">
      <c r="A17" s="870"/>
      <c r="B17" s="875"/>
      <c r="C17" s="875"/>
      <c r="D17" s="891"/>
      <c r="E17" s="871"/>
      <c r="F17" s="876"/>
      <c r="G17" s="876"/>
      <c r="H17" s="603"/>
      <c r="I17" s="876"/>
      <c r="J17" s="877"/>
      <c r="K17" s="878" t="str">
        <f>UPPER(IF(OR(J18="a",J18="as"),F15,IF(OR(J18="b",J18="bs"),F19,)))</f>
        <v>BESSER</v>
      </c>
      <c r="L17" s="896"/>
      <c r="M17" s="867"/>
      <c r="N17" s="887"/>
      <c r="O17" s="867"/>
      <c r="P17" s="868"/>
      <c r="Q17" s="867"/>
      <c r="R17" s="694"/>
      <c r="S17" s="697"/>
    </row>
    <row r="18" spans="1:19" s="699" customFormat="1" ht="9.6" customHeight="1" x14ac:dyDescent="0.25">
      <c r="A18" s="870"/>
      <c r="B18" s="875"/>
      <c r="C18" s="875"/>
      <c r="D18" s="891"/>
      <c r="E18" s="871"/>
      <c r="F18" s="876"/>
      <c r="G18" s="876"/>
      <c r="H18" s="603"/>
      <c r="I18" s="880"/>
      <c r="J18" s="714" t="s">
        <v>197</v>
      </c>
      <c r="K18" s="881" t="str">
        <f>UPPER(IF(OR(J18="a",J18="as"),F16,IF(OR(J18="b",J18="bs"),F20,)))</f>
        <v>MAGYAR</v>
      </c>
      <c r="L18" s="872"/>
      <c r="M18" s="867"/>
      <c r="N18" s="887"/>
      <c r="O18" s="867"/>
      <c r="P18" s="868"/>
      <c r="Q18" s="867"/>
      <c r="R18" s="694"/>
      <c r="S18" s="697"/>
    </row>
    <row r="19" spans="1:19" s="699" customFormat="1" ht="9.6" customHeight="1" x14ac:dyDescent="0.25">
      <c r="A19" s="870">
        <v>4</v>
      </c>
      <c r="B19" s="861" t="str">
        <f>IF($D19="","",VLOOKUP($D19,'[2]1D ELO (2)'!$A$7:$P$23,14))</f>
        <v/>
      </c>
      <c r="C19" s="861" t="str">
        <f>IF($D19="","",VLOOKUP($D19,'[2]1D ELO (2)'!$A$7:$P$23,15))</f>
        <v/>
      </c>
      <c r="D19" s="862"/>
      <c r="E19" s="883" t="str">
        <f>UPPER(IF($D19="","",VLOOKUP($D19,'[2]1D ELO (2)'!$A$7:$P$23,5)))</f>
        <v/>
      </c>
      <c r="F19" s="884"/>
      <c r="G19" s="884"/>
      <c r="H19" s="885"/>
      <c r="I19" s="884"/>
      <c r="J19" s="886"/>
      <c r="K19" s="867"/>
      <c r="L19" s="868"/>
      <c r="M19" s="888"/>
      <c r="N19" s="896"/>
      <c r="O19" s="867"/>
      <c r="P19" s="868"/>
      <c r="Q19" s="867"/>
      <c r="R19" s="694"/>
      <c r="S19" s="697"/>
    </row>
    <row r="20" spans="1:19" s="699" customFormat="1" ht="9.6" customHeight="1" x14ac:dyDescent="0.25">
      <c r="A20" s="870"/>
      <c r="B20" s="871"/>
      <c r="C20" s="871"/>
      <c r="D20" s="871"/>
      <c r="E20" s="883" t="str">
        <f>UPPER(IF($D19="","",VLOOKUP($D19,'[2]1D ELO (2)'!$A$7:$P$23,11)))</f>
        <v/>
      </c>
      <c r="F20" s="884"/>
      <c r="G20" s="884"/>
      <c r="H20" s="885"/>
      <c r="I20" s="884"/>
      <c r="J20" s="872"/>
      <c r="K20" s="867"/>
      <c r="L20" s="868"/>
      <c r="M20" s="889"/>
      <c r="N20" s="897"/>
      <c r="O20" s="867"/>
      <c r="P20" s="868"/>
      <c r="Q20" s="867"/>
      <c r="R20" s="694"/>
      <c r="S20" s="697"/>
    </row>
    <row r="21" spans="1:19" s="699" customFormat="1" ht="9.6" customHeight="1" x14ac:dyDescent="0.25">
      <c r="A21" s="870"/>
      <c r="B21" s="875"/>
      <c r="C21" s="875"/>
      <c r="D21" s="875"/>
      <c r="E21" s="871"/>
      <c r="F21" s="876"/>
      <c r="G21" s="876"/>
      <c r="H21" s="603"/>
      <c r="I21" s="876"/>
      <c r="J21" s="892"/>
      <c r="K21" s="867"/>
      <c r="L21" s="868"/>
      <c r="M21" s="867"/>
      <c r="N21" s="877"/>
      <c r="O21" s="878" t="str">
        <f>UPPER(IF(OR(N22="a",N22="as"),M13,IF(OR(N22="b",N22="bs"),M29,)))</f>
        <v>BESSER</v>
      </c>
      <c r="P21" s="868"/>
      <c r="Q21" s="867"/>
      <c r="R21" s="694"/>
      <c r="S21" s="697"/>
    </row>
    <row r="22" spans="1:19" s="699" customFormat="1" ht="9.6" customHeight="1" x14ac:dyDescent="0.25">
      <c r="A22" s="870"/>
      <c r="B22" s="875"/>
      <c r="C22" s="875"/>
      <c r="D22" s="875"/>
      <c r="E22" s="871"/>
      <c r="F22" s="876"/>
      <c r="G22" s="876"/>
      <c r="H22" s="603"/>
      <c r="I22" s="876"/>
      <c r="J22" s="892"/>
      <c r="K22" s="867"/>
      <c r="L22" s="868"/>
      <c r="M22" s="893" t="s">
        <v>0</v>
      </c>
      <c r="N22" s="714" t="s">
        <v>197</v>
      </c>
      <c r="O22" s="881" t="str">
        <f>UPPER(IF(OR(N22="a",N22="as"),M14,IF(OR(N22="b",N22="bs"),M30,)))</f>
        <v>MAGYAR</v>
      </c>
      <c r="P22" s="882"/>
      <c r="Q22" s="867"/>
      <c r="R22" s="694"/>
      <c r="S22" s="697"/>
    </row>
    <row r="23" spans="1:19" s="699" customFormat="1" ht="9.6" customHeight="1" x14ac:dyDescent="0.25">
      <c r="A23" s="870">
        <v>5</v>
      </c>
      <c r="B23" s="861" t="str">
        <f>IF($D23="","",VLOOKUP($D23,'[2]1D ELO (2)'!$A$7:$P$23,14))</f>
        <v/>
      </c>
      <c r="C23" s="861" t="str">
        <f>IF($D23="","",VLOOKUP($D23,'[2]1D ELO (2)'!$A$7:$P$23,15))</f>
        <v/>
      </c>
      <c r="D23" s="862"/>
      <c r="E23" s="883" t="str">
        <f>UPPER(IF($D23="","",VLOOKUP($D23,'[2]1D ELO (2)'!$A$7:$P$23,5)))</f>
        <v/>
      </c>
      <c r="F23" s="884" t="s">
        <v>232</v>
      </c>
      <c r="G23" s="884" t="s">
        <v>233</v>
      </c>
      <c r="H23" s="885"/>
      <c r="I23" s="884"/>
      <c r="J23" s="866"/>
      <c r="K23" s="867"/>
      <c r="L23" s="868"/>
      <c r="M23" s="867"/>
      <c r="N23" s="887"/>
      <c r="O23" s="867" t="s">
        <v>200</v>
      </c>
      <c r="P23" s="898"/>
      <c r="Q23" s="867"/>
      <c r="R23" s="694"/>
      <c r="S23" s="697"/>
    </row>
    <row r="24" spans="1:19" s="699" customFormat="1" ht="9.6" customHeight="1" x14ac:dyDescent="0.25">
      <c r="A24" s="870"/>
      <c r="B24" s="871"/>
      <c r="C24" s="871"/>
      <c r="D24" s="871"/>
      <c r="E24" s="883" t="str">
        <f>UPPER(IF($D23="","",VLOOKUP($D23,'[2]1D ELO (2)'!$A$7:$P$23,11)))</f>
        <v/>
      </c>
      <c r="F24" s="884" t="s">
        <v>234</v>
      </c>
      <c r="G24" s="884" t="s">
        <v>228</v>
      </c>
      <c r="H24" s="885"/>
      <c r="I24" s="884"/>
      <c r="J24" s="872"/>
      <c r="K24" s="873" t="str">
        <f>IF(J24="a",F23,IF(J24="b",F25,""))</f>
        <v/>
      </c>
      <c r="L24" s="868"/>
      <c r="M24" s="867"/>
      <c r="N24" s="887"/>
      <c r="O24" s="867"/>
      <c r="P24" s="868"/>
      <c r="Q24" s="867"/>
      <c r="R24" s="694"/>
      <c r="S24" s="697"/>
    </row>
    <row r="25" spans="1:19" s="699" customFormat="1" ht="9.6" customHeight="1" x14ac:dyDescent="0.25">
      <c r="A25" s="870"/>
      <c r="B25" s="875"/>
      <c r="C25" s="875"/>
      <c r="D25" s="875"/>
      <c r="E25" s="871"/>
      <c r="F25" s="876"/>
      <c r="G25" s="876"/>
      <c r="H25" s="603"/>
      <c r="I25" s="876"/>
      <c r="J25" s="877"/>
      <c r="K25" s="878" t="str">
        <f>UPPER(IF(OR(J26="a",J26="as"),F23,IF(OR(J26="b",J26="bs"),F27,)))</f>
        <v>ŐRI</v>
      </c>
      <c r="L25" s="879"/>
      <c r="M25" s="867"/>
      <c r="N25" s="887"/>
      <c r="O25" s="867"/>
      <c r="P25" s="868"/>
      <c r="Q25" s="867"/>
      <c r="R25" s="694"/>
      <c r="S25" s="697"/>
    </row>
    <row r="26" spans="1:19" s="699" customFormat="1" ht="9.6" customHeight="1" x14ac:dyDescent="0.25">
      <c r="A26" s="870"/>
      <c r="B26" s="875"/>
      <c r="C26" s="875"/>
      <c r="D26" s="875"/>
      <c r="E26" s="871"/>
      <c r="F26" s="876"/>
      <c r="G26" s="876"/>
      <c r="H26" s="603"/>
      <c r="I26" s="880"/>
      <c r="J26" s="714" t="s">
        <v>197</v>
      </c>
      <c r="K26" s="881" t="str">
        <f>UPPER(IF(OR(J26="a",J26="as"),F24,IF(OR(J26="b",J26="bs"),F28,)))</f>
        <v>GÁLFI</v>
      </c>
      <c r="L26" s="882"/>
      <c r="M26" s="867"/>
      <c r="N26" s="887"/>
      <c r="O26" s="867"/>
      <c r="P26" s="868"/>
      <c r="Q26" s="867"/>
      <c r="R26" s="694"/>
      <c r="S26" s="697"/>
    </row>
    <row r="27" spans="1:19" s="699" customFormat="1" ht="9.6" customHeight="1" x14ac:dyDescent="0.25">
      <c r="A27" s="870">
        <v>6</v>
      </c>
      <c r="B27" s="861" t="str">
        <f>IF($D27="","",VLOOKUP($D27,'[2]1D ELO (2)'!$A$7:$P$23,14))</f>
        <v/>
      </c>
      <c r="C27" s="861" t="str">
        <f>IF($D27="","",VLOOKUP($D27,'[2]1D ELO (2)'!$A$7:$P$23,15))</f>
        <v/>
      </c>
      <c r="D27" s="862"/>
      <c r="E27" s="883" t="str">
        <f>UPPER(IF($D27="","",VLOOKUP($D27,'[2]1D ELO (2)'!$A$7:$P$23,5)))</f>
        <v/>
      </c>
      <c r="F27" s="884"/>
      <c r="G27" s="884"/>
      <c r="H27" s="885"/>
      <c r="I27" s="884"/>
      <c r="J27" s="886"/>
      <c r="K27" s="867"/>
      <c r="L27" s="887"/>
      <c r="M27" s="888"/>
      <c r="N27" s="896"/>
      <c r="O27" s="867"/>
      <c r="P27" s="868"/>
      <c r="Q27" s="867"/>
      <c r="R27" s="694"/>
      <c r="S27" s="697"/>
    </row>
    <row r="28" spans="1:19" s="699" customFormat="1" ht="9.6" customHeight="1" x14ac:dyDescent="0.25">
      <c r="A28" s="870"/>
      <c r="B28" s="871"/>
      <c r="C28" s="871"/>
      <c r="D28" s="871"/>
      <c r="E28" s="883" t="str">
        <f>UPPER(IF($D27="","",VLOOKUP($D27,'[2]1D ELO (2)'!$A$7:$P$23,11)))</f>
        <v/>
      </c>
      <c r="F28" s="884"/>
      <c r="G28" s="884"/>
      <c r="H28" s="885"/>
      <c r="I28" s="884"/>
      <c r="J28" s="872"/>
      <c r="K28" s="867"/>
      <c r="L28" s="887"/>
      <c r="M28" s="889"/>
      <c r="N28" s="897"/>
      <c r="O28" s="867"/>
      <c r="P28" s="868"/>
      <c r="Q28" s="867"/>
      <c r="R28" s="694"/>
      <c r="S28" s="697"/>
    </row>
    <row r="29" spans="1:19" s="699" customFormat="1" ht="9.6" customHeight="1" x14ac:dyDescent="0.25">
      <c r="A29" s="870"/>
      <c r="B29" s="875"/>
      <c r="C29" s="875"/>
      <c r="D29" s="891"/>
      <c r="E29" s="871"/>
      <c r="F29" s="876"/>
      <c r="G29" s="876"/>
      <c r="H29" s="603"/>
      <c r="I29" s="876"/>
      <c r="J29" s="892"/>
      <c r="K29" s="867"/>
      <c r="L29" s="877"/>
      <c r="M29" s="878" t="str">
        <f>UPPER(IF(OR(L30="a",L30="as"),K25,IF(OR(L30="b",L30="bs"),K33,)))</f>
        <v>FEHÉR</v>
      </c>
      <c r="N29" s="887"/>
      <c r="O29" s="867"/>
      <c r="P29" s="868"/>
      <c r="Q29" s="867"/>
      <c r="R29" s="694"/>
      <c r="S29" s="697"/>
    </row>
    <row r="30" spans="1:19" s="699" customFormat="1" ht="9.6" customHeight="1" x14ac:dyDescent="0.25">
      <c r="A30" s="870"/>
      <c r="B30" s="875"/>
      <c r="C30" s="875"/>
      <c r="D30" s="891"/>
      <c r="E30" s="871"/>
      <c r="F30" s="876"/>
      <c r="G30" s="876"/>
      <c r="H30" s="603"/>
      <c r="I30" s="876"/>
      <c r="J30" s="892"/>
      <c r="K30" s="893" t="s">
        <v>0</v>
      </c>
      <c r="L30" s="714" t="s">
        <v>195</v>
      </c>
      <c r="M30" s="881" t="str">
        <f>UPPER(IF(OR(L30="a",L30="as"),K26,IF(OR(L30="b",L30="bs"),K34,)))</f>
        <v>BOGNÁR</v>
      </c>
      <c r="N30" s="872"/>
      <c r="O30" s="867"/>
      <c r="P30" s="868"/>
      <c r="Q30" s="867"/>
      <c r="R30" s="694"/>
      <c r="S30" s="697"/>
    </row>
    <row r="31" spans="1:19" s="699" customFormat="1" ht="9.6" customHeight="1" x14ac:dyDescent="0.25">
      <c r="A31" s="894">
        <v>7</v>
      </c>
      <c r="B31" s="861" t="str">
        <f>IF($D31="","",VLOOKUP($D31,'[2]1D ELO (2)'!$A$7:$P$23,14))</f>
        <v/>
      </c>
      <c r="C31" s="861" t="str">
        <f>IF($D31="","",VLOOKUP($D31,'[2]1D ELO (2)'!$A$7:$P$23,15))</f>
        <v/>
      </c>
      <c r="D31" s="862"/>
      <c r="E31" s="883" t="str">
        <f>UPPER(IF($D31="","",VLOOKUP($D31,'[2]1D ELO (2)'!$A$7:$P$23,5)))</f>
        <v/>
      </c>
      <c r="F31" s="884" t="s">
        <v>223</v>
      </c>
      <c r="G31" s="884" t="s">
        <v>224</v>
      </c>
      <c r="H31" s="885"/>
      <c r="I31" s="884"/>
      <c r="J31" s="866"/>
      <c r="K31" s="867"/>
      <c r="L31" s="887"/>
      <c r="M31" s="867" t="s">
        <v>204</v>
      </c>
      <c r="N31" s="868"/>
      <c r="O31" s="888"/>
      <c r="P31" s="868"/>
      <c r="Q31" s="867"/>
      <c r="R31" s="694"/>
      <c r="S31" s="697"/>
    </row>
    <row r="32" spans="1:19" s="699" customFormat="1" ht="9.6" customHeight="1" x14ac:dyDescent="0.25">
      <c r="A32" s="870"/>
      <c r="B32" s="871"/>
      <c r="C32" s="871"/>
      <c r="D32" s="871"/>
      <c r="E32" s="883" t="str">
        <f>UPPER(IF($D31="","",VLOOKUP($D31,'[2]1D ELO (2)'!$A$7:$P$23,11)))</f>
        <v/>
      </c>
      <c r="F32" s="884" t="s">
        <v>221</v>
      </c>
      <c r="G32" s="884" t="s">
        <v>222</v>
      </c>
      <c r="H32" s="885"/>
      <c r="I32" s="884"/>
      <c r="J32" s="872"/>
      <c r="K32" s="873" t="str">
        <f>IF(J32="a",F31,IF(J32="b",F33,""))</f>
        <v/>
      </c>
      <c r="L32" s="887"/>
      <c r="M32" s="867"/>
      <c r="N32" s="868"/>
      <c r="O32" s="867"/>
      <c r="P32" s="868"/>
      <c r="Q32" s="867"/>
      <c r="R32" s="694"/>
      <c r="S32" s="697"/>
    </row>
    <row r="33" spans="1:19" s="699" customFormat="1" ht="9.6" customHeight="1" x14ac:dyDescent="0.25">
      <c r="A33" s="870"/>
      <c r="B33" s="875"/>
      <c r="C33" s="875"/>
      <c r="D33" s="891"/>
      <c r="E33" s="875"/>
      <c r="F33" s="876"/>
      <c r="G33" s="876"/>
      <c r="H33" s="603"/>
      <c r="I33" s="876"/>
      <c r="J33" s="877"/>
      <c r="K33" s="878" t="str">
        <f>UPPER(IF(OR(J34="a",J34="as"),F31,IF(OR(J34="b",J34="bs"),F35,)))</f>
        <v>FEHÉR</v>
      </c>
      <c r="L33" s="896"/>
      <c r="M33" s="867"/>
      <c r="N33" s="868"/>
      <c r="O33" s="867"/>
      <c r="P33" s="868"/>
      <c r="Q33" s="867"/>
      <c r="R33" s="694"/>
      <c r="S33" s="697"/>
    </row>
    <row r="34" spans="1:19" s="699" customFormat="1" ht="9.6" customHeight="1" x14ac:dyDescent="0.25">
      <c r="A34" s="870"/>
      <c r="B34" s="875"/>
      <c r="C34" s="875"/>
      <c r="D34" s="891"/>
      <c r="E34" s="875"/>
      <c r="F34" s="876"/>
      <c r="G34" s="876"/>
      <c r="H34" s="603"/>
      <c r="I34" s="893"/>
      <c r="J34" s="714" t="s">
        <v>197</v>
      </c>
      <c r="K34" s="881" t="str">
        <f>UPPER(IF(OR(J34="a",J34="as"),F32,IF(OR(J34="b",J34="bs"),F36,)))</f>
        <v>BOGNÁR</v>
      </c>
      <c r="L34" s="872"/>
      <c r="M34" s="867"/>
      <c r="N34" s="868"/>
      <c r="O34" s="867"/>
      <c r="P34" s="868"/>
      <c r="Q34" s="867"/>
      <c r="R34" s="694"/>
      <c r="S34" s="697"/>
    </row>
    <row r="35" spans="1:19" s="699" customFormat="1" ht="9.6" customHeight="1" x14ac:dyDescent="0.25">
      <c r="A35" s="860">
        <v>8</v>
      </c>
      <c r="B35" s="861" t="str">
        <f>IF($D35="","",VLOOKUP($D35,'[2]1D ELO (2)'!$A$7:$P$23,14))</f>
        <v/>
      </c>
      <c r="C35" s="861" t="str">
        <f>IF($D35="","",VLOOKUP($D35,'[2]1D ELO (2)'!$A$7:$P$23,15))</f>
        <v/>
      </c>
      <c r="D35" s="862"/>
      <c r="E35" s="883" t="str">
        <f>UPPER(IF($D35="","",VLOOKUP($D35,'[2]1D ELO (2)'!$A$7:$P$23,5)))</f>
        <v/>
      </c>
      <c r="F35" s="899"/>
      <c r="G35" s="899"/>
      <c r="H35" s="900"/>
      <c r="I35" s="899"/>
      <c r="J35" s="886"/>
      <c r="K35" s="867"/>
      <c r="L35" s="868"/>
      <c r="M35" s="888"/>
      <c r="N35" s="879"/>
      <c r="O35" s="867"/>
      <c r="P35" s="868"/>
      <c r="Q35" s="867"/>
      <c r="R35" s="694"/>
      <c r="S35" s="697"/>
    </row>
    <row r="36" spans="1:19" s="699" customFormat="1" ht="9.6" customHeight="1" x14ac:dyDescent="0.25">
      <c r="A36" s="870"/>
      <c r="B36" s="871"/>
      <c r="C36" s="871"/>
      <c r="D36" s="871"/>
      <c r="E36" s="863" t="str">
        <f>UPPER(IF($D35="","",VLOOKUP($D35,'[2]1D ELO (2)'!$A$7:$P$23,11)))</f>
        <v/>
      </c>
      <c r="F36" s="864"/>
      <c r="G36" s="864"/>
      <c r="H36" s="865"/>
      <c r="I36" s="864"/>
      <c r="J36" s="872"/>
      <c r="K36" s="867"/>
      <c r="L36" s="868"/>
      <c r="M36" s="889"/>
      <c r="N36" s="890"/>
      <c r="O36" s="867"/>
      <c r="P36" s="868"/>
      <c r="Q36" s="867"/>
      <c r="R36" s="694"/>
      <c r="S36" s="697"/>
    </row>
    <row r="37" spans="1:19" s="699" customFormat="1" ht="9.6" customHeight="1" x14ac:dyDescent="0.25">
      <c r="A37" s="875"/>
      <c r="B37" s="875"/>
      <c r="C37" s="875"/>
      <c r="D37" s="891"/>
      <c r="E37" s="875"/>
      <c r="F37" s="876"/>
      <c r="G37" s="876"/>
      <c r="H37" s="603"/>
      <c r="I37" s="876"/>
      <c r="J37" s="892"/>
      <c r="K37" s="867"/>
      <c r="L37" s="868"/>
      <c r="M37" s="867"/>
      <c r="N37" s="868"/>
      <c r="O37" s="868"/>
      <c r="P37" s="901"/>
      <c r="Q37" s="878" t="str">
        <f>UPPER(IF(OR(P38="a",P38="as"),O21,IF(OR(P38="b",P38="bs"),O53,)))</f>
        <v/>
      </c>
      <c r="R37" s="902"/>
      <c r="S37" s="697"/>
    </row>
    <row r="38" spans="1:19" s="699" customFormat="1" ht="9.6" customHeight="1" x14ac:dyDescent="0.25">
      <c r="A38" s="875"/>
      <c r="B38" s="875"/>
      <c r="C38" s="875"/>
      <c r="D38" s="891"/>
      <c r="E38" s="875"/>
      <c r="F38" s="876"/>
      <c r="G38" s="876"/>
      <c r="H38" s="603"/>
      <c r="I38" s="876"/>
      <c r="J38" s="892"/>
      <c r="K38" s="867"/>
      <c r="L38" s="868"/>
      <c r="M38" s="867"/>
      <c r="N38" s="868"/>
      <c r="O38" s="893"/>
      <c r="P38" s="868"/>
      <c r="Q38" s="878"/>
      <c r="R38" s="902"/>
      <c r="S38" s="697"/>
    </row>
    <row r="39" spans="1:19" s="699" customFormat="1" ht="9.6" customHeight="1" x14ac:dyDescent="0.25">
      <c r="A39" s="875"/>
      <c r="B39" s="875"/>
      <c r="C39" s="875"/>
      <c r="D39" s="891"/>
      <c r="E39" s="875"/>
      <c r="F39" s="876"/>
      <c r="G39" s="876"/>
      <c r="H39" s="603"/>
      <c r="I39" s="876"/>
      <c r="J39" s="892"/>
      <c r="K39" s="867"/>
      <c r="L39" s="868"/>
      <c r="M39" s="867"/>
      <c r="N39" s="868"/>
      <c r="O39" s="893"/>
      <c r="P39" s="868"/>
      <c r="Q39" s="878"/>
      <c r="R39" s="902"/>
      <c r="S39" s="697"/>
    </row>
    <row r="40" spans="1:19" s="699" customFormat="1" ht="9.6" customHeight="1" x14ac:dyDescent="0.25">
      <c r="A40" s="875"/>
      <c r="B40" s="875"/>
      <c r="C40" s="875"/>
      <c r="D40" s="891"/>
      <c r="E40" s="875"/>
      <c r="F40" s="876"/>
      <c r="G40" s="876"/>
      <c r="H40" s="603"/>
      <c r="I40" s="876"/>
      <c r="J40" s="892"/>
      <c r="K40" s="867"/>
      <c r="L40" s="868"/>
      <c r="M40" s="867"/>
      <c r="N40" s="868"/>
      <c r="O40" s="893"/>
      <c r="P40" s="868"/>
      <c r="Q40" s="878"/>
      <c r="R40" s="902"/>
      <c r="S40" s="697"/>
    </row>
    <row r="41" spans="1:19" s="699" customFormat="1" ht="9.6" customHeight="1" x14ac:dyDescent="0.25">
      <c r="A41" s="875"/>
      <c r="B41" s="875"/>
      <c r="C41" s="875"/>
      <c r="D41" s="891"/>
      <c r="E41" s="875"/>
      <c r="F41" s="876"/>
      <c r="G41" s="876"/>
      <c r="H41" s="603"/>
      <c r="I41" s="876"/>
      <c r="J41" s="892"/>
      <c r="K41" s="867"/>
      <c r="L41" s="868"/>
      <c r="M41" s="867"/>
      <c r="N41" s="868"/>
      <c r="O41" s="893"/>
      <c r="P41" s="868"/>
      <c r="Q41" s="878"/>
      <c r="R41" s="902"/>
      <c r="S41" s="697"/>
    </row>
    <row r="42" spans="1:19" s="699" customFormat="1" ht="9.6" customHeight="1" x14ac:dyDescent="0.25">
      <c r="A42" s="875"/>
      <c r="B42" s="875"/>
      <c r="C42" s="875"/>
      <c r="D42" s="891"/>
      <c r="E42" s="875"/>
      <c r="F42" s="876"/>
      <c r="G42" s="876"/>
      <c r="H42" s="603"/>
      <c r="I42" s="876"/>
      <c r="J42" s="892"/>
      <c r="K42" s="867"/>
      <c r="L42" s="868"/>
      <c r="M42" s="867"/>
      <c r="N42" s="868"/>
      <c r="O42" s="893"/>
      <c r="P42" s="868"/>
      <c r="Q42" s="878"/>
      <c r="R42" s="902"/>
      <c r="S42" s="697"/>
    </row>
    <row r="43" spans="1:19" s="699" customFormat="1" ht="9.6" customHeight="1" x14ac:dyDescent="0.25">
      <c r="A43" s="875"/>
      <c r="B43" s="875"/>
      <c r="C43" s="875"/>
      <c r="D43" s="891"/>
      <c r="E43" s="875"/>
      <c r="F43" s="876"/>
      <c r="G43" s="876"/>
      <c r="H43" s="603"/>
      <c r="I43" s="876"/>
      <c r="J43" s="892"/>
      <c r="K43" s="867"/>
      <c r="L43" s="868"/>
      <c r="M43" s="867"/>
      <c r="N43" s="868"/>
      <c r="O43" s="893"/>
      <c r="P43" s="868"/>
      <c r="Q43" s="878"/>
      <c r="R43" s="902"/>
      <c r="S43" s="697"/>
    </row>
    <row r="44" spans="1:19" s="699" customFormat="1" ht="9.6" customHeight="1" x14ac:dyDescent="0.25">
      <c r="A44" s="875"/>
      <c r="B44" s="875"/>
      <c r="C44" s="875"/>
      <c r="D44" s="891"/>
      <c r="E44" s="875"/>
      <c r="F44" s="876"/>
      <c r="G44" s="876"/>
      <c r="H44" s="603"/>
      <c r="I44" s="876"/>
      <c r="J44" s="892"/>
      <c r="K44" s="867"/>
      <c r="L44" s="868"/>
      <c r="M44" s="867"/>
      <c r="N44" s="868"/>
      <c r="O44" s="893"/>
      <c r="P44" s="868"/>
      <c r="Q44" s="878"/>
      <c r="R44" s="902"/>
      <c r="S44" s="697"/>
    </row>
    <row r="45" spans="1:19" s="699" customFormat="1" ht="9.6" customHeight="1" x14ac:dyDescent="0.25">
      <c r="A45" s="875"/>
      <c r="B45" s="875"/>
      <c r="C45" s="875"/>
      <c r="D45" s="891"/>
      <c r="E45" s="875"/>
      <c r="F45" s="876"/>
      <c r="G45" s="876"/>
      <c r="H45" s="603"/>
      <c r="I45" s="876"/>
      <c r="J45" s="892"/>
      <c r="K45" s="867"/>
      <c r="L45" s="868"/>
      <c r="M45" s="867"/>
      <c r="N45" s="868"/>
      <c r="O45" s="893"/>
      <c r="P45" s="868"/>
      <c r="Q45" s="878"/>
      <c r="R45" s="902"/>
      <c r="S45" s="697"/>
    </row>
    <row r="46" spans="1:19" s="699" customFormat="1" ht="9.6" customHeight="1" x14ac:dyDescent="0.25">
      <c r="A46" s="875"/>
      <c r="B46" s="875"/>
      <c r="C46" s="875"/>
      <c r="D46" s="891"/>
      <c r="E46" s="875"/>
      <c r="F46" s="876"/>
      <c r="G46" s="876"/>
      <c r="H46" s="603"/>
      <c r="I46" s="876"/>
      <c r="J46" s="892"/>
      <c r="K46" s="867"/>
      <c r="L46" s="868"/>
      <c r="M46" s="867"/>
      <c r="N46" s="868"/>
      <c r="O46" s="893"/>
      <c r="P46" s="868"/>
      <c r="Q46" s="878"/>
      <c r="R46" s="902"/>
      <c r="S46" s="697"/>
    </row>
    <row r="47" spans="1:19" s="699" customFormat="1" ht="9.6" customHeight="1" x14ac:dyDescent="0.25">
      <c r="A47" s="875"/>
      <c r="B47" s="875"/>
      <c r="C47" s="875"/>
      <c r="D47" s="891"/>
      <c r="E47" s="875"/>
      <c r="F47" s="876"/>
      <c r="G47" s="876"/>
      <c r="H47" s="603"/>
      <c r="I47" s="876"/>
      <c r="J47" s="892"/>
      <c r="K47" s="867"/>
      <c r="L47" s="868"/>
      <c r="M47" s="867"/>
      <c r="N47" s="868"/>
      <c r="O47" s="893"/>
      <c r="P47" s="868"/>
      <c r="Q47" s="878"/>
      <c r="R47" s="902"/>
      <c r="S47" s="697"/>
    </row>
    <row r="48" spans="1:19" s="699" customFormat="1" ht="9.6" customHeight="1" x14ac:dyDescent="0.25">
      <c r="A48" s="875"/>
      <c r="B48" s="875"/>
      <c r="C48" s="875"/>
      <c r="D48" s="891"/>
      <c r="E48" s="875"/>
      <c r="F48" s="876"/>
      <c r="G48" s="876"/>
      <c r="H48" s="603"/>
      <c r="I48" s="876"/>
      <c r="J48" s="892"/>
      <c r="K48" s="867"/>
      <c r="L48" s="868"/>
      <c r="M48" s="867"/>
      <c r="N48" s="868"/>
      <c r="O48" s="893"/>
      <c r="P48" s="868"/>
      <c r="Q48" s="878"/>
      <c r="R48" s="902"/>
      <c r="S48" s="697"/>
    </row>
    <row r="49" spans="1:19" s="699" customFormat="1" ht="9.6" customHeight="1" x14ac:dyDescent="0.25">
      <c r="A49" s="875"/>
      <c r="B49" s="875"/>
      <c r="C49" s="875"/>
      <c r="D49" s="891"/>
      <c r="E49" s="875"/>
      <c r="F49" s="876"/>
      <c r="G49" s="876"/>
      <c r="H49" s="603"/>
      <c r="I49" s="876"/>
      <c r="J49" s="892"/>
      <c r="K49" s="867"/>
      <c r="L49" s="868"/>
      <c r="M49" s="867"/>
      <c r="N49" s="868"/>
      <c r="O49" s="893"/>
      <c r="P49" s="868"/>
      <c r="Q49" s="878"/>
      <c r="R49" s="902"/>
      <c r="S49" s="697"/>
    </row>
    <row r="50" spans="1:19" s="699" customFormat="1" ht="9.6" customHeight="1" x14ac:dyDescent="0.25">
      <c r="A50" s="875"/>
      <c r="B50" s="875"/>
      <c r="C50" s="875"/>
      <c r="D50" s="891"/>
      <c r="E50" s="875"/>
      <c r="F50" s="876"/>
      <c r="G50" s="876"/>
      <c r="H50" s="603"/>
      <c r="I50" s="876"/>
      <c r="J50" s="892"/>
      <c r="K50" s="867"/>
      <c r="L50" s="868"/>
      <c r="M50" s="867"/>
      <c r="N50" s="868"/>
      <c r="O50" s="893"/>
      <c r="P50" s="868"/>
      <c r="Q50" s="878"/>
      <c r="R50" s="902"/>
      <c r="S50" s="697"/>
    </row>
    <row r="51" spans="1:19" s="699" customFormat="1" ht="9.6" customHeight="1" x14ac:dyDescent="0.25">
      <c r="A51" s="875"/>
      <c r="B51" s="875"/>
      <c r="C51" s="875"/>
      <c r="D51" s="891"/>
      <c r="E51" s="875"/>
      <c r="F51" s="876"/>
      <c r="G51" s="876"/>
      <c r="H51" s="603"/>
      <c r="I51" s="876"/>
      <c r="J51" s="892"/>
      <c r="K51" s="867"/>
      <c r="L51" s="868"/>
      <c r="M51" s="867"/>
      <c r="N51" s="868"/>
      <c r="O51" s="893"/>
      <c r="P51" s="868"/>
      <c r="Q51" s="878"/>
      <c r="R51" s="902"/>
      <c r="S51" s="697"/>
    </row>
    <row r="52" spans="1:19" s="699" customFormat="1" ht="9.6" customHeight="1" x14ac:dyDescent="0.25">
      <c r="A52" s="875"/>
      <c r="B52" s="875"/>
      <c r="C52" s="875"/>
      <c r="D52" s="891"/>
      <c r="E52" s="875"/>
      <c r="F52" s="876"/>
      <c r="G52" s="876"/>
      <c r="H52" s="603"/>
      <c r="I52" s="876"/>
      <c r="J52" s="892"/>
      <c r="K52" s="867"/>
      <c r="L52" s="868"/>
      <c r="M52" s="867"/>
      <c r="N52" s="868"/>
      <c r="O52" s="893"/>
      <c r="P52" s="868"/>
      <c r="Q52" s="878"/>
      <c r="R52" s="902"/>
      <c r="S52" s="697"/>
    </row>
    <row r="53" spans="1:19" s="699" customFormat="1" ht="9.6" customHeight="1" x14ac:dyDescent="0.25">
      <c r="A53" s="875"/>
      <c r="B53" s="875"/>
      <c r="C53" s="875"/>
      <c r="D53" s="891"/>
      <c r="E53" s="875"/>
      <c r="F53" s="876"/>
      <c r="G53" s="876"/>
      <c r="H53" s="603"/>
      <c r="I53" s="876"/>
      <c r="J53" s="892"/>
      <c r="K53" s="867"/>
      <c r="L53" s="868"/>
      <c r="M53" s="867"/>
      <c r="N53" s="868"/>
      <c r="O53" s="893"/>
      <c r="P53" s="868"/>
      <c r="Q53" s="878"/>
      <c r="R53" s="902"/>
      <c r="S53" s="697"/>
    </row>
    <row r="54" spans="1:19" s="699" customFormat="1" ht="9.6" customHeight="1" x14ac:dyDescent="0.25">
      <c r="A54" s="875"/>
      <c r="B54" s="875"/>
      <c r="C54" s="875"/>
      <c r="D54" s="891"/>
      <c r="E54" s="875"/>
      <c r="F54" s="876"/>
      <c r="G54" s="876"/>
      <c r="H54" s="603"/>
      <c r="I54" s="876"/>
      <c r="J54" s="892"/>
      <c r="K54" s="867"/>
      <c r="L54" s="868"/>
      <c r="M54" s="867"/>
      <c r="N54" s="868"/>
      <c r="O54" s="893"/>
      <c r="P54" s="868"/>
      <c r="Q54" s="878"/>
      <c r="R54" s="902"/>
      <c r="S54" s="697"/>
    </row>
    <row r="55" spans="1:19" s="699" customFormat="1" ht="9.6" customHeight="1" x14ac:dyDescent="0.25">
      <c r="A55" s="875"/>
      <c r="B55" s="875"/>
      <c r="C55" s="875"/>
      <c r="D55" s="891"/>
      <c r="E55" s="875"/>
      <c r="F55" s="876"/>
      <c r="G55" s="876"/>
      <c r="H55" s="603"/>
      <c r="I55" s="876"/>
      <c r="J55" s="892"/>
      <c r="K55" s="867"/>
      <c r="L55" s="868"/>
      <c r="M55" s="867"/>
      <c r="N55" s="868"/>
      <c r="O55" s="893"/>
      <c r="P55" s="868"/>
      <c r="Q55" s="878"/>
      <c r="R55" s="902"/>
      <c r="S55" s="697"/>
    </row>
    <row r="56" spans="1:19" s="699" customFormat="1" ht="9.6" customHeight="1" x14ac:dyDescent="0.25">
      <c r="A56" s="875"/>
      <c r="B56" s="875"/>
      <c r="C56" s="875"/>
      <c r="D56" s="891"/>
      <c r="E56" s="875"/>
      <c r="F56" s="876"/>
      <c r="G56" s="876"/>
      <c r="H56" s="603"/>
      <c r="I56" s="876"/>
      <c r="J56" s="892"/>
      <c r="K56" s="867"/>
      <c r="L56" s="868"/>
      <c r="M56" s="867"/>
      <c r="N56" s="868"/>
      <c r="O56" s="893"/>
      <c r="P56" s="868"/>
      <c r="Q56" s="878"/>
      <c r="R56" s="902"/>
      <c r="S56" s="697"/>
    </row>
    <row r="57" spans="1:19" s="699" customFormat="1" ht="9.6" customHeight="1" x14ac:dyDescent="0.25">
      <c r="A57" s="875"/>
      <c r="B57" s="875"/>
      <c r="C57" s="875"/>
      <c r="D57" s="891"/>
      <c r="E57" s="875"/>
      <c r="F57" s="876"/>
      <c r="G57" s="876"/>
      <c r="H57" s="603"/>
      <c r="I57" s="876"/>
      <c r="J57" s="892"/>
      <c r="K57" s="867"/>
      <c r="L57" s="868"/>
      <c r="M57" s="867"/>
      <c r="N57" s="868"/>
      <c r="O57" s="893"/>
      <c r="P57" s="868"/>
      <c r="Q57" s="878"/>
      <c r="R57" s="902"/>
      <c r="S57" s="697"/>
    </row>
    <row r="58" spans="1:19" s="699" customFormat="1" ht="9.6" customHeight="1" x14ac:dyDescent="0.25">
      <c r="A58" s="875"/>
      <c r="B58" s="875"/>
      <c r="C58" s="875"/>
      <c r="D58" s="891"/>
      <c r="E58" s="875"/>
      <c r="F58" s="876"/>
      <c r="G58" s="876"/>
      <c r="H58" s="603"/>
      <c r="I58" s="876"/>
      <c r="J58" s="892"/>
      <c r="K58" s="867"/>
      <c r="L58" s="868"/>
      <c r="M58" s="867"/>
      <c r="N58" s="868"/>
      <c r="O58" s="893"/>
      <c r="P58" s="868"/>
      <c r="Q58" s="878"/>
      <c r="R58" s="902"/>
      <c r="S58" s="697"/>
    </row>
    <row r="59" spans="1:19" s="699" customFormat="1" ht="9.6" customHeight="1" x14ac:dyDescent="0.25">
      <c r="A59" s="875"/>
      <c r="B59" s="875"/>
      <c r="C59" s="875"/>
      <c r="D59" s="891"/>
      <c r="E59" s="875"/>
      <c r="F59" s="876"/>
      <c r="G59" s="876"/>
      <c r="H59" s="603"/>
      <c r="I59" s="876"/>
      <c r="J59" s="892"/>
      <c r="K59" s="867"/>
      <c r="L59" s="868"/>
      <c r="M59" s="867"/>
      <c r="N59" s="868"/>
      <c r="O59" s="893"/>
      <c r="P59" s="868"/>
      <c r="Q59" s="878"/>
      <c r="R59" s="902"/>
      <c r="S59" s="697"/>
    </row>
    <row r="60" spans="1:19" s="699" customFormat="1" ht="9.6" customHeight="1" x14ac:dyDescent="0.25">
      <c r="A60" s="875"/>
      <c r="B60" s="875"/>
      <c r="C60" s="875"/>
      <c r="D60" s="891"/>
      <c r="E60" s="875"/>
      <c r="F60" s="876"/>
      <c r="G60" s="876"/>
      <c r="H60" s="603"/>
      <c r="I60" s="876"/>
      <c r="J60" s="892"/>
      <c r="K60" s="867"/>
      <c r="L60" s="868"/>
      <c r="M60" s="867"/>
      <c r="N60" s="868"/>
      <c r="O60" s="893"/>
      <c r="P60" s="868"/>
      <c r="Q60" s="878"/>
      <c r="R60" s="902"/>
      <c r="S60" s="697"/>
    </row>
    <row r="61" spans="1:19" s="699" customFormat="1" ht="9.6" customHeight="1" x14ac:dyDescent="0.25">
      <c r="A61" s="875"/>
      <c r="B61" s="875"/>
      <c r="C61" s="875"/>
      <c r="D61" s="891"/>
      <c r="E61" s="875"/>
      <c r="F61" s="876"/>
      <c r="G61" s="876"/>
      <c r="H61" s="603"/>
      <c r="I61" s="876"/>
      <c r="J61" s="892"/>
      <c r="K61" s="867"/>
      <c r="L61" s="868"/>
      <c r="M61" s="867"/>
      <c r="N61" s="868"/>
      <c r="O61" s="893"/>
      <c r="P61" s="868"/>
      <c r="Q61" s="878"/>
      <c r="R61" s="902"/>
      <c r="S61" s="697"/>
    </row>
    <row r="62" spans="1:19" s="699" customFormat="1" ht="9.6" customHeight="1" x14ac:dyDescent="0.25">
      <c r="A62" s="875"/>
      <c r="B62" s="875"/>
      <c r="C62" s="875"/>
      <c r="D62" s="891"/>
      <c r="E62" s="875"/>
      <c r="F62" s="876"/>
      <c r="G62" s="876"/>
      <c r="H62" s="603"/>
      <c r="I62" s="876"/>
      <c r="J62" s="892"/>
      <c r="K62" s="867"/>
      <c r="L62" s="868"/>
      <c r="M62" s="867"/>
      <c r="N62" s="868"/>
      <c r="O62" s="893"/>
      <c r="P62" s="868"/>
      <c r="Q62" s="878"/>
      <c r="R62" s="902"/>
      <c r="S62" s="697"/>
    </row>
    <row r="63" spans="1:19" s="699" customFormat="1" ht="9.6" customHeight="1" x14ac:dyDescent="0.25">
      <c r="A63" s="875"/>
      <c r="B63" s="875"/>
      <c r="C63" s="875"/>
      <c r="D63" s="891"/>
      <c r="E63" s="875"/>
      <c r="F63" s="876"/>
      <c r="G63" s="876"/>
      <c r="H63" s="603"/>
      <c r="I63" s="876"/>
      <c r="J63" s="892"/>
      <c r="K63" s="867"/>
      <c r="L63" s="868"/>
      <c r="M63" s="867"/>
      <c r="N63" s="868"/>
      <c r="O63" s="893"/>
      <c r="P63" s="868"/>
      <c r="Q63" s="878"/>
      <c r="R63" s="902"/>
      <c r="S63" s="697"/>
    </row>
    <row r="64" spans="1:19" s="699" customFormat="1" ht="9.6" customHeight="1" x14ac:dyDescent="0.25">
      <c r="A64" s="875"/>
      <c r="B64" s="875"/>
      <c r="C64" s="875"/>
      <c r="D64" s="891"/>
      <c r="E64" s="875"/>
      <c r="F64" s="876"/>
      <c r="G64" s="876"/>
      <c r="H64" s="603"/>
      <c r="I64" s="876"/>
      <c r="J64" s="892"/>
      <c r="K64" s="867"/>
      <c r="L64" s="868"/>
      <c r="M64" s="867"/>
      <c r="N64" s="868"/>
      <c r="O64" s="893"/>
      <c r="P64" s="868"/>
      <c r="Q64" s="878"/>
      <c r="R64" s="902"/>
      <c r="S64" s="697"/>
    </row>
    <row r="65" spans="1:19" s="699" customFormat="1" ht="9.6" customHeight="1" x14ac:dyDescent="0.25">
      <c r="A65" s="875"/>
      <c r="B65" s="875"/>
      <c r="C65" s="875"/>
      <c r="D65" s="891"/>
      <c r="E65" s="875"/>
      <c r="F65" s="876"/>
      <c r="G65" s="876"/>
      <c r="H65" s="603"/>
      <c r="I65" s="876"/>
      <c r="J65" s="892"/>
      <c r="K65" s="867"/>
      <c r="L65" s="868"/>
      <c r="M65" s="867"/>
      <c r="N65" s="868"/>
      <c r="O65" s="893"/>
      <c r="P65" s="868"/>
      <c r="Q65" s="878"/>
      <c r="R65" s="902"/>
      <c r="S65" s="697"/>
    </row>
    <row r="66" spans="1:19" s="699" customFormat="1" ht="9.6" customHeight="1" x14ac:dyDescent="0.25">
      <c r="A66" s="875"/>
      <c r="B66" s="875"/>
      <c r="C66" s="875"/>
      <c r="D66" s="891"/>
      <c r="E66" s="875"/>
      <c r="F66" s="876"/>
      <c r="G66" s="876"/>
      <c r="H66" s="603"/>
      <c r="I66" s="876"/>
      <c r="J66" s="892"/>
      <c r="K66" s="867"/>
      <c r="L66" s="868"/>
      <c r="M66" s="867"/>
      <c r="N66" s="868"/>
      <c r="O66" s="893"/>
      <c r="P66" s="868"/>
      <c r="Q66" s="878"/>
      <c r="R66" s="902"/>
      <c r="S66" s="697"/>
    </row>
    <row r="67" spans="1:19" s="699" customFormat="1" ht="9.6" customHeight="1" x14ac:dyDescent="0.25">
      <c r="A67" s="875"/>
      <c r="B67" s="875"/>
      <c r="C67" s="875"/>
      <c r="D67" s="891"/>
      <c r="E67" s="875"/>
      <c r="F67" s="876"/>
      <c r="G67" s="876"/>
      <c r="H67" s="603"/>
      <c r="I67" s="876"/>
      <c r="J67" s="892"/>
      <c r="K67" s="867"/>
      <c r="L67" s="868"/>
      <c r="M67" s="867"/>
      <c r="N67" s="868"/>
      <c r="O67" s="893"/>
      <c r="P67" s="868"/>
      <c r="Q67" s="878"/>
      <c r="R67" s="902"/>
      <c r="S67" s="697"/>
    </row>
    <row r="68" spans="1:19" s="699" customFormat="1" ht="9.6" customHeight="1" x14ac:dyDescent="0.25">
      <c r="A68" s="875"/>
      <c r="B68" s="875"/>
      <c r="C68" s="875"/>
      <c r="D68" s="891"/>
      <c r="E68" s="875"/>
      <c r="F68" s="876"/>
      <c r="G68" s="876"/>
      <c r="H68" s="603"/>
      <c r="I68" s="876"/>
      <c r="J68" s="892"/>
      <c r="K68" s="867"/>
      <c r="L68" s="868"/>
      <c r="M68" s="867"/>
      <c r="N68" s="868"/>
      <c r="O68" s="893"/>
      <c r="P68" s="868"/>
      <c r="Q68" s="878"/>
      <c r="R68" s="902"/>
      <c r="S68" s="697"/>
    </row>
    <row r="69" spans="1:19" s="699" customFormat="1" ht="9.6" customHeight="1" x14ac:dyDescent="0.25">
      <c r="A69" s="702"/>
      <c r="B69" s="728"/>
      <c r="C69" s="728"/>
      <c r="D69" s="903"/>
      <c r="E69" s="728"/>
      <c r="F69" s="904"/>
      <c r="G69" s="904"/>
      <c r="H69" s="905"/>
      <c r="I69" s="904"/>
      <c r="J69" s="906"/>
      <c r="K69" s="695"/>
      <c r="L69" s="696"/>
      <c r="M69" s="695"/>
      <c r="N69" s="696"/>
      <c r="O69" s="695"/>
      <c r="P69" s="696"/>
      <c r="Q69" s="695"/>
      <c r="R69" s="696"/>
      <c r="S69" s="697"/>
    </row>
    <row r="70" spans="1:19" s="603" customFormat="1" ht="6" customHeight="1" x14ac:dyDescent="0.25">
      <c r="A70" s="702"/>
      <c r="B70" s="728"/>
      <c r="C70" s="728"/>
      <c r="D70" s="903"/>
      <c r="E70" s="728"/>
      <c r="F70" s="904"/>
      <c r="G70" s="904"/>
      <c r="H70" s="905"/>
      <c r="I70" s="904"/>
      <c r="J70" s="906"/>
      <c r="K70" s="695"/>
      <c r="L70" s="696"/>
      <c r="M70" s="739"/>
      <c r="N70" s="740"/>
      <c r="O70" s="739"/>
      <c r="P70" s="740"/>
      <c r="Q70" s="739"/>
      <c r="R70" s="740"/>
      <c r="S70" s="732"/>
    </row>
    <row r="71" spans="1:19" s="749" customFormat="1" ht="10.5" customHeight="1" x14ac:dyDescent="0.25">
      <c r="A71" s="520" t="s">
        <v>43</v>
      </c>
      <c r="B71" s="521"/>
      <c r="C71" s="907"/>
      <c r="D71" s="741" t="s">
        <v>4</v>
      </c>
      <c r="E71" s="521"/>
      <c r="F71" s="524" t="s">
        <v>453</v>
      </c>
      <c r="G71" s="524"/>
      <c r="H71" s="524"/>
      <c r="I71" s="908"/>
      <c r="J71" s="524" t="s">
        <v>4</v>
      </c>
      <c r="K71" s="524" t="s">
        <v>454</v>
      </c>
      <c r="L71" s="744"/>
      <c r="M71" s="524" t="s">
        <v>455</v>
      </c>
      <c r="N71" s="745"/>
      <c r="O71" s="746" t="s">
        <v>456</v>
      </c>
      <c r="P71" s="746"/>
      <c r="Q71" s="747"/>
      <c r="R71" s="748"/>
    </row>
    <row r="72" spans="1:19" s="749" customFormat="1" ht="9" customHeight="1" x14ac:dyDescent="0.25">
      <c r="A72" s="909" t="s">
        <v>457</v>
      </c>
      <c r="B72" s="554"/>
      <c r="C72" s="910"/>
      <c r="D72" s="911">
        <v>1</v>
      </c>
      <c r="E72" s="912"/>
      <c r="F72" s="535">
        <f>IF(D72&gt;$R$79,,UPPER(VLOOKUP(D72,'[2]1D ELO (2)'!$A$7:$L$23,2)))</f>
        <v>0</v>
      </c>
      <c r="G72" s="549"/>
      <c r="H72" s="549"/>
      <c r="I72" s="913"/>
      <c r="J72" s="914" t="s">
        <v>5</v>
      </c>
      <c r="K72" s="554"/>
      <c r="L72" s="543"/>
      <c r="M72" s="554"/>
      <c r="N72" s="915"/>
      <c r="O72" s="916" t="s">
        <v>458</v>
      </c>
      <c r="P72" s="917"/>
      <c r="Q72" s="917"/>
      <c r="R72" s="918"/>
    </row>
    <row r="73" spans="1:19" s="749" customFormat="1" ht="9" customHeight="1" x14ac:dyDescent="0.25">
      <c r="A73" s="919" t="s">
        <v>459</v>
      </c>
      <c r="B73" s="920"/>
      <c r="C73" s="921"/>
      <c r="D73" s="911"/>
      <c r="E73" s="912"/>
      <c r="F73" s="535">
        <f>IF(D72&gt;$R$79,,UPPER(VLOOKUP(D72,'[2]1D ELO (2)'!$A$7:$L$23,8)))</f>
        <v>0</v>
      </c>
      <c r="G73" s="549"/>
      <c r="H73" s="549"/>
      <c r="I73" s="913"/>
      <c r="J73" s="914"/>
      <c r="K73" s="554"/>
      <c r="L73" s="543"/>
      <c r="M73" s="554"/>
      <c r="N73" s="915"/>
      <c r="O73" s="920"/>
      <c r="P73" s="922"/>
      <c r="Q73" s="920"/>
      <c r="R73" s="923"/>
    </row>
    <row r="74" spans="1:19" s="749" customFormat="1" ht="9" customHeight="1" x14ac:dyDescent="0.25">
      <c r="A74" s="555"/>
      <c r="B74" s="556"/>
      <c r="C74" s="557"/>
      <c r="D74" s="911">
        <v>2</v>
      </c>
      <c r="E74" s="559"/>
      <c r="F74" s="535">
        <f>IF(D74&gt;$R$79,,UPPER(VLOOKUP(D74,'[2]1D ELO (2)'!$A$7:$L$23,2)))</f>
        <v>0</v>
      </c>
      <c r="G74" s="549"/>
      <c r="H74" s="549"/>
      <c r="I74" s="913"/>
      <c r="J74" s="914" t="s">
        <v>6</v>
      </c>
      <c r="K74" s="554"/>
      <c r="L74" s="543"/>
      <c r="M74" s="554"/>
      <c r="N74" s="915"/>
      <c r="O74" s="916" t="s">
        <v>47</v>
      </c>
      <c r="P74" s="917"/>
      <c r="Q74" s="917"/>
      <c r="R74" s="918"/>
    </row>
    <row r="75" spans="1:19" s="749" customFormat="1" ht="9" customHeight="1" x14ac:dyDescent="0.25">
      <c r="A75" s="558"/>
      <c r="B75" s="559"/>
      <c r="C75" s="560"/>
      <c r="D75" s="924"/>
      <c r="E75" s="559"/>
      <c r="F75" s="575">
        <f>IF(D74&gt;$R$79,,UPPER(VLOOKUP(D74,'[2]1D ELO (2)'!$A$7:$L$23,8)))</f>
        <v>0</v>
      </c>
      <c r="G75" s="545"/>
      <c r="H75" s="545"/>
      <c r="I75" s="925"/>
      <c r="J75" s="914"/>
      <c r="K75" s="554"/>
      <c r="L75" s="543"/>
      <c r="M75" s="554"/>
      <c r="N75" s="915"/>
      <c r="O75" s="554"/>
      <c r="P75" s="543"/>
      <c r="Q75" s="554"/>
      <c r="R75" s="915"/>
    </row>
    <row r="76" spans="1:19" s="749" customFormat="1" ht="9" customHeight="1" x14ac:dyDescent="0.25">
      <c r="A76" s="565"/>
      <c r="B76" s="566"/>
      <c r="C76" s="926"/>
      <c r="D76" s="676"/>
      <c r="E76" s="566"/>
      <c r="F76" s="927"/>
      <c r="G76" s="569"/>
      <c r="H76" s="569"/>
      <c r="I76" s="928"/>
      <c r="J76" s="914" t="s">
        <v>7</v>
      </c>
      <c r="K76" s="554"/>
      <c r="L76" s="543"/>
      <c r="M76" s="554"/>
      <c r="N76" s="915"/>
      <c r="O76" s="920"/>
      <c r="P76" s="922"/>
      <c r="Q76" s="920"/>
      <c r="R76" s="923"/>
    </row>
    <row r="77" spans="1:19" s="749" customFormat="1" ht="9" customHeight="1" x14ac:dyDescent="0.25">
      <c r="A77" s="568"/>
      <c r="B77" s="569"/>
      <c r="C77" s="560"/>
      <c r="D77" s="676"/>
      <c r="E77" s="559"/>
      <c r="F77" s="927"/>
      <c r="G77" s="569"/>
      <c r="H77" s="569"/>
      <c r="I77" s="928"/>
      <c r="J77" s="914"/>
      <c r="K77" s="554"/>
      <c r="L77" s="543"/>
      <c r="M77" s="554"/>
      <c r="N77" s="915"/>
      <c r="O77" s="916" t="s">
        <v>33</v>
      </c>
      <c r="P77" s="917"/>
      <c r="Q77" s="917"/>
      <c r="R77" s="918"/>
    </row>
    <row r="78" spans="1:19" s="749" customFormat="1" ht="9" customHeight="1" x14ac:dyDescent="0.25">
      <c r="A78" s="568"/>
      <c r="B78" s="569"/>
      <c r="C78" s="570"/>
      <c r="D78" s="676"/>
      <c r="E78" s="758"/>
      <c r="F78" s="927"/>
      <c r="G78" s="569"/>
      <c r="H78" s="569"/>
      <c r="I78" s="928"/>
      <c r="J78" s="914" t="s">
        <v>8</v>
      </c>
      <c r="K78" s="554"/>
      <c r="L78" s="543"/>
      <c r="M78" s="554"/>
      <c r="N78" s="915"/>
      <c r="O78" s="554"/>
      <c r="P78" s="543"/>
      <c r="Q78" s="554"/>
      <c r="R78" s="915"/>
    </row>
    <row r="79" spans="1:19" s="749" customFormat="1" ht="9" customHeight="1" x14ac:dyDescent="0.25">
      <c r="A79" s="571"/>
      <c r="B79" s="572"/>
      <c r="C79" s="573"/>
      <c r="D79" s="929"/>
      <c r="E79" s="759"/>
      <c r="F79" s="930"/>
      <c r="G79" s="572"/>
      <c r="H79" s="572"/>
      <c r="I79" s="931"/>
      <c r="J79" s="932"/>
      <c r="K79" s="920"/>
      <c r="L79" s="922"/>
      <c r="M79" s="920"/>
      <c r="N79" s="923"/>
      <c r="O79" s="920">
        <f>R4</f>
        <v>0</v>
      </c>
      <c r="P79" s="922"/>
      <c r="Q79" s="920"/>
      <c r="R79" s="933">
        <f>MIN(4,'[2]1D ELO (2)'!$P$5)</f>
        <v>0</v>
      </c>
    </row>
    <row r="80" spans="1:19" ht="15.75" customHeight="1" x14ac:dyDescent="0.25"/>
    <row r="81" ht="9" customHeight="1" x14ac:dyDescent="0.25"/>
  </sheetData>
  <mergeCells count="2">
    <mergeCell ref="A4:C4"/>
    <mergeCell ref="A2:F2"/>
  </mergeCells>
  <conditionalFormatting sqref="I10 K30 M22 I34 I26 I18 K14 O38:O68">
    <cfRule type="expression" dxfId="19" priority="8" stopIfTrue="1">
      <formula>AND($O$1="CU",I10="Umpire")</formula>
    </cfRule>
    <cfRule type="expression" dxfId="18" priority="9" stopIfTrue="1">
      <formula>AND($O$1="CU",I10&lt;&gt;"Umpire",J10&lt;&gt;"")</formula>
    </cfRule>
    <cfRule type="expression" dxfId="17" priority="10" stopIfTrue="1">
      <formula>AND($O$1="CU",I10&lt;&gt;"Umpire")</formula>
    </cfRule>
  </conditionalFormatting>
  <conditionalFormatting sqref="M13 M29 K17 K25 O21 K33 Q37 K9">
    <cfRule type="expression" dxfId="16" priority="6" stopIfTrue="1">
      <formula>J10="as"</formula>
    </cfRule>
    <cfRule type="expression" dxfId="15" priority="7" stopIfTrue="1">
      <formula>J10="bs"</formula>
    </cfRule>
  </conditionalFormatting>
  <conditionalFormatting sqref="M14 M30 K18 K26 O22 K34 K10 Q38:Q68">
    <cfRule type="expression" dxfId="14" priority="4" stopIfTrue="1">
      <formula>J10="as"</formula>
    </cfRule>
    <cfRule type="expression" dxfId="13" priority="5" stopIfTrue="1">
      <formula>J10="bs"</formula>
    </cfRule>
  </conditionalFormatting>
  <conditionalFormatting sqref="J10 J18 J26 J34 L30 L14 N22">
    <cfRule type="expression" dxfId="12" priority="3" stopIfTrue="1">
      <formula>$O$1="CU"</formula>
    </cfRule>
  </conditionalFormatting>
  <conditionalFormatting sqref="E7:F7 E31:F31 E11:F11 E15:F15 E19:F19 E23:F23 E27:F27 E35:F35">
    <cfRule type="cellIs" dxfId="11" priority="2" stopIfTrue="1" operator="equal">
      <formula>"Bye"</formula>
    </cfRule>
  </conditionalFormatting>
  <conditionalFormatting sqref="D7 D11 D15 D19 D23 D27 D31 D35">
    <cfRule type="cellIs" dxfId="10" priority="1" stopIfTrue="1" operator="lessThan">
      <formula>3</formula>
    </cfRule>
  </conditionalFormatting>
  <printOptions horizontalCentered="1"/>
  <pageMargins left="0.35" right="0.35" top="0.39" bottom="0.39" header="0" footer="0"/>
  <pageSetup paperSize="9" orientation="portrait"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732161" r:id="rId3" name="Button 1">
              <controlPr defaultSize="0" print="0" autoFill="0" autoPict="0" macro="[2]!Jun_Show_CU">
                <anchor moveWithCells="1" sizeWithCells="1">
                  <from>
                    <xdr:col>12</xdr:col>
                    <xdr:colOff>510540</xdr:colOff>
                    <xdr:row>0</xdr:row>
                    <xdr:rowOff>7620</xdr:rowOff>
                  </from>
                  <to>
                    <xdr:col>14</xdr:col>
                    <xdr:colOff>350520</xdr:colOff>
                    <xdr:row>0</xdr:row>
                    <xdr:rowOff>175260</xdr:rowOff>
                  </to>
                </anchor>
              </controlPr>
            </control>
          </mc:Choice>
        </mc:AlternateContent>
        <mc:AlternateContent xmlns:mc="http://schemas.openxmlformats.org/markup-compatibility/2006">
          <mc:Choice Requires="x14">
            <control shapeId="732162" r:id="rId4" name="Button 2">
              <controlPr defaultSize="0" print="0" autoFill="0" autoPict="0" macro="[2]!Jun_Hide_CU">
                <anchor moveWithCells="1" sizeWithCells="1">
                  <from>
                    <xdr:col>12</xdr:col>
                    <xdr:colOff>495300</xdr:colOff>
                    <xdr:row>0</xdr:row>
                    <xdr:rowOff>175260</xdr:rowOff>
                  </from>
                  <to>
                    <xdr:col>14</xdr:col>
                    <xdr:colOff>350520</xdr:colOff>
                    <xdr:row>1</xdr:row>
                    <xdr:rowOff>45720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011E89BD-7D77-4E77-8D6D-A53395C1D0F1}">
          <x14:formula1>
            <xm:f>$U$7:$U$16</xm:f>
          </x14:formula1>
          <xm: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O38:O68 JK38:JK68 TG38:TG68 ADC38:ADC68 AMY38:AMY68 AWU38:AWU68 BGQ38:BGQ68 BQM38:BQM68 CAI38:CAI68 CKE38:CKE68 CUA38:CUA68 DDW38:DDW68 DNS38:DNS68 DXO38:DXO68 EHK38:EHK68 ERG38:ERG68 FBC38:FBC68 FKY38:FKY68 FUU38:FUU68 GEQ38:GEQ68 GOM38:GOM68 GYI38:GYI68 HIE38:HIE68 HSA38:HSA68 IBW38:IBW68 ILS38:ILS68 IVO38:IVO68 JFK38:JFK68 JPG38:JPG68 JZC38:JZC68 KIY38:KIY68 KSU38:KSU68 LCQ38:LCQ68 LMM38:LMM68 LWI38:LWI68 MGE38:MGE68 MQA38:MQA68 MZW38:MZW68 NJS38:NJS68 NTO38:NTO68 ODK38:ODK68 ONG38:ONG68 OXC38:OXC68 PGY38:PGY68 PQU38:PQU68 QAQ38:QAQ68 QKM38:QKM68 QUI38:QUI68 REE38:REE68 ROA38:ROA68 RXW38:RXW68 SHS38:SHS68 SRO38:SRO68 TBK38:TBK68 TLG38:TLG68 TVC38:TVC68 UEY38:UEY68 UOU38:UOU68 UYQ38:UYQ68 VIM38:VIM68 VSI38:VSI68 WCE38:WCE68 WMA38:WMA68 WVW38:WVW68 O65574:O65604 JK65574:JK65604 TG65574:TG65604 ADC65574:ADC65604 AMY65574:AMY65604 AWU65574:AWU65604 BGQ65574:BGQ65604 BQM65574:BQM65604 CAI65574:CAI65604 CKE65574:CKE65604 CUA65574:CUA65604 DDW65574:DDW65604 DNS65574:DNS65604 DXO65574:DXO65604 EHK65574:EHK65604 ERG65574:ERG65604 FBC65574:FBC65604 FKY65574:FKY65604 FUU65574:FUU65604 GEQ65574:GEQ65604 GOM65574:GOM65604 GYI65574:GYI65604 HIE65574:HIE65604 HSA65574:HSA65604 IBW65574:IBW65604 ILS65574:ILS65604 IVO65574:IVO65604 JFK65574:JFK65604 JPG65574:JPG65604 JZC65574:JZC65604 KIY65574:KIY65604 KSU65574:KSU65604 LCQ65574:LCQ65604 LMM65574:LMM65604 LWI65574:LWI65604 MGE65574:MGE65604 MQA65574:MQA65604 MZW65574:MZW65604 NJS65574:NJS65604 NTO65574:NTO65604 ODK65574:ODK65604 ONG65574:ONG65604 OXC65574:OXC65604 PGY65574:PGY65604 PQU65574:PQU65604 QAQ65574:QAQ65604 QKM65574:QKM65604 QUI65574:QUI65604 REE65574:REE65604 ROA65574:ROA65604 RXW65574:RXW65604 SHS65574:SHS65604 SRO65574:SRO65604 TBK65574:TBK65604 TLG65574:TLG65604 TVC65574:TVC65604 UEY65574:UEY65604 UOU65574:UOU65604 UYQ65574:UYQ65604 VIM65574:VIM65604 VSI65574:VSI65604 WCE65574:WCE65604 WMA65574:WMA65604 WVW65574:WVW65604 O131110:O131140 JK131110:JK131140 TG131110:TG131140 ADC131110:ADC131140 AMY131110:AMY131140 AWU131110:AWU131140 BGQ131110:BGQ131140 BQM131110:BQM131140 CAI131110:CAI131140 CKE131110:CKE131140 CUA131110:CUA131140 DDW131110:DDW131140 DNS131110:DNS131140 DXO131110:DXO131140 EHK131110:EHK131140 ERG131110:ERG131140 FBC131110:FBC131140 FKY131110:FKY131140 FUU131110:FUU131140 GEQ131110:GEQ131140 GOM131110:GOM131140 GYI131110:GYI131140 HIE131110:HIE131140 HSA131110:HSA131140 IBW131110:IBW131140 ILS131110:ILS131140 IVO131110:IVO131140 JFK131110:JFK131140 JPG131110:JPG131140 JZC131110:JZC131140 KIY131110:KIY131140 KSU131110:KSU131140 LCQ131110:LCQ131140 LMM131110:LMM131140 LWI131110:LWI131140 MGE131110:MGE131140 MQA131110:MQA131140 MZW131110:MZW131140 NJS131110:NJS131140 NTO131110:NTO131140 ODK131110:ODK131140 ONG131110:ONG131140 OXC131110:OXC131140 PGY131110:PGY131140 PQU131110:PQU131140 QAQ131110:QAQ131140 QKM131110:QKM131140 QUI131110:QUI131140 REE131110:REE131140 ROA131110:ROA131140 RXW131110:RXW131140 SHS131110:SHS131140 SRO131110:SRO131140 TBK131110:TBK131140 TLG131110:TLG131140 TVC131110:TVC131140 UEY131110:UEY131140 UOU131110:UOU131140 UYQ131110:UYQ131140 VIM131110:VIM131140 VSI131110:VSI131140 WCE131110:WCE131140 WMA131110:WMA131140 WVW131110:WVW131140 O196646:O196676 JK196646:JK196676 TG196646:TG196676 ADC196646:ADC196676 AMY196646:AMY196676 AWU196646:AWU196676 BGQ196646:BGQ196676 BQM196646:BQM196676 CAI196646:CAI196676 CKE196646:CKE196676 CUA196646:CUA196676 DDW196646:DDW196676 DNS196646:DNS196676 DXO196646:DXO196676 EHK196646:EHK196676 ERG196646:ERG196676 FBC196646:FBC196676 FKY196646:FKY196676 FUU196646:FUU196676 GEQ196646:GEQ196676 GOM196646:GOM196676 GYI196646:GYI196676 HIE196646:HIE196676 HSA196646:HSA196676 IBW196646:IBW196676 ILS196646:ILS196676 IVO196646:IVO196676 JFK196646:JFK196676 JPG196646:JPG196676 JZC196646:JZC196676 KIY196646:KIY196676 KSU196646:KSU196676 LCQ196646:LCQ196676 LMM196646:LMM196676 LWI196646:LWI196676 MGE196646:MGE196676 MQA196646:MQA196676 MZW196646:MZW196676 NJS196646:NJS196676 NTO196646:NTO196676 ODK196646:ODK196676 ONG196646:ONG196676 OXC196646:OXC196676 PGY196646:PGY196676 PQU196646:PQU196676 QAQ196646:QAQ196676 QKM196646:QKM196676 QUI196646:QUI196676 REE196646:REE196676 ROA196646:ROA196676 RXW196646:RXW196676 SHS196646:SHS196676 SRO196646:SRO196676 TBK196646:TBK196676 TLG196646:TLG196676 TVC196646:TVC196676 UEY196646:UEY196676 UOU196646:UOU196676 UYQ196646:UYQ196676 VIM196646:VIM196676 VSI196646:VSI196676 WCE196646:WCE196676 WMA196646:WMA196676 WVW196646:WVW196676 O262182:O262212 JK262182:JK262212 TG262182:TG262212 ADC262182:ADC262212 AMY262182:AMY262212 AWU262182:AWU262212 BGQ262182:BGQ262212 BQM262182:BQM262212 CAI262182:CAI262212 CKE262182:CKE262212 CUA262182:CUA262212 DDW262182:DDW262212 DNS262182:DNS262212 DXO262182:DXO262212 EHK262182:EHK262212 ERG262182:ERG262212 FBC262182:FBC262212 FKY262182:FKY262212 FUU262182:FUU262212 GEQ262182:GEQ262212 GOM262182:GOM262212 GYI262182:GYI262212 HIE262182:HIE262212 HSA262182:HSA262212 IBW262182:IBW262212 ILS262182:ILS262212 IVO262182:IVO262212 JFK262182:JFK262212 JPG262182:JPG262212 JZC262182:JZC262212 KIY262182:KIY262212 KSU262182:KSU262212 LCQ262182:LCQ262212 LMM262182:LMM262212 LWI262182:LWI262212 MGE262182:MGE262212 MQA262182:MQA262212 MZW262182:MZW262212 NJS262182:NJS262212 NTO262182:NTO262212 ODK262182:ODK262212 ONG262182:ONG262212 OXC262182:OXC262212 PGY262182:PGY262212 PQU262182:PQU262212 QAQ262182:QAQ262212 QKM262182:QKM262212 QUI262182:QUI262212 REE262182:REE262212 ROA262182:ROA262212 RXW262182:RXW262212 SHS262182:SHS262212 SRO262182:SRO262212 TBK262182:TBK262212 TLG262182:TLG262212 TVC262182:TVC262212 UEY262182:UEY262212 UOU262182:UOU262212 UYQ262182:UYQ262212 VIM262182:VIM262212 VSI262182:VSI262212 WCE262182:WCE262212 WMA262182:WMA262212 WVW262182:WVW262212 O327718:O327748 JK327718:JK327748 TG327718:TG327748 ADC327718:ADC327748 AMY327718:AMY327748 AWU327718:AWU327748 BGQ327718:BGQ327748 BQM327718:BQM327748 CAI327718:CAI327748 CKE327718:CKE327748 CUA327718:CUA327748 DDW327718:DDW327748 DNS327718:DNS327748 DXO327718:DXO327748 EHK327718:EHK327748 ERG327718:ERG327748 FBC327718:FBC327748 FKY327718:FKY327748 FUU327718:FUU327748 GEQ327718:GEQ327748 GOM327718:GOM327748 GYI327718:GYI327748 HIE327718:HIE327748 HSA327718:HSA327748 IBW327718:IBW327748 ILS327718:ILS327748 IVO327718:IVO327748 JFK327718:JFK327748 JPG327718:JPG327748 JZC327718:JZC327748 KIY327718:KIY327748 KSU327718:KSU327748 LCQ327718:LCQ327748 LMM327718:LMM327748 LWI327718:LWI327748 MGE327718:MGE327748 MQA327718:MQA327748 MZW327718:MZW327748 NJS327718:NJS327748 NTO327718:NTO327748 ODK327718:ODK327748 ONG327718:ONG327748 OXC327718:OXC327748 PGY327718:PGY327748 PQU327718:PQU327748 QAQ327718:QAQ327748 QKM327718:QKM327748 QUI327718:QUI327748 REE327718:REE327748 ROA327718:ROA327748 RXW327718:RXW327748 SHS327718:SHS327748 SRO327718:SRO327748 TBK327718:TBK327748 TLG327718:TLG327748 TVC327718:TVC327748 UEY327718:UEY327748 UOU327718:UOU327748 UYQ327718:UYQ327748 VIM327718:VIM327748 VSI327718:VSI327748 WCE327718:WCE327748 WMA327718:WMA327748 WVW327718:WVW327748 O393254:O393284 JK393254:JK393284 TG393254:TG393284 ADC393254:ADC393284 AMY393254:AMY393284 AWU393254:AWU393284 BGQ393254:BGQ393284 BQM393254:BQM393284 CAI393254:CAI393284 CKE393254:CKE393284 CUA393254:CUA393284 DDW393254:DDW393284 DNS393254:DNS393284 DXO393254:DXO393284 EHK393254:EHK393284 ERG393254:ERG393284 FBC393254:FBC393284 FKY393254:FKY393284 FUU393254:FUU393284 GEQ393254:GEQ393284 GOM393254:GOM393284 GYI393254:GYI393284 HIE393254:HIE393284 HSA393254:HSA393284 IBW393254:IBW393284 ILS393254:ILS393284 IVO393254:IVO393284 JFK393254:JFK393284 JPG393254:JPG393284 JZC393254:JZC393284 KIY393254:KIY393284 KSU393254:KSU393284 LCQ393254:LCQ393284 LMM393254:LMM393284 LWI393254:LWI393284 MGE393254:MGE393284 MQA393254:MQA393284 MZW393254:MZW393284 NJS393254:NJS393284 NTO393254:NTO393284 ODK393254:ODK393284 ONG393254:ONG393284 OXC393254:OXC393284 PGY393254:PGY393284 PQU393254:PQU393284 QAQ393254:QAQ393284 QKM393254:QKM393284 QUI393254:QUI393284 REE393254:REE393284 ROA393254:ROA393284 RXW393254:RXW393284 SHS393254:SHS393284 SRO393254:SRO393284 TBK393254:TBK393284 TLG393254:TLG393284 TVC393254:TVC393284 UEY393254:UEY393284 UOU393254:UOU393284 UYQ393254:UYQ393284 VIM393254:VIM393284 VSI393254:VSI393284 WCE393254:WCE393284 WMA393254:WMA393284 WVW393254:WVW393284 O458790:O458820 JK458790:JK458820 TG458790:TG458820 ADC458790:ADC458820 AMY458790:AMY458820 AWU458790:AWU458820 BGQ458790:BGQ458820 BQM458790:BQM458820 CAI458790:CAI458820 CKE458790:CKE458820 CUA458790:CUA458820 DDW458790:DDW458820 DNS458790:DNS458820 DXO458790:DXO458820 EHK458790:EHK458820 ERG458790:ERG458820 FBC458790:FBC458820 FKY458790:FKY458820 FUU458790:FUU458820 GEQ458790:GEQ458820 GOM458790:GOM458820 GYI458790:GYI458820 HIE458790:HIE458820 HSA458790:HSA458820 IBW458790:IBW458820 ILS458790:ILS458820 IVO458790:IVO458820 JFK458790:JFK458820 JPG458790:JPG458820 JZC458790:JZC458820 KIY458790:KIY458820 KSU458790:KSU458820 LCQ458790:LCQ458820 LMM458790:LMM458820 LWI458790:LWI458820 MGE458790:MGE458820 MQA458790:MQA458820 MZW458790:MZW458820 NJS458790:NJS458820 NTO458790:NTO458820 ODK458790:ODK458820 ONG458790:ONG458820 OXC458790:OXC458820 PGY458790:PGY458820 PQU458790:PQU458820 QAQ458790:QAQ458820 QKM458790:QKM458820 QUI458790:QUI458820 REE458790:REE458820 ROA458790:ROA458820 RXW458790:RXW458820 SHS458790:SHS458820 SRO458790:SRO458820 TBK458790:TBK458820 TLG458790:TLG458820 TVC458790:TVC458820 UEY458790:UEY458820 UOU458790:UOU458820 UYQ458790:UYQ458820 VIM458790:VIM458820 VSI458790:VSI458820 WCE458790:WCE458820 WMA458790:WMA458820 WVW458790:WVW458820 O524326:O524356 JK524326:JK524356 TG524326:TG524356 ADC524326:ADC524356 AMY524326:AMY524356 AWU524326:AWU524356 BGQ524326:BGQ524356 BQM524326:BQM524356 CAI524326:CAI524356 CKE524326:CKE524356 CUA524326:CUA524356 DDW524326:DDW524356 DNS524326:DNS524356 DXO524326:DXO524356 EHK524326:EHK524356 ERG524326:ERG524356 FBC524326:FBC524356 FKY524326:FKY524356 FUU524326:FUU524356 GEQ524326:GEQ524356 GOM524326:GOM524356 GYI524326:GYI524356 HIE524326:HIE524356 HSA524326:HSA524356 IBW524326:IBW524356 ILS524326:ILS524356 IVO524326:IVO524356 JFK524326:JFK524356 JPG524326:JPG524356 JZC524326:JZC524356 KIY524326:KIY524356 KSU524326:KSU524356 LCQ524326:LCQ524356 LMM524326:LMM524356 LWI524326:LWI524356 MGE524326:MGE524356 MQA524326:MQA524356 MZW524326:MZW524356 NJS524326:NJS524356 NTO524326:NTO524356 ODK524326:ODK524356 ONG524326:ONG524356 OXC524326:OXC524356 PGY524326:PGY524356 PQU524326:PQU524356 QAQ524326:QAQ524356 QKM524326:QKM524356 QUI524326:QUI524356 REE524326:REE524356 ROA524326:ROA524356 RXW524326:RXW524356 SHS524326:SHS524356 SRO524326:SRO524356 TBK524326:TBK524356 TLG524326:TLG524356 TVC524326:TVC524356 UEY524326:UEY524356 UOU524326:UOU524356 UYQ524326:UYQ524356 VIM524326:VIM524356 VSI524326:VSI524356 WCE524326:WCE524356 WMA524326:WMA524356 WVW524326:WVW524356 O589862:O589892 JK589862:JK589892 TG589862:TG589892 ADC589862:ADC589892 AMY589862:AMY589892 AWU589862:AWU589892 BGQ589862:BGQ589892 BQM589862:BQM589892 CAI589862:CAI589892 CKE589862:CKE589892 CUA589862:CUA589892 DDW589862:DDW589892 DNS589862:DNS589892 DXO589862:DXO589892 EHK589862:EHK589892 ERG589862:ERG589892 FBC589862:FBC589892 FKY589862:FKY589892 FUU589862:FUU589892 GEQ589862:GEQ589892 GOM589862:GOM589892 GYI589862:GYI589892 HIE589862:HIE589892 HSA589862:HSA589892 IBW589862:IBW589892 ILS589862:ILS589892 IVO589862:IVO589892 JFK589862:JFK589892 JPG589862:JPG589892 JZC589862:JZC589892 KIY589862:KIY589892 KSU589862:KSU589892 LCQ589862:LCQ589892 LMM589862:LMM589892 LWI589862:LWI589892 MGE589862:MGE589892 MQA589862:MQA589892 MZW589862:MZW589892 NJS589862:NJS589892 NTO589862:NTO589892 ODK589862:ODK589892 ONG589862:ONG589892 OXC589862:OXC589892 PGY589862:PGY589892 PQU589862:PQU589892 QAQ589862:QAQ589892 QKM589862:QKM589892 QUI589862:QUI589892 REE589862:REE589892 ROA589862:ROA589892 RXW589862:RXW589892 SHS589862:SHS589892 SRO589862:SRO589892 TBK589862:TBK589892 TLG589862:TLG589892 TVC589862:TVC589892 UEY589862:UEY589892 UOU589862:UOU589892 UYQ589862:UYQ589892 VIM589862:VIM589892 VSI589862:VSI589892 WCE589862:WCE589892 WMA589862:WMA589892 WVW589862:WVW589892 O655398:O655428 JK655398:JK655428 TG655398:TG655428 ADC655398:ADC655428 AMY655398:AMY655428 AWU655398:AWU655428 BGQ655398:BGQ655428 BQM655398:BQM655428 CAI655398:CAI655428 CKE655398:CKE655428 CUA655398:CUA655428 DDW655398:DDW655428 DNS655398:DNS655428 DXO655398:DXO655428 EHK655398:EHK655428 ERG655398:ERG655428 FBC655398:FBC655428 FKY655398:FKY655428 FUU655398:FUU655428 GEQ655398:GEQ655428 GOM655398:GOM655428 GYI655398:GYI655428 HIE655398:HIE655428 HSA655398:HSA655428 IBW655398:IBW655428 ILS655398:ILS655428 IVO655398:IVO655428 JFK655398:JFK655428 JPG655398:JPG655428 JZC655398:JZC655428 KIY655398:KIY655428 KSU655398:KSU655428 LCQ655398:LCQ655428 LMM655398:LMM655428 LWI655398:LWI655428 MGE655398:MGE655428 MQA655398:MQA655428 MZW655398:MZW655428 NJS655398:NJS655428 NTO655398:NTO655428 ODK655398:ODK655428 ONG655398:ONG655428 OXC655398:OXC655428 PGY655398:PGY655428 PQU655398:PQU655428 QAQ655398:QAQ655428 QKM655398:QKM655428 QUI655398:QUI655428 REE655398:REE655428 ROA655398:ROA655428 RXW655398:RXW655428 SHS655398:SHS655428 SRO655398:SRO655428 TBK655398:TBK655428 TLG655398:TLG655428 TVC655398:TVC655428 UEY655398:UEY655428 UOU655398:UOU655428 UYQ655398:UYQ655428 VIM655398:VIM655428 VSI655398:VSI655428 WCE655398:WCE655428 WMA655398:WMA655428 WVW655398:WVW655428 O720934:O720964 JK720934:JK720964 TG720934:TG720964 ADC720934:ADC720964 AMY720934:AMY720964 AWU720934:AWU720964 BGQ720934:BGQ720964 BQM720934:BQM720964 CAI720934:CAI720964 CKE720934:CKE720964 CUA720934:CUA720964 DDW720934:DDW720964 DNS720934:DNS720964 DXO720934:DXO720964 EHK720934:EHK720964 ERG720934:ERG720964 FBC720934:FBC720964 FKY720934:FKY720964 FUU720934:FUU720964 GEQ720934:GEQ720964 GOM720934:GOM720964 GYI720934:GYI720964 HIE720934:HIE720964 HSA720934:HSA720964 IBW720934:IBW720964 ILS720934:ILS720964 IVO720934:IVO720964 JFK720934:JFK720964 JPG720934:JPG720964 JZC720934:JZC720964 KIY720934:KIY720964 KSU720934:KSU720964 LCQ720934:LCQ720964 LMM720934:LMM720964 LWI720934:LWI720964 MGE720934:MGE720964 MQA720934:MQA720964 MZW720934:MZW720964 NJS720934:NJS720964 NTO720934:NTO720964 ODK720934:ODK720964 ONG720934:ONG720964 OXC720934:OXC720964 PGY720934:PGY720964 PQU720934:PQU720964 QAQ720934:QAQ720964 QKM720934:QKM720964 QUI720934:QUI720964 REE720934:REE720964 ROA720934:ROA720964 RXW720934:RXW720964 SHS720934:SHS720964 SRO720934:SRO720964 TBK720934:TBK720964 TLG720934:TLG720964 TVC720934:TVC720964 UEY720934:UEY720964 UOU720934:UOU720964 UYQ720934:UYQ720964 VIM720934:VIM720964 VSI720934:VSI720964 WCE720934:WCE720964 WMA720934:WMA720964 WVW720934:WVW720964 O786470:O786500 JK786470:JK786500 TG786470:TG786500 ADC786470:ADC786500 AMY786470:AMY786500 AWU786470:AWU786500 BGQ786470:BGQ786500 BQM786470:BQM786500 CAI786470:CAI786500 CKE786470:CKE786500 CUA786470:CUA786500 DDW786470:DDW786500 DNS786470:DNS786500 DXO786470:DXO786500 EHK786470:EHK786500 ERG786470:ERG786500 FBC786470:FBC786500 FKY786470:FKY786500 FUU786470:FUU786500 GEQ786470:GEQ786500 GOM786470:GOM786500 GYI786470:GYI786500 HIE786470:HIE786500 HSA786470:HSA786500 IBW786470:IBW786500 ILS786470:ILS786500 IVO786470:IVO786500 JFK786470:JFK786500 JPG786470:JPG786500 JZC786470:JZC786500 KIY786470:KIY786500 KSU786470:KSU786500 LCQ786470:LCQ786500 LMM786470:LMM786500 LWI786470:LWI786500 MGE786470:MGE786500 MQA786470:MQA786500 MZW786470:MZW786500 NJS786470:NJS786500 NTO786470:NTO786500 ODK786470:ODK786500 ONG786470:ONG786500 OXC786470:OXC786500 PGY786470:PGY786500 PQU786470:PQU786500 QAQ786470:QAQ786500 QKM786470:QKM786500 QUI786470:QUI786500 REE786470:REE786500 ROA786470:ROA786500 RXW786470:RXW786500 SHS786470:SHS786500 SRO786470:SRO786500 TBK786470:TBK786500 TLG786470:TLG786500 TVC786470:TVC786500 UEY786470:UEY786500 UOU786470:UOU786500 UYQ786470:UYQ786500 VIM786470:VIM786500 VSI786470:VSI786500 WCE786470:WCE786500 WMA786470:WMA786500 WVW786470:WVW786500 O852006:O852036 JK852006:JK852036 TG852006:TG852036 ADC852006:ADC852036 AMY852006:AMY852036 AWU852006:AWU852036 BGQ852006:BGQ852036 BQM852006:BQM852036 CAI852006:CAI852036 CKE852006:CKE852036 CUA852006:CUA852036 DDW852006:DDW852036 DNS852006:DNS852036 DXO852006:DXO852036 EHK852006:EHK852036 ERG852006:ERG852036 FBC852006:FBC852036 FKY852006:FKY852036 FUU852006:FUU852036 GEQ852006:GEQ852036 GOM852006:GOM852036 GYI852006:GYI852036 HIE852006:HIE852036 HSA852006:HSA852036 IBW852006:IBW852036 ILS852006:ILS852036 IVO852006:IVO852036 JFK852006:JFK852036 JPG852006:JPG852036 JZC852006:JZC852036 KIY852006:KIY852036 KSU852006:KSU852036 LCQ852006:LCQ852036 LMM852006:LMM852036 LWI852006:LWI852036 MGE852006:MGE852036 MQA852006:MQA852036 MZW852006:MZW852036 NJS852006:NJS852036 NTO852006:NTO852036 ODK852006:ODK852036 ONG852006:ONG852036 OXC852006:OXC852036 PGY852006:PGY852036 PQU852006:PQU852036 QAQ852006:QAQ852036 QKM852006:QKM852036 QUI852006:QUI852036 REE852006:REE852036 ROA852006:ROA852036 RXW852006:RXW852036 SHS852006:SHS852036 SRO852006:SRO852036 TBK852006:TBK852036 TLG852006:TLG852036 TVC852006:TVC852036 UEY852006:UEY852036 UOU852006:UOU852036 UYQ852006:UYQ852036 VIM852006:VIM852036 VSI852006:VSI852036 WCE852006:WCE852036 WMA852006:WMA852036 WVW852006:WVW852036 O917542:O917572 JK917542:JK917572 TG917542:TG917572 ADC917542:ADC917572 AMY917542:AMY917572 AWU917542:AWU917572 BGQ917542:BGQ917572 BQM917542:BQM917572 CAI917542:CAI917572 CKE917542:CKE917572 CUA917542:CUA917572 DDW917542:DDW917572 DNS917542:DNS917572 DXO917542:DXO917572 EHK917542:EHK917572 ERG917542:ERG917572 FBC917542:FBC917572 FKY917542:FKY917572 FUU917542:FUU917572 GEQ917542:GEQ917572 GOM917542:GOM917572 GYI917542:GYI917572 HIE917542:HIE917572 HSA917542:HSA917572 IBW917542:IBW917572 ILS917542:ILS917572 IVO917542:IVO917572 JFK917542:JFK917572 JPG917542:JPG917572 JZC917542:JZC917572 KIY917542:KIY917572 KSU917542:KSU917572 LCQ917542:LCQ917572 LMM917542:LMM917572 LWI917542:LWI917572 MGE917542:MGE917572 MQA917542:MQA917572 MZW917542:MZW917572 NJS917542:NJS917572 NTO917542:NTO917572 ODK917542:ODK917572 ONG917542:ONG917572 OXC917542:OXC917572 PGY917542:PGY917572 PQU917542:PQU917572 QAQ917542:QAQ917572 QKM917542:QKM917572 QUI917542:QUI917572 REE917542:REE917572 ROA917542:ROA917572 RXW917542:RXW917572 SHS917542:SHS917572 SRO917542:SRO917572 TBK917542:TBK917572 TLG917542:TLG917572 TVC917542:TVC917572 UEY917542:UEY917572 UOU917542:UOU917572 UYQ917542:UYQ917572 VIM917542:VIM917572 VSI917542:VSI917572 WCE917542:WCE917572 WMA917542:WMA917572 WVW917542:WVW917572 O983078:O983108 JK983078:JK983108 TG983078:TG983108 ADC983078:ADC983108 AMY983078:AMY983108 AWU983078:AWU983108 BGQ983078:BGQ983108 BQM983078:BQM983108 CAI983078:CAI983108 CKE983078:CKE983108 CUA983078:CUA983108 DDW983078:DDW983108 DNS983078:DNS983108 DXO983078:DXO983108 EHK983078:EHK983108 ERG983078:ERG983108 FBC983078:FBC983108 FKY983078:FKY983108 FUU983078:FUU983108 GEQ983078:GEQ983108 GOM983078:GOM983108 GYI983078:GYI983108 HIE983078:HIE983108 HSA983078:HSA983108 IBW983078:IBW983108 ILS983078:ILS983108 IVO983078:IVO983108 JFK983078:JFK983108 JPG983078:JPG983108 JZC983078:JZC983108 KIY983078:KIY983108 KSU983078:KSU983108 LCQ983078:LCQ983108 LMM983078:LMM983108 LWI983078:LWI983108 MGE983078:MGE983108 MQA983078:MQA983108 MZW983078:MZW983108 NJS983078:NJS983108 NTO983078:NTO983108 ODK983078:ODK983108 ONG983078:ONG983108 OXC983078:OXC983108 PGY983078:PGY983108 PQU983078:PQU983108 QAQ983078:QAQ983108 QKM983078:QKM983108 QUI983078:QUI983108 REE983078:REE983108 ROA983078:ROA983108 RXW983078:RXW983108 SHS983078:SHS983108 SRO983078:SRO983108 TBK983078:TBK983108 TLG983078:TLG983108 TVC983078:TVC983108 UEY983078:UEY983108 UOU983078:UOU983108 UYQ983078:UYQ983108 VIM983078:VIM983108 VSI983078:VSI983108 WCE983078:WCE983108 WMA983078:WMA983108 WVW983078:WVW983108 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I131106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I196642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I262178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I327714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I393250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I458786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I524322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I589858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I655394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I720930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I786466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I852002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I917538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I983074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M22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M65558 JI65558 TE65558 ADA65558 AMW65558 AWS65558 BGO65558 BQK65558 CAG65558 CKC65558 CTY65558 DDU65558 DNQ65558 DXM65558 EHI65558 ERE65558 FBA65558 FKW65558 FUS65558 GEO65558 GOK65558 GYG65558 HIC65558 HRY65558 IBU65558 ILQ65558 IVM65558 JFI65558 JPE65558 JZA65558 KIW65558 KSS65558 LCO65558 LMK65558 LWG65558 MGC65558 MPY65558 MZU65558 NJQ65558 NTM65558 ODI65558 ONE65558 OXA65558 PGW65558 PQS65558 QAO65558 QKK65558 QUG65558 REC65558 RNY65558 RXU65558 SHQ65558 SRM65558 TBI65558 TLE65558 TVA65558 UEW65558 UOS65558 UYO65558 VIK65558 VSG65558 WCC65558 WLY65558 WVU65558 M131094 JI131094 TE131094 ADA131094 AMW131094 AWS131094 BGO131094 BQK131094 CAG131094 CKC131094 CTY131094 DDU131094 DNQ131094 DXM131094 EHI131094 ERE131094 FBA131094 FKW131094 FUS131094 GEO131094 GOK131094 GYG131094 HIC131094 HRY131094 IBU131094 ILQ131094 IVM131094 JFI131094 JPE131094 JZA131094 KIW131094 KSS131094 LCO131094 LMK131094 LWG131094 MGC131094 MPY131094 MZU131094 NJQ131094 NTM131094 ODI131094 ONE131094 OXA131094 PGW131094 PQS131094 QAO131094 QKK131094 QUG131094 REC131094 RNY131094 RXU131094 SHQ131094 SRM131094 TBI131094 TLE131094 TVA131094 UEW131094 UOS131094 UYO131094 VIK131094 VSG131094 WCC131094 WLY131094 WVU131094 M196630 JI196630 TE196630 ADA196630 AMW196630 AWS196630 BGO196630 BQK196630 CAG196630 CKC196630 CTY196630 DDU196630 DNQ196630 DXM196630 EHI196630 ERE196630 FBA196630 FKW196630 FUS196630 GEO196630 GOK196630 GYG196630 HIC196630 HRY196630 IBU196630 ILQ196630 IVM196630 JFI196630 JPE196630 JZA196630 KIW196630 KSS196630 LCO196630 LMK196630 LWG196630 MGC196630 MPY196630 MZU196630 NJQ196630 NTM196630 ODI196630 ONE196630 OXA196630 PGW196630 PQS196630 QAO196630 QKK196630 QUG196630 REC196630 RNY196630 RXU196630 SHQ196630 SRM196630 TBI196630 TLE196630 TVA196630 UEW196630 UOS196630 UYO196630 VIK196630 VSG196630 WCC196630 WLY196630 WVU196630 M262166 JI262166 TE262166 ADA262166 AMW262166 AWS262166 BGO262166 BQK262166 CAG262166 CKC262166 CTY262166 DDU262166 DNQ262166 DXM262166 EHI262166 ERE262166 FBA262166 FKW262166 FUS262166 GEO262166 GOK262166 GYG262166 HIC262166 HRY262166 IBU262166 ILQ262166 IVM262166 JFI262166 JPE262166 JZA262166 KIW262166 KSS262166 LCO262166 LMK262166 LWG262166 MGC262166 MPY262166 MZU262166 NJQ262166 NTM262166 ODI262166 ONE262166 OXA262166 PGW262166 PQS262166 QAO262166 QKK262166 QUG262166 REC262166 RNY262166 RXU262166 SHQ262166 SRM262166 TBI262166 TLE262166 TVA262166 UEW262166 UOS262166 UYO262166 VIK262166 VSG262166 WCC262166 WLY262166 WVU262166 M327702 JI327702 TE327702 ADA327702 AMW327702 AWS327702 BGO327702 BQK327702 CAG327702 CKC327702 CTY327702 DDU327702 DNQ327702 DXM327702 EHI327702 ERE327702 FBA327702 FKW327702 FUS327702 GEO327702 GOK327702 GYG327702 HIC327702 HRY327702 IBU327702 ILQ327702 IVM327702 JFI327702 JPE327702 JZA327702 KIW327702 KSS327702 LCO327702 LMK327702 LWG327702 MGC327702 MPY327702 MZU327702 NJQ327702 NTM327702 ODI327702 ONE327702 OXA327702 PGW327702 PQS327702 QAO327702 QKK327702 QUG327702 REC327702 RNY327702 RXU327702 SHQ327702 SRM327702 TBI327702 TLE327702 TVA327702 UEW327702 UOS327702 UYO327702 VIK327702 VSG327702 WCC327702 WLY327702 WVU327702 M393238 JI393238 TE393238 ADA393238 AMW393238 AWS393238 BGO393238 BQK393238 CAG393238 CKC393238 CTY393238 DDU393238 DNQ393238 DXM393238 EHI393238 ERE393238 FBA393238 FKW393238 FUS393238 GEO393238 GOK393238 GYG393238 HIC393238 HRY393238 IBU393238 ILQ393238 IVM393238 JFI393238 JPE393238 JZA393238 KIW393238 KSS393238 LCO393238 LMK393238 LWG393238 MGC393238 MPY393238 MZU393238 NJQ393238 NTM393238 ODI393238 ONE393238 OXA393238 PGW393238 PQS393238 QAO393238 QKK393238 QUG393238 REC393238 RNY393238 RXU393238 SHQ393238 SRM393238 TBI393238 TLE393238 TVA393238 UEW393238 UOS393238 UYO393238 VIK393238 VSG393238 WCC393238 WLY393238 WVU393238 M458774 JI458774 TE458774 ADA458774 AMW458774 AWS458774 BGO458774 BQK458774 CAG458774 CKC458774 CTY458774 DDU458774 DNQ458774 DXM458774 EHI458774 ERE458774 FBA458774 FKW458774 FUS458774 GEO458774 GOK458774 GYG458774 HIC458774 HRY458774 IBU458774 ILQ458774 IVM458774 JFI458774 JPE458774 JZA458774 KIW458774 KSS458774 LCO458774 LMK458774 LWG458774 MGC458774 MPY458774 MZU458774 NJQ458774 NTM458774 ODI458774 ONE458774 OXA458774 PGW458774 PQS458774 QAO458774 QKK458774 QUG458774 REC458774 RNY458774 RXU458774 SHQ458774 SRM458774 TBI458774 TLE458774 TVA458774 UEW458774 UOS458774 UYO458774 VIK458774 VSG458774 WCC458774 WLY458774 WVU458774 M524310 JI524310 TE524310 ADA524310 AMW524310 AWS524310 BGO524310 BQK524310 CAG524310 CKC524310 CTY524310 DDU524310 DNQ524310 DXM524310 EHI524310 ERE524310 FBA524310 FKW524310 FUS524310 GEO524310 GOK524310 GYG524310 HIC524310 HRY524310 IBU524310 ILQ524310 IVM524310 JFI524310 JPE524310 JZA524310 KIW524310 KSS524310 LCO524310 LMK524310 LWG524310 MGC524310 MPY524310 MZU524310 NJQ524310 NTM524310 ODI524310 ONE524310 OXA524310 PGW524310 PQS524310 QAO524310 QKK524310 QUG524310 REC524310 RNY524310 RXU524310 SHQ524310 SRM524310 TBI524310 TLE524310 TVA524310 UEW524310 UOS524310 UYO524310 VIK524310 VSG524310 WCC524310 WLY524310 WVU524310 M589846 JI589846 TE589846 ADA589846 AMW589846 AWS589846 BGO589846 BQK589846 CAG589846 CKC589846 CTY589846 DDU589846 DNQ589846 DXM589846 EHI589846 ERE589846 FBA589846 FKW589846 FUS589846 GEO589846 GOK589846 GYG589846 HIC589846 HRY589846 IBU589846 ILQ589846 IVM589846 JFI589846 JPE589846 JZA589846 KIW589846 KSS589846 LCO589846 LMK589846 LWG589846 MGC589846 MPY589846 MZU589846 NJQ589846 NTM589846 ODI589846 ONE589846 OXA589846 PGW589846 PQS589846 QAO589846 QKK589846 QUG589846 REC589846 RNY589846 RXU589846 SHQ589846 SRM589846 TBI589846 TLE589846 TVA589846 UEW589846 UOS589846 UYO589846 VIK589846 VSG589846 WCC589846 WLY589846 WVU589846 M655382 JI655382 TE655382 ADA655382 AMW655382 AWS655382 BGO655382 BQK655382 CAG655382 CKC655382 CTY655382 DDU655382 DNQ655382 DXM655382 EHI655382 ERE655382 FBA655382 FKW655382 FUS655382 GEO655382 GOK655382 GYG655382 HIC655382 HRY655382 IBU655382 ILQ655382 IVM655382 JFI655382 JPE655382 JZA655382 KIW655382 KSS655382 LCO655382 LMK655382 LWG655382 MGC655382 MPY655382 MZU655382 NJQ655382 NTM655382 ODI655382 ONE655382 OXA655382 PGW655382 PQS655382 QAO655382 QKK655382 QUG655382 REC655382 RNY655382 RXU655382 SHQ655382 SRM655382 TBI655382 TLE655382 TVA655382 UEW655382 UOS655382 UYO655382 VIK655382 VSG655382 WCC655382 WLY655382 WVU655382 M720918 JI720918 TE720918 ADA720918 AMW720918 AWS720918 BGO720918 BQK720918 CAG720918 CKC720918 CTY720918 DDU720918 DNQ720918 DXM720918 EHI720918 ERE720918 FBA720918 FKW720918 FUS720918 GEO720918 GOK720918 GYG720918 HIC720918 HRY720918 IBU720918 ILQ720918 IVM720918 JFI720918 JPE720918 JZA720918 KIW720918 KSS720918 LCO720918 LMK720918 LWG720918 MGC720918 MPY720918 MZU720918 NJQ720918 NTM720918 ODI720918 ONE720918 OXA720918 PGW720918 PQS720918 QAO720918 QKK720918 QUG720918 REC720918 RNY720918 RXU720918 SHQ720918 SRM720918 TBI720918 TLE720918 TVA720918 UEW720918 UOS720918 UYO720918 VIK720918 VSG720918 WCC720918 WLY720918 WVU720918 M786454 JI786454 TE786454 ADA786454 AMW786454 AWS786454 BGO786454 BQK786454 CAG786454 CKC786454 CTY786454 DDU786454 DNQ786454 DXM786454 EHI786454 ERE786454 FBA786454 FKW786454 FUS786454 GEO786454 GOK786454 GYG786454 HIC786454 HRY786454 IBU786454 ILQ786454 IVM786454 JFI786454 JPE786454 JZA786454 KIW786454 KSS786454 LCO786454 LMK786454 LWG786454 MGC786454 MPY786454 MZU786454 NJQ786454 NTM786454 ODI786454 ONE786454 OXA786454 PGW786454 PQS786454 QAO786454 QKK786454 QUG786454 REC786454 RNY786454 RXU786454 SHQ786454 SRM786454 TBI786454 TLE786454 TVA786454 UEW786454 UOS786454 UYO786454 VIK786454 VSG786454 WCC786454 WLY786454 WVU786454 M851990 JI851990 TE851990 ADA851990 AMW851990 AWS851990 BGO851990 BQK851990 CAG851990 CKC851990 CTY851990 DDU851990 DNQ851990 DXM851990 EHI851990 ERE851990 FBA851990 FKW851990 FUS851990 GEO851990 GOK851990 GYG851990 HIC851990 HRY851990 IBU851990 ILQ851990 IVM851990 JFI851990 JPE851990 JZA851990 KIW851990 KSS851990 LCO851990 LMK851990 LWG851990 MGC851990 MPY851990 MZU851990 NJQ851990 NTM851990 ODI851990 ONE851990 OXA851990 PGW851990 PQS851990 QAO851990 QKK851990 QUG851990 REC851990 RNY851990 RXU851990 SHQ851990 SRM851990 TBI851990 TLE851990 TVA851990 UEW851990 UOS851990 UYO851990 VIK851990 VSG851990 WCC851990 WLY851990 WVU851990 M917526 JI917526 TE917526 ADA917526 AMW917526 AWS917526 BGO917526 BQK917526 CAG917526 CKC917526 CTY917526 DDU917526 DNQ917526 DXM917526 EHI917526 ERE917526 FBA917526 FKW917526 FUS917526 GEO917526 GOK917526 GYG917526 HIC917526 HRY917526 IBU917526 ILQ917526 IVM917526 JFI917526 JPE917526 JZA917526 KIW917526 KSS917526 LCO917526 LMK917526 LWG917526 MGC917526 MPY917526 MZU917526 NJQ917526 NTM917526 ODI917526 ONE917526 OXA917526 PGW917526 PQS917526 QAO917526 QKK917526 QUG917526 REC917526 RNY917526 RXU917526 SHQ917526 SRM917526 TBI917526 TLE917526 TVA917526 UEW917526 UOS917526 UYO917526 VIK917526 VSG917526 WCC917526 WLY917526 WVU917526 M983062 JI983062 TE983062 ADA983062 AMW983062 AWS983062 BGO983062 BQK983062 CAG983062 CKC983062 CTY983062 DDU983062 DNQ983062 DXM983062 EHI983062 ERE983062 FBA983062 FKW983062 FUS983062 GEO983062 GOK983062 GYG983062 HIC983062 HRY983062 IBU983062 ILQ983062 IVM983062 JFI983062 JPE983062 JZA983062 KIW983062 KSS983062 LCO983062 LMK983062 LWG983062 MGC983062 MPY983062 MZU983062 NJQ983062 NTM983062 ODI983062 ONE983062 OXA983062 PGW983062 PQS983062 QAO983062 QKK983062 QUG983062 REC983062 RNY983062 RXU983062 SHQ983062 SRM983062 TBI983062 TLE983062 TVA983062 UEW983062 UOS983062 UYO983062 VIK983062 VSG983062 WCC983062 WLY983062 WVU983062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I131090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I196626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I262162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I327698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I393234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I458770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I524306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I589842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I655378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I720914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I786450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I851986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I917522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I983058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6EEF4-FF46-4B81-BDBC-C0A658D3F9B7}">
  <sheetPr codeName="Munka7">
    <tabColor indexed="17"/>
  </sheetPr>
  <dimension ref="A1:S44"/>
  <sheetViews>
    <sheetView workbookViewId="0">
      <selection sqref="A1:F1"/>
    </sheetView>
  </sheetViews>
  <sheetFormatPr defaultRowHeight="13.2" x14ac:dyDescent="0.25"/>
  <cols>
    <col min="1" max="1" width="5.44140625" style="476" customWidth="1"/>
    <col min="2" max="2" width="4.44140625" style="476" customWidth="1"/>
    <col min="3" max="3" width="8.33203125" style="476" customWidth="1"/>
    <col min="4" max="4" width="7.109375" style="476" customWidth="1"/>
    <col min="5" max="5" width="9.33203125" style="476" customWidth="1"/>
    <col min="6" max="6" width="7.109375" style="476" customWidth="1"/>
    <col min="7" max="7" width="9.33203125" style="476" customWidth="1"/>
    <col min="8" max="8" width="7.109375" style="476" customWidth="1"/>
    <col min="9" max="9" width="9.33203125" style="476" customWidth="1"/>
    <col min="10" max="10" width="7.88671875" style="476" customWidth="1"/>
    <col min="11" max="13" width="8.5546875" style="476" customWidth="1"/>
    <col min="14" max="16" width="8.88671875" style="476"/>
    <col min="17" max="17" width="11.109375" style="476" customWidth="1"/>
    <col min="18" max="256" width="8.88671875" style="476"/>
    <col min="257" max="257" width="5.44140625" style="476" customWidth="1"/>
    <col min="258" max="258" width="4.44140625" style="476" customWidth="1"/>
    <col min="259" max="259" width="8.33203125" style="476" customWidth="1"/>
    <col min="260" max="260" width="7.109375" style="476" customWidth="1"/>
    <col min="261" max="261" width="9.33203125" style="476" customWidth="1"/>
    <col min="262" max="262" width="7.109375" style="476" customWidth="1"/>
    <col min="263" max="263" width="9.33203125" style="476" customWidth="1"/>
    <col min="264" max="264" width="7.109375" style="476" customWidth="1"/>
    <col min="265" max="265" width="9.33203125" style="476" customWidth="1"/>
    <col min="266" max="266" width="7.88671875" style="476" customWidth="1"/>
    <col min="267" max="269" width="8.5546875" style="476" customWidth="1"/>
    <col min="270" max="272" width="8.88671875" style="476"/>
    <col min="273" max="273" width="11.109375" style="476" customWidth="1"/>
    <col min="274" max="512" width="8.88671875" style="476"/>
    <col min="513" max="513" width="5.44140625" style="476" customWidth="1"/>
    <col min="514" max="514" width="4.44140625" style="476" customWidth="1"/>
    <col min="515" max="515" width="8.33203125" style="476" customWidth="1"/>
    <col min="516" max="516" width="7.109375" style="476" customWidth="1"/>
    <col min="517" max="517" width="9.33203125" style="476" customWidth="1"/>
    <col min="518" max="518" width="7.109375" style="476" customWidth="1"/>
    <col min="519" max="519" width="9.33203125" style="476" customWidth="1"/>
    <col min="520" max="520" width="7.109375" style="476" customWidth="1"/>
    <col min="521" max="521" width="9.33203125" style="476" customWidth="1"/>
    <col min="522" max="522" width="7.88671875" style="476" customWidth="1"/>
    <col min="523" max="525" width="8.5546875" style="476" customWidth="1"/>
    <col min="526" max="528" width="8.88671875" style="476"/>
    <col min="529" max="529" width="11.109375" style="476" customWidth="1"/>
    <col min="530" max="768" width="8.88671875" style="476"/>
    <col min="769" max="769" width="5.44140625" style="476" customWidth="1"/>
    <col min="770" max="770" width="4.44140625" style="476" customWidth="1"/>
    <col min="771" max="771" width="8.33203125" style="476" customWidth="1"/>
    <col min="772" max="772" width="7.109375" style="476" customWidth="1"/>
    <col min="773" max="773" width="9.33203125" style="476" customWidth="1"/>
    <col min="774" max="774" width="7.109375" style="476" customWidth="1"/>
    <col min="775" max="775" width="9.33203125" style="476" customWidth="1"/>
    <col min="776" max="776" width="7.109375" style="476" customWidth="1"/>
    <col min="777" max="777" width="9.33203125" style="476" customWidth="1"/>
    <col min="778" max="778" width="7.88671875" style="476" customWidth="1"/>
    <col min="779" max="781" width="8.5546875" style="476" customWidth="1"/>
    <col min="782" max="784" width="8.88671875" style="476"/>
    <col min="785" max="785" width="11.109375" style="476" customWidth="1"/>
    <col min="786" max="1024" width="8.88671875" style="476"/>
    <col min="1025" max="1025" width="5.44140625" style="476" customWidth="1"/>
    <col min="1026" max="1026" width="4.44140625" style="476" customWidth="1"/>
    <col min="1027" max="1027" width="8.33203125" style="476" customWidth="1"/>
    <col min="1028" max="1028" width="7.109375" style="476" customWidth="1"/>
    <col min="1029" max="1029" width="9.33203125" style="476" customWidth="1"/>
    <col min="1030" max="1030" width="7.109375" style="476" customWidth="1"/>
    <col min="1031" max="1031" width="9.33203125" style="476" customWidth="1"/>
    <col min="1032" max="1032" width="7.109375" style="476" customWidth="1"/>
    <col min="1033" max="1033" width="9.33203125" style="476" customWidth="1"/>
    <col min="1034" max="1034" width="7.88671875" style="476" customWidth="1"/>
    <col min="1035" max="1037" width="8.5546875" style="476" customWidth="1"/>
    <col min="1038" max="1040" width="8.88671875" style="476"/>
    <col min="1041" max="1041" width="11.109375" style="476" customWidth="1"/>
    <col min="1042" max="1280" width="8.88671875" style="476"/>
    <col min="1281" max="1281" width="5.44140625" style="476" customWidth="1"/>
    <col min="1282" max="1282" width="4.44140625" style="476" customWidth="1"/>
    <col min="1283" max="1283" width="8.33203125" style="476" customWidth="1"/>
    <col min="1284" max="1284" width="7.109375" style="476" customWidth="1"/>
    <col min="1285" max="1285" width="9.33203125" style="476" customWidth="1"/>
    <col min="1286" max="1286" width="7.109375" style="476" customWidth="1"/>
    <col min="1287" max="1287" width="9.33203125" style="476" customWidth="1"/>
    <col min="1288" max="1288" width="7.109375" style="476" customWidth="1"/>
    <col min="1289" max="1289" width="9.33203125" style="476" customWidth="1"/>
    <col min="1290" max="1290" width="7.88671875" style="476" customWidth="1"/>
    <col min="1291" max="1293" width="8.5546875" style="476" customWidth="1"/>
    <col min="1294" max="1296" width="8.88671875" style="476"/>
    <col min="1297" max="1297" width="11.109375" style="476" customWidth="1"/>
    <col min="1298" max="1536" width="8.88671875" style="476"/>
    <col min="1537" max="1537" width="5.44140625" style="476" customWidth="1"/>
    <col min="1538" max="1538" width="4.44140625" style="476" customWidth="1"/>
    <col min="1539" max="1539" width="8.33203125" style="476" customWidth="1"/>
    <col min="1540" max="1540" width="7.109375" style="476" customWidth="1"/>
    <col min="1541" max="1541" width="9.33203125" style="476" customWidth="1"/>
    <col min="1542" max="1542" width="7.109375" style="476" customWidth="1"/>
    <col min="1543" max="1543" width="9.33203125" style="476" customWidth="1"/>
    <col min="1544" max="1544" width="7.109375" style="476" customWidth="1"/>
    <col min="1545" max="1545" width="9.33203125" style="476" customWidth="1"/>
    <col min="1546" max="1546" width="7.88671875" style="476" customWidth="1"/>
    <col min="1547" max="1549" width="8.5546875" style="476" customWidth="1"/>
    <col min="1550" max="1552" width="8.88671875" style="476"/>
    <col min="1553" max="1553" width="11.109375" style="476" customWidth="1"/>
    <col min="1554" max="1792" width="8.88671875" style="476"/>
    <col min="1793" max="1793" width="5.44140625" style="476" customWidth="1"/>
    <col min="1794" max="1794" width="4.44140625" style="476" customWidth="1"/>
    <col min="1795" max="1795" width="8.33203125" style="476" customWidth="1"/>
    <col min="1796" max="1796" width="7.109375" style="476" customWidth="1"/>
    <col min="1797" max="1797" width="9.33203125" style="476" customWidth="1"/>
    <col min="1798" max="1798" width="7.109375" style="476" customWidth="1"/>
    <col min="1799" max="1799" width="9.33203125" style="476" customWidth="1"/>
    <col min="1800" max="1800" width="7.109375" style="476" customWidth="1"/>
    <col min="1801" max="1801" width="9.33203125" style="476" customWidth="1"/>
    <col min="1802" max="1802" width="7.88671875" style="476" customWidth="1"/>
    <col min="1803" max="1805" width="8.5546875" style="476" customWidth="1"/>
    <col min="1806" max="1808" width="8.88671875" style="476"/>
    <col min="1809" max="1809" width="11.109375" style="476" customWidth="1"/>
    <col min="1810" max="2048" width="8.88671875" style="476"/>
    <col min="2049" max="2049" width="5.44140625" style="476" customWidth="1"/>
    <col min="2050" max="2050" width="4.44140625" style="476" customWidth="1"/>
    <col min="2051" max="2051" width="8.33203125" style="476" customWidth="1"/>
    <col min="2052" max="2052" width="7.109375" style="476" customWidth="1"/>
    <col min="2053" max="2053" width="9.33203125" style="476" customWidth="1"/>
    <col min="2054" max="2054" width="7.109375" style="476" customWidth="1"/>
    <col min="2055" max="2055" width="9.33203125" style="476" customWidth="1"/>
    <col min="2056" max="2056" width="7.109375" style="476" customWidth="1"/>
    <col min="2057" max="2057" width="9.33203125" style="476" customWidth="1"/>
    <col min="2058" max="2058" width="7.88671875" style="476" customWidth="1"/>
    <col min="2059" max="2061" width="8.5546875" style="476" customWidth="1"/>
    <col min="2062" max="2064" width="8.88671875" style="476"/>
    <col min="2065" max="2065" width="11.109375" style="476" customWidth="1"/>
    <col min="2066" max="2304" width="8.88671875" style="476"/>
    <col min="2305" max="2305" width="5.44140625" style="476" customWidth="1"/>
    <col min="2306" max="2306" width="4.44140625" style="476" customWidth="1"/>
    <col min="2307" max="2307" width="8.33203125" style="476" customWidth="1"/>
    <col min="2308" max="2308" width="7.109375" style="476" customWidth="1"/>
    <col min="2309" max="2309" width="9.33203125" style="476" customWidth="1"/>
    <col min="2310" max="2310" width="7.109375" style="476" customWidth="1"/>
    <col min="2311" max="2311" width="9.33203125" style="476" customWidth="1"/>
    <col min="2312" max="2312" width="7.109375" style="476" customWidth="1"/>
    <col min="2313" max="2313" width="9.33203125" style="476" customWidth="1"/>
    <col min="2314" max="2314" width="7.88671875" style="476" customWidth="1"/>
    <col min="2315" max="2317" width="8.5546875" style="476" customWidth="1"/>
    <col min="2318" max="2320" width="8.88671875" style="476"/>
    <col min="2321" max="2321" width="11.109375" style="476" customWidth="1"/>
    <col min="2322" max="2560" width="8.88671875" style="476"/>
    <col min="2561" max="2561" width="5.44140625" style="476" customWidth="1"/>
    <col min="2562" max="2562" width="4.44140625" style="476" customWidth="1"/>
    <col min="2563" max="2563" width="8.33203125" style="476" customWidth="1"/>
    <col min="2564" max="2564" width="7.109375" style="476" customWidth="1"/>
    <col min="2565" max="2565" width="9.33203125" style="476" customWidth="1"/>
    <col min="2566" max="2566" width="7.109375" style="476" customWidth="1"/>
    <col min="2567" max="2567" width="9.33203125" style="476" customWidth="1"/>
    <col min="2568" max="2568" width="7.109375" style="476" customWidth="1"/>
    <col min="2569" max="2569" width="9.33203125" style="476" customWidth="1"/>
    <col min="2570" max="2570" width="7.88671875" style="476" customWidth="1"/>
    <col min="2571" max="2573" width="8.5546875" style="476" customWidth="1"/>
    <col min="2574" max="2576" width="8.88671875" style="476"/>
    <col min="2577" max="2577" width="11.109375" style="476" customWidth="1"/>
    <col min="2578" max="2816" width="8.88671875" style="476"/>
    <col min="2817" max="2817" width="5.44140625" style="476" customWidth="1"/>
    <col min="2818" max="2818" width="4.44140625" style="476" customWidth="1"/>
    <col min="2819" max="2819" width="8.33203125" style="476" customWidth="1"/>
    <col min="2820" max="2820" width="7.109375" style="476" customWidth="1"/>
    <col min="2821" max="2821" width="9.33203125" style="476" customWidth="1"/>
    <col min="2822" max="2822" width="7.109375" style="476" customWidth="1"/>
    <col min="2823" max="2823" width="9.33203125" style="476" customWidth="1"/>
    <col min="2824" max="2824" width="7.109375" style="476" customWidth="1"/>
    <col min="2825" max="2825" width="9.33203125" style="476" customWidth="1"/>
    <col min="2826" max="2826" width="7.88671875" style="476" customWidth="1"/>
    <col min="2827" max="2829" width="8.5546875" style="476" customWidth="1"/>
    <col min="2830" max="2832" width="8.88671875" style="476"/>
    <col min="2833" max="2833" width="11.109375" style="476" customWidth="1"/>
    <col min="2834" max="3072" width="8.88671875" style="476"/>
    <col min="3073" max="3073" width="5.44140625" style="476" customWidth="1"/>
    <col min="3074" max="3074" width="4.44140625" style="476" customWidth="1"/>
    <col min="3075" max="3075" width="8.33203125" style="476" customWidth="1"/>
    <col min="3076" max="3076" width="7.109375" style="476" customWidth="1"/>
    <col min="3077" max="3077" width="9.33203125" style="476" customWidth="1"/>
    <col min="3078" max="3078" width="7.109375" style="476" customWidth="1"/>
    <col min="3079" max="3079" width="9.33203125" style="476" customWidth="1"/>
    <col min="3080" max="3080" width="7.109375" style="476" customWidth="1"/>
    <col min="3081" max="3081" width="9.33203125" style="476" customWidth="1"/>
    <col min="3082" max="3082" width="7.88671875" style="476" customWidth="1"/>
    <col min="3083" max="3085" width="8.5546875" style="476" customWidth="1"/>
    <col min="3086" max="3088" width="8.88671875" style="476"/>
    <col min="3089" max="3089" width="11.109375" style="476" customWidth="1"/>
    <col min="3090" max="3328" width="8.88671875" style="476"/>
    <col min="3329" max="3329" width="5.44140625" style="476" customWidth="1"/>
    <col min="3330" max="3330" width="4.44140625" style="476" customWidth="1"/>
    <col min="3331" max="3331" width="8.33203125" style="476" customWidth="1"/>
    <col min="3332" max="3332" width="7.109375" style="476" customWidth="1"/>
    <col min="3333" max="3333" width="9.33203125" style="476" customWidth="1"/>
    <col min="3334" max="3334" width="7.109375" style="476" customWidth="1"/>
    <col min="3335" max="3335" width="9.33203125" style="476" customWidth="1"/>
    <col min="3336" max="3336" width="7.109375" style="476" customWidth="1"/>
    <col min="3337" max="3337" width="9.33203125" style="476" customWidth="1"/>
    <col min="3338" max="3338" width="7.88671875" style="476" customWidth="1"/>
    <col min="3339" max="3341" width="8.5546875" style="476" customWidth="1"/>
    <col min="3342" max="3344" width="8.88671875" style="476"/>
    <col min="3345" max="3345" width="11.109375" style="476" customWidth="1"/>
    <col min="3346" max="3584" width="8.88671875" style="476"/>
    <col min="3585" max="3585" width="5.44140625" style="476" customWidth="1"/>
    <col min="3586" max="3586" width="4.44140625" style="476" customWidth="1"/>
    <col min="3587" max="3587" width="8.33203125" style="476" customWidth="1"/>
    <col min="3588" max="3588" width="7.109375" style="476" customWidth="1"/>
    <col min="3589" max="3589" width="9.33203125" style="476" customWidth="1"/>
    <col min="3590" max="3590" width="7.109375" style="476" customWidth="1"/>
    <col min="3591" max="3591" width="9.33203125" style="476" customWidth="1"/>
    <col min="3592" max="3592" width="7.109375" style="476" customWidth="1"/>
    <col min="3593" max="3593" width="9.33203125" style="476" customWidth="1"/>
    <col min="3594" max="3594" width="7.88671875" style="476" customWidth="1"/>
    <col min="3595" max="3597" width="8.5546875" style="476" customWidth="1"/>
    <col min="3598" max="3600" width="8.88671875" style="476"/>
    <col min="3601" max="3601" width="11.109375" style="476" customWidth="1"/>
    <col min="3602" max="3840" width="8.88671875" style="476"/>
    <col min="3841" max="3841" width="5.44140625" style="476" customWidth="1"/>
    <col min="3842" max="3842" width="4.44140625" style="476" customWidth="1"/>
    <col min="3843" max="3843" width="8.33203125" style="476" customWidth="1"/>
    <col min="3844" max="3844" width="7.109375" style="476" customWidth="1"/>
    <col min="3845" max="3845" width="9.33203125" style="476" customWidth="1"/>
    <col min="3846" max="3846" width="7.109375" style="476" customWidth="1"/>
    <col min="3847" max="3847" width="9.33203125" style="476" customWidth="1"/>
    <col min="3848" max="3848" width="7.109375" style="476" customWidth="1"/>
    <col min="3849" max="3849" width="9.33203125" style="476" customWidth="1"/>
    <col min="3850" max="3850" width="7.88671875" style="476" customWidth="1"/>
    <col min="3851" max="3853" width="8.5546875" style="476" customWidth="1"/>
    <col min="3854" max="3856" width="8.88671875" style="476"/>
    <col min="3857" max="3857" width="11.109375" style="476" customWidth="1"/>
    <col min="3858" max="4096" width="8.88671875" style="476"/>
    <col min="4097" max="4097" width="5.44140625" style="476" customWidth="1"/>
    <col min="4098" max="4098" width="4.44140625" style="476" customWidth="1"/>
    <col min="4099" max="4099" width="8.33203125" style="476" customWidth="1"/>
    <col min="4100" max="4100" width="7.109375" style="476" customWidth="1"/>
    <col min="4101" max="4101" width="9.33203125" style="476" customWidth="1"/>
    <col min="4102" max="4102" width="7.109375" style="476" customWidth="1"/>
    <col min="4103" max="4103" width="9.33203125" style="476" customWidth="1"/>
    <col min="4104" max="4104" width="7.109375" style="476" customWidth="1"/>
    <col min="4105" max="4105" width="9.33203125" style="476" customWidth="1"/>
    <col min="4106" max="4106" width="7.88671875" style="476" customWidth="1"/>
    <col min="4107" max="4109" width="8.5546875" style="476" customWidth="1"/>
    <col min="4110" max="4112" width="8.88671875" style="476"/>
    <col min="4113" max="4113" width="11.109375" style="476" customWidth="1"/>
    <col min="4114" max="4352" width="8.88671875" style="476"/>
    <col min="4353" max="4353" width="5.44140625" style="476" customWidth="1"/>
    <col min="4354" max="4354" width="4.44140625" style="476" customWidth="1"/>
    <col min="4355" max="4355" width="8.33203125" style="476" customWidth="1"/>
    <col min="4356" max="4356" width="7.109375" style="476" customWidth="1"/>
    <col min="4357" max="4357" width="9.33203125" style="476" customWidth="1"/>
    <col min="4358" max="4358" width="7.109375" style="476" customWidth="1"/>
    <col min="4359" max="4359" width="9.33203125" style="476" customWidth="1"/>
    <col min="4360" max="4360" width="7.109375" style="476" customWidth="1"/>
    <col min="4361" max="4361" width="9.33203125" style="476" customWidth="1"/>
    <col min="4362" max="4362" width="7.88671875" style="476" customWidth="1"/>
    <col min="4363" max="4365" width="8.5546875" style="476" customWidth="1"/>
    <col min="4366" max="4368" width="8.88671875" style="476"/>
    <col min="4369" max="4369" width="11.109375" style="476" customWidth="1"/>
    <col min="4370" max="4608" width="8.88671875" style="476"/>
    <col min="4609" max="4609" width="5.44140625" style="476" customWidth="1"/>
    <col min="4610" max="4610" width="4.44140625" style="476" customWidth="1"/>
    <col min="4611" max="4611" width="8.33203125" style="476" customWidth="1"/>
    <col min="4612" max="4612" width="7.109375" style="476" customWidth="1"/>
    <col min="4613" max="4613" width="9.33203125" style="476" customWidth="1"/>
    <col min="4614" max="4614" width="7.109375" style="476" customWidth="1"/>
    <col min="4615" max="4615" width="9.33203125" style="476" customWidth="1"/>
    <col min="4616" max="4616" width="7.109375" style="476" customWidth="1"/>
    <col min="4617" max="4617" width="9.33203125" style="476" customWidth="1"/>
    <col min="4618" max="4618" width="7.88671875" style="476" customWidth="1"/>
    <col min="4619" max="4621" width="8.5546875" style="476" customWidth="1"/>
    <col min="4622" max="4624" width="8.88671875" style="476"/>
    <col min="4625" max="4625" width="11.109375" style="476" customWidth="1"/>
    <col min="4626" max="4864" width="8.88671875" style="476"/>
    <col min="4865" max="4865" width="5.44140625" style="476" customWidth="1"/>
    <col min="4866" max="4866" width="4.44140625" style="476" customWidth="1"/>
    <col min="4867" max="4867" width="8.33203125" style="476" customWidth="1"/>
    <col min="4868" max="4868" width="7.109375" style="476" customWidth="1"/>
    <col min="4869" max="4869" width="9.33203125" style="476" customWidth="1"/>
    <col min="4870" max="4870" width="7.109375" style="476" customWidth="1"/>
    <col min="4871" max="4871" width="9.33203125" style="476" customWidth="1"/>
    <col min="4872" max="4872" width="7.109375" style="476" customWidth="1"/>
    <col min="4873" max="4873" width="9.33203125" style="476" customWidth="1"/>
    <col min="4874" max="4874" width="7.88671875" style="476" customWidth="1"/>
    <col min="4875" max="4877" width="8.5546875" style="476" customWidth="1"/>
    <col min="4878" max="4880" width="8.88671875" style="476"/>
    <col min="4881" max="4881" width="11.109375" style="476" customWidth="1"/>
    <col min="4882" max="5120" width="8.88671875" style="476"/>
    <col min="5121" max="5121" width="5.44140625" style="476" customWidth="1"/>
    <col min="5122" max="5122" width="4.44140625" style="476" customWidth="1"/>
    <col min="5123" max="5123" width="8.33203125" style="476" customWidth="1"/>
    <col min="5124" max="5124" width="7.109375" style="476" customWidth="1"/>
    <col min="5125" max="5125" width="9.33203125" style="476" customWidth="1"/>
    <col min="5126" max="5126" width="7.109375" style="476" customWidth="1"/>
    <col min="5127" max="5127" width="9.33203125" style="476" customWidth="1"/>
    <col min="5128" max="5128" width="7.109375" style="476" customWidth="1"/>
    <col min="5129" max="5129" width="9.33203125" style="476" customWidth="1"/>
    <col min="5130" max="5130" width="7.88671875" style="476" customWidth="1"/>
    <col min="5131" max="5133" width="8.5546875" style="476" customWidth="1"/>
    <col min="5134" max="5136" width="8.88671875" style="476"/>
    <col min="5137" max="5137" width="11.109375" style="476" customWidth="1"/>
    <col min="5138" max="5376" width="8.88671875" style="476"/>
    <col min="5377" max="5377" width="5.44140625" style="476" customWidth="1"/>
    <col min="5378" max="5378" width="4.44140625" style="476" customWidth="1"/>
    <col min="5379" max="5379" width="8.33203125" style="476" customWidth="1"/>
    <col min="5380" max="5380" width="7.109375" style="476" customWidth="1"/>
    <col min="5381" max="5381" width="9.33203125" style="476" customWidth="1"/>
    <col min="5382" max="5382" width="7.109375" style="476" customWidth="1"/>
    <col min="5383" max="5383" width="9.33203125" style="476" customWidth="1"/>
    <col min="5384" max="5384" width="7.109375" style="476" customWidth="1"/>
    <col min="5385" max="5385" width="9.33203125" style="476" customWidth="1"/>
    <col min="5386" max="5386" width="7.88671875" style="476" customWidth="1"/>
    <col min="5387" max="5389" width="8.5546875" style="476" customWidth="1"/>
    <col min="5390" max="5392" width="8.88671875" style="476"/>
    <col min="5393" max="5393" width="11.109375" style="476" customWidth="1"/>
    <col min="5394" max="5632" width="8.88671875" style="476"/>
    <col min="5633" max="5633" width="5.44140625" style="476" customWidth="1"/>
    <col min="5634" max="5634" width="4.44140625" style="476" customWidth="1"/>
    <col min="5635" max="5635" width="8.33203125" style="476" customWidth="1"/>
    <col min="5636" max="5636" width="7.109375" style="476" customWidth="1"/>
    <col min="5637" max="5637" width="9.33203125" style="476" customWidth="1"/>
    <col min="5638" max="5638" width="7.109375" style="476" customWidth="1"/>
    <col min="5639" max="5639" width="9.33203125" style="476" customWidth="1"/>
    <col min="5640" max="5640" width="7.109375" style="476" customWidth="1"/>
    <col min="5641" max="5641" width="9.33203125" style="476" customWidth="1"/>
    <col min="5642" max="5642" width="7.88671875" style="476" customWidth="1"/>
    <col min="5643" max="5645" width="8.5546875" style="476" customWidth="1"/>
    <col min="5646" max="5648" width="8.88671875" style="476"/>
    <col min="5649" max="5649" width="11.109375" style="476" customWidth="1"/>
    <col min="5650" max="5888" width="8.88671875" style="476"/>
    <col min="5889" max="5889" width="5.44140625" style="476" customWidth="1"/>
    <col min="5890" max="5890" width="4.44140625" style="476" customWidth="1"/>
    <col min="5891" max="5891" width="8.33203125" style="476" customWidth="1"/>
    <col min="5892" max="5892" width="7.109375" style="476" customWidth="1"/>
    <col min="5893" max="5893" width="9.33203125" style="476" customWidth="1"/>
    <col min="5894" max="5894" width="7.109375" style="476" customWidth="1"/>
    <col min="5895" max="5895" width="9.33203125" style="476" customWidth="1"/>
    <col min="5896" max="5896" width="7.109375" style="476" customWidth="1"/>
    <col min="5897" max="5897" width="9.33203125" style="476" customWidth="1"/>
    <col min="5898" max="5898" width="7.88671875" style="476" customWidth="1"/>
    <col min="5899" max="5901" width="8.5546875" style="476" customWidth="1"/>
    <col min="5902" max="5904" width="8.88671875" style="476"/>
    <col min="5905" max="5905" width="11.109375" style="476" customWidth="1"/>
    <col min="5906" max="6144" width="8.88671875" style="476"/>
    <col min="6145" max="6145" width="5.44140625" style="476" customWidth="1"/>
    <col min="6146" max="6146" width="4.44140625" style="476" customWidth="1"/>
    <col min="6147" max="6147" width="8.33203125" style="476" customWidth="1"/>
    <col min="6148" max="6148" width="7.109375" style="476" customWidth="1"/>
    <col min="6149" max="6149" width="9.33203125" style="476" customWidth="1"/>
    <col min="6150" max="6150" width="7.109375" style="476" customWidth="1"/>
    <col min="6151" max="6151" width="9.33203125" style="476" customWidth="1"/>
    <col min="6152" max="6152" width="7.109375" style="476" customWidth="1"/>
    <col min="6153" max="6153" width="9.33203125" style="476" customWidth="1"/>
    <col min="6154" max="6154" width="7.88671875" style="476" customWidth="1"/>
    <col min="6155" max="6157" width="8.5546875" style="476" customWidth="1"/>
    <col min="6158" max="6160" width="8.88671875" style="476"/>
    <col min="6161" max="6161" width="11.109375" style="476" customWidth="1"/>
    <col min="6162" max="6400" width="8.88671875" style="476"/>
    <col min="6401" max="6401" width="5.44140625" style="476" customWidth="1"/>
    <col min="6402" max="6402" width="4.44140625" style="476" customWidth="1"/>
    <col min="6403" max="6403" width="8.33203125" style="476" customWidth="1"/>
    <col min="6404" max="6404" width="7.109375" style="476" customWidth="1"/>
    <col min="6405" max="6405" width="9.33203125" style="476" customWidth="1"/>
    <col min="6406" max="6406" width="7.109375" style="476" customWidth="1"/>
    <col min="6407" max="6407" width="9.33203125" style="476" customWidth="1"/>
    <col min="6408" max="6408" width="7.109375" style="476" customWidth="1"/>
    <col min="6409" max="6409" width="9.33203125" style="476" customWidth="1"/>
    <col min="6410" max="6410" width="7.88671875" style="476" customWidth="1"/>
    <col min="6411" max="6413" width="8.5546875" style="476" customWidth="1"/>
    <col min="6414" max="6416" width="8.88671875" style="476"/>
    <col min="6417" max="6417" width="11.109375" style="476" customWidth="1"/>
    <col min="6418" max="6656" width="8.88671875" style="476"/>
    <col min="6657" max="6657" width="5.44140625" style="476" customWidth="1"/>
    <col min="6658" max="6658" width="4.44140625" style="476" customWidth="1"/>
    <col min="6659" max="6659" width="8.33203125" style="476" customWidth="1"/>
    <col min="6660" max="6660" width="7.109375" style="476" customWidth="1"/>
    <col min="6661" max="6661" width="9.33203125" style="476" customWidth="1"/>
    <col min="6662" max="6662" width="7.109375" style="476" customWidth="1"/>
    <col min="6663" max="6663" width="9.33203125" style="476" customWidth="1"/>
    <col min="6664" max="6664" width="7.109375" style="476" customWidth="1"/>
    <col min="6665" max="6665" width="9.33203125" style="476" customWidth="1"/>
    <col min="6666" max="6666" width="7.88671875" style="476" customWidth="1"/>
    <col min="6667" max="6669" width="8.5546875" style="476" customWidth="1"/>
    <col min="6670" max="6672" width="8.88671875" style="476"/>
    <col min="6673" max="6673" width="11.109375" style="476" customWidth="1"/>
    <col min="6674" max="6912" width="8.88671875" style="476"/>
    <col min="6913" max="6913" width="5.44140625" style="476" customWidth="1"/>
    <col min="6914" max="6914" width="4.44140625" style="476" customWidth="1"/>
    <col min="6915" max="6915" width="8.33203125" style="476" customWidth="1"/>
    <col min="6916" max="6916" width="7.109375" style="476" customWidth="1"/>
    <col min="6917" max="6917" width="9.33203125" style="476" customWidth="1"/>
    <col min="6918" max="6918" width="7.109375" style="476" customWidth="1"/>
    <col min="6919" max="6919" width="9.33203125" style="476" customWidth="1"/>
    <col min="6920" max="6920" width="7.109375" style="476" customWidth="1"/>
    <col min="6921" max="6921" width="9.33203125" style="476" customWidth="1"/>
    <col min="6922" max="6922" width="7.88671875" style="476" customWidth="1"/>
    <col min="6923" max="6925" width="8.5546875" style="476" customWidth="1"/>
    <col min="6926" max="6928" width="8.88671875" style="476"/>
    <col min="6929" max="6929" width="11.109375" style="476" customWidth="1"/>
    <col min="6930" max="7168" width="8.88671875" style="476"/>
    <col min="7169" max="7169" width="5.44140625" style="476" customWidth="1"/>
    <col min="7170" max="7170" width="4.44140625" style="476" customWidth="1"/>
    <col min="7171" max="7171" width="8.33203125" style="476" customWidth="1"/>
    <col min="7172" max="7172" width="7.109375" style="476" customWidth="1"/>
    <col min="7173" max="7173" width="9.33203125" style="476" customWidth="1"/>
    <col min="7174" max="7174" width="7.109375" style="476" customWidth="1"/>
    <col min="7175" max="7175" width="9.33203125" style="476" customWidth="1"/>
    <col min="7176" max="7176" width="7.109375" style="476" customWidth="1"/>
    <col min="7177" max="7177" width="9.33203125" style="476" customWidth="1"/>
    <col min="7178" max="7178" width="7.88671875" style="476" customWidth="1"/>
    <col min="7179" max="7181" width="8.5546875" style="476" customWidth="1"/>
    <col min="7182" max="7184" width="8.88671875" style="476"/>
    <col min="7185" max="7185" width="11.109375" style="476" customWidth="1"/>
    <col min="7186" max="7424" width="8.88671875" style="476"/>
    <col min="7425" max="7425" width="5.44140625" style="476" customWidth="1"/>
    <col min="7426" max="7426" width="4.44140625" style="476" customWidth="1"/>
    <col min="7427" max="7427" width="8.33203125" style="476" customWidth="1"/>
    <col min="7428" max="7428" width="7.109375" style="476" customWidth="1"/>
    <col min="7429" max="7429" width="9.33203125" style="476" customWidth="1"/>
    <col min="7430" max="7430" width="7.109375" style="476" customWidth="1"/>
    <col min="7431" max="7431" width="9.33203125" style="476" customWidth="1"/>
    <col min="7432" max="7432" width="7.109375" style="476" customWidth="1"/>
    <col min="7433" max="7433" width="9.33203125" style="476" customWidth="1"/>
    <col min="7434" max="7434" width="7.88671875" style="476" customWidth="1"/>
    <col min="7435" max="7437" width="8.5546875" style="476" customWidth="1"/>
    <col min="7438" max="7440" width="8.88671875" style="476"/>
    <col min="7441" max="7441" width="11.109375" style="476" customWidth="1"/>
    <col min="7442" max="7680" width="8.88671875" style="476"/>
    <col min="7681" max="7681" width="5.44140625" style="476" customWidth="1"/>
    <col min="7682" max="7682" width="4.44140625" style="476" customWidth="1"/>
    <col min="7683" max="7683" width="8.33203125" style="476" customWidth="1"/>
    <col min="7684" max="7684" width="7.109375" style="476" customWidth="1"/>
    <col min="7685" max="7685" width="9.33203125" style="476" customWidth="1"/>
    <col min="7686" max="7686" width="7.109375" style="476" customWidth="1"/>
    <col min="7687" max="7687" width="9.33203125" style="476" customWidth="1"/>
    <col min="7688" max="7688" width="7.109375" style="476" customWidth="1"/>
    <col min="7689" max="7689" width="9.33203125" style="476" customWidth="1"/>
    <col min="7690" max="7690" width="7.88671875" style="476" customWidth="1"/>
    <col min="7691" max="7693" width="8.5546875" style="476" customWidth="1"/>
    <col min="7694" max="7696" width="8.88671875" style="476"/>
    <col min="7697" max="7697" width="11.109375" style="476" customWidth="1"/>
    <col min="7698" max="7936" width="8.88671875" style="476"/>
    <col min="7937" max="7937" width="5.44140625" style="476" customWidth="1"/>
    <col min="7938" max="7938" width="4.44140625" style="476" customWidth="1"/>
    <col min="7939" max="7939" width="8.33203125" style="476" customWidth="1"/>
    <col min="7940" max="7940" width="7.109375" style="476" customWidth="1"/>
    <col min="7941" max="7941" width="9.33203125" style="476" customWidth="1"/>
    <col min="7942" max="7942" width="7.109375" style="476" customWidth="1"/>
    <col min="7943" max="7943" width="9.33203125" style="476" customWidth="1"/>
    <col min="7944" max="7944" width="7.109375" style="476" customWidth="1"/>
    <col min="7945" max="7945" width="9.33203125" style="476" customWidth="1"/>
    <col min="7946" max="7946" width="7.88671875" style="476" customWidth="1"/>
    <col min="7947" max="7949" width="8.5546875" style="476" customWidth="1"/>
    <col min="7950" max="7952" width="8.88671875" style="476"/>
    <col min="7953" max="7953" width="11.109375" style="476" customWidth="1"/>
    <col min="7954" max="8192" width="8.88671875" style="476"/>
    <col min="8193" max="8193" width="5.44140625" style="476" customWidth="1"/>
    <col min="8194" max="8194" width="4.44140625" style="476" customWidth="1"/>
    <col min="8195" max="8195" width="8.33203125" style="476" customWidth="1"/>
    <col min="8196" max="8196" width="7.109375" style="476" customWidth="1"/>
    <col min="8197" max="8197" width="9.33203125" style="476" customWidth="1"/>
    <col min="8198" max="8198" width="7.109375" style="476" customWidth="1"/>
    <col min="8199" max="8199" width="9.33203125" style="476" customWidth="1"/>
    <col min="8200" max="8200" width="7.109375" style="476" customWidth="1"/>
    <col min="8201" max="8201" width="9.33203125" style="476" customWidth="1"/>
    <col min="8202" max="8202" width="7.88671875" style="476" customWidth="1"/>
    <col min="8203" max="8205" width="8.5546875" style="476" customWidth="1"/>
    <col min="8206" max="8208" width="8.88671875" style="476"/>
    <col min="8209" max="8209" width="11.109375" style="476" customWidth="1"/>
    <col min="8210" max="8448" width="8.88671875" style="476"/>
    <col min="8449" max="8449" width="5.44140625" style="476" customWidth="1"/>
    <col min="8450" max="8450" width="4.44140625" style="476" customWidth="1"/>
    <col min="8451" max="8451" width="8.33203125" style="476" customWidth="1"/>
    <col min="8452" max="8452" width="7.109375" style="476" customWidth="1"/>
    <col min="8453" max="8453" width="9.33203125" style="476" customWidth="1"/>
    <col min="8454" max="8454" width="7.109375" style="476" customWidth="1"/>
    <col min="8455" max="8455" width="9.33203125" style="476" customWidth="1"/>
    <col min="8456" max="8456" width="7.109375" style="476" customWidth="1"/>
    <col min="8457" max="8457" width="9.33203125" style="476" customWidth="1"/>
    <col min="8458" max="8458" width="7.88671875" style="476" customWidth="1"/>
    <col min="8459" max="8461" width="8.5546875" style="476" customWidth="1"/>
    <col min="8462" max="8464" width="8.88671875" style="476"/>
    <col min="8465" max="8465" width="11.109375" style="476" customWidth="1"/>
    <col min="8466" max="8704" width="8.88671875" style="476"/>
    <col min="8705" max="8705" width="5.44140625" style="476" customWidth="1"/>
    <col min="8706" max="8706" width="4.44140625" style="476" customWidth="1"/>
    <col min="8707" max="8707" width="8.33203125" style="476" customWidth="1"/>
    <col min="8708" max="8708" width="7.109375" style="476" customWidth="1"/>
    <col min="8709" max="8709" width="9.33203125" style="476" customWidth="1"/>
    <col min="8710" max="8710" width="7.109375" style="476" customWidth="1"/>
    <col min="8711" max="8711" width="9.33203125" style="476" customWidth="1"/>
    <col min="8712" max="8712" width="7.109375" style="476" customWidth="1"/>
    <col min="8713" max="8713" width="9.33203125" style="476" customWidth="1"/>
    <col min="8714" max="8714" width="7.88671875" style="476" customWidth="1"/>
    <col min="8715" max="8717" width="8.5546875" style="476" customWidth="1"/>
    <col min="8718" max="8720" width="8.88671875" style="476"/>
    <col min="8721" max="8721" width="11.109375" style="476" customWidth="1"/>
    <col min="8722" max="8960" width="8.88671875" style="476"/>
    <col min="8961" max="8961" width="5.44140625" style="476" customWidth="1"/>
    <col min="8962" max="8962" width="4.44140625" style="476" customWidth="1"/>
    <col min="8963" max="8963" width="8.33203125" style="476" customWidth="1"/>
    <col min="8964" max="8964" width="7.109375" style="476" customWidth="1"/>
    <col min="8965" max="8965" width="9.33203125" style="476" customWidth="1"/>
    <col min="8966" max="8966" width="7.109375" style="476" customWidth="1"/>
    <col min="8967" max="8967" width="9.33203125" style="476" customWidth="1"/>
    <col min="8968" max="8968" width="7.109375" style="476" customWidth="1"/>
    <col min="8969" max="8969" width="9.33203125" style="476" customWidth="1"/>
    <col min="8970" max="8970" width="7.88671875" style="476" customWidth="1"/>
    <col min="8971" max="8973" width="8.5546875" style="476" customWidth="1"/>
    <col min="8974" max="8976" width="8.88671875" style="476"/>
    <col min="8977" max="8977" width="11.109375" style="476" customWidth="1"/>
    <col min="8978" max="9216" width="8.88671875" style="476"/>
    <col min="9217" max="9217" width="5.44140625" style="476" customWidth="1"/>
    <col min="9218" max="9218" width="4.44140625" style="476" customWidth="1"/>
    <col min="9219" max="9219" width="8.33203125" style="476" customWidth="1"/>
    <col min="9220" max="9220" width="7.109375" style="476" customWidth="1"/>
    <col min="9221" max="9221" width="9.33203125" style="476" customWidth="1"/>
    <col min="9222" max="9222" width="7.109375" style="476" customWidth="1"/>
    <col min="9223" max="9223" width="9.33203125" style="476" customWidth="1"/>
    <col min="9224" max="9224" width="7.109375" style="476" customWidth="1"/>
    <col min="9225" max="9225" width="9.33203125" style="476" customWidth="1"/>
    <col min="9226" max="9226" width="7.88671875" style="476" customWidth="1"/>
    <col min="9227" max="9229" width="8.5546875" style="476" customWidth="1"/>
    <col min="9230" max="9232" width="8.88671875" style="476"/>
    <col min="9233" max="9233" width="11.109375" style="476" customWidth="1"/>
    <col min="9234" max="9472" width="8.88671875" style="476"/>
    <col min="9473" max="9473" width="5.44140625" style="476" customWidth="1"/>
    <col min="9474" max="9474" width="4.44140625" style="476" customWidth="1"/>
    <col min="9475" max="9475" width="8.33203125" style="476" customWidth="1"/>
    <col min="9476" max="9476" width="7.109375" style="476" customWidth="1"/>
    <col min="9477" max="9477" width="9.33203125" style="476" customWidth="1"/>
    <col min="9478" max="9478" width="7.109375" style="476" customWidth="1"/>
    <col min="9479" max="9479" width="9.33203125" style="476" customWidth="1"/>
    <col min="9480" max="9480" width="7.109375" style="476" customWidth="1"/>
    <col min="9481" max="9481" width="9.33203125" style="476" customWidth="1"/>
    <col min="9482" max="9482" width="7.88671875" style="476" customWidth="1"/>
    <col min="9483" max="9485" width="8.5546875" style="476" customWidth="1"/>
    <col min="9486" max="9488" width="8.88671875" style="476"/>
    <col min="9489" max="9489" width="11.109375" style="476" customWidth="1"/>
    <col min="9490" max="9728" width="8.88671875" style="476"/>
    <col min="9729" max="9729" width="5.44140625" style="476" customWidth="1"/>
    <col min="9730" max="9730" width="4.44140625" style="476" customWidth="1"/>
    <col min="9731" max="9731" width="8.33203125" style="476" customWidth="1"/>
    <col min="9732" max="9732" width="7.109375" style="476" customWidth="1"/>
    <col min="9733" max="9733" width="9.33203125" style="476" customWidth="1"/>
    <col min="9734" max="9734" width="7.109375" style="476" customWidth="1"/>
    <col min="9735" max="9735" width="9.33203125" style="476" customWidth="1"/>
    <col min="9736" max="9736" width="7.109375" style="476" customWidth="1"/>
    <col min="9737" max="9737" width="9.33203125" style="476" customWidth="1"/>
    <col min="9738" max="9738" width="7.88671875" style="476" customWidth="1"/>
    <col min="9739" max="9741" width="8.5546875" style="476" customWidth="1"/>
    <col min="9742" max="9744" width="8.88671875" style="476"/>
    <col min="9745" max="9745" width="11.109375" style="476" customWidth="1"/>
    <col min="9746" max="9984" width="8.88671875" style="476"/>
    <col min="9985" max="9985" width="5.44140625" style="476" customWidth="1"/>
    <col min="9986" max="9986" width="4.44140625" style="476" customWidth="1"/>
    <col min="9987" max="9987" width="8.33203125" style="476" customWidth="1"/>
    <col min="9988" max="9988" width="7.109375" style="476" customWidth="1"/>
    <col min="9989" max="9989" width="9.33203125" style="476" customWidth="1"/>
    <col min="9990" max="9990" width="7.109375" style="476" customWidth="1"/>
    <col min="9991" max="9991" width="9.33203125" style="476" customWidth="1"/>
    <col min="9992" max="9992" width="7.109375" style="476" customWidth="1"/>
    <col min="9993" max="9993" width="9.33203125" style="476" customWidth="1"/>
    <col min="9994" max="9994" width="7.88671875" style="476" customWidth="1"/>
    <col min="9995" max="9997" width="8.5546875" style="476" customWidth="1"/>
    <col min="9998" max="10000" width="8.88671875" style="476"/>
    <col min="10001" max="10001" width="11.109375" style="476" customWidth="1"/>
    <col min="10002" max="10240" width="8.88671875" style="476"/>
    <col min="10241" max="10241" width="5.44140625" style="476" customWidth="1"/>
    <col min="10242" max="10242" width="4.44140625" style="476" customWidth="1"/>
    <col min="10243" max="10243" width="8.33203125" style="476" customWidth="1"/>
    <col min="10244" max="10244" width="7.109375" style="476" customWidth="1"/>
    <col min="10245" max="10245" width="9.33203125" style="476" customWidth="1"/>
    <col min="10246" max="10246" width="7.109375" style="476" customWidth="1"/>
    <col min="10247" max="10247" width="9.33203125" style="476" customWidth="1"/>
    <col min="10248" max="10248" width="7.109375" style="476" customWidth="1"/>
    <col min="10249" max="10249" width="9.33203125" style="476" customWidth="1"/>
    <col min="10250" max="10250" width="7.88671875" style="476" customWidth="1"/>
    <col min="10251" max="10253" width="8.5546875" style="476" customWidth="1"/>
    <col min="10254" max="10256" width="8.88671875" style="476"/>
    <col min="10257" max="10257" width="11.109375" style="476" customWidth="1"/>
    <col min="10258" max="10496" width="8.88671875" style="476"/>
    <col min="10497" max="10497" width="5.44140625" style="476" customWidth="1"/>
    <col min="10498" max="10498" width="4.44140625" style="476" customWidth="1"/>
    <col min="10499" max="10499" width="8.33203125" style="476" customWidth="1"/>
    <col min="10500" max="10500" width="7.109375" style="476" customWidth="1"/>
    <col min="10501" max="10501" width="9.33203125" style="476" customWidth="1"/>
    <col min="10502" max="10502" width="7.109375" style="476" customWidth="1"/>
    <col min="10503" max="10503" width="9.33203125" style="476" customWidth="1"/>
    <col min="10504" max="10504" width="7.109375" style="476" customWidth="1"/>
    <col min="10505" max="10505" width="9.33203125" style="476" customWidth="1"/>
    <col min="10506" max="10506" width="7.88671875" style="476" customWidth="1"/>
    <col min="10507" max="10509" width="8.5546875" style="476" customWidth="1"/>
    <col min="10510" max="10512" width="8.88671875" style="476"/>
    <col min="10513" max="10513" width="11.109375" style="476" customWidth="1"/>
    <col min="10514" max="10752" width="8.88671875" style="476"/>
    <col min="10753" max="10753" width="5.44140625" style="476" customWidth="1"/>
    <col min="10754" max="10754" width="4.44140625" style="476" customWidth="1"/>
    <col min="10755" max="10755" width="8.33203125" style="476" customWidth="1"/>
    <col min="10756" max="10756" width="7.109375" style="476" customWidth="1"/>
    <col min="10757" max="10757" width="9.33203125" style="476" customWidth="1"/>
    <col min="10758" max="10758" width="7.109375" style="476" customWidth="1"/>
    <col min="10759" max="10759" width="9.33203125" style="476" customWidth="1"/>
    <col min="10760" max="10760" width="7.109375" style="476" customWidth="1"/>
    <col min="10761" max="10761" width="9.33203125" style="476" customWidth="1"/>
    <col min="10762" max="10762" width="7.88671875" style="476" customWidth="1"/>
    <col min="10763" max="10765" width="8.5546875" style="476" customWidth="1"/>
    <col min="10766" max="10768" width="8.88671875" style="476"/>
    <col min="10769" max="10769" width="11.109375" style="476" customWidth="1"/>
    <col min="10770" max="11008" width="8.88671875" style="476"/>
    <col min="11009" max="11009" width="5.44140625" style="476" customWidth="1"/>
    <col min="11010" max="11010" width="4.44140625" style="476" customWidth="1"/>
    <col min="11011" max="11011" width="8.33203125" style="476" customWidth="1"/>
    <col min="11012" max="11012" width="7.109375" style="476" customWidth="1"/>
    <col min="11013" max="11013" width="9.33203125" style="476" customWidth="1"/>
    <col min="11014" max="11014" width="7.109375" style="476" customWidth="1"/>
    <col min="11015" max="11015" width="9.33203125" style="476" customWidth="1"/>
    <col min="11016" max="11016" width="7.109375" style="476" customWidth="1"/>
    <col min="11017" max="11017" width="9.33203125" style="476" customWidth="1"/>
    <col min="11018" max="11018" width="7.88671875" style="476" customWidth="1"/>
    <col min="11019" max="11021" width="8.5546875" style="476" customWidth="1"/>
    <col min="11022" max="11024" width="8.88671875" style="476"/>
    <col min="11025" max="11025" width="11.109375" style="476" customWidth="1"/>
    <col min="11026" max="11264" width="8.88671875" style="476"/>
    <col min="11265" max="11265" width="5.44140625" style="476" customWidth="1"/>
    <col min="11266" max="11266" width="4.44140625" style="476" customWidth="1"/>
    <col min="11267" max="11267" width="8.33203125" style="476" customWidth="1"/>
    <col min="11268" max="11268" width="7.109375" style="476" customWidth="1"/>
    <col min="11269" max="11269" width="9.33203125" style="476" customWidth="1"/>
    <col min="11270" max="11270" width="7.109375" style="476" customWidth="1"/>
    <col min="11271" max="11271" width="9.33203125" style="476" customWidth="1"/>
    <col min="11272" max="11272" width="7.109375" style="476" customWidth="1"/>
    <col min="11273" max="11273" width="9.33203125" style="476" customWidth="1"/>
    <col min="11274" max="11274" width="7.88671875" style="476" customWidth="1"/>
    <col min="11275" max="11277" width="8.5546875" style="476" customWidth="1"/>
    <col min="11278" max="11280" width="8.88671875" style="476"/>
    <col min="11281" max="11281" width="11.109375" style="476" customWidth="1"/>
    <col min="11282" max="11520" width="8.88671875" style="476"/>
    <col min="11521" max="11521" width="5.44140625" style="476" customWidth="1"/>
    <col min="11522" max="11522" width="4.44140625" style="476" customWidth="1"/>
    <col min="11523" max="11523" width="8.33203125" style="476" customWidth="1"/>
    <col min="11524" max="11524" width="7.109375" style="476" customWidth="1"/>
    <col min="11525" max="11525" width="9.33203125" style="476" customWidth="1"/>
    <col min="11526" max="11526" width="7.109375" style="476" customWidth="1"/>
    <col min="11527" max="11527" width="9.33203125" style="476" customWidth="1"/>
    <col min="11528" max="11528" width="7.109375" style="476" customWidth="1"/>
    <col min="11529" max="11529" width="9.33203125" style="476" customWidth="1"/>
    <col min="11530" max="11530" width="7.88671875" style="476" customWidth="1"/>
    <col min="11531" max="11533" width="8.5546875" style="476" customWidth="1"/>
    <col min="11534" max="11536" width="8.88671875" style="476"/>
    <col min="11537" max="11537" width="11.109375" style="476" customWidth="1"/>
    <col min="11538" max="11776" width="8.88671875" style="476"/>
    <col min="11777" max="11777" width="5.44140625" style="476" customWidth="1"/>
    <col min="11778" max="11778" width="4.44140625" style="476" customWidth="1"/>
    <col min="11779" max="11779" width="8.33203125" style="476" customWidth="1"/>
    <col min="11780" max="11780" width="7.109375" style="476" customWidth="1"/>
    <col min="11781" max="11781" width="9.33203125" style="476" customWidth="1"/>
    <col min="11782" max="11782" width="7.109375" style="476" customWidth="1"/>
    <col min="11783" max="11783" width="9.33203125" style="476" customWidth="1"/>
    <col min="11784" max="11784" width="7.109375" style="476" customWidth="1"/>
    <col min="11785" max="11785" width="9.33203125" style="476" customWidth="1"/>
    <col min="11786" max="11786" width="7.88671875" style="476" customWidth="1"/>
    <col min="11787" max="11789" width="8.5546875" style="476" customWidth="1"/>
    <col min="11790" max="11792" width="8.88671875" style="476"/>
    <col min="11793" max="11793" width="11.109375" style="476" customWidth="1"/>
    <col min="11794" max="12032" width="8.88671875" style="476"/>
    <col min="12033" max="12033" width="5.44140625" style="476" customWidth="1"/>
    <col min="12034" max="12034" width="4.44140625" style="476" customWidth="1"/>
    <col min="12035" max="12035" width="8.33203125" style="476" customWidth="1"/>
    <col min="12036" max="12036" width="7.109375" style="476" customWidth="1"/>
    <col min="12037" max="12037" width="9.33203125" style="476" customWidth="1"/>
    <col min="12038" max="12038" width="7.109375" style="476" customWidth="1"/>
    <col min="12039" max="12039" width="9.33203125" style="476" customWidth="1"/>
    <col min="12040" max="12040" width="7.109375" style="476" customWidth="1"/>
    <col min="12041" max="12041" width="9.33203125" style="476" customWidth="1"/>
    <col min="12042" max="12042" width="7.88671875" style="476" customWidth="1"/>
    <col min="12043" max="12045" width="8.5546875" style="476" customWidth="1"/>
    <col min="12046" max="12048" width="8.88671875" style="476"/>
    <col min="12049" max="12049" width="11.109375" style="476" customWidth="1"/>
    <col min="12050" max="12288" width="8.88671875" style="476"/>
    <col min="12289" max="12289" width="5.44140625" style="476" customWidth="1"/>
    <col min="12290" max="12290" width="4.44140625" style="476" customWidth="1"/>
    <col min="12291" max="12291" width="8.33203125" style="476" customWidth="1"/>
    <col min="12292" max="12292" width="7.109375" style="476" customWidth="1"/>
    <col min="12293" max="12293" width="9.33203125" style="476" customWidth="1"/>
    <col min="12294" max="12294" width="7.109375" style="476" customWidth="1"/>
    <col min="12295" max="12295" width="9.33203125" style="476" customWidth="1"/>
    <col min="12296" max="12296" width="7.109375" style="476" customWidth="1"/>
    <col min="12297" max="12297" width="9.33203125" style="476" customWidth="1"/>
    <col min="12298" max="12298" width="7.88671875" style="476" customWidth="1"/>
    <col min="12299" max="12301" width="8.5546875" style="476" customWidth="1"/>
    <col min="12302" max="12304" width="8.88671875" style="476"/>
    <col min="12305" max="12305" width="11.109375" style="476" customWidth="1"/>
    <col min="12306" max="12544" width="8.88671875" style="476"/>
    <col min="12545" max="12545" width="5.44140625" style="476" customWidth="1"/>
    <col min="12546" max="12546" width="4.44140625" style="476" customWidth="1"/>
    <col min="12547" max="12547" width="8.33203125" style="476" customWidth="1"/>
    <col min="12548" max="12548" width="7.109375" style="476" customWidth="1"/>
    <col min="12549" max="12549" width="9.33203125" style="476" customWidth="1"/>
    <col min="12550" max="12550" width="7.109375" style="476" customWidth="1"/>
    <col min="12551" max="12551" width="9.33203125" style="476" customWidth="1"/>
    <col min="12552" max="12552" width="7.109375" style="476" customWidth="1"/>
    <col min="12553" max="12553" width="9.33203125" style="476" customWidth="1"/>
    <col min="12554" max="12554" width="7.88671875" style="476" customWidth="1"/>
    <col min="12555" max="12557" width="8.5546875" style="476" customWidth="1"/>
    <col min="12558" max="12560" width="8.88671875" style="476"/>
    <col min="12561" max="12561" width="11.109375" style="476" customWidth="1"/>
    <col min="12562" max="12800" width="8.88671875" style="476"/>
    <col min="12801" max="12801" width="5.44140625" style="476" customWidth="1"/>
    <col min="12802" max="12802" width="4.44140625" style="476" customWidth="1"/>
    <col min="12803" max="12803" width="8.33203125" style="476" customWidth="1"/>
    <col min="12804" max="12804" width="7.109375" style="476" customWidth="1"/>
    <col min="12805" max="12805" width="9.33203125" style="476" customWidth="1"/>
    <col min="12806" max="12806" width="7.109375" style="476" customWidth="1"/>
    <col min="12807" max="12807" width="9.33203125" style="476" customWidth="1"/>
    <col min="12808" max="12808" width="7.109375" style="476" customWidth="1"/>
    <col min="12809" max="12809" width="9.33203125" style="476" customWidth="1"/>
    <col min="12810" max="12810" width="7.88671875" style="476" customWidth="1"/>
    <col min="12811" max="12813" width="8.5546875" style="476" customWidth="1"/>
    <col min="12814" max="12816" width="8.88671875" style="476"/>
    <col min="12817" max="12817" width="11.109375" style="476" customWidth="1"/>
    <col min="12818" max="13056" width="8.88671875" style="476"/>
    <col min="13057" max="13057" width="5.44140625" style="476" customWidth="1"/>
    <col min="13058" max="13058" width="4.44140625" style="476" customWidth="1"/>
    <col min="13059" max="13059" width="8.33203125" style="476" customWidth="1"/>
    <col min="13060" max="13060" width="7.109375" style="476" customWidth="1"/>
    <col min="13061" max="13061" width="9.33203125" style="476" customWidth="1"/>
    <col min="13062" max="13062" width="7.109375" style="476" customWidth="1"/>
    <col min="13063" max="13063" width="9.33203125" style="476" customWidth="1"/>
    <col min="13064" max="13064" width="7.109375" style="476" customWidth="1"/>
    <col min="13065" max="13065" width="9.33203125" style="476" customWidth="1"/>
    <col min="13066" max="13066" width="7.88671875" style="476" customWidth="1"/>
    <col min="13067" max="13069" width="8.5546875" style="476" customWidth="1"/>
    <col min="13070" max="13072" width="8.88671875" style="476"/>
    <col min="13073" max="13073" width="11.109375" style="476" customWidth="1"/>
    <col min="13074" max="13312" width="8.88671875" style="476"/>
    <col min="13313" max="13313" width="5.44140625" style="476" customWidth="1"/>
    <col min="13314" max="13314" width="4.44140625" style="476" customWidth="1"/>
    <col min="13315" max="13315" width="8.33203125" style="476" customWidth="1"/>
    <col min="13316" max="13316" width="7.109375" style="476" customWidth="1"/>
    <col min="13317" max="13317" width="9.33203125" style="476" customWidth="1"/>
    <col min="13318" max="13318" width="7.109375" style="476" customWidth="1"/>
    <col min="13319" max="13319" width="9.33203125" style="476" customWidth="1"/>
    <col min="13320" max="13320" width="7.109375" style="476" customWidth="1"/>
    <col min="13321" max="13321" width="9.33203125" style="476" customWidth="1"/>
    <col min="13322" max="13322" width="7.88671875" style="476" customWidth="1"/>
    <col min="13323" max="13325" width="8.5546875" style="476" customWidth="1"/>
    <col min="13326" max="13328" width="8.88671875" style="476"/>
    <col min="13329" max="13329" width="11.109375" style="476" customWidth="1"/>
    <col min="13330" max="13568" width="8.88671875" style="476"/>
    <col min="13569" max="13569" width="5.44140625" style="476" customWidth="1"/>
    <col min="13570" max="13570" width="4.44140625" style="476" customWidth="1"/>
    <col min="13571" max="13571" width="8.33203125" style="476" customWidth="1"/>
    <col min="13572" max="13572" width="7.109375" style="476" customWidth="1"/>
    <col min="13573" max="13573" width="9.33203125" style="476" customWidth="1"/>
    <col min="13574" max="13574" width="7.109375" style="476" customWidth="1"/>
    <col min="13575" max="13575" width="9.33203125" style="476" customWidth="1"/>
    <col min="13576" max="13576" width="7.109375" style="476" customWidth="1"/>
    <col min="13577" max="13577" width="9.33203125" style="476" customWidth="1"/>
    <col min="13578" max="13578" width="7.88671875" style="476" customWidth="1"/>
    <col min="13579" max="13581" width="8.5546875" style="476" customWidth="1"/>
    <col min="13582" max="13584" width="8.88671875" style="476"/>
    <col min="13585" max="13585" width="11.109375" style="476" customWidth="1"/>
    <col min="13586" max="13824" width="8.88671875" style="476"/>
    <col min="13825" max="13825" width="5.44140625" style="476" customWidth="1"/>
    <col min="13826" max="13826" width="4.44140625" style="476" customWidth="1"/>
    <col min="13827" max="13827" width="8.33203125" style="476" customWidth="1"/>
    <col min="13828" max="13828" width="7.109375" style="476" customWidth="1"/>
    <col min="13829" max="13829" width="9.33203125" style="476" customWidth="1"/>
    <col min="13830" max="13830" width="7.109375" style="476" customWidth="1"/>
    <col min="13831" max="13831" width="9.33203125" style="476" customWidth="1"/>
    <col min="13832" max="13832" width="7.109375" style="476" customWidth="1"/>
    <col min="13833" max="13833" width="9.33203125" style="476" customWidth="1"/>
    <col min="13834" max="13834" width="7.88671875" style="476" customWidth="1"/>
    <col min="13835" max="13837" width="8.5546875" style="476" customWidth="1"/>
    <col min="13838" max="13840" width="8.88671875" style="476"/>
    <col min="13841" max="13841" width="11.109375" style="476" customWidth="1"/>
    <col min="13842" max="14080" width="8.88671875" style="476"/>
    <col min="14081" max="14081" width="5.44140625" style="476" customWidth="1"/>
    <col min="14082" max="14082" width="4.44140625" style="476" customWidth="1"/>
    <col min="14083" max="14083" width="8.33203125" style="476" customWidth="1"/>
    <col min="14084" max="14084" width="7.109375" style="476" customWidth="1"/>
    <col min="14085" max="14085" width="9.33203125" style="476" customWidth="1"/>
    <col min="14086" max="14086" width="7.109375" style="476" customWidth="1"/>
    <col min="14087" max="14087" width="9.33203125" style="476" customWidth="1"/>
    <col min="14088" max="14088" width="7.109375" style="476" customWidth="1"/>
    <col min="14089" max="14089" width="9.33203125" style="476" customWidth="1"/>
    <col min="14090" max="14090" width="7.88671875" style="476" customWidth="1"/>
    <col min="14091" max="14093" width="8.5546875" style="476" customWidth="1"/>
    <col min="14094" max="14096" width="8.88671875" style="476"/>
    <col min="14097" max="14097" width="11.109375" style="476" customWidth="1"/>
    <col min="14098" max="14336" width="8.88671875" style="476"/>
    <col min="14337" max="14337" width="5.44140625" style="476" customWidth="1"/>
    <col min="14338" max="14338" width="4.44140625" style="476" customWidth="1"/>
    <col min="14339" max="14339" width="8.33203125" style="476" customWidth="1"/>
    <col min="14340" max="14340" width="7.109375" style="476" customWidth="1"/>
    <col min="14341" max="14341" width="9.33203125" style="476" customWidth="1"/>
    <col min="14342" max="14342" width="7.109375" style="476" customWidth="1"/>
    <col min="14343" max="14343" width="9.33203125" style="476" customWidth="1"/>
    <col min="14344" max="14344" width="7.109375" style="476" customWidth="1"/>
    <col min="14345" max="14345" width="9.33203125" style="476" customWidth="1"/>
    <col min="14346" max="14346" width="7.88671875" style="476" customWidth="1"/>
    <col min="14347" max="14349" width="8.5546875" style="476" customWidth="1"/>
    <col min="14350" max="14352" width="8.88671875" style="476"/>
    <col min="14353" max="14353" width="11.109375" style="476" customWidth="1"/>
    <col min="14354" max="14592" width="8.88671875" style="476"/>
    <col min="14593" max="14593" width="5.44140625" style="476" customWidth="1"/>
    <col min="14594" max="14594" width="4.44140625" style="476" customWidth="1"/>
    <col min="14595" max="14595" width="8.33203125" style="476" customWidth="1"/>
    <col min="14596" max="14596" width="7.109375" style="476" customWidth="1"/>
    <col min="14597" max="14597" width="9.33203125" style="476" customWidth="1"/>
    <col min="14598" max="14598" width="7.109375" style="476" customWidth="1"/>
    <col min="14599" max="14599" width="9.33203125" style="476" customWidth="1"/>
    <col min="14600" max="14600" width="7.109375" style="476" customWidth="1"/>
    <col min="14601" max="14601" width="9.33203125" style="476" customWidth="1"/>
    <col min="14602" max="14602" width="7.88671875" style="476" customWidth="1"/>
    <col min="14603" max="14605" width="8.5546875" style="476" customWidth="1"/>
    <col min="14606" max="14608" width="8.88671875" style="476"/>
    <col min="14609" max="14609" width="11.109375" style="476" customWidth="1"/>
    <col min="14610" max="14848" width="8.88671875" style="476"/>
    <col min="14849" max="14849" width="5.44140625" style="476" customWidth="1"/>
    <col min="14850" max="14850" width="4.44140625" style="476" customWidth="1"/>
    <col min="14851" max="14851" width="8.33203125" style="476" customWidth="1"/>
    <col min="14852" max="14852" width="7.109375" style="476" customWidth="1"/>
    <col min="14853" max="14853" width="9.33203125" style="476" customWidth="1"/>
    <col min="14854" max="14854" width="7.109375" style="476" customWidth="1"/>
    <col min="14855" max="14855" width="9.33203125" style="476" customWidth="1"/>
    <col min="14856" max="14856" width="7.109375" style="476" customWidth="1"/>
    <col min="14857" max="14857" width="9.33203125" style="476" customWidth="1"/>
    <col min="14858" max="14858" width="7.88671875" style="476" customWidth="1"/>
    <col min="14859" max="14861" width="8.5546875" style="476" customWidth="1"/>
    <col min="14862" max="14864" width="8.88671875" style="476"/>
    <col min="14865" max="14865" width="11.109375" style="476" customWidth="1"/>
    <col min="14866" max="15104" width="8.88671875" style="476"/>
    <col min="15105" max="15105" width="5.44140625" style="476" customWidth="1"/>
    <col min="15106" max="15106" width="4.44140625" style="476" customWidth="1"/>
    <col min="15107" max="15107" width="8.33203125" style="476" customWidth="1"/>
    <col min="15108" max="15108" width="7.109375" style="476" customWidth="1"/>
    <col min="15109" max="15109" width="9.33203125" style="476" customWidth="1"/>
    <col min="15110" max="15110" width="7.109375" style="476" customWidth="1"/>
    <col min="15111" max="15111" width="9.33203125" style="476" customWidth="1"/>
    <col min="15112" max="15112" width="7.109375" style="476" customWidth="1"/>
    <col min="15113" max="15113" width="9.33203125" style="476" customWidth="1"/>
    <col min="15114" max="15114" width="7.88671875" style="476" customWidth="1"/>
    <col min="15115" max="15117" width="8.5546875" style="476" customWidth="1"/>
    <col min="15118" max="15120" width="8.88671875" style="476"/>
    <col min="15121" max="15121" width="11.109375" style="476" customWidth="1"/>
    <col min="15122" max="15360" width="8.88671875" style="476"/>
    <col min="15361" max="15361" width="5.44140625" style="476" customWidth="1"/>
    <col min="15362" max="15362" width="4.44140625" style="476" customWidth="1"/>
    <col min="15363" max="15363" width="8.33203125" style="476" customWidth="1"/>
    <col min="15364" max="15364" width="7.109375" style="476" customWidth="1"/>
    <col min="15365" max="15365" width="9.33203125" style="476" customWidth="1"/>
    <col min="15366" max="15366" width="7.109375" style="476" customWidth="1"/>
    <col min="15367" max="15367" width="9.33203125" style="476" customWidth="1"/>
    <col min="15368" max="15368" width="7.109375" style="476" customWidth="1"/>
    <col min="15369" max="15369" width="9.33203125" style="476" customWidth="1"/>
    <col min="15370" max="15370" width="7.88671875" style="476" customWidth="1"/>
    <col min="15371" max="15373" width="8.5546875" style="476" customWidth="1"/>
    <col min="15374" max="15376" width="8.88671875" style="476"/>
    <col min="15377" max="15377" width="11.109375" style="476" customWidth="1"/>
    <col min="15378" max="15616" width="8.88671875" style="476"/>
    <col min="15617" max="15617" width="5.44140625" style="476" customWidth="1"/>
    <col min="15618" max="15618" width="4.44140625" style="476" customWidth="1"/>
    <col min="15619" max="15619" width="8.33203125" style="476" customWidth="1"/>
    <col min="15620" max="15620" width="7.109375" style="476" customWidth="1"/>
    <col min="15621" max="15621" width="9.33203125" style="476" customWidth="1"/>
    <col min="15622" max="15622" width="7.109375" style="476" customWidth="1"/>
    <col min="15623" max="15623" width="9.33203125" style="476" customWidth="1"/>
    <col min="15624" max="15624" width="7.109375" style="476" customWidth="1"/>
    <col min="15625" max="15625" width="9.33203125" style="476" customWidth="1"/>
    <col min="15626" max="15626" width="7.88671875" style="476" customWidth="1"/>
    <col min="15627" max="15629" width="8.5546875" style="476" customWidth="1"/>
    <col min="15630" max="15632" width="8.88671875" style="476"/>
    <col min="15633" max="15633" width="11.109375" style="476" customWidth="1"/>
    <col min="15634" max="15872" width="8.88671875" style="476"/>
    <col min="15873" max="15873" width="5.44140625" style="476" customWidth="1"/>
    <col min="15874" max="15874" width="4.44140625" style="476" customWidth="1"/>
    <col min="15875" max="15875" width="8.33203125" style="476" customWidth="1"/>
    <col min="15876" max="15876" width="7.109375" style="476" customWidth="1"/>
    <col min="15877" max="15877" width="9.33203125" style="476" customWidth="1"/>
    <col min="15878" max="15878" width="7.109375" style="476" customWidth="1"/>
    <col min="15879" max="15879" width="9.33203125" style="476" customWidth="1"/>
    <col min="15880" max="15880" width="7.109375" style="476" customWidth="1"/>
    <col min="15881" max="15881" width="9.33203125" style="476" customWidth="1"/>
    <col min="15882" max="15882" width="7.88671875" style="476" customWidth="1"/>
    <col min="15883" max="15885" width="8.5546875" style="476" customWidth="1"/>
    <col min="15886" max="15888" width="8.88671875" style="476"/>
    <col min="15889" max="15889" width="11.109375" style="476" customWidth="1"/>
    <col min="15890" max="16128" width="8.88671875" style="476"/>
    <col min="16129" max="16129" width="5.44140625" style="476" customWidth="1"/>
    <col min="16130" max="16130" width="4.44140625" style="476" customWidth="1"/>
    <col min="16131" max="16131" width="8.33203125" style="476" customWidth="1"/>
    <col min="16132" max="16132" width="7.109375" style="476" customWidth="1"/>
    <col min="16133" max="16133" width="9.33203125" style="476" customWidth="1"/>
    <col min="16134" max="16134" width="7.109375" style="476" customWidth="1"/>
    <col min="16135" max="16135" width="9.33203125" style="476" customWidth="1"/>
    <col min="16136" max="16136" width="7.109375" style="476" customWidth="1"/>
    <col min="16137" max="16137" width="9.33203125" style="476" customWidth="1"/>
    <col min="16138" max="16138" width="7.88671875" style="476" customWidth="1"/>
    <col min="16139" max="16141" width="8.5546875" style="476" customWidth="1"/>
    <col min="16142" max="16144" width="8.88671875" style="476"/>
    <col min="16145" max="16145" width="11.109375" style="476" customWidth="1"/>
    <col min="16146" max="16384" width="8.88671875" style="476"/>
  </cols>
  <sheetData>
    <row r="1" spans="1:19" ht="24.6" x14ac:dyDescent="0.25">
      <c r="A1" s="821" t="s">
        <v>131</v>
      </c>
      <c r="B1" s="821"/>
      <c r="C1" s="821"/>
      <c r="D1" s="821"/>
      <c r="E1" s="821"/>
      <c r="F1" s="821"/>
      <c r="G1" s="472"/>
      <c r="H1" s="473" t="s">
        <v>64</v>
      </c>
      <c r="I1" s="474"/>
      <c r="J1" s="475"/>
      <c r="L1" s="477"/>
      <c r="M1" s="478"/>
      <c r="N1" s="479"/>
      <c r="O1" s="479" t="s">
        <v>13</v>
      </c>
      <c r="P1" s="479"/>
      <c r="Q1" s="480"/>
      <c r="R1" s="479"/>
    </row>
    <row r="2" spans="1:19" x14ac:dyDescent="0.25">
      <c r="A2" s="481" t="s">
        <v>465</v>
      </c>
      <c r="B2" s="482"/>
      <c r="C2" s="482"/>
      <c r="D2" s="482"/>
      <c r="E2" s="482">
        <f>[2]Altalanos!$A$8</f>
        <v>0</v>
      </c>
      <c r="F2" s="482"/>
      <c r="G2" s="483"/>
      <c r="H2" s="484"/>
      <c r="I2" s="484"/>
      <c r="J2" s="485"/>
      <c r="K2" s="477"/>
      <c r="L2" s="477"/>
      <c r="M2" s="477"/>
      <c r="N2" s="486"/>
      <c r="O2" s="487"/>
      <c r="P2" s="486"/>
      <c r="Q2" s="487"/>
      <c r="R2" s="486"/>
    </row>
    <row r="3" spans="1:19" x14ac:dyDescent="0.25">
      <c r="A3" s="488" t="s">
        <v>24</v>
      </c>
      <c r="B3" s="488"/>
      <c r="C3" s="488"/>
      <c r="D3" s="488"/>
      <c r="E3" s="488" t="s">
        <v>21</v>
      </c>
      <c r="F3" s="488"/>
      <c r="G3" s="488"/>
      <c r="H3" s="488" t="s">
        <v>29</v>
      </c>
      <c r="I3" s="488"/>
      <c r="J3" s="489"/>
      <c r="K3" s="488"/>
      <c r="L3" s="490" t="s">
        <v>30</v>
      </c>
      <c r="M3" s="488"/>
      <c r="N3" s="491"/>
      <c r="O3" s="492"/>
      <c r="P3" s="491"/>
      <c r="Q3" s="493" t="s">
        <v>76</v>
      </c>
      <c r="R3" s="494" t="s">
        <v>82</v>
      </c>
      <c r="S3" s="495"/>
    </row>
    <row r="4" spans="1:19" ht="13.8" thickBot="1" x14ac:dyDescent="0.3">
      <c r="A4" s="822"/>
      <c r="B4" s="822"/>
      <c r="C4" s="822"/>
      <c r="D4" s="496"/>
      <c r="E4" s="497">
        <f>[2]Altalanos!$C$10</f>
        <v>0</v>
      </c>
      <c r="F4" s="497"/>
      <c r="G4" s="497"/>
      <c r="H4" s="307"/>
      <c r="I4" s="497"/>
      <c r="J4" s="498"/>
      <c r="K4" s="307"/>
      <c r="L4" s="499">
        <f>[2]Altalanos!$E$10</f>
        <v>0</v>
      </c>
      <c r="M4" s="307"/>
      <c r="N4" s="500"/>
      <c r="O4" s="501"/>
      <c r="P4" s="500"/>
      <c r="Q4" s="502" t="s">
        <v>83</v>
      </c>
      <c r="R4" s="503" t="s">
        <v>78</v>
      </c>
      <c r="S4" s="495"/>
    </row>
    <row r="5" spans="1:19" x14ac:dyDescent="0.25">
      <c r="A5" s="504"/>
      <c r="B5" s="504" t="s">
        <v>49</v>
      </c>
      <c r="C5" s="504" t="s">
        <v>66</v>
      </c>
      <c r="D5" s="504" t="s">
        <v>43</v>
      </c>
      <c r="E5" s="504" t="s">
        <v>71</v>
      </c>
      <c r="F5" s="504"/>
      <c r="G5" s="504" t="s">
        <v>28</v>
      </c>
      <c r="H5" s="504"/>
      <c r="I5" s="504" t="s">
        <v>31</v>
      </c>
      <c r="J5" s="504"/>
      <c r="K5" s="505" t="s">
        <v>72</v>
      </c>
      <c r="L5" s="505" t="s">
        <v>73</v>
      </c>
      <c r="M5" s="505"/>
      <c r="Q5" s="506" t="s">
        <v>84</v>
      </c>
      <c r="R5" s="507" t="s">
        <v>80</v>
      </c>
      <c r="S5" s="495"/>
    </row>
    <row r="6" spans="1:19" x14ac:dyDescent="0.25">
      <c r="A6" s="508"/>
      <c r="B6" s="508"/>
      <c r="C6" s="508"/>
      <c r="D6" s="508"/>
      <c r="E6" s="508"/>
      <c r="F6" s="508"/>
      <c r="G6" s="508"/>
      <c r="H6" s="508"/>
      <c r="I6" s="508"/>
      <c r="J6" s="508"/>
      <c r="K6" s="509"/>
      <c r="L6" s="509"/>
      <c r="M6" s="509"/>
    </row>
    <row r="7" spans="1:19" x14ac:dyDescent="0.25">
      <c r="A7" s="508"/>
      <c r="B7" s="508"/>
      <c r="C7" s="510" t="str">
        <f>IF($B8="","",VLOOKUP($B8,'[2]1D ELO'!$A$7:$P$22,5))</f>
        <v/>
      </c>
      <c r="D7" s="823" t="str">
        <f>IF($B8="","",VLOOKUP($B8,'[2]1D ELO'!$A$7:$P$23,15))</f>
        <v/>
      </c>
      <c r="E7" s="512" t="s">
        <v>413</v>
      </c>
      <c r="F7" s="513"/>
      <c r="G7" s="512" t="s">
        <v>414</v>
      </c>
      <c r="H7" s="513"/>
      <c r="I7" s="512" t="str">
        <f>IF($B8="","",VLOOKUP($B8,'[2]1D ELO'!$A$7:$P$22,4))</f>
        <v/>
      </c>
      <c r="J7" s="508"/>
      <c r="K7" s="508"/>
      <c r="L7" s="508"/>
      <c r="M7" s="508"/>
    </row>
    <row r="8" spans="1:19" x14ac:dyDescent="0.25">
      <c r="A8" s="514" t="s">
        <v>68</v>
      </c>
      <c r="B8" s="515"/>
      <c r="C8" s="510" t="str">
        <f>IF($B8="","",VLOOKUP($B8,'[2]1D ELO'!$A$7:$P$22,11))</f>
        <v/>
      </c>
      <c r="D8" s="824"/>
      <c r="E8" s="512" t="s">
        <v>207</v>
      </c>
      <c r="F8" s="513"/>
      <c r="G8" s="512" t="s">
        <v>208</v>
      </c>
      <c r="H8" s="513"/>
      <c r="I8" s="512" t="str">
        <f>IF($B8="","",VLOOKUP($B8,'[2]1D ELO'!$A$7:$P$22,10))</f>
        <v/>
      </c>
      <c r="J8" s="508"/>
      <c r="K8" s="835" t="s">
        <v>448</v>
      </c>
      <c r="L8" s="516"/>
      <c r="M8" s="508"/>
    </row>
    <row r="9" spans="1:19" x14ac:dyDescent="0.25">
      <c r="A9" s="514"/>
      <c r="B9" s="517"/>
      <c r="C9" s="511"/>
      <c r="D9" s="511"/>
      <c r="E9" s="518"/>
      <c r="F9" s="508"/>
      <c r="G9" s="518"/>
      <c r="H9" s="508"/>
      <c r="I9" s="518"/>
      <c r="J9" s="508"/>
      <c r="K9" s="665"/>
      <c r="L9" s="508"/>
      <c r="M9" s="508"/>
    </row>
    <row r="10" spans="1:19" x14ac:dyDescent="0.25">
      <c r="A10" s="514"/>
      <c r="B10" s="517"/>
      <c r="C10" s="510" t="str">
        <f>IF($B11="","",VLOOKUP($B11,'[2]1D ELO'!$A$7:$P$22,5))</f>
        <v/>
      </c>
      <c r="D10" s="823" t="str">
        <f>IF($B11="","",VLOOKUP($B11,'[2]1D ELO'!$A$7:$P$23,15))</f>
        <v/>
      </c>
      <c r="E10" s="512" t="s">
        <v>119</v>
      </c>
      <c r="F10" s="513"/>
      <c r="G10" s="512" t="s">
        <v>415</v>
      </c>
      <c r="H10" s="513"/>
      <c r="I10" s="512" t="str">
        <f>IF($B11="","",VLOOKUP($B11,'[2]1D ELO'!$A$7:$P$22,4))</f>
        <v/>
      </c>
      <c r="J10" s="508"/>
      <c r="K10" s="665"/>
      <c r="L10" s="508"/>
      <c r="M10" s="508"/>
    </row>
    <row r="11" spans="1:19" x14ac:dyDescent="0.25">
      <c r="A11" s="514" t="s">
        <v>69</v>
      </c>
      <c r="B11" s="515"/>
      <c r="C11" s="510" t="str">
        <f>IF($B11="","",VLOOKUP($B11,'[2]1D ELO'!$A$7:$P$22,11))</f>
        <v/>
      </c>
      <c r="D11" s="824"/>
      <c r="E11" s="512" t="s">
        <v>218</v>
      </c>
      <c r="F11" s="513"/>
      <c r="G11" s="512" t="s">
        <v>217</v>
      </c>
      <c r="H11" s="513"/>
      <c r="I11" s="512" t="str">
        <f>IF($B11="","",VLOOKUP($B11,'[2]1D ELO'!$A$7:$P$22,10))</f>
        <v/>
      </c>
      <c r="J11" s="508"/>
      <c r="K11" s="835" t="s">
        <v>450</v>
      </c>
      <c r="L11" s="516"/>
      <c r="M11" s="508"/>
    </row>
    <row r="12" spans="1:19" x14ac:dyDescent="0.25">
      <c r="A12" s="514"/>
      <c r="B12" s="517"/>
      <c r="C12" s="511"/>
      <c r="D12" s="511"/>
      <c r="E12" s="518"/>
      <c r="F12" s="508"/>
      <c r="G12" s="518"/>
      <c r="H12" s="508"/>
      <c r="I12" s="518"/>
      <c r="J12" s="508"/>
      <c r="K12" s="665"/>
      <c r="L12" s="508"/>
      <c r="M12" s="508"/>
    </row>
    <row r="13" spans="1:19" x14ac:dyDescent="0.25">
      <c r="A13" s="514"/>
      <c r="B13" s="517"/>
      <c r="C13" s="510" t="str">
        <f>IF($B14="","",VLOOKUP($B14,'[2]1D ELO'!$A$7:$P$22,5))</f>
        <v/>
      </c>
      <c r="D13" s="823" t="str">
        <f>IF($B14="","",VLOOKUP($B14,'[2]1D ELO'!$A$7:$P$23,15))</f>
        <v/>
      </c>
      <c r="E13" s="512" t="s">
        <v>416</v>
      </c>
      <c r="F13" s="513"/>
      <c r="G13" s="512" t="s">
        <v>417</v>
      </c>
      <c r="H13" s="513"/>
      <c r="I13" s="512" t="str">
        <f>IF($B14="","",VLOOKUP($B14,'[2]1D ELO'!$A$7:$P$22,4))</f>
        <v/>
      </c>
      <c r="J13" s="508"/>
      <c r="K13" s="665"/>
      <c r="L13" s="508"/>
      <c r="M13" s="508"/>
    </row>
    <row r="14" spans="1:19" x14ac:dyDescent="0.25">
      <c r="A14" s="514" t="s">
        <v>70</v>
      </c>
      <c r="B14" s="515"/>
      <c r="C14" s="510" t="str">
        <f>IF($B14="","",VLOOKUP($B14,'[2]1D ELO'!$A$7:$P$22,11))</f>
        <v/>
      </c>
      <c r="D14" s="824"/>
      <c r="E14" s="512" t="s">
        <v>227</v>
      </c>
      <c r="F14" s="513"/>
      <c r="G14" s="512" t="s">
        <v>418</v>
      </c>
      <c r="H14" s="513"/>
      <c r="I14" s="512" t="str">
        <f>IF($B14="","",VLOOKUP($B14,'[2]1D ELO'!$A$7:$P$22,10))</f>
        <v/>
      </c>
      <c r="J14" s="508"/>
      <c r="K14" s="835" t="s">
        <v>449</v>
      </c>
      <c r="L14" s="516"/>
      <c r="M14" s="508"/>
    </row>
    <row r="15" spans="1:19" x14ac:dyDescent="0.25">
      <c r="A15" s="508"/>
      <c r="B15" s="508"/>
      <c r="C15" s="508"/>
      <c r="D15" s="508"/>
      <c r="E15" s="508"/>
      <c r="F15" s="508"/>
      <c r="G15" s="508"/>
      <c r="H15" s="508"/>
      <c r="I15" s="508"/>
      <c r="J15" s="508"/>
      <c r="K15" s="508"/>
      <c r="L15" s="508"/>
      <c r="M15" s="508"/>
    </row>
    <row r="16" spans="1:19" x14ac:dyDescent="0.25">
      <c r="A16" s="508"/>
      <c r="B16" s="508"/>
      <c r="C16" s="508"/>
      <c r="D16" s="508"/>
      <c r="E16" s="508"/>
      <c r="F16" s="508"/>
      <c r="G16" s="508"/>
      <c r="H16" s="508"/>
      <c r="I16" s="508"/>
      <c r="J16" s="508"/>
      <c r="K16" s="508"/>
      <c r="L16" s="508"/>
      <c r="M16" s="508"/>
    </row>
    <row r="17" spans="1:13" x14ac:dyDescent="0.25">
      <c r="A17" s="508"/>
      <c r="B17" s="508"/>
      <c r="C17" s="508"/>
      <c r="D17" s="508"/>
      <c r="E17" s="508"/>
      <c r="F17" s="508"/>
      <c r="G17" s="508"/>
      <c r="H17" s="508"/>
      <c r="I17" s="508"/>
      <c r="J17" s="508"/>
      <c r="K17" s="508"/>
      <c r="L17" s="508"/>
      <c r="M17" s="508"/>
    </row>
    <row r="18" spans="1:13" x14ac:dyDescent="0.25">
      <c r="A18" s="508"/>
      <c r="B18" s="508"/>
      <c r="C18" s="508"/>
      <c r="D18" s="508"/>
      <c r="E18" s="508"/>
      <c r="F18" s="508"/>
      <c r="G18" s="508"/>
      <c r="H18" s="508"/>
      <c r="I18" s="508"/>
      <c r="J18" s="508"/>
      <c r="K18" s="508"/>
      <c r="L18" s="508"/>
      <c r="M18" s="508"/>
    </row>
    <row r="19" spans="1:13" x14ac:dyDescent="0.25">
      <c r="A19" s="508"/>
      <c r="B19" s="508"/>
      <c r="C19" s="508"/>
      <c r="D19" s="508"/>
      <c r="E19" s="508"/>
      <c r="F19" s="508"/>
      <c r="G19" s="508"/>
      <c r="H19" s="508"/>
      <c r="I19" s="508"/>
      <c r="J19" s="508"/>
      <c r="K19" s="508"/>
      <c r="L19" s="508"/>
      <c r="M19" s="508"/>
    </row>
    <row r="20" spans="1:13" x14ac:dyDescent="0.25">
      <c r="A20" s="508"/>
      <c r="B20" s="508"/>
      <c r="C20" s="508"/>
      <c r="D20" s="508"/>
      <c r="E20" s="508"/>
      <c r="F20" s="508"/>
      <c r="G20" s="508"/>
      <c r="H20" s="508"/>
      <c r="I20" s="508"/>
      <c r="J20" s="508"/>
      <c r="K20" s="508"/>
      <c r="L20" s="508"/>
      <c r="M20" s="508"/>
    </row>
    <row r="21" spans="1:13" ht="18.75" customHeight="1" x14ac:dyDescent="0.25">
      <c r="A21" s="508"/>
      <c r="B21" s="820"/>
      <c r="C21" s="820"/>
      <c r="D21" s="819" t="str">
        <f>CONCATENATE(E7,"/",E8)</f>
        <v>Kotosmann/Barabás</v>
      </c>
      <c r="E21" s="819"/>
      <c r="F21" s="819" t="str">
        <f>CONCATENATE(E10,"/",E11)</f>
        <v>Szabó/Horváth</v>
      </c>
      <c r="G21" s="819"/>
      <c r="H21" s="819" t="str">
        <f>CONCATENATE(E13,"/",E14)</f>
        <v>Győri/Nemes</v>
      </c>
      <c r="I21" s="819"/>
      <c r="J21" s="508"/>
      <c r="K21" s="508"/>
      <c r="L21" s="508"/>
      <c r="M21" s="508"/>
    </row>
    <row r="22" spans="1:13" ht="18.75" customHeight="1" x14ac:dyDescent="0.25">
      <c r="A22" s="519" t="s">
        <v>68</v>
      </c>
      <c r="B22" s="816" t="str">
        <f>CONCATENATE(E7,"/",E8)</f>
        <v>Kotosmann/Barabás</v>
      </c>
      <c r="C22" s="816"/>
      <c r="D22" s="818"/>
      <c r="E22" s="818"/>
      <c r="F22" s="817" t="s">
        <v>461</v>
      </c>
      <c r="G22" s="817"/>
      <c r="H22" s="817" t="s">
        <v>388</v>
      </c>
      <c r="I22" s="817"/>
      <c r="J22" s="508"/>
      <c r="K22" s="508"/>
      <c r="L22" s="508"/>
      <c r="M22" s="508"/>
    </row>
    <row r="23" spans="1:13" ht="18.75" customHeight="1" x14ac:dyDescent="0.25">
      <c r="A23" s="519" t="s">
        <v>69</v>
      </c>
      <c r="B23" s="816" t="str">
        <f>CONCATENATE(E10,"/",E11)</f>
        <v>Szabó/Horváth</v>
      </c>
      <c r="C23" s="816"/>
      <c r="D23" s="817" t="s">
        <v>206</v>
      </c>
      <c r="E23" s="817"/>
      <c r="F23" s="818"/>
      <c r="G23" s="818"/>
      <c r="H23" s="817" t="s">
        <v>199</v>
      </c>
      <c r="I23" s="817"/>
      <c r="J23" s="508"/>
      <c r="K23" s="508"/>
      <c r="L23" s="508"/>
      <c r="M23" s="508"/>
    </row>
    <row r="24" spans="1:13" ht="18.75" customHeight="1" x14ac:dyDescent="0.25">
      <c r="A24" s="519" t="s">
        <v>70</v>
      </c>
      <c r="B24" s="816" t="str">
        <f>CONCATENATE(E13,"/",E14)</f>
        <v>Győri/Nemes</v>
      </c>
      <c r="C24" s="816"/>
      <c r="D24" s="817" t="s">
        <v>204</v>
      </c>
      <c r="E24" s="817"/>
      <c r="F24" s="817" t="s">
        <v>460</v>
      </c>
      <c r="G24" s="817"/>
      <c r="H24" s="818"/>
      <c r="I24" s="818"/>
      <c r="J24" s="508"/>
      <c r="K24" s="508"/>
      <c r="L24" s="508"/>
      <c r="M24" s="508"/>
    </row>
    <row r="25" spans="1:13" x14ac:dyDescent="0.25">
      <c r="A25" s="508"/>
      <c r="B25" s="508"/>
      <c r="C25" s="508"/>
      <c r="D25" s="508"/>
      <c r="E25" s="508"/>
      <c r="F25" s="508"/>
      <c r="G25" s="508"/>
      <c r="H25" s="508"/>
      <c r="I25" s="508"/>
      <c r="J25" s="508"/>
      <c r="K25" s="508"/>
      <c r="L25" s="508"/>
      <c r="M25" s="508"/>
    </row>
    <row r="26" spans="1:13" x14ac:dyDescent="0.25">
      <c r="A26" s="508"/>
      <c r="B26" s="508"/>
      <c r="C26" s="508"/>
      <c r="D26" s="508"/>
      <c r="E26" s="508"/>
      <c r="F26" s="508"/>
      <c r="G26" s="508"/>
      <c r="H26" s="508"/>
      <c r="I26" s="508"/>
      <c r="J26" s="508"/>
      <c r="K26" s="508"/>
      <c r="L26" s="508"/>
      <c r="M26" s="508"/>
    </row>
    <row r="27" spans="1:13" x14ac:dyDescent="0.25">
      <c r="A27" s="508"/>
      <c r="B27" s="508"/>
      <c r="C27" s="508"/>
      <c r="D27" s="508"/>
      <c r="E27" s="508"/>
      <c r="F27" s="508"/>
      <c r="G27" s="508"/>
      <c r="H27" s="508"/>
      <c r="I27" s="508"/>
      <c r="J27" s="508"/>
      <c r="K27" s="508"/>
      <c r="L27" s="508"/>
      <c r="M27" s="508"/>
    </row>
    <row r="28" spans="1:13" x14ac:dyDescent="0.25">
      <c r="A28" s="508"/>
      <c r="B28" s="508"/>
      <c r="C28" s="508"/>
      <c r="D28" s="508"/>
      <c r="E28" s="508"/>
      <c r="F28" s="508"/>
      <c r="G28" s="508"/>
      <c r="H28" s="508"/>
      <c r="I28" s="508"/>
      <c r="J28" s="508"/>
      <c r="K28" s="508"/>
      <c r="L28" s="508"/>
      <c r="M28" s="508"/>
    </row>
    <row r="29" spans="1:13" x14ac:dyDescent="0.25">
      <c r="A29" s="508"/>
      <c r="B29" s="508"/>
      <c r="C29" s="508"/>
      <c r="D29" s="508"/>
      <c r="E29" s="508"/>
      <c r="F29" s="508"/>
      <c r="G29" s="508"/>
      <c r="H29" s="508"/>
      <c r="I29" s="508"/>
      <c r="J29" s="508"/>
      <c r="K29" s="508"/>
      <c r="L29" s="508"/>
      <c r="M29" s="508"/>
    </row>
    <row r="30" spans="1:13" x14ac:dyDescent="0.25">
      <c r="A30" s="508"/>
      <c r="B30" s="508"/>
      <c r="C30" s="508"/>
      <c r="D30" s="508"/>
      <c r="E30" s="508"/>
      <c r="F30" s="508"/>
      <c r="G30" s="508"/>
      <c r="H30" s="508"/>
      <c r="I30" s="508"/>
      <c r="J30" s="508"/>
      <c r="K30" s="508"/>
      <c r="L30" s="508"/>
      <c r="M30" s="508"/>
    </row>
    <row r="31" spans="1:13" x14ac:dyDescent="0.25">
      <c r="A31" s="508"/>
      <c r="B31" s="508"/>
      <c r="C31" s="508"/>
      <c r="D31" s="508"/>
      <c r="E31" s="508"/>
      <c r="F31" s="508"/>
      <c r="G31" s="508"/>
      <c r="H31" s="508"/>
      <c r="I31" s="508"/>
      <c r="J31" s="508"/>
      <c r="K31" s="508"/>
      <c r="L31" s="508"/>
      <c r="M31" s="508"/>
    </row>
    <row r="32" spans="1:13" x14ac:dyDescent="0.25">
      <c r="A32" s="508"/>
      <c r="B32" s="508"/>
      <c r="C32" s="508"/>
      <c r="D32" s="508"/>
      <c r="E32" s="508"/>
      <c r="F32" s="508"/>
      <c r="G32" s="508"/>
      <c r="H32" s="508"/>
      <c r="I32" s="508"/>
      <c r="J32" s="508"/>
      <c r="K32" s="508"/>
      <c r="L32" s="508"/>
      <c r="M32" s="508"/>
    </row>
    <row r="33" spans="1:18" x14ac:dyDescent="0.25">
      <c r="A33" s="508"/>
      <c r="B33" s="508"/>
      <c r="C33" s="508"/>
      <c r="D33" s="508"/>
      <c r="E33" s="508"/>
      <c r="F33" s="508"/>
      <c r="G33" s="508"/>
      <c r="H33" s="508"/>
      <c r="I33" s="508"/>
      <c r="J33" s="508"/>
      <c r="K33" s="508"/>
      <c r="L33" s="508"/>
      <c r="M33" s="508"/>
    </row>
    <row r="34" spans="1:18" x14ac:dyDescent="0.25">
      <c r="A34" s="508"/>
      <c r="B34" s="508"/>
      <c r="C34" s="508"/>
      <c r="D34" s="508"/>
      <c r="E34" s="508"/>
      <c r="F34" s="508"/>
      <c r="G34" s="508"/>
      <c r="H34" s="508"/>
      <c r="I34" s="508"/>
      <c r="J34" s="508"/>
      <c r="K34" s="508"/>
      <c r="L34" s="508"/>
      <c r="M34" s="508"/>
    </row>
    <row r="35" spans="1:18" x14ac:dyDescent="0.25">
      <c r="A35" s="508"/>
      <c r="B35" s="508"/>
      <c r="C35" s="508"/>
      <c r="D35" s="508"/>
      <c r="E35" s="508"/>
      <c r="F35" s="508"/>
      <c r="G35" s="508"/>
      <c r="H35" s="508"/>
      <c r="I35" s="508"/>
      <c r="J35" s="508"/>
      <c r="K35" s="508"/>
      <c r="L35" s="513"/>
      <c r="M35" s="508"/>
    </row>
    <row r="36" spans="1:18" x14ac:dyDescent="0.25">
      <c r="A36" s="520" t="s">
        <v>43</v>
      </c>
      <c r="B36" s="521"/>
      <c r="C36" s="522"/>
      <c r="D36" s="523" t="s">
        <v>4</v>
      </c>
      <c r="E36" s="524" t="s">
        <v>45</v>
      </c>
      <c r="F36" s="525"/>
      <c r="G36" s="523" t="s">
        <v>4</v>
      </c>
      <c r="H36" s="526" t="s">
        <v>54</v>
      </c>
      <c r="I36" s="527"/>
      <c r="J36" s="526" t="s">
        <v>55</v>
      </c>
      <c r="K36" s="528" t="s">
        <v>56</v>
      </c>
      <c r="L36" s="504"/>
      <c r="M36" s="525"/>
      <c r="P36" s="529"/>
      <c r="Q36" s="529"/>
      <c r="R36" s="530"/>
    </row>
    <row r="37" spans="1:18" x14ac:dyDescent="0.25">
      <c r="A37" s="531" t="s">
        <v>44</v>
      </c>
      <c r="B37" s="532"/>
      <c r="C37" s="533"/>
      <c r="D37" s="534"/>
      <c r="E37" s="535"/>
      <c r="F37" s="535"/>
      <c r="G37" s="536" t="s">
        <v>5</v>
      </c>
      <c r="H37" s="532"/>
      <c r="I37" s="537"/>
      <c r="J37" s="538"/>
      <c r="K37" s="539" t="s">
        <v>46</v>
      </c>
      <c r="L37" s="540"/>
      <c r="M37" s="541"/>
      <c r="P37" s="542"/>
      <c r="Q37" s="542"/>
      <c r="R37" s="543"/>
    </row>
    <row r="38" spans="1:18" x14ac:dyDescent="0.25">
      <c r="A38" s="544" t="s">
        <v>53</v>
      </c>
      <c r="B38" s="545"/>
      <c r="C38" s="546"/>
      <c r="D38" s="547"/>
      <c r="E38" s="535"/>
      <c r="F38" s="535"/>
      <c r="G38" s="548"/>
      <c r="H38" s="549"/>
      <c r="I38" s="550"/>
      <c r="J38" s="551"/>
      <c r="K38" s="552"/>
      <c r="L38" s="513"/>
      <c r="M38" s="553"/>
      <c r="P38" s="543"/>
      <c r="Q38" s="554"/>
      <c r="R38" s="543"/>
    </row>
    <row r="39" spans="1:18" x14ac:dyDescent="0.25">
      <c r="A39" s="555"/>
      <c r="B39" s="556"/>
      <c r="C39" s="557"/>
      <c r="D39" s="547"/>
      <c r="E39" s="535"/>
      <c r="F39" s="535"/>
      <c r="G39" s="548" t="s">
        <v>6</v>
      </c>
      <c r="H39" s="549"/>
      <c r="I39" s="550"/>
      <c r="J39" s="551"/>
      <c r="K39" s="539" t="s">
        <v>47</v>
      </c>
      <c r="L39" s="540"/>
      <c r="M39" s="541"/>
      <c r="P39" s="542"/>
      <c r="Q39" s="542"/>
      <c r="R39" s="543"/>
    </row>
    <row r="40" spans="1:18" x14ac:dyDescent="0.25">
      <c r="A40" s="558"/>
      <c r="B40" s="559"/>
      <c r="C40" s="560"/>
      <c r="D40" s="547"/>
      <c r="E40" s="535"/>
      <c r="F40" s="561"/>
      <c r="G40" s="562"/>
      <c r="H40" s="549"/>
      <c r="I40" s="550"/>
      <c r="J40" s="551"/>
      <c r="K40" s="563"/>
      <c r="L40" s="508"/>
      <c r="M40" s="564"/>
      <c r="P40" s="543"/>
      <c r="Q40" s="554"/>
      <c r="R40" s="543"/>
    </row>
    <row r="41" spans="1:18" x14ac:dyDescent="0.25">
      <c r="A41" s="565"/>
      <c r="B41" s="566"/>
      <c r="C41" s="567"/>
      <c r="D41" s="547"/>
      <c r="E41" s="535"/>
      <c r="F41" s="508"/>
      <c r="G41" s="548" t="s">
        <v>7</v>
      </c>
      <c r="H41" s="549"/>
      <c r="I41" s="550"/>
      <c r="J41" s="551"/>
      <c r="K41" s="544"/>
      <c r="L41" s="513"/>
      <c r="M41" s="553"/>
      <c r="P41" s="543"/>
      <c r="Q41" s="554"/>
      <c r="R41" s="543"/>
    </row>
    <row r="42" spans="1:18" x14ac:dyDescent="0.25">
      <c r="A42" s="568"/>
      <c r="B42" s="569"/>
      <c r="C42" s="560"/>
      <c r="D42" s="547"/>
      <c r="E42" s="535"/>
      <c r="F42" s="508"/>
      <c r="G42" s="548"/>
      <c r="H42" s="549"/>
      <c r="I42" s="550"/>
      <c r="J42" s="551"/>
      <c r="K42" s="539" t="s">
        <v>33</v>
      </c>
      <c r="L42" s="540"/>
      <c r="M42" s="541"/>
      <c r="P42" s="542"/>
      <c r="Q42" s="542"/>
      <c r="R42" s="543"/>
    </row>
    <row r="43" spans="1:18" x14ac:dyDescent="0.25">
      <c r="A43" s="568"/>
      <c r="B43" s="569"/>
      <c r="C43" s="570"/>
      <c r="D43" s="547"/>
      <c r="E43" s="535"/>
      <c r="F43" s="508"/>
      <c r="G43" s="548" t="s">
        <v>8</v>
      </c>
      <c r="H43" s="549"/>
      <c r="I43" s="550"/>
      <c r="J43" s="551"/>
      <c r="K43" s="563"/>
      <c r="L43" s="508"/>
      <c r="M43" s="564"/>
      <c r="P43" s="543"/>
      <c r="Q43" s="554"/>
      <c r="R43" s="543"/>
    </row>
    <row r="44" spans="1:18" x14ac:dyDescent="0.25">
      <c r="A44" s="571"/>
      <c r="B44" s="572"/>
      <c r="C44" s="573"/>
      <c r="D44" s="574"/>
      <c r="E44" s="575"/>
      <c r="F44" s="513"/>
      <c r="G44" s="576"/>
      <c r="H44" s="545"/>
      <c r="I44" s="577"/>
      <c r="J44" s="578"/>
      <c r="K44" s="544">
        <f>L4</f>
        <v>0</v>
      </c>
      <c r="L44" s="513"/>
      <c r="M44" s="553"/>
      <c r="P44" s="543"/>
      <c r="Q44" s="554"/>
      <c r="R44" s="579">
        <f>MIN(4,'[2]1D ELO'!$P$5)</f>
        <v>0</v>
      </c>
    </row>
  </sheetData>
  <mergeCells count="21">
    <mergeCell ref="B24:C24"/>
    <mergeCell ref="D24:E24"/>
    <mergeCell ref="F24:G24"/>
    <mergeCell ref="H24:I24"/>
    <mergeCell ref="H21:I21"/>
    <mergeCell ref="B22:C22"/>
    <mergeCell ref="D22:E22"/>
    <mergeCell ref="F22:G22"/>
    <mergeCell ref="H22:I22"/>
    <mergeCell ref="B23:C23"/>
    <mergeCell ref="D23:E23"/>
    <mergeCell ref="F23:G23"/>
    <mergeCell ref="H23:I23"/>
    <mergeCell ref="B21:C21"/>
    <mergeCell ref="D21:E21"/>
    <mergeCell ref="F21:G21"/>
    <mergeCell ref="A1:F1"/>
    <mergeCell ref="A4:C4"/>
    <mergeCell ref="D7:D8"/>
    <mergeCell ref="D10:D11"/>
    <mergeCell ref="D13:D14"/>
  </mergeCells>
  <conditionalFormatting sqref="E7:E14">
    <cfRule type="cellIs" dxfId="56" priority="1" stopIfTrue="1" operator="equal">
      <formula>"Bye"</formula>
    </cfRule>
  </conditionalFormatting>
  <conditionalFormatting sqref="R44">
    <cfRule type="expression" dxfId="55" priority="2" stopIfTrue="1">
      <formula>$O$1="CU"</formula>
    </cfRule>
  </conditionalFormatting>
  <printOptions horizontalCentered="1" verticalCentered="1"/>
  <pageMargins left="0" right="0" top="0.98425196850393704" bottom="0.98425196850393704" header="0.51181102362204722" footer="0.51181102362204722"/>
  <pageSetup paperSize="9" scale="95" orientation="portrait" horizontalDpi="1200" verticalDpi="12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C7A61-D85E-4BF2-84B2-F00DDE660018}">
  <sheetPr codeName="Munka10">
    <tabColor indexed="17"/>
  </sheetPr>
  <dimension ref="A1:U51"/>
  <sheetViews>
    <sheetView workbookViewId="0">
      <pane ySplit="4" topLeftCell="A5" activePane="bottomLeft" state="frozen"/>
      <selection activeCell="M34" sqref="M34"/>
      <selection pane="bottomLeft" sqref="A1:F1"/>
    </sheetView>
  </sheetViews>
  <sheetFormatPr defaultRowHeight="13.2" x14ac:dyDescent="0.25"/>
  <cols>
    <col min="1" max="1" width="5.44140625" style="476" customWidth="1"/>
    <col min="2" max="2" width="4.44140625" style="476" customWidth="1"/>
    <col min="3" max="3" width="8.33203125" style="476" customWidth="1"/>
    <col min="4" max="4" width="7.109375" style="476" customWidth="1"/>
    <col min="5" max="5" width="9.33203125" style="476" customWidth="1"/>
    <col min="6" max="6" width="7.109375" style="476" customWidth="1"/>
    <col min="7" max="7" width="9.33203125" style="476" customWidth="1"/>
    <col min="8" max="8" width="7.109375" style="476" customWidth="1"/>
    <col min="9" max="9" width="9.33203125" style="476" customWidth="1"/>
    <col min="10" max="10" width="7.88671875" style="476" customWidth="1"/>
    <col min="11" max="13" width="8.5546875" style="476" customWidth="1"/>
    <col min="14" max="16" width="8.88671875" style="476"/>
    <col min="17" max="17" width="11.44140625" style="476" customWidth="1"/>
    <col min="18" max="19" width="8.88671875" style="476"/>
    <col min="20" max="20" width="11.33203125" style="476" customWidth="1"/>
    <col min="21" max="256" width="8.88671875" style="476"/>
    <col min="257" max="257" width="5.44140625" style="476" customWidth="1"/>
    <col min="258" max="258" width="4.44140625" style="476" customWidth="1"/>
    <col min="259" max="259" width="8.33203125" style="476" customWidth="1"/>
    <col min="260" max="260" width="7.109375" style="476" customWidth="1"/>
    <col min="261" max="261" width="9.33203125" style="476" customWidth="1"/>
    <col min="262" max="262" width="7.109375" style="476" customWidth="1"/>
    <col min="263" max="263" width="9.33203125" style="476" customWidth="1"/>
    <col min="264" max="264" width="7.109375" style="476" customWidth="1"/>
    <col min="265" max="265" width="9.33203125" style="476" customWidth="1"/>
    <col min="266" max="266" width="7.88671875" style="476" customWidth="1"/>
    <col min="267" max="269" width="8.5546875" style="476" customWidth="1"/>
    <col min="270" max="272" width="8.88671875" style="476"/>
    <col min="273" max="273" width="11.44140625" style="476" customWidth="1"/>
    <col min="274" max="275" width="8.88671875" style="476"/>
    <col min="276" max="276" width="11.33203125" style="476" customWidth="1"/>
    <col min="277" max="512" width="8.88671875" style="476"/>
    <col min="513" max="513" width="5.44140625" style="476" customWidth="1"/>
    <col min="514" max="514" width="4.44140625" style="476" customWidth="1"/>
    <col min="515" max="515" width="8.33203125" style="476" customWidth="1"/>
    <col min="516" max="516" width="7.109375" style="476" customWidth="1"/>
    <col min="517" max="517" width="9.33203125" style="476" customWidth="1"/>
    <col min="518" max="518" width="7.109375" style="476" customWidth="1"/>
    <col min="519" max="519" width="9.33203125" style="476" customWidth="1"/>
    <col min="520" max="520" width="7.109375" style="476" customWidth="1"/>
    <col min="521" max="521" width="9.33203125" style="476" customWidth="1"/>
    <col min="522" max="522" width="7.88671875" style="476" customWidth="1"/>
    <col min="523" max="525" width="8.5546875" style="476" customWidth="1"/>
    <col min="526" max="528" width="8.88671875" style="476"/>
    <col min="529" max="529" width="11.44140625" style="476" customWidth="1"/>
    <col min="530" max="531" width="8.88671875" style="476"/>
    <col min="532" max="532" width="11.33203125" style="476" customWidth="1"/>
    <col min="533" max="768" width="8.88671875" style="476"/>
    <col min="769" max="769" width="5.44140625" style="476" customWidth="1"/>
    <col min="770" max="770" width="4.44140625" style="476" customWidth="1"/>
    <col min="771" max="771" width="8.33203125" style="476" customWidth="1"/>
    <col min="772" max="772" width="7.109375" style="476" customWidth="1"/>
    <col min="773" max="773" width="9.33203125" style="476" customWidth="1"/>
    <col min="774" max="774" width="7.109375" style="476" customWidth="1"/>
    <col min="775" max="775" width="9.33203125" style="476" customWidth="1"/>
    <col min="776" max="776" width="7.109375" style="476" customWidth="1"/>
    <col min="777" max="777" width="9.33203125" style="476" customWidth="1"/>
    <col min="778" max="778" width="7.88671875" style="476" customWidth="1"/>
    <col min="779" max="781" width="8.5546875" style="476" customWidth="1"/>
    <col min="782" max="784" width="8.88671875" style="476"/>
    <col min="785" max="785" width="11.44140625" style="476" customWidth="1"/>
    <col min="786" max="787" width="8.88671875" style="476"/>
    <col min="788" max="788" width="11.33203125" style="476" customWidth="1"/>
    <col min="789" max="1024" width="8.88671875" style="476"/>
    <col min="1025" max="1025" width="5.44140625" style="476" customWidth="1"/>
    <col min="1026" max="1026" width="4.44140625" style="476" customWidth="1"/>
    <col min="1027" max="1027" width="8.33203125" style="476" customWidth="1"/>
    <col min="1028" max="1028" width="7.109375" style="476" customWidth="1"/>
    <col min="1029" max="1029" width="9.33203125" style="476" customWidth="1"/>
    <col min="1030" max="1030" width="7.109375" style="476" customWidth="1"/>
    <col min="1031" max="1031" width="9.33203125" style="476" customWidth="1"/>
    <col min="1032" max="1032" width="7.109375" style="476" customWidth="1"/>
    <col min="1033" max="1033" width="9.33203125" style="476" customWidth="1"/>
    <col min="1034" max="1034" width="7.88671875" style="476" customWidth="1"/>
    <col min="1035" max="1037" width="8.5546875" style="476" customWidth="1"/>
    <col min="1038" max="1040" width="8.88671875" style="476"/>
    <col min="1041" max="1041" width="11.44140625" style="476" customWidth="1"/>
    <col min="1042" max="1043" width="8.88671875" style="476"/>
    <col min="1044" max="1044" width="11.33203125" style="476" customWidth="1"/>
    <col min="1045" max="1280" width="8.88671875" style="476"/>
    <col min="1281" max="1281" width="5.44140625" style="476" customWidth="1"/>
    <col min="1282" max="1282" width="4.44140625" style="476" customWidth="1"/>
    <col min="1283" max="1283" width="8.33203125" style="476" customWidth="1"/>
    <col min="1284" max="1284" width="7.109375" style="476" customWidth="1"/>
    <col min="1285" max="1285" width="9.33203125" style="476" customWidth="1"/>
    <col min="1286" max="1286" width="7.109375" style="476" customWidth="1"/>
    <col min="1287" max="1287" width="9.33203125" style="476" customWidth="1"/>
    <col min="1288" max="1288" width="7.109375" style="476" customWidth="1"/>
    <col min="1289" max="1289" width="9.33203125" style="476" customWidth="1"/>
    <col min="1290" max="1290" width="7.88671875" style="476" customWidth="1"/>
    <col min="1291" max="1293" width="8.5546875" style="476" customWidth="1"/>
    <col min="1294" max="1296" width="8.88671875" style="476"/>
    <col min="1297" max="1297" width="11.44140625" style="476" customWidth="1"/>
    <col min="1298" max="1299" width="8.88671875" style="476"/>
    <col min="1300" max="1300" width="11.33203125" style="476" customWidth="1"/>
    <col min="1301" max="1536" width="8.88671875" style="476"/>
    <col min="1537" max="1537" width="5.44140625" style="476" customWidth="1"/>
    <col min="1538" max="1538" width="4.44140625" style="476" customWidth="1"/>
    <col min="1539" max="1539" width="8.33203125" style="476" customWidth="1"/>
    <col min="1540" max="1540" width="7.109375" style="476" customWidth="1"/>
    <col min="1541" max="1541" width="9.33203125" style="476" customWidth="1"/>
    <col min="1542" max="1542" width="7.109375" style="476" customWidth="1"/>
    <col min="1543" max="1543" width="9.33203125" style="476" customWidth="1"/>
    <col min="1544" max="1544" width="7.109375" style="476" customWidth="1"/>
    <col min="1545" max="1545" width="9.33203125" style="476" customWidth="1"/>
    <col min="1546" max="1546" width="7.88671875" style="476" customWidth="1"/>
    <col min="1547" max="1549" width="8.5546875" style="476" customWidth="1"/>
    <col min="1550" max="1552" width="8.88671875" style="476"/>
    <col min="1553" max="1553" width="11.44140625" style="476" customWidth="1"/>
    <col min="1554" max="1555" width="8.88671875" style="476"/>
    <col min="1556" max="1556" width="11.33203125" style="476" customWidth="1"/>
    <col min="1557" max="1792" width="8.88671875" style="476"/>
    <col min="1793" max="1793" width="5.44140625" style="476" customWidth="1"/>
    <col min="1794" max="1794" width="4.44140625" style="476" customWidth="1"/>
    <col min="1795" max="1795" width="8.33203125" style="476" customWidth="1"/>
    <col min="1796" max="1796" width="7.109375" style="476" customWidth="1"/>
    <col min="1797" max="1797" width="9.33203125" style="476" customWidth="1"/>
    <col min="1798" max="1798" width="7.109375" style="476" customWidth="1"/>
    <col min="1799" max="1799" width="9.33203125" style="476" customWidth="1"/>
    <col min="1800" max="1800" width="7.109375" style="476" customWidth="1"/>
    <col min="1801" max="1801" width="9.33203125" style="476" customWidth="1"/>
    <col min="1802" max="1802" width="7.88671875" style="476" customWidth="1"/>
    <col min="1803" max="1805" width="8.5546875" style="476" customWidth="1"/>
    <col min="1806" max="1808" width="8.88671875" style="476"/>
    <col min="1809" max="1809" width="11.44140625" style="476" customWidth="1"/>
    <col min="1810" max="1811" width="8.88671875" style="476"/>
    <col min="1812" max="1812" width="11.33203125" style="476" customWidth="1"/>
    <col min="1813" max="2048" width="8.88671875" style="476"/>
    <col min="2049" max="2049" width="5.44140625" style="476" customWidth="1"/>
    <col min="2050" max="2050" width="4.44140625" style="476" customWidth="1"/>
    <col min="2051" max="2051" width="8.33203125" style="476" customWidth="1"/>
    <col min="2052" max="2052" width="7.109375" style="476" customWidth="1"/>
    <col min="2053" max="2053" width="9.33203125" style="476" customWidth="1"/>
    <col min="2054" max="2054" width="7.109375" style="476" customWidth="1"/>
    <col min="2055" max="2055" width="9.33203125" style="476" customWidth="1"/>
    <col min="2056" max="2056" width="7.109375" style="476" customWidth="1"/>
    <col min="2057" max="2057" width="9.33203125" style="476" customWidth="1"/>
    <col min="2058" max="2058" width="7.88671875" style="476" customWidth="1"/>
    <col min="2059" max="2061" width="8.5546875" style="476" customWidth="1"/>
    <col min="2062" max="2064" width="8.88671875" style="476"/>
    <col min="2065" max="2065" width="11.44140625" style="476" customWidth="1"/>
    <col min="2066" max="2067" width="8.88671875" style="476"/>
    <col min="2068" max="2068" width="11.33203125" style="476" customWidth="1"/>
    <col min="2069" max="2304" width="8.88671875" style="476"/>
    <col min="2305" max="2305" width="5.44140625" style="476" customWidth="1"/>
    <col min="2306" max="2306" width="4.44140625" style="476" customWidth="1"/>
    <col min="2307" max="2307" width="8.33203125" style="476" customWidth="1"/>
    <col min="2308" max="2308" width="7.109375" style="476" customWidth="1"/>
    <col min="2309" max="2309" width="9.33203125" style="476" customWidth="1"/>
    <col min="2310" max="2310" width="7.109375" style="476" customWidth="1"/>
    <col min="2311" max="2311" width="9.33203125" style="476" customWidth="1"/>
    <col min="2312" max="2312" width="7.109375" style="476" customWidth="1"/>
    <col min="2313" max="2313" width="9.33203125" style="476" customWidth="1"/>
    <col min="2314" max="2314" width="7.88671875" style="476" customWidth="1"/>
    <col min="2315" max="2317" width="8.5546875" style="476" customWidth="1"/>
    <col min="2318" max="2320" width="8.88671875" style="476"/>
    <col min="2321" max="2321" width="11.44140625" style="476" customWidth="1"/>
    <col min="2322" max="2323" width="8.88671875" style="476"/>
    <col min="2324" max="2324" width="11.33203125" style="476" customWidth="1"/>
    <col min="2325" max="2560" width="8.88671875" style="476"/>
    <col min="2561" max="2561" width="5.44140625" style="476" customWidth="1"/>
    <col min="2562" max="2562" width="4.44140625" style="476" customWidth="1"/>
    <col min="2563" max="2563" width="8.33203125" style="476" customWidth="1"/>
    <col min="2564" max="2564" width="7.109375" style="476" customWidth="1"/>
    <col min="2565" max="2565" width="9.33203125" style="476" customWidth="1"/>
    <col min="2566" max="2566" width="7.109375" style="476" customWidth="1"/>
    <col min="2567" max="2567" width="9.33203125" style="476" customWidth="1"/>
    <col min="2568" max="2568" width="7.109375" style="476" customWidth="1"/>
    <col min="2569" max="2569" width="9.33203125" style="476" customWidth="1"/>
    <col min="2570" max="2570" width="7.88671875" style="476" customWidth="1"/>
    <col min="2571" max="2573" width="8.5546875" style="476" customWidth="1"/>
    <col min="2574" max="2576" width="8.88671875" style="476"/>
    <col min="2577" max="2577" width="11.44140625" style="476" customWidth="1"/>
    <col min="2578" max="2579" width="8.88671875" style="476"/>
    <col min="2580" max="2580" width="11.33203125" style="476" customWidth="1"/>
    <col min="2581" max="2816" width="8.88671875" style="476"/>
    <col min="2817" max="2817" width="5.44140625" style="476" customWidth="1"/>
    <col min="2818" max="2818" width="4.44140625" style="476" customWidth="1"/>
    <col min="2819" max="2819" width="8.33203125" style="476" customWidth="1"/>
    <col min="2820" max="2820" width="7.109375" style="476" customWidth="1"/>
    <col min="2821" max="2821" width="9.33203125" style="476" customWidth="1"/>
    <col min="2822" max="2822" width="7.109375" style="476" customWidth="1"/>
    <col min="2823" max="2823" width="9.33203125" style="476" customWidth="1"/>
    <col min="2824" max="2824" width="7.109375" style="476" customWidth="1"/>
    <col min="2825" max="2825" width="9.33203125" style="476" customWidth="1"/>
    <col min="2826" max="2826" width="7.88671875" style="476" customWidth="1"/>
    <col min="2827" max="2829" width="8.5546875" style="476" customWidth="1"/>
    <col min="2830" max="2832" width="8.88671875" style="476"/>
    <col min="2833" max="2833" width="11.44140625" style="476" customWidth="1"/>
    <col min="2834" max="2835" width="8.88671875" style="476"/>
    <col min="2836" max="2836" width="11.33203125" style="476" customWidth="1"/>
    <col min="2837" max="3072" width="8.88671875" style="476"/>
    <col min="3073" max="3073" width="5.44140625" style="476" customWidth="1"/>
    <col min="3074" max="3074" width="4.44140625" style="476" customWidth="1"/>
    <col min="3075" max="3075" width="8.33203125" style="476" customWidth="1"/>
    <col min="3076" max="3076" width="7.109375" style="476" customWidth="1"/>
    <col min="3077" max="3077" width="9.33203125" style="476" customWidth="1"/>
    <col min="3078" max="3078" width="7.109375" style="476" customWidth="1"/>
    <col min="3079" max="3079" width="9.33203125" style="476" customWidth="1"/>
    <col min="3080" max="3080" width="7.109375" style="476" customWidth="1"/>
    <col min="3081" max="3081" width="9.33203125" style="476" customWidth="1"/>
    <col min="3082" max="3082" width="7.88671875" style="476" customWidth="1"/>
    <col min="3083" max="3085" width="8.5546875" style="476" customWidth="1"/>
    <col min="3086" max="3088" width="8.88671875" style="476"/>
    <col min="3089" max="3089" width="11.44140625" style="476" customWidth="1"/>
    <col min="3090" max="3091" width="8.88671875" style="476"/>
    <col min="3092" max="3092" width="11.33203125" style="476" customWidth="1"/>
    <col min="3093" max="3328" width="8.88671875" style="476"/>
    <col min="3329" max="3329" width="5.44140625" style="476" customWidth="1"/>
    <col min="3330" max="3330" width="4.44140625" style="476" customWidth="1"/>
    <col min="3331" max="3331" width="8.33203125" style="476" customWidth="1"/>
    <col min="3332" max="3332" width="7.109375" style="476" customWidth="1"/>
    <col min="3333" max="3333" width="9.33203125" style="476" customWidth="1"/>
    <col min="3334" max="3334" width="7.109375" style="476" customWidth="1"/>
    <col min="3335" max="3335" width="9.33203125" style="476" customWidth="1"/>
    <col min="3336" max="3336" width="7.109375" style="476" customWidth="1"/>
    <col min="3337" max="3337" width="9.33203125" style="476" customWidth="1"/>
    <col min="3338" max="3338" width="7.88671875" style="476" customWidth="1"/>
    <col min="3339" max="3341" width="8.5546875" style="476" customWidth="1"/>
    <col min="3342" max="3344" width="8.88671875" style="476"/>
    <col min="3345" max="3345" width="11.44140625" style="476" customWidth="1"/>
    <col min="3346" max="3347" width="8.88671875" style="476"/>
    <col min="3348" max="3348" width="11.33203125" style="476" customWidth="1"/>
    <col min="3349" max="3584" width="8.88671875" style="476"/>
    <col min="3585" max="3585" width="5.44140625" style="476" customWidth="1"/>
    <col min="3586" max="3586" width="4.44140625" style="476" customWidth="1"/>
    <col min="3587" max="3587" width="8.33203125" style="476" customWidth="1"/>
    <col min="3588" max="3588" width="7.109375" style="476" customWidth="1"/>
    <col min="3589" max="3589" width="9.33203125" style="476" customWidth="1"/>
    <col min="3590" max="3590" width="7.109375" style="476" customWidth="1"/>
    <col min="3591" max="3591" width="9.33203125" style="476" customWidth="1"/>
    <col min="3592" max="3592" width="7.109375" style="476" customWidth="1"/>
    <col min="3593" max="3593" width="9.33203125" style="476" customWidth="1"/>
    <col min="3594" max="3594" width="7.88671875" style="476" customWidth="1"/>
    <col min="3595" max="3597" width="8.5546875" style="476" customWidth="1"/>
    <col min="3598" max="3600" width="8.88671875" style="476"/>
    <col min="3601" max="3601" width="11.44140625" style="476" customWidth="1"/>
    <col min="3602" max="3603" width="8.88671875" style="476"/>
    <col min="3604" max="3604" width="11.33203125" style="476" customWidth="1"/>
    <col min="3605" max="3840" width="8.88671875" style="476"/>
    <col min="3841" max="3841" width="5.44140625" style="476" customWidth="1"/>
    <col min="3842" max="3842" width="4.44140625" style="476" customWidth="1"/>
    <col min="3843" max="3843" width="8.33203125" style="476" customWidth="1"/>
    <col min="3844" max="3844" width="7.109375" style="476" customWidth="1"/>
    <col min="3845" max="3845" width="9.33203125" style="476" customWidth="1"/>
    <col min="3846" max="3846" width="7.109375" style="476" customWidth="1"/>
    <col min="3847" max="3847" width="9.33203125" style="476" customWidth="1"/>
    <col min="3848" max="3848" width="7.109375" style="476" customWidth="1"/>
    <col min="3849" max="3849" width="9.33203125" style="476" customWidth="1"/>
    <col min="3850" max="3850" width="7.88671875" style="476" customWidth="1"/>
    <col min="3851" max="3853" width="8.5546875" style="476" customWidth="1"/>
    <col min="3854" max="3856" width="8.88671875" style="476"/>
    <col min="3857" max="3857" width="11.44140625" style="476" customWidth="1"/>
    <col min="3858" max="3859" width="8.88671875" style="476"/>
    <col min="3860" max="3860" width="11.33203125" style="476" customWidth="1"/>
    <col min="3861" max="4096" width="8.88671875" style="476"/>
    <col min="4097" max="4097" width="5.44140625" style="476" customWidth="1"/>
    <col min="4098" max="4098" width="4.44140625" style="476" customWidth="1"/>
    <col min="4099" max="4099" width="8.33203125" style="476" customWidth="1"/>
    <col min="4100" max="4100" width="7.109375" style="476" customWidth="1"/>
    <col min="4101" max="4101" width="9.33203125" style="476" customWidth="1"/>
    <col min="4102" max="4102" width="7.109375" style="476" customWidth="1"/>
    <col min="4103" max="4103" width="9.33203125" style="476" customWidth="1"/>
    <col min="4104" max="4104" width="7.109375" style="476" customWidth="1"/>
    <col min="4105" max="4105" width="9.33203125" style="476" customWidth="1"/>
    <col min="4106" max="4106" width="7.88671875" style="476" customWidth="1"/>
    <col min="4107" max="4109" width="8.5546875" style="476" customWidth="1"/>
    <col min="4110" max="4112" width="8.88671875" style="476"/>
    <col min="4113" max="4113" width="11.44140625" style="476" customWidth="1"/>
    <col min="4114" max="4115" width="8.88671875" style="476"/>
    <col min="4116" max="4116" width="11.33203125" style="476" customWidth="1"/>
    <col min="4117" max="4352" width="8.88671875" style="476"/>
    <col min="4353" max="4353" width="5.44140625" style="476" customWidth="1"/>
    <col min="4354" max="4354" width="4.44140625" style="476" customWidth="1"/>
    <col min="4355" max="4355" width="8.33203125" style="476" customWidth="1"/>
    <col min="4356" max="4356" width="7.109375" style="476" customWidth="1"/>
    <col min="4357" max="4357" width="9.33203125" style="476" customWidth="1"/>
    <col min="4358" max="4358" width="7.109375" style="476" customWidth="1"/>
    <col min="4359" max="4359" width="9.33203125" style="476" customWidth="1"/>
    <col min="4360" max="4360" width="7.109375" style="476" customWidth="1"/>
    <col min="4361" max="4361" width="9.33203125" style="476" customWidth="1"/>
    <col min="4362" max="4362" width="7.88671875" style="476" customWidth="1"/>
    <col min="4363" max="4365" width="8.5546875" style="476" customWidth="1"/>
    <col min="4366" max="4368" width="8.88671875" style="476"/>
    <col min="4369" max="4369" width="11.44140625" style="476" customWidth="1"/>
    <col min="4370" max="4371" width="8.88671875" style="476"/>
    <col min="4372" max="4372" width="11.33203125" style="476" customWidth="1"/>
    <col min="4373" max="4608" width="8.88671875" style="476"/>
    <col min="4609" max="4609" width="5.44140625" style="476" customWidth="1"/>
    <col min="4610" max="4610" width="4.44140625" style="476" customWidth="1"/>
    <col min="4611" max="4611" width="8.33203125" style="476" customWidth="1"/>
    <col min="4612" max="4612" width="7.109375" style="476" customWidth="1"/>
    <col min="4613" max="4613" width="9.33203125" style="476" customWidth="1"/>
    <col min="4614" max="4614" width="7.109375" style="476" customWidth="1"/>
    <col min="4615" max="4615" width="9.33203125" style="476" customWidth="1"/>
    <col min="4616" max="4616" width="7.109375" style="476" customWidth="1"/>
    <col min="4617" max="4617" width="9.33203125" style="476" customWidth="1"/>
    <col min="4618" max="4618" width="7.88671875" style="476" customWidth="1"/>
    <col min="4619" max="4621" width="8.5546875" style="476" customWidth="1"/>
    <col min="4622" max="4624" width="8.88671875" style="476"/>
    <col min="4625" max="4625" width="11.44140625" style="476" customWidth="1"/>
    <col min="4626" max="4627" width="8.88671875" style="476"/>
    <col min="4628" max="4628" width="11.33203125" style="476" customWidth="1"/>
    <col min="4629" max="4864" width="8.88671875" style="476"/>
    <col min="4865" max="4865" width="5.44140625" style="476" customWidth="1"/>
    <col min="4866" max="4866" width="4.44140625" style="476" customWidth="1"/>
    <col min="4867" max="4867" width="8.33203125" style="476" customWidth="1"/>
    <col min="4868" max="4868" width="7.109375" style="476" customWidth="1"/>
    <col min="4869" max="4869" width="9.33203125" style="476" customWidth="1"/>
    <col min="4870" max="4870" width="7.109375" style="476" customWidth="1"/>
    <col min="4871" max="4871" width="9.33203125" style="476" customWidth="1"/>
    <col min="4872" max="4872" width="7.109375" style="476" customWidth="1"/>
    <col min="4873" max="4873" width="9.33203125" style="476" customWidth="1"/>
    <col min="4874" max="4874" width="7.88671875" style="476" customWidth="1"/>
    <col min="4875" max="4877" width="8.5546875" style="476" customWidth="1"/>
    <col min="4878" max="4880" width="8.88671875" style="476"/>
    <col min="4881" max="4881" width="11.44140625" style="476" customWidth="1"/>
    <col min="4882" max="4883" width="8.88671875" style="476"/>
    <col min="4884" max="4884" width="11.33203125" style="476" customWidth="1"/>
    <col min="4885" max="5120" width="8.88671875" style="476"/>
    <col min="5121" max="5121" width="5.44140625" style="476" customWidth="1"/>
    <col min="5122" max="5122" width="4.44140625" style="476" customWidth="1"/>
    <col min="5123" max="5123" width="8.33203125" style="476" customWidth="1"/>
    <col min="5124" max="5124" width="7.109375" style="476" customWidth="1"/>
    <col min="5125" max="5125" width="9.33203125" style="476" customWidth="1"/>
    <col min="5126" max="5126" width="7.109375" style="476" customWidth="1"/>
    <col min="5127" max="5127" width="9.33203125" style="476" customWidth="1"/>
    <col min="5128" max="5128" width="7.109375" style="476" customWidth="1"/>
    <col min="5129" max="5129" width="9.33203125" style="476" customWidth="1"/>
    <col min="5130" max="5130" width="7.88671875" style="476" customWidth="1"/>
    <col min="5131" max="5133" width="8.5546875" style="476" customWidth="1"/>
    <col min="5134" max="5136" width="8.88671875" style="476"/>
    <col min="5137" max="5137" width="11.44140625" style="476" customWidth="1"/>
    <col min="5138" max="5139" width="8.88671875" style="476"/>
    <col min="5140" max="5140" width="11.33203125" style="476" customWidth="1"/>
    <col min="5141" max="5376" width="8.88671875" style="476"/>
    <col min="5377" max="5377" width="5.44140625" style="476" customWidth="1"/>
    <col min="5378" max="5378" width="4.44140625" style="476" customWidth="1"/>
    <col min="5379" max="5379" width="8.33203125" style="476" customWidth="1"/>
    <col min="5380" max="5380" width="7.109375" style="476" customWidth="1"/>
    <col min="5381" max="5381" width="9.33203125" style="476" customWidth="1"/>
    <col min="5382" max="5382" width="7.109375" style="476" customWidth="1"/>
    <col min="5383" max="5383" width="9.33203125" style="476" customWidth="1"/>
    <col min="5384" max="5384" width="7.109375" style="476" customWidth="1"/>
    <col min="5385" max="5385" width="9.33203125" style="476" customWidth="1"/>
    <col min="5386" max="5386" width="7.88671875" style="476" customWidth="1"/>
    <col min="5387" max="5389" width="8.5546875" style="476" customWidth="1"/>
    <col min="5390" max="5392" width="8.88671875" style="476"/>
    <col min="5393" max="5393" width="11.44140625" style="476" customWidth="1"/>
    <col min="5394" max="5395" width="8.88671875" style="476"/>
    <col min="5396" max="5396" width="11.33203125" style="476" customWidth="1"/>
    <col min="5397" max="5632" width="8.88671875" style="476"/>
    <col min="5633" max="5633" width="5.44140625" style="476" customWidth="1"/>
    <col min="5634" max="5634" width="4.44140625" style="476" customWidth="1"/>
    <col min="5635" max="5635" width="8.33203125" style="476" customWidth="1"/>
    <col min="5636" max="5636" width="7.109375" style="476" customWidth="1"/>
    <col min="5637" max="5637" width="9.33203125" style="476" customWidth="1"/>
    <col min="5638" max="5638" width="7.109375" style="476" customWidth="1"/>
    <col min="5639" max="5639" width="9.33203125" style="476" customWidth="1"/>
    <col min="5640" max="5640" width="7.109375" style="476" customWidth="1"/>
    <col min="5641" max="5641" width="9.33203125" style="476" customWidth="1"/>
    <col min="5642" max="5642" width="7.88671875" style="476" customWidth="1"/>
    <col min="5643" max="5645" width="8.5546875" style="476" customWidth="1"/>
    <col min="5646" max="5648" width="8.88671875" style="476"/>
    <col min="5649" max="5649" width="11.44140625" style="476" customWidth="1"/>
    <col min="5650" max="5651" width="8.88671875" style="476"/>
    <col min="5652" max="5652" width="11.33203125" style="476" customWidth="1"/>
    <col min="5653" max="5888" width="8.88671875" style="476"/>
    <col min="5889" max="5889" width="5.44140625" style="476" customWidth="1"/>
    <col min="5890" max="5890" width="4.44140625" style="476" customWidth="1"/>
    <col min="5891" max="5891" width="8.33203125" style="476" customWidth="1"/>
    <col min="5892" max="5892" width="7.109375" style="476" customWidth="1"/>
    <col min="5893" max="5893" width="9.33203125" style="476" customWidth="1"/>
    <col min="5894" max="5894" width="7.109375" style="476" customWidth="1"/>
    <col min="5895" max="5895" width="9.33203125" style="476" customWidth="1"/>
    <col min="5896" max="5896" width="7.109375" style="476" customWidth="1"/>
    <col min="5897" max="5897" width="9.33203125" style="476" customWidth="1"/>
    <col min="5898" max="5898" width="7.88671875" style="476" customWidth="1"/>
    <col min="5899" max="5901" width="8.5546875" style="476" customWidth="1"/>
    <col min="5902" max="5904" width="8.88671875" style="476"/>
    <col min="5905" max="5905" width="11.44140625" style="476" customWidth="1"/>
    <col min="5906" max="5907" width="8.88671875" style="476"/>
    <col min="5908" max="5908" width="11.33203125" style="476" customWidth="1"/>
    <col min="5909" max="6144" width="8.88671875" style="476"/>
    <col min="6145" max="6145" width="5.44140625" style="476" customWidth="1"/>
    <col min="6146" max="6146" width="4.44140625" style="476" customWidth="1"/>
    <col min="6147" max="6147" width="8.33203125" style="476" customWidth="1"/>
    <col min="6148" max="6148" width="7.109375" style="476" customWidth="1"/>
    <col min="6149" max="6149" width="9.33203125" style="476" customWidth="1"/>
    <col min="6150" max="6150" width="7.109375" style="476" customWidth="1"/>
    <col min="6151" max="6151" width="9.33203125" style="476" customWidth="1"/>
    <col min="6152" max="6152" width="7.109375" style="476" customWidth="1"/>
    <col min="6153" max="6153" width="9.33203125" style="476" customWidth="1"/>
    <col min="6154" max="6154" width="7.88671875" style="476" customWidth="1"/>
    <col min="6155" max="6157" width="8.5546875" style="476" customWidth="1"/>
    <col min="6158" max="6160" width="8.88671875" style="476"/>
    <col min="6161" max="6161" width="11.44140625" style="476" customWidth="1"/>
    <col min="6162" max="6163" width="8.88671875" style="476"/>
    <col min="6164" max="6164" width="11.33203125" style="476" customWidth="1"/>
    <col min="6165" max="6400" width="8.88671875" style="476"/>
    <col min="6401" max="6401" width="5.44140625" style="476" customWidth="1"/>
    <col min="6402" max="6402" width="4.44140625" style="476" customWidth="1"/>
    <col min="6403" max="6403" width="8.33203125" style="476" customWidth="1"/>
    <col min="6404" max="6404" width="7.109375" style="476" customWidth="1"/>
    <col min="6405" max="6405" width="9.33203125" style="476" customWidth="1"/>
    <col min="6406" max="6406" width="7.109375" style="476" customWidth="1"/>
    <col min="6407" max="6407" width="9.33203125" style="476" customWidth="1"/>
    <col min="6408" max="6408" width="7.109375" style="476" customWidth="1"/>
    <col min="6409" max="6409" width="9.33203125" style="476" customWidth="1"/>
    <col min="6410" max="6410" width="7.88671875" style="476" customWidth="1"/>
    <col min="6411" max="6413" width="8.5546875" style="476" customWidth="1"/>
    <col min="6414" max="6416" width="8.88671875" style="476"/>
    <col min="6417" max="6417" width="11.44140625" style="476" customWidth="1"/>
    <col min="6418" max="6419" width="8.88671875" style="476"/>
    <col min="6420" max="6420" width="11.33203125" style="476" customWidth="1"/>
    <col min="6421" max="6656" width="8.88671875" style="476"/>
    <col min="6657" max="6657" width="5.44140625" style="476" customWidth="1"/>
    <col min="6658" max="6658" width="4.44140625" style="476" customWidth="1"/>
    <col min="6659" max="6659" width="8.33203125" style="476" customWidth="1"/>
    <col min="6660" max="6660" width="7.109375" style="476" customWidth="1"/>
    <col min="6661" max="6661" width="9.33203125" style="476" customWidth="1"/>
    <col min="6662" max="6662" width="7.109375" style="476" customWidth="1"/>
    <col min="6663" max="6663" width="9.33203125" style="476" customWidth="1"/>
    <col min="6664" max="6664" width="7.109375" style="476" customWidth="1"/>
    <col min="6665" max="6665" width="9.33203125" style="476" customWidth="1"/>
    <col min="6666" max="6666" width="7.88671875" style="476" customWidth="1"/>
    <col min="6667" max="6669" width="8.5546875" style="476" customWidth="1"/>
    <col min="6670" max="6672" width="8.88671875" style="476"/>
    <col min="6673" max="6673" width="11.44140625" style="476" customWidth="1"/>
    <col min="6674" max="6675" width="8.88671875" style="476"/>
    <col min="6676" max="6676" width="11.33203125" style="476" customWidth="1"/>
    <col min="6677" max="6912" width="8.88671875" style="476"/>
    <col min="6913" max="6913" width="5.44140625" style="476" customWidth="1"/>
    <col min="6914" max="6914" width="4.44140625" style="476" customWidth="1"/>
    <col min="6915" max="6915" width="8.33203125" style="476" customWidth="1"/>
    <col min="6916" max="6916" width="7.109375" style="476" customWidth="1"/>
    <col min="6917" max="6917" width="9.33203125" style="476" customWidth="1"/>
    <col min="6918" max="6918" width="7.109375" style="476" customWidth="1"/>
    <col min="6919" max="6919" width="9.33203125" style="476" customWidth="1"/>
    <col min="6920" max="6920" width="7.109375" style="476" customWidth="1"/>
    <col min="6921" max="6921" width="9.33203125" style="476" customWidth="1"/>
    <col min="6922" max="6922" width="7.88671875" style="476" customWidth="1"/>
    <col min="6923" max="6925" width="8.5546875" style="476" customWidth="1"/>
    <col min="6926" max="6928" width="8.88671875" style="476"/>
    <col min="6929" max="6929" width="11.44140625" style="476" customWidth="1"/>
    <col min="6930" max="6931" width="8.88671875" style="476"/>
    <col min="6932" max="6932" width="11.33203125" style="476" customWidth="1"/>
    <col min="6933" max="7168" width="8.88671875" style="476"/>
    <col min="7169" max="7169" width="5.44140625" style="476" customWidth="1"/>
    <col min="7170" max="7170" width="4.44140625" style="476" customWidth="1"/>
    <col min="7171" max="7171" width="8.33203125" style="476" customWidth="1"/>
    <col min="7172" max="7172" width="7.109375" style="476" customWidth="1"/>
    <col min="7173" max="7173" width="9.33203125" style="476" customWidth="1"/>
    <col min="7174" max="7174" width="7.109375" style="476" customWidth="1"/>
    <col min="7175" max="7175" width="9.33203125" style="476" customWidth="1"/>
    <col min="7176" max="7176" width="7.109375" style="476" customWidth="1"/>
    <col min="7177" max="7177" width="9.33203125" style="476" customWidth="1"/>
    <col min="7178" max="7178" width="7.88671875" style="476" customWidth="1"/>
    <col min="7179" max="7181" width="8.5546875" style="476" customWidth="1"/>
    <col min="7182" max="7184" width="8.88671875" style="476"/>
    <col min="7185" max="7185" width="11.44140625" style="476" customWidth="1"/>
    <col min="7186" max="7187" width="8.88671875" style="476"/>
    <col min="7188" max="7188" width="11.33203125" style="476" customWidth="1"/>
    <col min="7189" max="7424" width="8.88671875" style="476"/>
    <col min="7425" max="7425" width="5.44140625" style="476" customWidth="1"/>
    <col min="7426" max="7426" width="4.44140625" style="476" customWidth="1"/>
    <col min="7427" max="7427" width="8.33203125" style="476" customWidth="1"/>
    <col min="7428" max="7428" width="7.109375" style="476" customWidth="1"/>
    <col min="7429" max="7429" width="9.33203125" style="476" customWidth="1"/>
    <col min="7430" max="7430" width="7.109375" style="476" customWidth="1"/>
    <col min="7431" max="7431" width="9.33203125" style="476" customWidth="1"/>
    <col min="7432" max="7432" width="7.109375" style="476" customWidth="1"/>
    <col min="7433" max="7433" width="9.33203125" style="476" customWidth="1"/>
    <col min="7434" max="7434" width="7.88671875" style="476" customWidth="1"/>
    <col min="7435" max="7437" width="8.5546875" style="476" customWidth="1"/>
    <col min="7438" max="7440" width="8.88671875" style="476"/>
    <col min="7441" max="7441" width="11.44140625" style="476" customWidth="1"/>
    <col min="7442" max="7443" width="8.88671875" style="476"/>
    <col min="7444" max="7444" width="11.33203125" style="476" customWidth="1"/>
    <col min="7445" max="7680" width="8.88671875" style="476"/>
    <col min="7681" max="7681" width="5.44140625" style="476" customWidth="1"/>
    <col min="7682" max="7682" width="4.44140625" style="476" customWidth="1"/>
    <col min="7683" max="7683" width="8.33203125" style="476" customWidth="1"/>
    <col min="7684" max="7684" width="7.109375" style="476" customWidth="1"/>
    <col min="7685" max="7685" width="9.33203125" style="476" customWidth="1"/>
    <col min="7686" max="7686" width="7.109375" style="476" customWidth="1"/>
    <col min="7687" max="7687" width="9.33203125" style="476" customWidth="1"/>
    <col min="7688" max="7688" width="7.109375" style="476" customWidth="1"/>
    <col min="7689" max="7689" width="9.33203125" style="476" customWidth="1"/>
    <col min="7690" max="7690" width="7.88671875" style="476" customWidth="1"/>
    <col min="7691" max="7693" width="8.5546875" style="476" customWidth="1"/>
    <col min="7694" max="7696" width="8.88671875" style="476"/>
    <col min="7697" max="7697" width="11.44140625" style="476" customWidth="1"/>
    <col min="7698" max="7699" width="8.88671875" style="476"/>
    <col min="7700" max="7700" width="11.33203125" style="476" customWidth="1"/>
    <col min="7701" max="7936" width="8.88671875" style="476"/>
    <col min="7937" max="7937" width="5.44140625" style="476" customWidth="1"/>
    <col min="7938" max="7938" width="4.44140625" style="476" customWidth="1"/>
    <col min="7939" max="7939" width="8.33203125" style="476" customWidth="1"/>
    <col min="7940" max="7940" width="7.109375" style="476" customWidth="1"/>
    <col min="7941" max="7941" width="9.33203125" style="476" customWidth="1"/>
    <col min="7942" max="7942" width="7.109375" style="476" customWidth="1"/>
    <col min="7943" max="7943" width="9.33203125" style="476" customWidth="1"/>
    <col min="7944" max="7944" width="7.109375" style="476" customWidth="1"/>
    <col min="7945" max="7945" width="9.33203125" style="476" customWidth="1"/>
    <col min="7946" max="7946" width="7.88671875" style="476" customWidth="1"/>
    <col min="7947" max="7949" width="8.5546875" style="476" customWidth="1"/>
    <col min="7950" max="7952" width="8.88671875" style="476"/>
    <col min="7953" max="7953" width="11.44140625" style="476" customWidth="1"/>
    <col min="7954" max="7955" width="8.88671875" style="476"/>
    <col min="7956" max="7956" width="11.33203125" style="476" customWidth="1"/>
    <col min="7957" max="8192" width="8.88671875" style="476"/>
    <col min="8193" max="8193" width="5.44140625" style="476" customWidth="1"/>
    <col min="8194" max="8194" width="4.44140625" style="476" customWidth="1"/>
    <col min="8195" max="8195" width="8.33203125" style="476" customWidth="1"/>
    <col min="8196" max="8196" width="7.109375" style="476" customWidth="1"/>
    <col min="8197" max="8197" width="9.33203125" style="476" customWidth="1"/>
    <col min="8198" max="8198" width="7.109375" style="476" customWidth="1"/>
    <col min="8199" max="8199" width="9.33203125" style="476" customWidth="1"/>
    <col min="8200" max="8200" width="7.109375" style="476" customWidth="1"/>
    <col min="8201" max="8201" width="9.33203125" style="476" customWidth="1"/>
    <col min="8202" max="8202" width="7.88671875" style="476" customWidth="1"/>
    <col min="8203" max="8205" width="8.5546875" style="476" customWidth="1"/>
    <col min="8206" max="8208" width="8.88671875" style="476"/>
    <col min="8209" max="8209" width="11.44140625" style="476" customWidth="1"/>
    <col min="8210" max="8211" width="8.88671875" style="476"/>
    <col min="8212" max="8212" width="11.33203125" style="476" customWidth="1"/>
    <col min="8213" max="8448" width="8.88671875" style="476"/>
    <col min="8449" max="8449" width="5.44140625" style="476" customWidth="1"/>
    <col min="8450" max="8450" width="4.44140625" style="476" customWidth="1"/>
    <col min="8451" max="8451" width="8.33203125" style="476" customWidth="1"/>
    <col min="8452" max="8452" width="7.109375" style="476" customWidth="1"/>
    <col min="8453" max="8453" width="9.33203125" style="476" customWidth="1"/>
    <col min="8454" max="8454" width="7.109375" style="476" customWidth="1"/>
    <col min="8455" max="8455" width="9.33203125" style="476" customWidth="1"/>
    <col min="8456" max="8456" width="7.109375" style="476" customWidth="1"/>
    <col min="8457" max="8457" width="9.33203125" style="476" customWidth="1"/>
    <col min="8458" max="8458" width="7.88671875" style="476" customWidth="1"/>
    <col min="8459" max="8461" width="8.5546875" style="476" customWidth="1"/>
    <col min="8462" max="8464" width="8.88671875" style="476"/>
    <col min="8465" max="8465" width="11.44140625" style="476" customWidth="1"/>
    <col min="8466" max="8467" width="8.88671875" style="476"/>
    <col min="8468" max="8468" width="11.33203125" style="476" customWidth="1"/>
    <col min="8469" max="8704" width="8.88671875" style="476"/>
    <col min="8705" max="8705" width="5.44140625" style="476" customWidth="1"/>
    <col min="8706" max="8706" width="4.44140625" style="476" customWidth="1"/>
    <col min="8707" max="8707" width="8.33203125" style="476" customWidth="1"/>
    <col min="8708" max="8708" width="7.109375" style="476" customWidth="1"/>
    <col min="8709" max="8709" width="9.33203125" style="476" customWidth="1"/>
    <col min="8710" max="8710" width="7.109375" style="476" customWidth="1"/>
    <col min="8711" max="8711" width="9.33203125" style="476" customWidth="1"/>
    <col min="8712" max="8712" width="7.109375" style="476" customWidth="1"/>
    <col min="8713" max="8713" width="9.33203125" style="476" customWidth="1"/>
    <col min="8714" max="8714" width="7.88671875" style="476" customWidth="1"/>
    <col min="8715" max="8717" width="8.5546875" style="476" customWidth="1"/>
    <col min="8718" max="8720" width="8.88671875" style="476"/>
    <col min="8721" max="8721" width="11.44140625" style="476" customWidth="1"/>
    <col min="8722" max="8723" width="8.88671875" style="476"/>
    <col min="8724" max="8724" width="11.33203125" style="476" customWidth="1"/>
    <col min="8725" max="8960" width="8.88671875" style="476"/>
    <col min="8961" max="8961" width="5.44140625" style="476" customWidth="1"/>
    <col min="8962" max="8962" width="4.44140625" style="476" customWidth="1"/>
    <col min="8963" max="8963" width="8.33203125" style="476" customWidth="1"/>
    <col min="8964" max="8964" width="7.109375" style="476" customWidth="1"/>
    <col min="8965" max="8965" width="9.33203125" style="476" customWidth="1"/>
    <col min="8966" max="8966" width="7.109375" style="476" customWidth="1"/>
    <col min="8967" max="8967" width="9.33203125" style="476" customWidth="1"/>
    <col min="8968" max="8968" width="7.109375" style="476" customWidth="1"/>
    <col min="8969" max="8969" width="9.33203125" style="476" customWidth="1"/>
    <col min="8970" max="8970" width="7.88671875" style="476" customWidth="1"/>
    <col min="8971" max="8973" width="8.5546875" style="476" customWidth="1"/>
    <col min="8974" max="8976" width="8.88671875" style="476"/>
    <col min="8977" max="8977" width="11.44140625" style="476" customWidth="1"/>
    <col min="8978" max="8979" width="8.88671875" style="476"/>
    <col min="8980" max="8980" width="11.33203125" style="476" customWidth="1"/>
    <col min="8981" max="9216" width="8.88671875" style="476"/>
    <col min="9217" max="9217" width="5.44140625" style="476" customWidth="1"/>
    <col min="9218" max="9218" width="4.44140625" style="476" customWidth="1"/>
    <col min="9219" max="9219" width="8.33203125" style="476" customWidth="1"/>
    <col min="9220" max="9220" width="7.109375" style="476" customWidth="1"/>
    <col min="9221" max="9221" width="9.33203125" style="476" customWidth="1"/>
    <col min="9222" max="9222" width="7.109375" style="476" customWidth="1"/>
    <col min="9223" max="9223" width="9.33203125" style="476" customWidth="1"/>
    <col min="9224" max="9224" width="7.109375" style="476" customWidth="1"/>
    <col min="9225" max="9225" width="9.33203125" style="476" customWidth="1"/>
    <col min="9226" max="9226" width="7.88671875" style="476" customWidth="1"/>
    <col min="9227" max="9229" width="8.5546875" style="476" customWidth="1"/>
    <col min="9230" max="9232" width="8.88671875" style="476"/>
    <col min="9233" max="9233" width="11.44140625" style="476" customWidth="1"/>
    <col min="9234" max="9235" width="8.88671875" style="476"/>
    <col min="9236" max="9236" width="11.33203125" style="476" customWidth="1"/>
    <col min="9237" max="9472" width="8.88671875" style="476"/>
    <col min="9473" max="9473" width="5.44140625" style="476" customWidth="1"/>
    <col min="9474" max="9474" width="4.44140625" style="476" customWidth="1"/>
    <col min="9475" max="9475" width="8.33203125" style="476" customWidth="1"/>
    <col min="9476" max="9476" width="7.109375" style="476" customWidth="1"/>
    <col min="9477" max="9477" width="9.33203125" style="476" customWidth="1"/>
    <col min="9478" max="9478" width="7.109375" style="476" customWidth="1"/>
    <col min="9479" max="9479" width="9.33203125" style="476" customWidth="1"/>
    <col min="9480" max="9480" width="7.109375" style="476" customWidth="1"/>
    <col min="9481" max="9481" width="9.33203125" style="476" customWidth="1"/>
    <col min="9482" max="9482" width="7.88671875" style="476" customWidth="1"/>
    <col min="9483" max="9485" width="8.5546875" style="476" customWidth="1"/>
    <col min="9486" max="9488" width="8.88671875" style="476"/>
    <col min="9489" max="9489" width="11.44140625" style="476" customWidth="1"/>
    <col min="9490" max="9491" width="8.88671875" style="476"/>
    <col min="9492" max="9492" width="11.33203125" style="476" customWidth="1"/>
    <col min="9493" max="9728" width="8.88671875" style="476"/>
    <col min="9729" max="9729" width="5.44140625" style="476" customWidth="1"/>
    <col min="9730" max="9730" width="4.44140625" style="476" customWidth="1"/>
    <col min="9731" max="9731" width="8.33203125" style="476" customWidth="1"/>
    <col min="9732" max="9732" width="7.109375" style="476" customWidth="1"/>
    <col min="9733" max="9733" width="9.33203125" style="476" customWidth="1"/>
    <col min="9734" max="9734" width="7.109375" style="476" customWidth="1"/>
    <col min="9735" max="9735" width="9.33203125" style="476" customWidth="1"/>
    <col min="9736" max="9736" width="7.109375" style="476" customWidth="1"/>
    <col min="9737" max="9737" width="9.33203125" style="476" customWidth="1"/>
    <col min="9738" max="9738" width="7.88671875" style="476" customWidth="1"/>
    <col min="9739" max="9741" width="8.5546875" style="476" customWidth="1"/>
    <col min="9742" max="9744" width="8.88671875" style="476"/>
    <col min="9745" max="9745" width="11.44140625" style="476" customWidth="1"/>
    <col min="9746" max="9747" width="8.88671875" style="476"/>
    <col min="9748" max="9748" width="11.33203125" style="476" customWidth="1"/>
    <col min="9749" max="9984" width="8.88671875" style="476"/>
    <col min="9985" max="9985" width="5.44140625" style="476" customWidth="1"/>
    <col min="9986" max="9986" width="4.44140625" style="476" customWidth="1"/>
    <col min="9987" max="9987" width="8.33203125" style="476" customWidth="1"/>
    <col min="9988" max="9988" width="7.109375" style="476" customWidth="1"/>
    <col min="9989" max="9989" width="9.33203125" style="476" customWidth="1"/>
    <col min="9990" max="9990" width="7.109375" style="476" customWidth="1"/>
    <col min="9991" max="9991" width="9.33203125" style="476" customWidth="1"/>
    <col min="9992" max="9992" width="7.109375" style="476" customWidth="1"/>
    <col min="9993" max="9993" width="9.33203125" style="476" customWidth="1"/>
    <col min="9994" max="9994" width="7.88671875" style="476" customWidth="1"/>
    <col min="9995" max="9997" width="8.5546875" style="476" customWidth="1"/>
    <col min="9998" max="10000" width="8.88671875" style="476"/>
    <col min="10001" max="10001" width="11.44140625" style="476" customWidth="1"/>
    <col min="10002" max="10003" width="8.88671875" style="476"/>
    <col min="10004" max="10004" width="11.33203125" style="476" customWidth="1"/>
    <col min="10005" max="10240" width="8.88671875" style="476"/>
    <col min="10241" max="10241" width="5.44140625" style="476" customWidth="1"/>
    <col min="10242" max="10242" width="4.44140625" style="476" customWidth="1"/>
    <col min="10243" max="10243" width="8.33203125" style="476" customWidth="1"/>
    <col min="10244" max="10244" width="7.109375" style="476" customWidth="1"/>
    <col min="10245" max="10245" width="9.33203125" style="476" customWidth="1"/>
    <col min="10246" max="10246" width="7.109375" style="476" customWidth="1"/>
    <col min="10247" max="10247" width="9.33203125" style="476" customWidth="1"/>
    <col min="10248" max="10248" width="7.109375" style="476" customWidth="1"/>
    <col min="10249" max="10249" width="9.33203125" style="476" customWidth="1"/>
    <col min="10250" max="10250" width="7.88671875" style="476" customWidth="1"/>
    <col min="10251" max="10253" width="8.5546875" style="476" customWidth="1"/>
    <col min="10254" max="10256" width="8.88671875" style="476"/>
    <col min="10257" max="10257" width="11.44140625" style="476" customWidth="1"/>
    <col min="10258" max="10259" width="8.88671875" style="476"/>
    <col min="10260" max="10260" width="11.33203125" style="476" customWidth="1"/>
    <col min="10261" max="10496" width="8.88671875" style="476"/>
    <col min="10497" max="10497" width="5.44140625" style="476" customWidth="1"/>
    <col min="10498" max="10498" width="4.44140625" style="476" customWidth="1"/>
    <col min="10499" max="10499" width="8.33203125" style="476" customWidth="1"/>
    <col min="10500" max="10500" width="7.109375" style="476" customWidth="1"/>
    <col min="10501" max="10501" width="9.33203125" style="476" customWidth="1"/>
    <col min="10502" max="10502" width="7.109375" style="476" customWidth="1"/>
    <col min="10503" max="10503" width="9.33203125" style="476" customWidth="1"/>
    <col min="10504" max="10504" width="7.109375" style="476" customWidth="1"/>
    <col min="10505" max="10505" width="9.33203125" style="476" customWidth="1"/>
    <col min="10506" max="10506" width="7.88671875" style="476" customWidth="1"/>
    <col min="10507" max="10509" width="8.5546875" style="476" customWidth="1"/>
    <col min="10510" max="10512" width="8.88671875" style="476"/>
    <col min="10513" max="10513" width="11.44140625" style="476" customWidth="1"/>
    <col min="10514" max="10515" width="8.88671875" style="476"/>
    <col min="10516" max="10516" width="11.33203125" style="476" customWidth="1"/>
    <col min="10517" max="10752" width="8.88671875" style="476"/>
    <col min="10753" max="10753" width="5.44140625" style="476" customWidth="1"/>
    <col min="10754" max="10754" width="4.44140625" style="476" customWidth="1"/>
    <col min="10755" max="10755" width="8.33203125" style="476" customWidth="1"/>
    <col min="10756" max="10756" width="7.109375" style="476" customWidth="1"/>
    <col min="10757" max="10757" width="9.33203125" style="476" customWidth="1"/>
    <col min="10758" max="10758" width="7.109375" style="476" customWidth="1"/>
    <col min="10759" max="10759" width="9.33203125" style="476" customWidth="1"/>
    <col min="10760" max="10760" width="7.109375" style="476" customWidth="1"/>
    <col min="10761" max="10761" width="9.33203125" style="476" customWidth="1"/>
    <col min="10762" max="10762" width="7.88671875" style="476" customWidth="1"/>
    <col min="10763" max="10765" width="8.5546875" style="476" customWidth="1"/>
    <col min="10766" max="10768" width="8.88671875" style="476"/>
    <col min="10769" max="10769" width="11.44140625" style="476" customWidth="1"/>
    <col min="10770" max="10771" width="8.88671875" style="476"/>
    <col min="10772" max="10772" width="11.33203125" style="476" customWidth="1"/>
    <col min="10773" max="11008" width="8.88671875" style="476"/>
    <col min="11009" max="11009" width="5.44140625" style="476" customWidth="1"/>
    <col min="11010" max="11010" width="4.44140625" style="476" customWidth="1"/>
    <col min="11011" max="11011" width="8.33203125" style="476" customWidth="1"/>
    <col min="11012" max="11012" width="7.109375" style="476" customWidth="1"/>
    <col min="11013" max="11013" width="9.33203125" style="476" customWidth="1"/>
    <col min="11014" max="11014" width="7.109375" style="476" customWidth="1"/>
    <col min="11015" max="11015" width="9.33203125" style="476" customWidth="1"/>
    <col min="11016" max="11016" width="7.109375" style="476" customWidth="1"/>
    <col min="11017" max="11017" width="9.33203125" style="476" customWidth="1"/>
    <col min="11018" max="11018" width="7.88671875" style="476" customWidth="1"/>
    <col min="11019" max="11021" width="8.5546875" style="476" customWidth="1"/>
    <col min="11022" max="11024" width="8.88671875" style="476"/>
    <col min="11025" max="11025" width="11.44140625" style="476" customWidth="1"/>
    <col min="11026" max="11027" width="8.88671875" style="476"/>
    <col min="11028" max="11028" width="11.33203125" style="476" customWidth="1"/>
    <col min="11029" max="11264" width="8.88671875" style="476"/>
    <col min="11265" max="11265" width="5.44140625" style="476" customWidth="1"/>
    <col min="11266" max="11266" width="4.44140625" style="476" customWidth="1"/>
    <col min="11267" max="11267" width="8.33203125" style="476" customWidth="1"/>
    <col min="11268" max="11268" width="7.109375" style="476" customWidth="1"/>
    <col min="11269" max="11269" width="9.33203125" style="476" customWidth="1"/>
    <col min="11270" max="11270" width="7.109375" style="476" customWidth="1"/>
    <col min="11271" max="11271" width="9.33203125" style="476" customWidth="1"/>
    <col min="11272" max="11272" width="7.109375" style="476" customWidth="1"/>
    <col min="11273" max="11273" width="9.33203125" style="476" customWidth="1"/>
    <col min="11274" max="11274" width="7.88671875" style="476" customWidth="1"/>
    <col min="11275" max="11277" width="8.5546875" style="476" customWidth="1"/>
    <col min="11278" max="11280" width="8.88671875" style="476"/>
    <col min="11281" max="11281" width="11.44140625" style="476" customWidth="1"/>
    <col min="11282" max="11283" width="8.88671875" style="476"/>
    <col min="11284" max="11284" width="11.33203125" style="476" customWidth="1"/>
    <col min="11285" max="11520" width="8.88671875" style="476"/>
    <col min="11521" max="11521" width="5.44140625" style="476" customWidth="1"/>
    <col min="11522" max="11522" width="4.44140625" style="476" customWidth="1"/>
    <col min="11523" max="11523" width="8.33203125" style="476" customWidth="1"/>
    <col min="11524" max="11524" width="7.109375" style="476" customWidth="1"/>
    <col min="11525" max="11525" width="9.33203125" style="476" customWidth="1"/>
    <col min="11526" max="11526" width="7.109375" style="476" customWidth="1"/>
    <col min="11527" max="11527" width="9.33203125" style="476" customWidth="1"/>
    <col min="11528" max="11528" width="7.109375" style="476" customWidth="1"/>
    <col min="11529" max="11529" width="9.33203125" style="476" customWidth="1"/>
    <col min="11530" max="11530" width="7.88671875" style="476" customWidth="1"/>
    <col min="11531" max="11533" width="8.5546875" style="476" customWidth="1"/>
    <col min="11534" max="11536" width="8.88671875" style="476"/>
    <col min="11537" max="11537" width="11.44140625" style="476" customWidth="1"/>
    <col min="11538" max="11539" width="8.88671875" style="476"/>
    <col min="11540" max="11540" width="11.33203125" style="476" customWidth="1"/>
    <col min="11541" max="11776" width="8.88671875" style="476"/>
    <col min="11777" max="11777" width="5.44140625" style="476" customWidth="1"/>
    <col min="11778" max="11778" width="4.44140625" style="476" customWidth="1"/>
    <col min="11779" max="11779" width="8.33203125" style="476" customWidth="1"/>
    <col min="11780" max="11780" width="7.109375" style="476" customWidth="1"/>
    <col min="11781" max="11781" width="9.33203125" style="476" customWidth="1"/>
    <col min="11782" max="11782" width="7.109375" style="476" customWidth="1"/>
    <col min="11783" max="11783" width="9.33203125" style="476" customWidth="1"/>
    <col min="11784" max="11784" width="7.109375" style="476" customWidth="1"/>
    <col min="11785" max="11785" width="9.33203125" style="476" customWidth="1"/>
    <col min="11786" max="11786" width="7.88671875" style="476" customWidth="1"/>
    <col min="11787" max="11789" width="8.5546875" style="476" customWidth="1"/>
    <col min="11790" max="11792" width="8.88671875" style="476"/>
    <col min="11793" max="11793" width="11.44140625" style="476" customWidth="1"/>
    <col min="11794" max="11795" width="8.88671875" style="476"/>
    <col min="11796" max="11796" width="11.33203125" style="476" customWidth="1"/>
    <col min="11797" max="12032" width="8.88671875" style="476"/>
    <col min="12033" max="12033" width="5.44140625" style="476" customWidth="1"/>
    <col min="12034" max="12034" width="4.44140625" style="476" customWidth="1"/>
    <col min="12035" max="12035" width="8.33203125" style="476" customWidth="1"/>
    <col min="12036" max="12036" width="7.109375" style="476" customWidth="1"/>
    <col min="12037" max="12037" width="9.33203125" style="476" customWidth="1"/>
    <col min="12038" max="12038" width="7.109375" style="476" customWidth="1"/>
    <col min="12039" max="12039" width="9.33203125" style="476" customWidth="1"/>
    <col min="12040" max="12040" width="7.109375" style="476" customWidth="1"/>
    <col min="12041" max="12041" width="9.33203125" style="476" customWidth="1"/>
    <col min="12042" max="12042" width="7.88671875" style="476" customWidth="1"/>
    <col min="12043" max="12045" width="8.5546875" style="476" customWidth="1"/>
    <col min="12046" max="12048" width="8.88671875" style="476"/>
    <col min="12049" max="12049" width="11.44140625" style="476" customWidth="1"/>
    <col min="12050" max="12051" width="8.88671875" style="476"/>
    <col min="12052" max="12052" width="11.33203125" style="476" customWidth="1"/>
    <col min="12053" max="12288" width="8.88671875" style="476"/>
    <col min="12289" max="12289" width="5.44140625" style="476" customWidth="1"/>
    <col min="12290" max="12290" width="4.44140625" style="476" customWidth="1"/>
    <col min="12291" max="12291" width="8.33203125" style="476" customWidth="1"/>
    <col min="12292" max="12292" width="7.109375" style="476" customWidth="1"/>
    <col min="12293" max="12293" width="9.33203125" style="476" customWidth="1"/>
    <col min="12294" max="12294" width="7.109375" style="476" customWidth="1"/>
    <col min="12295" max="12295" width="9.33203125" style="476" customWidth="1"/>
    <col min="12296" max="12296" width="7.109375" style="476" customWidth="1"/>
    <col min="12297" max="12297" width="9.33203125" style="476" customWidth="1"/>
    <col min="12298" max="12298" width="7.88671875" style="476" customWidth="1"/>
    <col min="12299" max="12301" width="8.5546875" style="476" customWidth="1"/>
    <col min="12302" max="12304" width="8.88671875" style="476"/>
    <col min="12305" max="12305" width="11.44140625" style="476" customWidth="1"/>
    <col min="12306" max="12307" width="8.88671875" style="476"/>
    <col min="12308" max="12308" width="11.33203125" style="476" customWidth="1"/>
    <col min="12309" max="12544" width="8.88671875" style="476"/>
    <col min="12545" max="12545" width="5.44140625" style="476" customWidth="1"/>
    <col min="12546" max="12546" width="4.44140625" style="476" customWidth="1"/>
    <col min="12547" max="12547" width="8.33203125" style="476" customWidth="1"/>
    <col min="12548" max="12548" width="7.109375" style="476" customWidth="1"/>
    <col min="12549" max="12549" width="9.33203125" style="476" customWidth="1"/>
    <col min="12550" max="12550" width="7.109375" style="476" customWidth="1"/>
    <col min="12551" max="12551" width="9.33203125" style="476" customWidth="1"/>
    <col min="12552" max="12552" width="7.109375" style="476" customWidth="1"/>
    <col min="12553" max="12553" width="9.33203125" style="476" customWidth="1"/>
    <col min="12554" max="12554" width="7.88671875" style="476" customWidth="1"/>
    <col min="12555" max="12557" width="8.5546875" style="476" customWidth="1"/>
    <col min="12558" max="12560" width="8.88671875" style="476"/>
    <col min="12561" max="12561" width="11.44140625" style="476" customWidth="1"/>
    <col min="12562" max="12563" width="8.88671875" style="476"/>
    <col min="12564" max="12564" width="11.33203125" style="476" customWidth="1"/>
    <col min="12565" max="12800" width="8.88671875" style="476"/>
    <col min="12801" max="12801" width="5.44140625" style="476" customWidth="1"/>
    <col min="12802" max="12802" width="4.44140625" style="476" customWidth="1"/>
    <col min="12803" max="12803" width="8.33203125" style="476" customWidth="1"/>
    <col min="12804" max="12804" width="7.109375" style="476" customWidth="1"/>
    <col min="12805" max="12805" width="9.33203125" style="476" customWidth="1"/>
    <col min="12806" max="12806" width="7.109375" style="476" customWidth="1"/>
    <col min="12807" max="12807" width="9.33203125" style="476" customWidth="1"/>
    <col min="12808" max="12808" width="7.109375" style="476" customWidth="1"/>
    <col min="12809" max="12809" width="9.33203125" style="476" customWidth="1"/>
    <col min="12810" max="12810" width="7.88671875" style="476" customWidth="1"/>
    <col min="12811" max="12813" width="8.5546875" style="476" customWidth="1"/>
    <col min="12814" max="12816" width="8.88671875" style="476"/>
    <col min="12817" max="12817" width="11.44140625" style="476" customWidth="1"/>
    <col min="12818" max="12819" width="8.88671875" style="476"/>
    <col min="12820" max="12820" width="11.33203125" style="476" customWidth="1"/>
    <col min="12821" max="13056" width="8.88671875" style="476"/>
    <col min="13057" max="13057" width="5.44140625" style="476" customWidth="1"/>
    <col min="13058" max="13058" width="4.44140625" style="476" customWidth="1"/>
    <col min="13059" max="13059" width="8.33203125" style="476" customWidth="1"/>
    <col min="13060" max="13060" width="7.109375" style="476" customWidth="1"/>
    <col min="13061" max="13061" width="9.33203125" style="476" customWidth="1"/>
    <col min="13062" max="13062" width="7.109375" style="476" customWidth="1"/>
    <col min="13063" max="13063" width="9.33203125" style="476" customWidth="1"/>
    <col min="13064" max="13064" width="7.109375" style="476" customWidth="1"/>
    <col min="13065" max="13065" width="9.33203125" style="476" customWidth="1"/>
    <col min="13066" max="13066" width="7.88671875" style="476" customWidth="1"/>
    <col min="13067" max="13069" width="8.5546875" style="476" customWidth="1"/>
    <col min="13070" max="13072" width="8.88671875" style="476"/>
    <col min="13073" max="13073" width="11.44140625" style="476" customWidth="1"/>
    <col min="13074" max="13075" width="8.88671875" style="476"/>
    <col min="13076" max="13076" width="11.33203125" style="476" customWidth="1"/>
    <col min="13077" max="13312" width="8.88671875" style="476"/>
    <col min="13313" max="13313" width="5.44140625" style="476" customWidth="1"/>
    <col min="13314" max="13314" width="4.44140625" style="476" customWidth="1"/>
    <col min="13315" max="13315" width="8.33203125" style="476" customWidth="1"/>
    <col min="13316" max="13316" width="7.109375" style="476" customWidth="1"/>
    <col min="13317" max="13317" width="9.33203125" style="476" customWidth="1"/>
    <col min="13318" max="13318" width="7.109375" style="476" customWidth="1"/>
    <col min="13319" max="13319" width="9.33203125" style="476" customWidth="1"/>
    <col min="13320" max="13320" width="7.109375" style="476" customWidth="1"/>
    <col min="13321" max="13321" width="9.33203125" style="476" customWidth="1"/>
    <col min="13322" max="13322" width="7.88671875" style="476" customWidth="1"/>
    <col min="13323" max="13325" width="8.5546875" style="476" customWidth="1"/>
    <col min="13326" max="13328" width="8.88671875" style="476"/>
    <col min="13329" max="13329" width="11.44140625" style="476" customWidth="1"/>
    <col min="13330" max="13331" width="8.88671875" style="476"/>
    <col min="13332" max="13332" width="11.33203125" style="476" customWidth="1"/>
    <col min="13333" max="13568" width="8.88671875" style="476"/>
    <col min="13569" max="13569" width="5.44140625" style="476" customWidth="1"/>
    <col min="13570" max="13570" width="4.44140625" style="476" customWidth="1"/>
    <col min="13571" max="13571" width="8.33203125" style="476" customWidth="1"/>
    <col min="13572" max="13572" width="7.109375" style="476" customWidth="1"/>
    <col min="13573" max="13573" width="9.33203125" style="476" customWidth="1"/>
    <col min="13574" max="13574" width="7.109375" style="476" customWidth="1"/>
    <col min="13575" max="13575" width="9.33203125" style="476" customWidth="1"/>
    <col min="13576" max="13576" width="7.109375" style="476" customWidth="1"/>
    <col min="13577" max="13577" width="9.33203125" style="476" customWidth="1"/>
    <col min="13578" max="13578" width="7.88671875" style="476" customWidth="1"/>
    <col min="13579" max="13581" width="8.5546875" style="476" customWidth="1"/>
    <col min="13582" max="13584" width="8.88671875" style="476"/>
    <col min="13585" max="13585" width="11.44140625" style="476" customWidth="1"/>
    <col min="13586" max="13587" width="8.88671875" style="476"/>
    <col min="13588" max="13588" width="11.33203125" style="476" customWidth="1"/>
    <col min="13589" max="13824" width="8.88671875" style="476"/>
    <col min="13825" max="13825" width="5.44140625" style="476" customWidth="1"/>
    <col min="13826" max="13826" width="4.44140625" style="476" customWidth="1"/>
    <col min="13827" max="13827" width="8.33203125" style="476" customWidth="1"/>
    <col min="13828" max="13828" width="7.109375" style="476" customWidth="1"/>
    <col min="13829" max="13829" width="9.33203125" style="476" customWidth="1"/>
    <col min="13830" max="13830" width="7.109375" style="476" customWidth="1"/>
    <col min="13831" max="13831" width="9.33203125" style="476" customWidth="1"/>
    <col min="13832" max="13832" width="7.109375" style="476" customWidth="1"/>
    <col min="13833" max="13833" width="9.33203125" style="476" customWidth="1"/>
    <col min="13834" max="13834" width="7.88671875" style="476" customWidth="1"/>
    <col min="13835" max="13837" width="8.5546875" style="476" customWidth="1"/>
    <col min="13838" max="13840" width="8.88671875" style="476"/>
    <col min="13841" max="13841" width="11.44140625" style="476" customWidth="1"/>
    <col min="13842" max="13843" width="8.88671875" style="476"/>
    <col min="13844" max="13844" width="11.33203125" style="476" customWidth="1"/>
    <col min="13845" max="14080" width="8.88671875" style="476"/>
    <col min="14081" max="14081" width="5.44140625" style="476" customWidth="1"/>
    <col min="14082" max="14082" width="4.44140625" style="476" customWidth="1"/>
    <col min="14083" max="14083" width="8.33203125" style="476" customWidth="1"/>
    <col min="14084" max="14084" width="7.109375" style="476" customWidth="1"/>
    <col min="14085" max="14085" width="9.33203125" style="476" customWidth="1"/>
    <col min="14086" max="14086" width="7.109375" style="476" customWidth="1"/>
    <col min="14087" max="14087" width="9.33203125" style="476" customWidth="1"/>
    <col min="14088" max="14088" width="7.109375" style="476" customWidth="1"/>
    <col min="14089" max="14089" width="9.33203125" style="476" customWidth="1"/>
    <col min="14090" max="14090" width="7.88671875" style="476" customWidth="1"/>
    <col min="14091" max="14093" width="8.5546875" style="476" customWidth="1"/>
    <col min="14094" max="14096" width="8.88671875" style="476"/>
    <col min="14097" max="14097" width="11.44140625" style="476" customWidth="1"/>
    <col min="14098" max="14099" width="8.88671875" style="476"/>
    <col min="14100" max="14100" width="11.33203125" style="476" customWidth="1"/>
    <col min="14101" max="14336" width="8.88671875" style="476"/>
    <col min="14337" max="14337" width="5.44140625" style="476" customWidth="1"/>
    <col min="14338" max="14338" width="4.44140625" style="476" customWidth="1"/>
    <col min="14339" max="14339" width="8.33203125" style="476" customWidth="1"/>
    <col min="14340" max="14340" width="7.109375" style="476" customWidth="1"/>
    <col min="14341" max="14341" width="9.33203125" style="476" customWidth="1"/>
    <col min="14342" max="14342" width="7.109375" style="476" customWidth="1"/>
    <col min="14343" max="14343" width="9.33203125" style="476" customWidth="1"/>
    <col min="14344" max="14344" width="7.109375" style="476" customWidth="1"/>
    <col min="14345" max="14345" width="9.33203125" style="476" customWidth="1"/>
    <col min="14346" max="14346" width="7.88671875" style="476" customWidth="1"/>
    <col min="14347" max="14349" width="8.5546875" style="476" customWidth="1"/>
    <col min="14350" max="14352" width="8.88671875" style="476"/>
    <col min="14353" max="14353" width="11.44140625" style="476" customWidth="1"/>
    <col min="14354" max="14355" width="8.88671875" style="476"/>
    <col min="14356" max="14356" width="11.33203125" style="476" customWidth="1"/>
    <col min="14357" max="14592" width="8.88671875" style="476"/>
    <col min="14593" max="14593" width="5.44140625" style="476" customWidth="1"/>
    <col min="14594" max="14594" width="4.44140625" style="476" customWidth="1"/>
    <col min="14595" max="14595" width="8.33203125" style="476" customWidth="1"/>
    <col min="14596" max="14596" width="7.109375" style="476" customWidth="1"/>
    <col min="14597" max="14597" width="9.33203125" style="476" customWidth="1"/>
    <col min="14598" max="14598" width="7.109375" style="476" customWidth="1"/>
    <col min="14599" max="14599" width="9.33203125" style="476" customWidth="1"/>
    <col min="14600" max="14600" width="7.109375" style="476" customWidth="1"/>
    <col min="14601" max="14601" width="9.33203125" style="476" customWidth="1"/>
    <col min="14602" max="14602" width="7.88671875" style="476" customWidth="1"/>
    <col min="14603" max="14605" width="8.5546875" style="476" customWidth="1"/>
    <col min="14606" max="14608" width="8.88671875" style="476"/>
    <col min="14609" max="14609" width="11.44140625" style="476" customWidth="1"/>
    <col min="14610" max="14611" width="8.88671875" style="476"/>
    <col min="14612" max="14612" width="11.33203125" style="476" customWidth="1"/>
    <col min="14613" max="14848" width="8.88671875" style="476"/>
    <col min="14849" max="14849" width="5.44140625" style="476" customWidth="1"/>
    <col min="14850" max="14850" width="4.44140625" style="476" customWidth="1"/>
    <col min="14851" max="14851" width="8.33203125" style="476" customWidth="1"/>
    <col min="14852" max="14852" width="7.109375" style="476" customWidth="1"/>
    <col min="14853" max="14853" width="9.33203125" style="476" customWidth="1"/>
    <col min="14854" max="14854" width="7.109375" style="476" customWidth="1"/>
    <col min="14855" max="14855" width="9.33203125" style="476" customWidth="1"/>
    <col min="14856" max="14856" width="7.109375" style="476" customWidth="1"/>
    <col min="14857" max="14857" width="9.33203125" style="476" customWidth="1"/>
    <col min="14858" max="14858" width="7.88671875" style="476" customWidth="1"/>
    <col min="14859" max="14861" width="8.5546875" style="476" customWidth="1"/>
    <col min="14862" max="14864" width="8.88671875" style="476"/>
    <col min="14865" max="14865" width="11.44140625" style="476" customWidth="1"/>
    <col min="14866" max="14867" width="8.88671875" style="476"/>
    <col min="14868" max="14868" width="11.33203125" style="476" customWidth="1"/>
    <col min="14869" max="15104" width="8.88671875" style="476"/>
    <col min="15105" max="15105" width="5.44140625" style="476" customWidth="1"/>
    <col min="15106" max="15106" width="4.44140625" style="476" customWidth="1"/>
    <col min="15107" max="15107" width="8.33203125" style="476" customWidth="1"/>
    <col min="15108" max="15108" width="7.109375" style="476" customWidth="1"/>
    <col min="15109" max="15109" width="9.33203125" style="476" customWidth="1"/>
    <col min="15110" max="15110" width="7.109375" style="476" customWidth="1"/>
    <col min="15111" max="15111" width="9.33203125" style="476" customWidth="1"/>
    <col min="15112" max="15112" width="7.109375" style="476" customWidth="1"/>
    <col min="15113" max="15113" width="9.33203125" style="476" customWidth="1"/>
    <col min="15114" max="15114" width="7.88671875" style="476" customWidth="1"/>
    <col min="15115" max="15117" width="8.5546875" style="476" customWidth="1"/>
    <col min="15118" max="15120" width="8.88671875" style="476"/>
    <col min="15121" max="15121" width="11.44140625" style="476" customWidth="1"/>
    <col min="15122" max="15123" width="8.88671875" style="476"/>
    <col min="15124" max="15124" width="11.33203125" style="476" customWidth="1"/>
    <col min="15125" max="15360" width="8.88671875" style="476"/>
    <col min="15361" max="15361" width="5.44140625" style="476" customWidth="1"/>
    <col min="15362" max="15362" width="4.44140625" style="476" customWidth="1"/>
    <col min="15363" max="15363" width="8.33203125" style="476" customWidth="1"/>
    <col min="15364" max="15364" width="7.109375" style="476" customWidth="1"/>
    <col min="15365" max="15365" width="9.33203125" style="476" customWidth="1"/>
    <col min="15366" max="15366" width="7.109375" style="476" customWidth="1"/>
    <col min="15367" max="15367" width="9.33203125" style="476" customWidth="1"/>
    <col min="15368" max="15368" width="7.109375" style="476" customWidth="1"/>
    <col min="15369" max="15369" width="9.33203125" style="476" customWidth="1"/>
    <col min="15370" max="15370" width="7.88671875" style="476" customWidth="1"/>
    <col min="15371" max="15373" width="8.5546875" style="476" customWidth="1"/>
    <col min="15374" max="15376" width="8.88671875" style="476"/>
    <col min="15377" max="15377" width="11.44140625" style="476" customWidth="1"/>
    <col min="15378" max="15379" width="8.88671875" style="476"/>
    <col min="15380" max="15380" width="11.33203125" style="476" customWidth="1"/>
    <col min="15381" max="15616" width="8.88671875" style="476"/>
    <col min="15617" max="15617" width="5.44140625" style="476" customWidth="1"/>
    <col min="15618" max="15618" width="4.44140625" style="476" customWidth="1"/>
    <col min="15619" max="15619" width="8.33203125" style="476" customWidth="1"/>
    <col min="15620" max="15620" width="7.109375" style="476" customWidth="1"/>
    <col min="15621" max="15621" width="9.33203125" style="476" customWidth="1"/>
    <col min="15622" max="15622" width="7.109375" style="476" customWidth="1"/>
    <col min="15623" max="15623" width="9.33203125" style="476" customWidth="1"/>
    <col min="15624" max="15624" width="7.109375" style="476" customWidth="1"/>
    <col min="15625" max="15625" width="9.33203125" style="476" customWidth="1"/>
    <col min="15626" max="15626" width="7.88671875" style="476" customWidth="1"/>
    <col min="15627" max="15629" width="8.5546875" style="476" customWidth="1"/>
    <col min="15630" max="15632" width="8.88671875" style="476"/>
    <col min="15633" max="15633" width="11.44140625" style="476" customWidth="1"/>
    <col min="15634" max="15635" width="8.88671875" style="476"/>
    <col min="15636" max="15636" width="11.33203125" style="476" customWidth="1"/>
    <col min="15637" max="15872" width="8.88671875" style="476"/>
    <col min="15873" max="15873" width="5.44140625" style="476" customWidth="1"/>
    <col min="15874" max="15874" width="4.44140625" style="476" customWidth="1"/>
    <col min="15875" max="15875" width="8.33203125" style="476" customWidth="1"/>
    <col min="15876" max="15876" width="7.109375" style="476" customWidth="1"/>
    <col min="15877" max="15877" width="9.33203125" style="476" customWidth="1"/>
    <col min="15878" max="15878" width="7.109375" style="476" customWidth="1"/>
    <col min="15879" max="15879" width="9.33203125" style="476" customWidth="1"/>
    <col min="15880" max="15880" width="7.109375" style="476" customWidth="1"/>
    <col min="15881" max="15881" width="9.33203125" style="476" customWidth="1"/>
    <col min="15882" max="15882" width="7.88671875" style="476" customWidth="1"/>
    <col min="15883" max="15885" width="8.5546875" style="476" customWidth="1"/>
    <col min="15886" max="15888" width="8.88671875" style="476"/>
    <col min="15889" max="15889" width="11.44140625" style="476" customWidth="1"/>
    <col min="15890" max="15891" width="8.88671875" style="476"/>
    <col min="15892" max="15892" width="11.33203125" style="476" customWidth="1"/>
    <col min="15893" max="16128" width="8.88671875" style="476"/>
    <col min="16129" max="16129" width="5.44140625" style="476" customWidth="1"/>
    <col min="16130" max="16130" width="4.44140625" style="476" customWidth="1"/>
    <col min="16131" max="16131" width="8.33203125" style="476" customWidth="1"/>
    <col min="16132" max="16132" width="7.109375" style="476" customWidth="1"/>
    <col min="16133" max="16133" width="9.33203125" style="476" customWidth="1"/>
    <col min="16134" max="16134" width="7.109375" style="476" customWidth="1"/>
    <col min="16135" max="16135" width="9.33203125" style="476" customWidth="1"/>
    <col min="16136" max="16136" width="7.109375" style="476" customWidth="1"/>
    <col min="16137" max="16137" width="9.33203125" style="476" customWidth="1"/>
    <col min="16138" max="16138" width="7.88671875" style="476" customWidth="1"/>
    <col min="16139" max="16141" width="8.5546875" style="476" customWidth="1"/>
    <col min="16142" max="16144" width="8.88671875" style="476"/>
    <col min="16145" max="16145" width="11.44140625" style="476" customWidth="1"/>
    <col min="16146" max="16147" width="8.88671875" style="476"/>
    <col min="16148" max="16148" width="11.33203125" style="476" customWidth="1"/>
    <col min="16149" max="16384" width="8.88671875" style="476"/>
  </cols>
  <sheetData>
    <row r="1" spans="1:21" ht="24.6" x14ac:dyDescent="0.25">
      <c r="A1" s="821" t="s">
        <v>131</v>
      </c>
      <c r="B1" s="821"/>
      <c r="C1" s="821"/>
      <c r="D1" s="821"/>
      <c r="E1" s="821"/>
      <c r="F1" s="821"/>
      <c r="G1" s="472"/>
      <c r="H1" s="473" t="s">
        <v>64</v>
      </c>
      <c r="I1" s="474"/>
      <c r="J1" s="475"/>
      <c r="L1" s="477"/>
      <c r="M1" s="478"/>
      <c r="N1" s="479"/>
      <c r="O1" s="479" t="s">
        <v>13</v>
      </c>
      <c r="P1" s="479"/>
      <c r="Q1" s="493" t="s">
        <v>76</v>
      </c>
      <c r="R1" s="494" t="s">
        <v>82</v>
      </c>
      <c r="T1" s="493" t="s">
        <v>76</v>
      </c>
      <c r="U1" s="494" t="s">
        <v>404</v>
      </c>
    </row>
    <row r="2" spans="1:21" x14ac:dyDescent="0.25">
      <c r="A2" s="481" t="s">
        <v>438</v>
      </c>
      <c r="B2" s="482"/>
      <c r="C2" s="482"/>
      <c r="D2" s="482"/>
      <c r="E2" s="482">
        <f>[2]Altalanos!$A$8</f>
        <v>0</v>
      </c>
      <c r="F2" s="482"/>
      <c r="G2" s="483"/>
      <c r="H2" s="484"/>
      <c r="I2" s="484"/>
      <c r="J2" s="485"/>
      <c r="K2" s="477"/>
      <c r="L2" s="477"/>
      <c r="M2" s="477"/>
      <c r="N2" s="486"/>
      <c r="O2" s="487"/>
      <c r="P2" s="486"/>
      <c r="Q2" s="502" t="s">
        <v>83</v>
      </c>
      <c r="R2" s="503" t="s">
        <v>78</v>
      </c>
      <c r="T2" s="502" t="s">
        <v>83</v>
      </c>
      <c r="U2" s="503" t="s">
        <v>405</v>
      </c>
    </row>
    <row r="3" spans="1:21" x14ac:dyDescent="0.25">
      <c r="A3" s="488" t="s">
        <v>24</v>
      </c>
      <c r="B3" s="488"/>
      <c r="C3" s="488"/>
      <c r="D3" s="488"/>
      <c r="E3" s="488" t="s">
        <v>21</v>
      </c>
      <c r="F3" s="488"/>
      <c r="G3" s="488"/>
      <c r="H3" s="488" t="s">
        <v>29</v>
      </c>
      <c r="I3" s="488"/>
      <c r="J3" s="489"/>
      <c r="K3" s="488"/>
      <c r="L3" s="490" t="s">
        <v>30</v>
      </c>
      <c r="M3" s="488"/>
      <c r="N3" s="491"/>
      <c r="O3" s="492"/>
      <c r="P3" s="491"/>
      <c r="Q3" s="506" t="s">
        <v>84</v>
      </c>
      <c r="R3" s="507" t="s">
        <v>80</v>
      </c>
      <c r="T3" s="506" t="s">
        <v>84</v>
      </c>
      <c r="U3" s="507" t="s">
        <v>406</v>
      </c>
    </row>
    <row r="4" spans="1:21" ht="13.8" thickBot="1" x14ac:dyDescent="0.3">
      <c r="A4" s="822"/>
      <c r="B4" s="822"/>
      <c r="C4" s="822"/>
      <c r="D4" s="496"/>
      <c r="E4" s="497">
        <f>[2]Altalanos!$C$10</f>
        <v>0</v>
      </c>
      <c r="F4" s="497"/>
      <c r="G4" s="497"/>
      <c r="H4" s="307"/>
      <c r="I4" s="497"/>
      <c r="J4" s="498"/>
      <c r="K4" s="307"/>
      <c r="L4" s="499">
        <f>[2]Altalanos!$E$10</f>
        <v>0</v>
      </c>
      <c r="M4" s="307"/>
      <c r="N4" s="500"/>
      <c r="O4" s="501"/>
      <c r="P4" s="500"/>
    </row>
    <row r="5" spans="1:21" x14ac:dyDescent="0.25">
      <c r="A5" s="504"/>
      <c r="B5" s="504" t="s">
        <v>49</v>
      </c>
      <c r="C5" s="504" t="s">
        <v>66</v>
      </c>
      <c r="D5" s="504" t="s">
        <v>43</v>
      </c>
      <c r="E5" s="504" t="s">
        <v>71</v>
      </c>
      <c r="F5" s="504"/>
      <c r="G5" s="504" t="s">
        <v>28</v>
      </c>
      <c r="H5" s="504"/>
      <c r="I5" s="504" t="s">
        <v>31</v>
      </c>
      <c r="J5" s="504"/>
      <c r="K5" s="505" t="s">
        <v>72</v>
      </c>
      <c r="L5" s="505" t="s">
        <v>73</v>
      </c>
      <c r="M5" s="505"/>
    </row>
    <row r="6" spans="1:21" x14ac:dyDescent="0.25">
      <c r="A6" s="508"/>
      <c r="B6" s="508"/>
      <c r="C6" s="508"/>
      <c r="D6" s="508"/>
      <c r="E6" s="508"/>
      <c r="F6" s="508"/>
      <c r="G6" s="508"/>
      <c r="H6" s="508"/>
      <c r="I6" s="508"/>
      <c r="J6" s="508"/>
      <c r="K6" s="509"/>
      <c r="L6" s="509"/>
      <c r="M6" s="509"/>
    </row>
    <row r="7" spans="1:21" ht="13.5" customHeight="1" x14ac:dyDescent="0.25">
      <c r="A7" s="508"/>
      <c r="B7" s="508"/>
      <c r="C7" s="510" t="str">
        <f>IF($B8="","",VLOOKUP($B8,'[2]1D ELO'!$A$7:$P$22,5))</f>
        <v/>
      </c>
      <c r="D7" s="823" t="str">
        <f>IF($B8="","",VLOOKUP($B8,'[2]1D ELO'!$A$7:$P$23,15))</f>
        <v/>
      </c>
      <c r="E7" s="512" t="s">
        <v>419</v>
      </c>
      <c r="F7" s="513"/>
      <c r="G7" s="512" t="s">
        <v>420</v>
      </c>
      <c r="H7" s="785"/>
      <c r="I7" s="726" t="str">
        <f>IF($B8="","",VLOOKUP($B8,'[2]1D ELO'!$A$7:$P$22,4))</f>
        <v/>
      </c>
      <c r="J7" s="508"/>
      <c r="K7" s="508"/>
      <c r="L7" s="508"/>
      <c r="M7" s="508"/>
    </row>
    <row r="8" spans="1:21" x14ac:dyDescent="0.25">
      <c r="A8" s="786" t="s">
        <v>68</v>
      </c>
      <c r="B8" s="787"/>
      <c r="C8" s="510" t="str">
        <f>IF($B8="","",VLOOKUP($B8,'[2]1D ELO'!$A$7:$P$22,11))</f>
        <v/>
      </c>
      <c r="D8" s="824"/>
      <c r="E8" s="512" t="s">
        <v>209</v>
      </c>
      <c r="F8" s="513"/>
      <c r="G8" s="512" t="s">
        <v>210</v>
      </c>
      <c r="H8" s="785"/>
      <c r="I8" s="726" t="str">
        <f>IF($B8="","",VLOOKUP($B8,'[2]1D ELO'!$A$7:$P$22,10))</f>
        <v/>
      </c>
      <c r="J8" s="508"/>
      <c r="K8" s="835" t="s">
        <v>450</v>
      </c>
      <c r="L8" s="516"/>
      <c r="M8" s="508"/>
    </row>
    <row r="9" spans="1:21" x14ac:dyDescent="0.25">
      <c r="A9" s="514"/>
      <c r="B9" s="788"/>
      <c r="C9" s="511"/>
      <c r="D9" s="511"/>
      <c r="E9" s="518"/>
      <c r="F9" s="508"/>
      <c r="G9" s="518"/>
      <c r="H9" s="508"/>
      <c r="I9" s="518"/>
      <c r="J9" s="508"/>
      <c r="K9" s="665"/>
      <c r="L9" s="508"/>
      <c r="M9" s="508"/>
    </row>
    <row r="10" spans="1:21" x14ac:dyDescent="0.25">
      <c r="A10" s="514"/>
      <c r="B10" s="788"/>
      <c r="C10" s="510" t="str">
        <f>IF($B11="","",VLOOKUP($B11,'[2]1D ELO'!$A$7:$P$22,5))</f>
        <v/>
      </c>
      <c r="D10" s="823" t="str">
        <f>IF($B11="","",VLOOKUP($B11,'[2]1D ELO'!$A$7:$P$23,15))</f>
        <v/>
      </c>
      <c r="E10" s="512" t="s">
        <v>421</v>
      </c>
      <c r="F10" s="513"/>
      <c r="G10" s="512" t="s">
        <v>422</v>
      </c>
      <c r="H10" s="513"/>
      <c r="I10" s="512" t="str">
        <f>IF($B11="","",VLOOKUP($B11,'[2]1D ELO'!$A$7:$P$22,4))</f>
        <v/>
      </c>
      <c r="J10" s="508"/>
      <c r="K10" s="665"/>
      <c r="L10" s="508"/>
      <c r="M10" s="508"/>
    </row>
    <row r="11" spans="1:21" x14ac:dyDescent="0.25">
      <c r="A11" s="514" t="s">
        <v>69</v>
      </c>
      <c r="B11" s="789"/>
      <c r="C11" s="510" t="str">
        <f>IF($B11="","",VLOOKUP($B11,'[2]1D ELO'!$A$7:$P$22,11))</f>
        <v/>
      </c>
      <c r="D11" s="824"/>
      <c r="E11" s="512" t="s">
        <v>421</v>
      </c>
      <c r="F11" s="513"/>
      <c r="G11" s="512" t="s">
        <v>423</v>
      </c>
      <c r="H11" s="513"/>
      <c r="I11" s="512" t="str">
        <f>IF($B11="","",VLOOKUP($B11,'[2]1D ELO'!$A$7:$P$22,10))</f>
        <v/>
      </c>
      <c r="J11" s="508"/>
      <c r="K11" s="835" t="s">
        <v>449</v>
      </c>
      <c r="L11" s="516"/>
      <c r="M11" s="508"/>
    </row>
    <row r="12" spans="1:21" x14ac:dyDescent="0.25">
      <c r="A12" s="514"/>
      <c r="B12" s="788"/>
      <c r="C12" s="511"/>
      <c r="D12" s="511"/>
      <c r="E12" s="518"/>
      <c r="F12" s="508"/>
      <c r="G12" s="518"/>
      <c r="H12" s="508"/>
      <c r="I12" s="518"/>
      <c r="J12" s="508"/>
      <c r="K12" s="665"/>
      <c r="L12" s="508"/>
      <c r="M12" s="508"/>
    </row>
    <row r="13" spans="1:21" x14ac:dyDescent="0.25">
      <c r="A13" s="514"/>
      <c r="B13" s="788"/>
      <c r="C13" s="510" t="str">
        <f>IF($B14="","",VLOOKUP($B14,'[2]1D ELO'!$A$7:$P$22,5))</f>
        <v/>
      </c>
      <c r="D13" s="823" t="str">
        <f>IF($B14="","",VLOOKUP($B14,'[2]1D ELO'!$A$7:$P$23,15))</f>
        <v/>
      </c>
      <c r="E13" s="512" t="s">
        <v>424</v>
      </c>
      <c r="F13" s="513"/>
      <c r="G13" s="512" t="s">
        <v>425</v>
      </c>
      <c r="H13" s="513"/>
      <c r="I13" s="512" t="str">
        <f>IF($B14="","",VLOOKUP($B14,'[2]1D ELO'!$A$7:$P$22,4))</f>
        <v/>
      </c>
      <c r="J13" s="508"/>
      <c r="K13" s="665"/>
      <c r="L13" s="508"/>
      <c r="M13" s="508"/>
    </row>
    <row r="14" spans="1:21" x14ac:dyDescent="0.25">
      <c r="A14" s="514" t="s">
        <v>70</v>
      </c>
      <c r="B14" s="789"/>
      <c r="C14" s="510" t="str">
        <f>IF($B14="","",VLOOKUP($B14,'[2]1D ELO'!$A$7:$P$22,11))</f>
        <v/>
      </c>
      <c r="D14" s="824"/>
      <c r="E14" s="512" t="s">
        <v>426</v>
      </c>
      <c r="F14" s="513"/>
      <c r="G14" s="512" t="s">
        <v>427</v>
      </c>
      <c r="H14" s="513"/>
      <c r="I14" s="512" t="str">
        <f>IF($B14="","",VLOOKUP($B14,'[2]1D ELO'!$A$7:$P$22,10))</f>
        <v/>
      </c>
      <c r="J14" s="508"/>
      <c r="K14" s="835" t="s">
        <v>448</v>
      </c>
      <c r="L14" s="516"/>
      <c r="M14" s="508"/>
    </row>
    <row r="15" spans="1:21" x14ac:dyDescent="0.25">
      <c r="A15" s="508"/>
      <c r="B15" s="514"/>
      <c r="C15" s="508"/>
      <c r="D15" s="508"/>
      <c r="E15" s="508"/>
      <c r="F15" s="508"/>
      <c r="G15" s="508"/>
      <c r="H15" s="508"/>
      <c r="I15" s="508"/>
      <c r="J15" s="508"/>
      <c r="K15" s="936"/>
      <c r="L15" s="509"/>
      <c r="M15" s="508"/>
    </row>
    <row r="16" spans="1:21" x14ac:dyDescent="0.25">
      <c r="A16" s="508"/>
      <c r="B16" s="514"/>
      <c r="C16" s="510" t="str">
        <f>IF($B17="","",VLOOKUP($B17,'[2]1D ELO'!$A$7:$P$22,5))</f>
        <v/>
      </c>
      <c r="D16" s="823" t="str">
        <f>IF($B17="","",VLOOKUP($B17,'[2]1D ELO'!$A$7:$P$23,15))</f>
        <v/>
      </c>
      <c r="E16" s="512" t="s">
        <v>116</v>
      </c>
      <c r="F16" s="513"/>
      <c r="G16" s="512" t="s">
        <v>117</v>
      </c>
      <c r="H16" s="785"/>
      <c r="I16" s="726" t="str">
        <f>IF($B17="","",VLOOKUP($B17,'[2]1D ELO'!$A$7:$P$22,4))</f>
        <v/>
      </c>
      <c r="J16" s="508"/>
      <c r="K16" s="665"/>
      <c r="L16" s="508"/>
      <c r="M16" s="508"/>
    </row>
    <row r="17" spans="1:13" x14ac:dyDescent="0.25">
      <c r="A17" s="786" t="s">
        <v>75</v>
      </c>
      <c r="B17" s="787"/>
      <c r="C17" s="510" t="str">
        <f>IF($B17="","",VLOOKUP($B17,'[2]1D ELO'!$A$7:$P$22,11))</f>
        <v/>
      </c>
      <c r="D17" s="824"/>
      <c r="E17" s="512" t="s">
        <v>232</v>
      </c>
      <c r="F17" s="513"/>
      <c r="G17" s="512" t="s">
        <v>233</v>
      </c>
      <c r="H17" s="785"/>
      <c r="I17" s="726" t="str">
        <f>IF($B17="","",VLOOKUP($B17,'[2]1D ELO'!$A$7:$P$22,10))</f>
        <v/>
      </c>
      <c r="J17" s="508"/>
      <c r="K17" s="835"/>
      <c r="L17" s="516"/>
      <c r="M17" s="508"/>
    </row>
    <row r="18" spans="1:13" x14ac:dyDescent="0.25">
      <c r="A18" s="514"/>
      <c r="B18" s="788"/>
      <c r="C18" s="511"/>
      <c r="D18" s="511"/>
      <c r="E18" s="518"/>
      <c r="F18" s="508"/>
      <c r="G18" s="518"/>
      <c r="H18" s="508"/>
      <c r="I18" s="518"/>
      <c r="J18" s="508"/>
      <c r="K18" s="665"/>
      <c r="L18" s="508"/>
      <c r="M18" s="508"/>
    </row>
    <row r="19" spans="1:13" x14ac:dyDescent="0.25">
      <c r="A19" s="514"/>
      <c r="B19" s="788"/>
      <c r="C19" s="510" t="str">
        <f>IF($B20="","",VLOOKUP($B20,'[2]1D ELO'!$A$7:$P$22,5))</f>
        <v/>
      </c>
      <c r="D19" s="823" t="str">
        <f>IF($B20="","",VLOOKUP($B20,'[2]1D ELO'!$A$7:$P$23,15))</f>
        <v/>
      </c>
      <c r="E19" s="512" t="s">
        <v>114</v>
      </c>
      <c r="F19" s="513"/>
      <c r="G19" s="512" t="s">
        <v>115</v>
      </c>
      <c r="H19" s="513"/>
      <c r="I19" s="512" t="str">
        <f>IF($B20="","",VLOOKUP($B20,'[2]1D ELO'!$A$7:$P$22,4))</f>
        <v/>
      </c>
      <c r="J19" s="508"/>
      <c r="K19" s="665"/>
      <c r="L19" s="508"/>
      <c r="M19" s="508"/>
    </row>
    <row r="20" spans="1:13" x14ac:dyDescent="0.25">
      <c r="A20" s="514" t="s">
        <v>407</v>
      </c>
      <c r="B20" s="789"/>
      <c r="C20" s="510" t="str">
        <f>IF($B20="","",VLOOKUP($B20,'[2]1D ELO'!$A$7:$P$22,11))</f>
        <v/>
      </c>
      <c r="D20" s="824"/>
      <c r="E20" s="512" t="s">
        <v>428</v>
      </c>
      <c r="F20" s="513"/>
      <c r="G20" s="512" t="s">
        <v>429</v>
      </c>
      <c r="H20" s="513"/>
      <c r="I20" s="512" t="str">
        <f>IF($B20="","",VLOOKUP($B20,'[2]1D ELO'!$A$7:$P$22,10))</f>
        <v/>
      </c>
      <c r="J20" s="508"/>
      <c r="K20" s="835"/>
      <c r="L20" s="516"/>
      <c r="M20" s="508"/>
    </row>
    <row r="21" spans="1:13" x14ac:dyDescent="0.25">
      <c r="A21" s="514"/>
      <c r="B21" s="788"/>
      <c r="C21" s="511"/>
      <c r="D21" s="511"/>
      <c r="E21" s="518"/>
      <c r="F21" s="508"/>
      <c r="G21" s="518"/>
      <c r="H21" s="508"/>
      <c r="I21" s="518"/>
      <c r="J21" s="508"/>
      <c r="K21" s="665"/>
      <c r="L21" s="508"/>
      <c r="M21" s="508"/>
    </row>
    <row r="22" spans="1:13" x14ac:dyDescent="0.25">
      <c r="A22" s="514"/>
      <c r="B22" s="788"/>
      <c r="C22" s="510" t="str">
        <f>IF($B23="","",VLOOKUP($B23,'[2]1D ELO'!$A$7:$P$22,5))</f>
        <v/>
      </c>
      <c r="D22" s="823" t="str">
        <f>IF($B23="","",VLOOKUP($B23,'[2]1D ELO'!$A$7:$P$23,15))</f>
        <v/>
      </c>
      <c r="E22" s="512" t="s">
        <v>430</v>
      </c>
      <c r="F22" s="513"/>
      <c r="G22" s="512" t="s">
        <v>431</v>
      </c>
      <c r="H22" s="513"/>
      <c r="I22" s="512" t="str">
        <f>IF($B23="","",VLOOKUP($B23,'[2]1D ELO'!$A$7:$P$22,4))</f>
        <v/>
      </c>
      <c r="J22" s="508"/>
      <c r="K22" s="665"/>
      <c r="L22" s="508"/>
      <c r="M22" s="508"/>
    </row>
    <row r="23" spans="1:13" x14ac:dyDescent="0.25">
      <c r="A23" s="514" t="s">
        <v>408</v>
      </c>
      <c r="B23" s="789"/>
      <c r="C23" s="510" t="str">
        <f>IF($B23="","",VLOOKUP($B23,'[2]1D ELO'!$A$7:$P$22,11))</f>
        <v/>
      </c>
      <c r="D23" s="824"/>
      <c r="E23" s="512" t="s">
        <v>432</v>
      </c>
      <c r="F23" s="513"/>
      <c r="G23" s="512" t="s">
        <v>433</v>
      </c>
      <c r="H23" s="513"/>
      <c r="I23" s="512" t="str">
        <f>IF($B23="","",VLOOKUP($B23,'[2]1D ELO'!$A$7:$P$22,10))</f>
        <v/>
      </c>
      <c r="J23" s="508"/>
      <c r="K23" s="835"/>
      <c r="L23" s="516"/>
      <c r="M23" s="508"/>
    </row>
    <row r="24" spans="1:13" x14ac:dyDescent="0.25">
      <c r="A24" s="508"/>
      <c r="B24" s="508"/>
      <c r="C24" s="508"/>
      <c r="D24" s="508"/>
      <c r="E24" s="508"/>
      <c r="F24" s="508"/>
      <c r="G24" s="508"/>
      <c r="H24" s="508"/>
      <c r="I24" s="508"/>
      <c r="J24" s="508"/>
      <c r="K24" s="508"/>
      <c r="L24" s="508"/>
      <c r="M24" s="508"/>
    </row>
    <row r="25" spans="1:13" x14ac:dyDescent="0.25">
      <c r="A25" s="508"/>
      <c r="B25" s="508"/>
      <c r="C25" s="508"/>
      <c r="D25" s="508"/>
      <c r="E25" s="508"/>
      <c r="F25" s="508"/>
      <c r="G25" s="508"/>
      <c r="H25" s="508"/>
      <c r="I25" s="508"/>
      <c r="J25" s="508"/>
      <c r="K25" s="508"/>
      <c r="L25" s="508"/>
      <c r="M25" s="508"/>
    </row>
    <row r="26" spans="1:13" ht="18.75" customHeight="1" x14ac:dyDescent="0.25">
      <c r="A26" s="508"/>
      <c r="B26" s="820"/>
      <c r="C26" s="820"/>
      <c r="D26" s="819" t="str">
        <f>CONCATENATE(E7,"/",E8)</f>
        <v>Guruz/Dürgő</v>
      </c>
      <c r="E26" s="819"/>
      <c r="F26" s="819" t="str">
        <f>CONCATENATE(E10,"/",E11)</f>
        <v>Szűcs-Villányi/Szűcs-Villányi</v>
      </c>
      <c r="G26" s="819"/>
      <c r="H26" s="819" t="str">
        <f>CONCATENATE(E13,"/",E14)</f>
        <v>Mátyásné/Szatmári</v>
      </c>
      <c r="I26" s="819"/>
      <c r="J26" s="508"/>
      <c r="K26" s="508"/>
      <c r="L26" s="508"/>
      <c r="M26" s="790" t="s">
        <v>72</v>
      </c>
    </row>
    <row r="27" spans="1:13" ht="18.75" customHeight="1" x14ac:dyDescent="0.25">
      <c r="A27" s="519" t="s">
        <v>68</v>
      </c>
      <c r="B27" s="816" t="str">
        <f>CONCATENATE(E7,"/",E8)</f>
        <v>Guruz/Dürgő</v>
      </c>
      <c r="C27" s="816"/>
      <c r="D27" s="818"/>
      <c r="E27" s="818"/>
      <c r="F27" s="817" t="s">
        <v>203</v>
      </c>
      <c r="G27" s="817"/>
      <c r="H27" s="817" t="s">
        <v>200</v>
      </c>
      <c r="I27" s="817"/>
      <c r="J27" s="508"/>
      <c r="K27" s="508"/>
      <c r="L27" s="508"/>
      <c r="M27" s="791"/>
    </row>
    <row r="28" spans="1:13" ht="18.75" customHeight="1" x14ac:dyDescent="0.25">
      <c r="A28" s="519" t="s">
        <v>69</v>
      </c>
      <c r="B28" s="816" t="str">
        <f>CONCATENATE(E10,"/",E11)</f>
        <v>Szűcs-Villányi/Szűcs-Villányi</v>
      </c>
      <c r="C28" s="816"/>
      <c r="D28" s="817" t="s">
        <v>393</v>
      </c>
      <c r="E28" s="817"/>
      <c r="F28" s="818"/>
      <c r="G28" s="818"/>
      <c r="H28" s="817" t="s">
        <v>200</v>
      </c>
      <c r="I28" s="817"/>
      <c r="J28" s="508"/>
      <c r="K28" s="508"/>
      <c r="L28" s="508"/>
      <c r="M28" s="791"/>
    </row>
    <row r="29" spans="1:13" ht="18.75" customHeight="1" x14ac:dyDescent="0.25">
      <c r="A29" s="519" t="s">
        <v>70</v>
      </c>
      <c r="B29" s="816" t="str">
        <f>CONCATENATE(E13,"/",E14)</f>
        <v>Mátyásné/Szatmári</v>
      </c>
      <c r="C29" s="816"/>
      <c r="D29" s="817" t="s">
        <v>447</v>
      </c>
      <c r="E29" s="817"/>
      <c r="F29" s="817" t="s">
        <v>447</v>
      </c>
      <c r="G29" s="817"/>
      <c r="H29" s="818"/>
      <c r="I29" s="818"/>
      <c r="J29" s="508"/>
      <c r="K29" s="508"/>
      <c r="L29" s="508"/>
      <c r="M29" s="791"/>
    </row>
    <row r="30" spans="1:13" x14ac:dyDescent="0.25">
      <c r="A30" s="508"/>
      <c r="B30" s="508"/>
      <c r="C30" s="508"/>
      <c r="D30" s="508"/>
      <c r="E30" s="508"/>
      <c r="F30" s="508"/>
      <c r="G30" s="508"/>
      <c r="H30" s="508"/>
      <c r="I30" s="508"/>
      <c r="J30" s="508"/>
      <c r="K30" s="508"/>
      <c r="L30" s="508"/>
      <c r="M30" s="508"/>
    </row>
    <row r="31" spans="1:13" ht="18.75" customHeight="1" x14ac:dyDescent="0.25">
      <c r="A31" s="508"/>
      <c r="B31" s="820"/>
      <c r="C31" s="820"/>
      <c r="D31" s="819" t="str">
        <f>CONCATENATE(E16,"/",E17)</f>
        <v>Balta/Őri</v>
      </c>
      <c r="E31" s="819"/>
      <c r="F31" s="819" t="str">
        <f>CONCATENATE(E19,"/",E20)</f>
        <v>Bálint/Kátay</v>
      </c>
      <c r="G31" s="819"/>
      <c r="H31" s="819" t="str">
        <f>CONCATENATE(E22,"/",E23)</f>
        <v>Vicha/Kis</v>
      </c>
      <c r="I31" s="819"/>
      <c r="J31" s="508"/>
      <c r="K31" s="508"/>
      <c r="L31" s="508"/>
      <c r="M31" s="665"/>
    </row>
    <row r="32" spans="1:13" ht="18.75" customHeight="1" x14ac:dyDescent="0.25">
      <c r="A32" s="519" t="s">
        <v>75</v>
      </c>
      <c r="B32" s="816" t="str">
        <f>CONCATENATE(E16,"/",E17)</f>
        <v>Balta/Őri</v>
      </c>
      <c r="C32" s="816"/>
      <c r="D32" s="818"/>
      <c r="E32" s="818"/>
      <c r="F32" s="817" t="s">
        <v>198</v>
      </c>
      <c r="G32" s="817"/>
      <c r="H32" s="817" t="s">
        <v>203</v>
      </c>
      <c r="I32" s="817"/>
      <c r="J32" s="508"/>
      <c r="K32" s="508"/>
      <c r="L32" s="508"/>
      <c r="M32" s="791"/>
    </row>
    <row r="33" spans="1:18" ht="18.75" customHeight="1" x14ac:dyDescent="0.25">
      <c r="A33" s="519" t="s">
        <v>407</v>
      </c>
      <c r="B33" s="816" t="str">
        <f>CONCATENATE(E19,"/",E20)</f>
        <v>Bálint/Kátay</v>
      </c>
      <c r="C33" s="816"/>
      <c r="D33" s="817" t="s">
        <v>394</v>
      </c>
      <c r="E33" s="817"/>
      <c r="F33" s="818"/>
      <c r="G33" s="818"/>
      <c r="H33" s="817" t="s">
        <v>389</v>
      </c>
      <c r="I33" s="817"/>
      <c r="J33" s="508"/>
      <c r="K33" s="508"/>
      <c r="L33" s="508"/>
      <c r="M33" s="791"/>
    </row>
    <row r="34" spans="1:18" ht="18.75" customHeight="1" x14ac:dyDescent="0.25">
      <c r="A34" s="519" t="s">
        <v>408</v>
      </c>
      <c r="B34" s="816" t="str">
        <f>CONCATENATE(E22,"/",E23)</f>
        <v>Vicha/Kis</v>
      </c>
      <c r="C34" s="816"/>
      <c r="D34" s="817" t="s">
        <v>393</v>
      </c>
      <c r="E34" s="817"/>
      <c r="F34" s="817" t="s">
        <v>196</v>
      </c>
      <c r="G34" s="817"/>
      <c r="H34" s="818"/>
      <c r="I34" s="818"/>
      <c r="J34" s="508"/>
      <c r="K34" s="508"/>
      <c r="L34" s="508"/>
      <c r="M34" s="791"/>
    </row>
    <row r="35" spans="1:18" x14ac:dyDescent="0.25">
      <c r="A35" s="508"/>
      <c r="B35" s="508"/>
      <c r="C35" s="508"/>
      <c r="D35" s="508"/>
      <c r="E35" s="508"/>
      <c r="F35" s="508"/>
      <c r="G35" s="508"/>
      <c r="H35" s="508"/>
      <c r="I35" s="508"/>
      <c r="J35" s="508"/>
      <c r="K35" s="508"/>
      <c r="L35" s="508"/>
      <c r="M35" s="508"/>
    </row>
    <row r="36" spans="1:18" x14ac:dyDescent="0.25">
      <c r="A36" s="508" t="s">
        <v>58</v>
      </c>
      <c r="B36" s="508"/>
      <c r="C36" s="826" t="str">
        <f>IF(M27=1,B27,IF(M28=1,B28,IF(M29=1,B29,"")))</f>
        <v/>
      </c>
      <c r="D36" s="826"/>
      <c r="E36" s="514" t="s">
        <v>409</v>
      </c>
      <c r="F36" s="826" t="str">
        <f>IF(M32=1,B32,IF(M33=1,B33,IF(M34=1,B34,"")))</f>
        <v/>
      </c>
      <c r="G36" s="826"/>
      <c r="H36" s="508"/>
      <c r="I36" s="513"/>
      <c r="J36" s="508"/>
      <c r="K36" s="508"/>
      <c r="L36" s="508"/>
      <c r="M36" s="508"/>
    </row>
    <row r="37" spans="1:18" x14ac:dyDescent="0.25">
      <c r="A37" s="508"/>
      <c r="B37" s="508"/>
      <c r="C37" s="508"/>
      <c r="D37" s="508"/>
      <c r="E37" s="508"/>
      <c r="F37" s="514"/>
      <c r="G37" s="514"/>
      <c r="H37" s="508"/>
      <c r="I37" s="508"/>
      <c r="J37" s="508"/>
      <c r="K37" s="508"/>
      <c r="L37" s="508"/>
      <c r="M37" s="508"/>
    </row>
    <row r="38" spans="1:18" x14ac:dyDescent="0.25">
      <c r="A38" s="508" t="s">
        <v>410</v>
      </c>
      <c r="B38" s="508"/>
      <c r="C38" s="826" t="str">
        <f>IF(M27=2,B27,IF(M28=2,B28,IF(M29=2,B29,"")))</f>
        <v/>
      </c>
      <c r="D38" s="826"/>
      <c r="E38" s="514" t="s">
        <v>409</v>
      </c>
      <c r="F38" s="826" t="str">
        <f>IF(M32=2,B32,IF(M33=2,B33,IF(M34=2,B34,"")))</f>
        <v/>
      </c>
      <c r="G38" s="826"/>
      <c r="H38" s="508"/>
      <c r="I38" s="513"/>
      <c r="J38" s="508"/>
      <c r="K38" s="508"/>
      <c r="L38" s="508"/>
      <c r="M38" s="508"/>
    </row>
    <row r="39" spans="1:18" x14ac:dyDescent="0.25">
      <c r="A39" s="508"/>
      <c r="B39" s="508"/>
      <c r="C39" s="514"/>
      <c r="D39" s="514"/>
      <c r="E39" s="514"/>
      <c r="F39" s="514"/>
      <c r="G39" s="514"/>
      <c r="H39" s="508"/>
      <c r="I39" s="508"/>
      <c r="J39" s="508"/>
      <c r="K39" s="508"/>
      <c r="L39" s="508"/>
      <c r="M39" s="508"/>
    </row>
    <row r="40" spans="1:18" x14ac:dyDescent="0.25">
      <c r="A40" s="508" t="s">
        <v>411</v>
      </c>
      <c r="B40" s="508"/>
      <c r="C40" s="826" t="str">
        <f>IF(M27=3,B27,IF(M28=3,B28,IF(M29=3,B29,"")))</f>
        <v/>
      </c>
      <c r="D40" s="826"/>
      <c r="E40" s="514" t="s">
        <v>409</v>
      </c>
      <c r="F40" s="826" t="str">
        <f>IF(M32=3,B32,IF(M33=3,B33,IF(M34=3,B34,"")))</f>
        <v/>
      </c>
      <c r="G40" s="826"/>
      <c r="H40" s="508"/>
      <c r="I40" s="513"/>
      <c r="J40" s="508"/>
      <c r="K40" s="508"/>
      <c r="L40" s="508"/>
      <c r="M40" s="508"/>
    </row>
    <row r="41" spans="1:18" x14ac:dyDescent="0.25">
      <c r="A41" s="508"/>
      <c r="B41" s="508"/>
      <c r="C41" s="508"/>
      <c r="D41" s="508"/>
      <c r="E41" s="508"/>
      <c r="F41" s="508"/>
      <c r="G41" s="508"/>
      <c r="H41" s="508"/>
      <c r="I41" s="508"/>
      <c r="J41" s="508"/>
      <c r="K41" s="508"/>
      <c r="L41" s="508"/>
      <c r="M41" s="508"/>
    </row>
    <row r="42" spans="1:18" x14ac:dyDescent="0.25">
      <c r="A42" s="508"/>
      <c r="B42" s="508"/>
      <c r="C42" s="508"/>
      <c r="D42" s="508"/>
      <c r="E42" s="508"/>
      <c r="F42" s="508"/>
      <c r="G42" s="508"/>
      <c r="H42" s="508"/>
      <c r="I42" s="508"/>
      <c r="J42" s="508"/>
      <c r="K42" s="508"/>
      <c r="L42" s="513"/>
      <c r="M42" s="508"/>
    </row>
    <row r="43" spans="1:18" x14ac:dyDescent="0.25">
      <c r="A43" s="520" t="s">
        <v>43</v>
      </c>
      <c r="B43" s="521"/>
      <c r="C43" s="522"/>
      <c r="D43" s="523" t="s">
        <v>4</v>
      </c>
      <c r="E43" s="526" t="s">
        <v>45</v>
      </c>
      <c r="F43" s="525"/>
      <c r="G43" s="523" t="s">
        <v>4</v>
      </c>
      <c r="H43" s="526" t="s">
        <v>54</v>
      </c>
      <c r="I43" s="527"/>
      <c r="J43" s="526" t="s">
        <v>55</v>
      </c>
      <c r="K43" s="528" t="s">
        <v>56</v>
      </c>
      <c r="L43" s="504"/>
      <c r="M43" s="525"/>
      <c r="P43" s="529"/>
      <c r="Q43" s="529"/>
      <c r="R43" s="530"/>
    </row>
    <row r="44" spans="1:18" x14ac:dyDescent="0.25">
      <c r="A44" s="531" t="s">
        <v>44</v>
      </c>
      <c r="B44" s="532"/>
      <c r="C44" s="533"/>
      <c r="D44" s="534">
        <v>1</v>
      </c>
      <c r="E44" s="828" t="str">
        <f>IF(D44&gt;$R$50,,UPPER(VLOOKUP(D44,'[2]1D ELO'!$A$7:$L$23,2)))</f>
        <v/>
      </c>
      <c r="F44" s="828"/>
      <c r="G44" s="536" t="s">
        <v>5</v>
      </c>
      <c r="H44" s="532"/>
      <c r="I44" s="537"/>
      <c r="J44" s="538"/>
      <c r="K44" s="539" t="s">
        <v>46</v>
      </c>
      <c r="L44" s="540"/>
      <c r="M44" s="541"/>
      <c r="P44" s="542"/>
      <c r="Q44" s="542"/>
      <c r="R44" s="543"/>
    </row>
    <row r="45" spans="1:18" x14ac:dyDescent="0.25">
      <c r="A45" s="544" t="s">
        <v>53</v>
      </c>
      <c r="B45" s="545"/>
      <c r="C45" s="546"/>
      <c r="D45" s="547"/>
      <c r="E45" s="827" t="str">
        <f>IF(D44&gt;$R$50,,UPPER(VLOOKUP(D44,'[2]1D ELO'!$A$7:$L$23,8)))</f>
        <v/>
      </c>
      <c r="F45" s="829"/>
      <c r="G45" s="562"/>
      <c r="H45" s="549"/>
      <c r="I45" s="550"/>
      <c r="J45" s="551"/>
      <c r="K45" s="552"/>
      <c r="L45" s="513"/>
      <c r="M45" s="553"/>
      <c r="P45" s="543"/>
      <c r="Q45" s="554"/>
      <c r="R45" s="543"/>
    </row>
    <row r="46" spans="1:18" x14ac:dyDescent="0.25">
      <c r="A46" s="555"/>
      <c r="B46" s="556"/>
      <c r="C46" s="557"/>
      <c r="D46" s="547" t="s">
        <v>6</v>
      </c>
      <c r="E46" s="827" t="str">
        <f>IF(D44&gt;$R$50,,UPPER(VLOOKUP((D44+1),'[2]1D ELO'!$A$7:$L$23,2)))</f>
        <v/>
      </c>
      <c r="F46" s="827"/>
      <c r="G46" s="548" t="s">
        <v>6</v>
      </c>
      <c r="H46" s="549"/>
      <c r="I46" s="550"/>
      <c r="J46" s="551"/>
      <c r="K46" s="539" t="s">
        <v>47</v>
      </c>
      <c r="L46" s="540"/>
      <c r="M46" s="541"/>
      <c r="P46" s="542"/>
      <c r="Q46" s="542"/>
      <c r="R46" s="543"/>
    </row>
    <row r="47" spans="1:18" x14ac:dyDescent="0.25">
      <c r="A47" s="558"/>
      <c r="B47" s="559"/>
      <c r="C47" s="560"/>
      <c r="D47" s="547"/>
      <c r="E47" s="827" t="str">
        <f>IF(D44&gt;$R$50,,UPPER(VLOOKUP((D44+1),'[2]1D ELO'!$A$7:$L$23,8)))</f>
        <v/>
      </c>
      <c r="F47" s="827"/>
      <c r="G47" s="548"/>
      <c r="H47" s="549"/>
      <c r="I47" s="550"/>
      <c r="J47" s="551"/>
      <c r="K47" s="563"/>
      <c r="L47" s="508"/>
      <c r="M47" s="564"/>
      <c r="P47" s="543"/>
      <c r="Q47" s="554"/>
      <c r="R47" s="543"/>
    </row>
    <row r="48" spans="1:18" x14ac:dyDescent="0.25">
      <c r="A48" s="565"/>
      <c r="B48" s="566"/>
      <c r="C48" s="567"/>
      <c r="D48" s="547"/>
      <c r="E48" s="535"/>
      <c r="F48" s="508"/>
      <c r="G48" s="548" t="s">
        <v>7</v>
      </c>
      <c r="H48" s="549"/>
      <c r="I48" s="550"/>
      <c r="J48" s="551"/>
      <c r="K48" s="544"/>
      <c r="L48" s="513"/>
      <c r="M48" s="553"/>
      <c r="P48" s="543"/>
      <c r="Q48" s="554"/>
      <c r="R48" s="543"/>
    </row>
    <row r="49" spans="1:18" x14ac:dyDescent="0.25">
      <c r="A49" s="568"/>
      <c r="B49" s="569"/>
      <c r="C49" s="560"/>
      <c r="D49" s="547"/>
      <c r="E49" s="535"/>
      <c r="F49" s="508"/>
      <c r="G49" s="548"/>
      <c r="H49" s="549"/>
      <c r="I49" s="550"/>
      <c r="J49" s="551"/>
      <c r="K49" s="539" t="s">
        <v>33</v>
      </c>
      <c r="L49" s="540"/>
      <c r="M49" s="541"/>
      <c r="P49" s="542"/>
      <c r="Q49" s="542"/>
      <c r="R49" s="543"/>
    </row>
    <row r="50" spans="1:18" x14ac:dyDescent="0.25">
      <c r="A50" s="568"/>
      <c r="B50" s="569"/>
      <c r="C50" s="570"/>
      <c r="D50" s="547"/>
      <c r="E50" s="535"/>
      <c r="F50" s="508"/>
      <c r="G50" s="548" t="s">
        <v>8</v>
      </c>
      <c r="H50" s="549"/>
      <c r="I50" s="550"/>
      <c r="J50" s="551"/>
      <c r="K50" s="563"/>
      <c r="L50" s="508"/>
      <c r="M50" s="564"/>
      <c r="P50" s="543"/>
      <c r="Q50" s="554"/>
      <c r="R50" s="543" t="s">
        <v>412</v>
      </c>
    </row>
    <row r="51" spans="1:18" x14ac:dyDescent="0.25">
      <c r="A51" s="571"/>
      <c r="B51" s="572"/>
      <c r="C51" s="573"/>
      <c r="D51" s="574"/>
      <c r="E51" s="575"/>
      <c r="F51" s="513"/>
      <c r="G51" s="576"/>
      <c r="H51" s="545"/>
      <c r="I51" s="577"/>
      <c r="J51" s="578"/>
      <c r="K51" s="544">
        <f>L4</f>
        <v>0</v>
      </c>
      <c r="L51" s="513"/>
      <c r="M51" s="553"/>
      <c r="P51" s="543"/>
      <c r="Q51" s="554"/>
      <c r="R51" s="579"/>
    </row>
  </sheetData>
  <mergeCells count="50">
    <mergeCell ref="E46:F46"/>
    <mergeCell ref="E47:F47"/>
    <mergeCell ref="C38:D38"/>
    <mergeCell ref="F38:G38"/>
    <mergeCell ref="C40:D40"/>
    <mergeCell ref="F40:G40"/>
    <mergeCell ref="E44:F44"/>
    <mergeCell ref="E45:F45"/>
    <mergeCell ref="B34:C34"/>
    <mergeCell ref="D34:E34"/>
    <mergeCell ref="F34:G34"/>
    <mergeCell ref="H34:I34"/>
    <mergeCell ref="C36:D36"/>
    <mergeCell ref="F36:G36"/>
    <mergeCell ref="B32:C32"/>
    <mergeCell ref="D32:E32"/>
    <mergeCell ref="F32:G32"/>
    <mergeCell ref="H32:I32"/>
    <mergeCell ref="B33:C33"/>
    <mergeCell ref="D33:E33"/>
    <mergeCell ref="F33:G33"/>
    <mergeCell ref="H33:I33"/>
    <mergeCell ref="B29:C29"/>
    <mergeCell ref="D29:E29"/>
    <mergeCell ref="F29:G29"/>
    <mergeCell ref="H29:I29"/>
    <mergeCell ref="B31:C31"/>
    <mergeCell ref="D31:E31"/>
    <mergeCell ref="F31:G31"/>
    <mergeCell ref="H31:I31"/>
    <mergeCell ref="B27:C27"/>
    <mergeCell ref="D27:E27"/>
    <mergeCell ref="F27:G27"/>
    <mergeCell ref="H27:I27"/>
    <mergeCell ref="B28:C28"/>
    <mergeCell ref="D28:E28"/>
    <mergeCell ref="F28:G28"/>
    <mergeCell ref="H28:I28"/>
    <mergeCell ref="H26:I26"/>
    <mergeCell ref="A1:F1"/>
    <mergeCell ref="A4:C4"/>
    <mergeCell ref="D7:D8"/>
    <mergeCell ref="D10:D11"/>
    <mergeCell ref="D13:D14"/>
    <mergeCell ref="D16:D17"/>
    <mergeCell ref="D19:D20"/>
    <mergeCell ref="D22:D23"/>
    <mergeCell ref="B26:C26"/>
    <mergeCell ref="D26:E26"/>
    <mergeCell ref="F26:G26"/>
  </mergeCells>
  <conditionalFormatting sqref="E7:E14">
    <cfRule type="cellIs" dxfId="54" priority="4" stopIfTrue="1" operator="equal">
      <formula>"Bye"</formula>
    </cfRule>
  </conditionalFormatting>
  <conditionalFormatting sqref="E16:E23">
    <cfRule type="cellIs" dxfId="53" priority="1" stopIfTrue="1" operator="equal">
      <formula>"Bye"</formula>
    </cfRule>
  </conditionalFormatting>
  <conditionalFormatting sqref="R51">
    <cfRule type="expression" dxfId="52" priority="7" stopIfTrue="1">
      <formula>$O$1="CU"</formula>
    </cfRule>
  </conditionalFormatting>
  <printOptions horizontalCentered="1" verticalCentered="1"/>
  <pageMargins left="0" right="0" top="0.98425196850393704" bottom="0.98425196850393704" header="0.51181102362204722" footer="0.51181102362204722"/>
  <pageSetup paperSize="9" scale="95" orientation="portrait" horizontalDpi="1200" verticalDpi="12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CFC0D-F2B6-4E62-B930-086059277A5B}">
  <sheetPr codeName="Sheet43">
    <tabColor indexed="17"/>
    <pageSetUpPr fitToPage="1"/>
  </sheetPr>
  <dimension ref="A1:U81"/>
  <sheetViews>
    <sheetView showGridLines="0" showZeros="0" workbookViewId="0"/>
  </sheetViews>
  <sheetFormatPr defaultRowHeight="13.2" x14ac:dyDescent="0.25"/>
  <cols>
    <col min="1" max="2" width="3.33203125" style="476" customWidth="1"/>
    <col min="3" max="3" width="4.6640625" style="476" customWidth="1"/>
    <col min="4" max="4" width="2.88671875" style="476" customWidth="1"/>
    <col min="5" max="5" width="5.6640625" style="476" customWidth="1"/>
    <col min="6" max="6" width="12.6640625" style="476" customWidth="1"/>
    <col min="7" max="7" width="2.6640625" style="476" customWidth="1"/>
    <col min="8" max="8" width="6.5546875" style="476" customWidth="1"/>
    <col min="9" max="9" width="5.88671875" style="476" customWidth="1"/>
    <col min="10" max="10" width="1.6640625" style="763" customWidth="1"/>
    <col min="11" max="11" width="10.6640625" style="476" customWidth="1"/>
    <col min="12" max="12" width="1.6640625" style="763" customWidth="1"/>
    <col min="13" max="13" width="10.6640625" style="476" customWidth="1"/>
    <col min="14" max="14" width="1.6640625" style="764" customWidth="1"/>
    <col min="15" max="15" width="10.6640625" style="476" customWidth="1"/>
    <col min="16" max="16" width="1.6640625" style="763" customWidth="1"/>
    <col min="17" max="17" width="10.6640625" style="476" customWidth="1"/>
    <col min="18" max="18" width="1.6640625" style="764" customWidth="1"/>
    <col min="19" max="19" width="8.88671875" style="476"/>
    <col min="20" max="20" width="8.6640625" style="476" customWidth="1"/>
    <col min="21" max="21" width="8.88671875" style="476" hidden="1" customWidth="1"/>
    <col min="22" max="22" width="5.6640625" style="476" customWidth="1"/>
    <col min="23" max="256" width="8.88671875" style="476"/>
    <col min="257" max="258" width="3.33203125" style="476" customWidth="1"/>
    <col min="259" max="259" width="4.6640625" style="476" customWidth="1"/>
    <col min="260" max="260" width="2.88671875" style="476" customWidth="1"/>
    <col min="261" max="261" width="5.6640625" style="476" customWidth="1"/>
    <col min="262" max="262" width="12.6640625" style="476" customWidth="1"/>
    <col min="263" max="263" width="2.6640625" style="476" customWidth="1"/>
    <col min="264" max="264" width="6.5546875" style="476" customWidth="1"/>
    <col min="265" max="265" width="5.88671875" style="476" customWidth="1"/>
    <col min="266" max="266" width="1.6640625" style="476" customWidth="1"/>
    <col min="267" max="267" width="10.6640625" style="476" customWidth="1"/>
    <col min="268" max="268" width="1.6640625" style="476" customWidth="1"/>
    <col min="269" max="269" width="10.6640625" style="476" customWidth="1"/>
    <col min="270" max="270" width="1.6640625" style="476" customWidth="1"/>
    <col min="271" max="271" width="10.6640625" style="476" customWidth="1"/>
    <col min="272" max="272" width="1.6640625" style="476" customWidth="1"/>
    <col min="273" max="273" width="10.6640625" style="476" customWidth="1"/>
    <col min="274" max="274" width="1.6640625" style="476" customWidth="1"/>
    <col min="275" max="275" width="8.88671875" style="476"/>
    <col min="276" max="276" width="8.6640625" style="476" customWidth="1"/>
    <col min="277" max="277" width="0" style="476" hidden="1" customWidth="1"/>
    <col min="278" max="278" width="5.6640625" style="476" customWidth="1"/>
    <col min="279" max="512" width="8.88671875" style="476"/>
    <col min="513" max="514" width="3.33203125" style="476" customWidth="1"/>
    <col min="515" max="515" width="4.6640625" style="476" customWidth="1"/>
    <col min="516" max="516" width="2.88671875" style="476" customWidth="1"/>
    <col min="517" max="517" width="5.6640625" style="476" customWidth="1"/>
    <col min="518" max="518" width="12.6640625" style="476" customWidth="1"/>
    <col min="519" max="519" width="2.6640625" style="476" customWidth="1"/>
    <col min="520" max="520" width="6.5546875" style="476" customWidth="1"/>
    <col min="521" max="521" width="5.88671875" style="476" customWidth="1"/>
    <col min="522" max="522" width="1.6640625" style="476" customWidth="1"/>
    <col min="523" max="523" width="10.6640625" style="476" customWidth="1"/>
    <col min="524" max="524" width="1.6640625" style="476" customWidth="1"/>
    <col min="525" max="525" width="10.6640625" style="476" customWidth="1"/>
    <col min="526" max="526" width="1.6640625" style="476" customWidth="1"/>
    <col min="527" max="527" width="10.6640625" style="476" customWidth="1"/>
    <col min="528" max="528" width="1.6640625" style="476" customWidth="1"/>
    <col min="529" max="529" width="10.6640625" style="476" customWidth="1"/>
    <col min="530" max="530" width="1.6640625" style="476" customWidth="1"/>
    <col min="531" max="531" width="8.88671875" style="476"/>
    <col min="532" max="532" width="8.6640625" style="476" customWidth="1"/>
    <col min="533" max="533" width="0" style="476" hidden="1" customWidth="1"/>
    <col min="534" max="534" width="5.6640625" style="476" customWidth="1"/>
    <col min="535" max="768" width="8.88671875" style="476"/>
    <col min="769" max="770" width="3.33203125" style="476" customWidth="1"/>
    <col min="771" max="771" width="4.6640625" style="476" customWidth="1"/>
    <col min="772" max="772" width="2.88671875" style="476" customWidth="1"/>
    <col min="773" max="773" width="5.6640625" style="476" customWidth="1"/>
    <col min="774" max="774" width="12.6640625" style="476" customWidth="1"/>
    <col min="775" max="775" width="2.6640625" style="476" customWidth="1"/>
    <col min="776" max="776" width="6.5546875" style="476" customWidth="1"/>
    <col min="777" max="777" width="5.88671875" style="476" customWidth="1"/>
    <col min="778" max="778" width="1.6640625" style="476" customWidth="1"/>
    <col min="779" max="779" width="10.6640625" style="476" customWidth="1"/>
    <col min="780" max="780" width="1.6640625" style="476" customWidth="1"/>
    <col min="781" max="781" width="10.6640625" style="476" customWidth="1"/>
    <col min="782" max="782" width="1.6640625" style="476" customWidth="1"/>
    <col min="783" max="783" width="10.6640625" style="476" customWidth="1"/>
    <col min="784" max="784" width="1.6640625" style="476" customWidth="1"/>
    <col min="785" max="785" width="10.6640625" style="476" customWidth="1"/>
    <col min="786" max="786" width="1.6640625" style="476" customWidth="1"/>
    <col min="787" max="787" width="8.88671875" style="476"/>
    <col min="788" max="788" width="8.6640625" style="476" customWidth="1"/>
    <col min="789" max="789" width="0" style="476" hidden="1" customWidth="1"/>
    <col min="790" max="790" width="5.6640625" style="476" customWidth="1"/>
    <col min="791" max="1024" width="8.88671875" style="476"/>
    <col min="1025" max="1026" width="3.33203125" style="476" customWidth="1"/>
    <col min="1027" max="1027" width="4.6640625" style="476" customWidth="1"/>
    <col min="1028" max="1028" width="2.88671875" style="476" customWidth="1"/>
    <col min="1029" max="1029" width="5.6640625" style="476" customWidth="1"/>
    <col min="1030" max="1030" width="12.6640625" style="476" customWidth="1"/>
    <col min="1031" max="1031" width="2.6640625" style="476" customWidth="1"/>
    <col min="1032" max="1032" width="6.5546875" style="476" customWidth="1"/>
    <col min="1033" max="1033" width="5.88671875" style="476" customWidth="1"/>
    <col min="1034" max="1034" width="1.6640625" style="476" customWidth="1"/>
    <col min="1035" max="1035" width="10.6640625" style="476" customWidth="1"/>
    <col min="1036" max="1036" width="1.6640625" style="476" customWidth="1"/>
    <col min="1037" max="1037" width="10.6640625" style="476" customWidth="1"/>
    <col min="1038" max="1038" width="1.6640625" style="476" customWidth="1"/>
    <col min="1039" max="1039" width="10.6640625" style="476" customWidth="1"/>
    <col min="1040" max="1040" width="1.6640625" style="476" customWidth="1"/>
    <col min="1041" max="1041" width="10.6640625" style="476" customWidth="1"/>
    <col min="1042" max="1042" width="1.6640625" style="476" customWidth="1"/>
    <col min="1043" max="1043" width="8.88671875" style="476"/>
    <col min="1044" max="1044" width="8.6640625" style="476" customWidth="1"/>
    <col min="1045" max="1045" width="0" style="476" hidden="1" customWidth="1"/>
    <col min="1046" max="1046" width="5.6640625" style="476" customWidth="1"/>
    <col min="1047" max="1280" width="8.88671875" style="476"/>
    <col min="1281" max="1282" width="3.33203125" style="476" customWidth="1"/>
    <col min="1283" max="1283" width="4.6640625" style="476" customWidth="1"/>
    <col min="1284" max="1284" width="2.88671875" style="476" customWidth="1"/>
    <col min="1285" max="1285" width="5.6640625" style="476" customWidth="1"/>
    <col min="1286" max="1286" width="12.6640625" style="476" customWidth="1"/>
    <col min="1287" max="1287" width="2.6640625" style="476" customWidth="1"/>
    <col min="1288" max="1288" width="6.5546875" style="476" customWidth="1"/>
    <col min="1289" max="1289" width="5.88671875" style="476" customWidth="1"/>
    <col min="1290" max="1290" width="1.6640625" style="476" customWidth="1"/>
    <col min="1291" max="1291" width="10.6640625" style="476" customWidth="1"/>
    <col min="1292" max="1292" width="1.6640625" style="476" customWidth="1"/>
    <col min="1293" max="1293" width="10.6640625" style="476" customWidth="1"/>
    <col min="1294" max="1294" width="1.6640625" style="476" customWidth="1"/>
    <col min="1295" max="1295" width="10.6640625" style="476" customWidth="1"/>
    <col min="1296" max="1296" width="1.6640625" style="476" customWidth="1"/>
    <col min="1297" max="1297" width="10.6640625" style="476" customWidth="1"/>
    <col min="1298" max="1298" width="1.6640625" style="476" customWidth="1"/>
    <col min="1299" max="1299" width="8.88671875" style="476"/>
    <col min="1300" max="1300" width="8.6640625" style="476" customWidth="1"/>
    <col min="1301" max="1301" width="0" style="476" hidden="1" customWidth="1"/>
    <col min="1302" max="1302" width="5.6640625" style="476" customWidth="1"/>
    <col min="1303" max="1536" width="8.88671875" style="476"/>
    <col min="1537" max="1538" width="3.33203125" style="476" customWidth="1"/>
    <col min="1539" max="1539" width="4.6640625" style="476" customWidth="1"/>
    <col min="1540" max="1540" width="2.88671875" style="476" customWidth="1"/>
    <col min="1541" max="1541" width="5.6640625" style="476" customWidth="1"/>
    <col min="1542" max="1542" width="12.6640625" style="476" customWidth="1"/>
    <col min="1543" max="1543" width="2.6640625" style="476" customWidth="1"/>
    <col min="1544" max="1544" width="6.5546875" style="476" customWidth="1"/>
    <col min="1545" max="1545" width="5.88671875" style="476" customWidth="1"/>
    <col min="1546" max="1546" width="1.6640625" style="476" customWidth="1"/>
    <col min="1547" max="1547" width="10.6640625" style="476" customWidth="1"/>
    <col min="1548" max="1548" width="1.6640625" style="476" customWidth="1"/>
    <col min="1549" max="1549" width="10.6640625" style="476" customWidth="1"/>
    <col min="1550" max="1550" width="1.6640625" style="476" customWidth="1"/>
    <col min="1551" max="1551" width="10.6640625" style="476" customWidth="1"/>
    <col min="1552" max="1552" width="1.6640625" style="476" customWidth="1"/>
    <col min="1553" max="1553" width="10.6640625" style="476" customWidth="1"/>
    <col min="1554" max="1554" width="1.6640625" style="476" customWidth="1"/>
    <col min="1555" max="1555" width="8.88671875" style="476"/>
    <col min="1556" max="1556" width="8.6640625" style="476" customWidth="1"/>
    <col min="1557" max="1557" width="0" style="476" hidden="1" customWidth="1"/>
    <col min="1558" max="1558" width="5.6640625" style="476" customWidth="1"/>
    <col min="1559" max="1792" width="8.88671875" style="476"/>
    <col min="1793" max="1794" width="3.33203125" style="476" customWidth="1"/>
    <col min="1795" max="1795" width="4.6640625" style="476" customWidth="1"/>
    <col min="1796" max="1796" width="2.88671875" style="476" customWidth="1"/>
    <col min="1797" max="1797" width="5.6640625" style="476" customWidth="1"/>
    <col min="1798" max="1798" width="12.6640625" style="476" customWidth="1"/>
    <col min="1799" max="1799" width="2.6640625" style="476" customWidth="1"/>
    <col min="1800" max="1800" width="6.5546875" style="476" customWidth="1"/>
    <col min="1801" max="1801" width="5.88671875" style="476" customWidth="1"/>
    <col min="1802" max="1802" width="1.6640625" style="476" customWidth="1"/>
    <col min="1803" max="1803" width="10.6640625" style="476" customWidth="1"/>
    <col min="1804" max="1804" width="1.6640625" style="476" customWidth="1"/>
    <col min="1805" max="1805" width="10.6640625" style="476" customWidth="1"/>
    <col min="1806" max="1806" width="1.6640625" style="476" customWidth="1"/>
    <col min="1807" max="1807" width="10.6640625" style="476" customWidth="1"/>
    <col min="1808" max="1808" width="1.6640625" style="476" customWidth="1"/>
    <col min="1809" max="1809" width="10.6640625" style="476" customWidth="1"/>
    <col min="1810" max="1810" width="1.6640625" style="476" customWidth="1"/>
    <col min="1811" max="1811" width="8.88671875" style="476"/>
    <col min="1812" max="1812" width="8.6640625" style="476" customWidth="1"/>
    <col min="1813" max="1813" width="0" style="476" hidden="1" customWidth="1"/>
    <col min="1814" max="1814" width="5.6640625" style="476" customWidth="1"/>
    <col min="1815" max="2048" width="8.88671875" style="476"/>
    <col min="2049" max="2050" width="3.33203125" style="476" customWidth="1"/>
    <col min="2051" max="2051" width="4.6640625" style="476" customWidth="1"/>
    <col min="2052" max="2052" width="2.88671875" style="476" customWidth="1"/>
    <col min="2053" max="2053" width="5.6640625" style="476" customWidth="1"/>
    <col min="2054" max="2054" width="12.6640625" style="476" customWidth="1"/>
    <col min="2055" max="2055" width="2.6640625" style="476" customWidth="1"/>
    <col min="2056" max="2056" width="6.5546875" style="476" customWidth="1"/>
    <col min="2057" max="2057" width="5.88671875" style="476" customWidth="1"/>
    <col min="2058" max="2058" width="1.6640625" style="476" customWidth="1"/>
    <col min="2059" max="2059" width="10.6640625" style="476" customWidth="1"/>
    <col min="2060" max="2060" width="1.6640625" style="476" customWidth="1"/>
    <col min="2061" max="2061" width="10.6640625" style="476" customWidth="1"/>
    <col min="2062" max="2062" width="1.6640625" style="476" customWidth="1"/>
    <col min="2063" max="2063" width="10.6640625" style="476" customWidth="1"/>
    <col min="2064" max="2064" width="1.6640625" style="476" customWidth="1"/>
    <col min="2065" max="2065" width="10.6640625" style="476" customWidth="1"/>
    <col min="2066" max="2066" width="1.6640625" style="476" customWidth="1"/>
    <col min="2067" max="2067" width="8.88671875" style="476"/>
    <col min="2068" max="2068" width="8.6640625" style="476" customWidth="1"/>
    <col min="2069" max="2069" width="0" style="476" hidden="1" customWidth="1"/>
    <col min="2070" max="2070" width="5.6640625" style="476" customWidth="1"/>
    <col min="2071" max="2304" width="8.88671875" style="476"/>
    <col min="2305" max="2306" width="3.33203125" style="476" customWidth="1"/>
    <col min="2307" max="2307" width="4.6640625" style="476" customWidth="1"/>
    <col min="2308" max="2308" width="2.88671875" style="476" customWidth="1"/>
    <col min="2309" max="2309" width="5.6640625" style="476" customWidth="1"/>
    <col min="2310" max="2310" width="12.6640625" style="476" customWidth="1"/>
    <col min="2311" max="2311" width="2.6640625" style="476" customWidth="1"/>
    <col min="2312" max="2312" width="6.5546875" style="476" customWidth="1"/>
    <col min="2313" max="2313" width="5.88671875" style="476" customWidth="1"/>
    <col min="2314" max="2314" width="1.6640625" style="476" customWidth="1"/>
    <col min="2315" max="2315" width="10.6640625" style="476" customWidth="1"/>
    <col min="2316" max="2316" width="1.6640625" style="476" customWidth="1"/>
    <col min="2317" max="2317" width="10.6640625" style="476" customWidth="1"/>
    <col min="2318" max="2318" width="1.6640625" style="476" customWidth="1"/>
    <col min="2319" max="2319" width="10.6640625" style="476" customWidth="1"/>
    <col min="2320" max="2320" width="1.6640625" style="476" customWidth="1"/>
    <col min="2321" max="2321" width="10.6640625" style="476" customWidth="1"/>
    <col min="2322" max="2322" width="1.6640625" style="476" customWidth="1"/>
    <col min="2323" max="2323" width="8.88671875" style="476"/>
    <col min="2324" max="2324" width="8.6640625" style="476" customWidth="1"/>
    <col min="2325" max="2325" width="0" style="476" hidden="1" customWidth="1"/>
    <col min="2326" max="2326" width="5.6640625" style="476" customWidth="1"/>
    <col min="2327" max="2560" width="8.88671875" style="476"/>
    <col min="2561" max="2562" width="3.33203125" style="476" customWidth="1"/>
    <col min="2563" max="2563" width="4.6640625" style="476" customWidth="1"/>
    <col min="2564" max="2564" width="2.88671875" style="476" customWidth="1"/>
    <col min="2565" max="2565" width="5.6640625" style="476" customWidth="1"/>
    <col min="2566" max="2566" width="12.6640625" style="476" customWidth="1"/>
    <col min="2567" max="2567" width="2.6640625" style="476" customWidth="1"/>
    <col min="2568" max="2568" width="6.5546875" style="476" customWidth="1"/>
    <col min="2569" max="2569" width="5.88671875" style="476" customWidth="1"/>
    <col min="2570" max="2570" width="1.6640625" style="476" customWidth="1"/>
    <col min="2571" max="2571" width="10.6640625" style="476" customWidth="1"/>
    <col min="2572" max="2572" width="1.6640625" style="476" customWidth="1"/>
    <col min="2573" max="2573" width="10.6640625" style="476" customWidth="1"/>
    <col min="2574" max="2574" width="1.6640625" style="476" customWidth="1"/>
    <col min="2575" max="2575" width="10.6640625" style="476" customWidth="1"/>
    <col min="2576" max="2576" width="1.6640625" style="476" customWidth="1"/>
    <col min="2577" max="2577" width="10.6640625" style="476" customWidth="1"/>
    <col min="2578" max="2578" width="1.6640625" style="476" customWidth="1"/>
    <col min="2579" max="2579" width="8.88671875" style="476"/>
    <col min="2580" max="2580" width="8.6640625" style="476" customWidth="1"/>
    <col min="2581" max="2581" width="0" style="476" hidden="1" customWidth="1"/>
    <col min="2582" max="2582" width="5.6640625" style="476" customWidth="1"/>
    <col min="2583" max="2816" width="8.88671875" style="476"/>
    <col min="2817" max="2818" width="3.33203125" style="476" customWidth="1"/>
    <col min="2819" max="2819" width="4.6640625" style="476" customWidth="1"/>
    <col min="2820" max="2820" width="2.88671875" style="476" customWidth="1"/>
    <col min="2821" max="2821" width="5.6640625" style="476" customWidth="1"/>
    <col min="2822" max="2822" width="12.6640625" style="476" customWidth="1"/>
    <col min="2823" max="2823" width="2.6640625" style="476" customWidth="1"/>
    <col min="2824" max="2824" width="6.5546875" style="476" customWidth="1"/>
    <col min="2825" max="2825" width="5.88671875" style="476" customWidth="1"/>
    <col min="2826" max="2826" width="1.6640625" style="476" customWidth="1"/>
    <col min="2827" max="2827" width="10.6640625" style="476" customWidth="1"/>
    <col min="2828" max="2828" width="1.6640625" style="476" customWidth="1"/>
    <col min="2829" max="2829" width="10.6640625" style="476" customWidth="1"/>
    <col min="2830" max="2830" width="1.6640625" style="476" customWidth="1"/>
    <col min="2831" max="2831" width="10.6640625" style="476" customWidth="1"/>
    <col min="2832" max="2832" width="1.6640625" style="476" customWidth="1"/>
    <col min="2833" max="2833" width="10.6640625" style="476" customWidth="1"/>
    <col min="2834" max="2834" width="1.6640625" style="476" customWidth="1"/>
    <col min="2835" max="2835" width="8.88671875" style="476"/>
    <col min="2836" max="2836" width="8.6640625" style="476" customWidth="1"/>
    <col min="2837" max="2837" width="0" style="476" hidden="1" customWidth="1"/>
    <col min="2838" max="2838" width="5.6640625" style="476" customWidth="1"/>
    <col min="2839" max="3072" width="8.88671875" style="476"/>
    <col min="3073" max="3074" width="3.33203125" style="476" customWidth="1"/>
    <col min="3075" max="3075" width="4.6640625" style="476" customWidth="1"/>
    <col min="3076" max="3076" width="2.88671875" style="476" customWidth="1"/>
    <col min="3077" max="3077" width="5.6640625" style="476" customWidth="1"/>
    <col min="3078" max="3078" width="12.6640625" style="476" customWidth="1"/>
    <col min="3079" max="3079" width="2.6640625" style="476" customWidth="1"/>
    <col min="3080" max="3080" width="6.5546875" style="476" customWidth="1"/>
    <col min="3081" max="3081" width="5.88671875" style="476" customWidth="1"/>
    <col min="3082" max="3082" width="1.6640625" style="476" customWidth="1"/>
    <col min="3083" max="3083" width="10.6640625" style="476" customWidth="1"/>
    <col min="3084" max="3084" width="1.6640625" style="476" customWidth="1"/>
    <col min="3085" max="3085" width="10.6640625" style="476" customWidth="1"/>
    <col min="3086" max="3086" width="1.6640625" style="476" customWidth="1"/>
    <col min="3087" max="3087" width="10.6640625" style="476" customWidth="1"/>
    <col min="3088" max="3088" width="1.6640625" style="476" customWidth="1"/>
    <col min="3089" max="3089" width="10.6640625" style="476" customWidth="1"/>
    <col min="3090" max="3090" width="1.6640625" style="476" customWidth="1"/>
    <col min="3091" max="3091" width="8.88671875" style="476"/>
    <col min="3092" max="3092" width="8.6640625" style="476" customWidth="1"/>
    <col min="3093" max="3093" width="0" style="476" hidden="1" customWidth="1"/>
    <col min="3094" max="3094" width="5.6640625" style="476" customWidth="1"/>
    <col min="3095" max="3328" width="8.88671875" style="476"/>
    <col min="3329" max="3330" width="3.33203125" style="476" customWidth="1"/>
    <col min="3331" max="3331" width="4.6640625" style="476" customWidth="1"/>
    <col min="3332" max="3332" width="2.88671875" style="476" customWidth="1"/>
    <col min="3333" max="3333" width="5.6640625" style="476" customWidth="1"/>
    <col min="3334" max="3334" width="12.6640625" style="476" customWidth="1"/>
    <col min="3335" max="3335" width="2.6640625" style="476" customWidth="1"/>
    <col min="3336" max="3336" width="6.5546875" style="476" customWidth="1"/>
    <col min="3337" max="3337" width="5.88671875" style="476" customWidth="1"/>
    <col min="3338" max="3338" width="1.6640625" style="476" customWidth="1"/>
    <col min="3339" max="3339" width="10.6640625" style="476" customWidth="1"/>
    <col min="3340" max="3340" width="1.6640625" style="476" customWidth="1"/>
    <col min="3341" max="3341" width="10.6640625" style="476" customWidth="1"/>
    <col min="3342" max="3342" width="1.6640625" style="476" customWidth="1"/>
    <col min="3343" max="3343" width="10.6640625" style="476" customWidth="1"/>
    <col min="3344" max="3344" width="1.6640625" style="476" customWidth="1"/>
    <col min="3345" max="3345" width="10.6640625" style="476" customWidth="1"/>
    <col min="3346" max="3346" width="1.6640625" style="476" customWidth="1"/>
    <col min="3347" max="3347" width="8.88671875" style="476"/>
    <col min="3348" max="3348" width="8.6640625" style="476" customWidth="1"/>
    <col min="3349" max="3349" width="0" style="476" hidden="1" customWidth="1"/>
    <col min="3350" max="3350" width="5.6640625" style="476" customWidth="1"/>
    <col min="3351" max="3584" width="8.88671875" style="476"/>
    <col min="3585" max="3586" width="3.33203125" style="476" customWidth="1"/>
    <col min="3587" max="3587" width="4.6640625" style="476" customWidth="1"/>
    <col min="3588" max="3588" width="2.88671875" style="476" customWidth="1"/>
    <col min="3589" max="3589" width="5.6640625" style="476" customWidth="1"/>
    <col min="3590" max="3590" width="12.6640625" style="476" customWidth="1"/>
    <col min="3591" max="3591" width="2.6640625" style="476" customWidth="1"/>
    <col min="3592" max="3592" width="6.5546875" style="476" customWidth="1"/>
    <col min="3593" max="3593" width="5.88671875" style="476" customWidth="1"/>
    <col min="3594" max="3594" width="1.6640625" style="476" customWidth="1"/>
    <col min="3595" max="3595" width="10.6640625" style="476" customWidth="1"/>
    <col min="3596" max="3596" width="1.6640625" style="476" customWidth="1"/>
    <col min="3597" max="3597" width="10.6640625" style="476" customWidth="1"/>
    <col min="3598" max="3598" width="1.6640625" style="476" customWidth="1"/>
    <col min="3599" max="3599" width="10.6640625" style="476" customWidth="1"/>
    <col min="3600" max="3600" width="1.6640625" style="476" customWidth="1"/>
    <col min="3601" max="3601" width="10.6640625" style="476" customWidth="1"/>
    <col min="3602" max="3602" width="1.6640625" style="476" customWidth="1"/>
    <col min="3603" max="3603" width="8.88671875" style="476"/>
    <col min="3604" max="3604" width="8.6640625" style="476" customWidth="1"/>
    <col min="3605" max="3605" width="0" style="476" hidden="1" customWidth="1"/>
    <col min="3606" max="3606" width="5.6640625" style="476" customWidth="1"/>
    <col min="3607" max="3840" width="8.88671875" style="476"/>
    <col min="3841" max="3842" width="3.33203125" style="476" customWidth="1"/>
    <col min="3843" max="3843" width="4.6640625" style="476" customWidth="1"/>
    <col min="3844" max="3844" width="2.88671875" style="476" customWidth="1"/>
    <col min="3845" max="3845" width="5.6640625" style="476" customWidth="1"/>
    <col min="3846" max="3846" width="12.6640625" style="476" customWidth="1"/>
    <col min="3847" max="3847" width="2.6640625" style="476" customWidth="1"/>
    <col min="3848" max="3848" width="6.5546875" style="476" customWidth="1"/>
    <col min="3849" max="3849" width="5.88671875" style="476" customWidth="1"/>
    <col min="3850" max="3850" width="1.6640625" style="476" customWidth="1"/>
    <col min="3851" max="3851" width="10.6640625" style="476" customWidth="1"/>
    <col min="3852" max="3852" width="1.6640625" style="476" customWidth="1"/>
    <col min="3853" max="3853" width="10.6640625" style="476" customWidth="1"/>
    <col min="3854" max="3854" width="1.6640625" style="476" customWidth="1"/>
    <col min="3855" max="3855" width="10.6640625" style="476" customWidth="1"/>
    <col min="3856" max="3856" width="1.6640625" style="476" customWidth="1"/>
    <col min="3857" max="3857" width="10.6640625" style="476" customWidth="1"/>
    <col min="3858" max="3858" width="1.6640625" style="476" customWidth="1"/>
    <col min="3859" max="3859" width="8.88671875" style="476"/>
    <col min="3860" max="3860" width="8.6640625" style="476" customWidth="1"/>
    <col min="3861" max="3861" width="0" style="476" hidden="1" customWidth="1"/>
    <col min="3862" max="3862" width="5.6640625" style="476" customWidth="1"/>
    <col min="3863" max="4096" width="8.88671875" style="476"/>
    <col min="4097" max="4098" width="3.33203125" style="476" customWidth="1"/>
    <col min="4099" max="4099" width="4.6640625" style="476" customWidth="1"/>
    <col min="4100" max="4100" width="2.88671875" style="476" customWidth="1"/>
    <col min="4101" max="4101" width="5.6640625" style="476" customWidth="1"/>
    <col min="4102" max="4102" width="12.6640625" style="476" customWidth="1"/>
    <col min="4103" max="4103" width="2.6640625" style="476" customWidth="1"/>
    <col min="4104" max="4104" width="6.5546875" style="476" customWidth="1"/>
    <col min="4105" max="4105" width="5.88671875" style="476" customWidth="1"/>
    <col min="4106" max="4106" width="1.6640625" style="476" customWidth="1"/>
    <col min="4107" max="4107" width="10.6640625" style="476" customWidth="1"/>
    <col min="4108" max="4108" width="1.6640625" style="476" customWidth="1"/>
    <col min="4109" max="4109" width="10.6640625" style="476" customWidth="1"/>
    <col min="4110" max="4110" width="1.6640625" style="476" customWidth="1"/>
    <col min="4111" max="4111" width="10.6640625" style="476" customWidth="1"/>
    <col min="4112" max="4112" width="1.6640625" style="476" customWidth="1"/>
    <col min="4113" max="4113" width="10.6640625" style="476" customWidth="1"/>
    <col min="4114" max="4114" width="1.6640625" style="476" customWidth="1"/>
    <col min="4115" max="4115" width="8.88671875" style="476"/>
    <col min="4116" max="4116" width="8.6640625" style="476" customWidth="1"/>
    <col min="4117" max="4117" width="0" style="476" hidden="1" customWidth="1"/>
    <col min="4118" max="4118" width="5.6640625" style="476" customWidth="1"/>
    <col min="4119" max="4352" width="8.88671875" style="476"/>
    <col min="4353" max="4354" width="3.33203125" style="476" customWidth="1"/>
    <col min="4355" max="4355" width="4.6640625" style="476" customWidth="1"/>
    <col min="4356" max="4356" width="2.88671875" style="476" customWidth="1"/>
    <col min="4357" max="4357" width="5.6640625" style="476" customWidth="1"/>
    <col min="4358" max="4358" width="12.6640625" style="476" customWidth="1"/>
    <col min="4359" max="4359" width="2.6640625" style="476" customWidth="1"/>
    <col min="4360" max="4360" width="6.5546875" style="476" customWidth="1"/>
    <col min="4361" max="4361" width="5.88671875" style="476" customWidth="1"/>
    <col min="4362" max="4362" width="1.6640625" style="476" customWidth="1"/>
    <col min="4363" max="4363" width="10.6640625" style="476" customWidth="1"/>
    <col min="4364" max="4364" width="1.6640625" style="476" customWidth="1"/>
    <col min="4365" max="4365" width="10.6640625" style="476" customWidth="1"/>
    <col min="4366" max="4366" width="1.6640625" style="476" customWidth="1"/>
    <col min="4367" max="4367" width="10.6640625" style="476" customWidth="1"/>
    <col min="4368" max="4368" width="1.6640625" style="476" customWidth="1"/>
    <col min="4369" max="4369" width="10.6640625" style="476" customWidth="1"/>
    <col min="4370" max="4370" width="1.6640625" style="476" customWidth="1"/>
    <col min="4371" max="4371" width="8.88671875" style="476"/>
    <col min="4372" max="4372" width="8.6640625" style="476" customWidth="1"/>
    <col min="4373" max="4373" width="0" style="476" hidden="1" customWidth="1"/>
    <col min="4374" max="4374" width="5.6640625" style="476" customWidth="1"/>
    <col min="4375" max="4608" width="8.88671875" style="476"/>
    <col min="4609" max="4610" width="3.33203125" style="476" customWidth="1"/>
    <col min="4611" max="4611" width="4.6640625" style="476" customWidth="1"/>
    <col min="4612" max="4612" width="2.88671875" style="476" customWidth="1"/>
    <col min="4613" max="4613" width="5.6640625" style="476" customWidth="1"/>
    <col min="4614" max="4614" width="12.6640625" style="476" customWidth="1"/>
    <col min="4615" max="4615" width="2.6640625" style="476" customWidth="1"/>
    <col min="4616" max="4616" width="6.5546875" style="476" customWidth="1"/>
    <col min="4617" max="4617" width="5.88671875" style="476" customWidth="1"/>
    <col min="4618" max="4618" width="1.6640625" style="476" customWidth="1"/>
    <col min="4619" max="4619" width="10.6640625" style="476" customWidth="1"/>
    <col min="4620" max="4620" width="1.6640625" style="476" customWidth="1"/>
    <col min="4621" max="4621" width="10.6640625" style="476" customWidth="1"/>
    <col min="4622" max="4622" width="1.6640625" style="476" customWidth="1"/>
    <col min="4623" max="4623" width="10.6640625" style="476" customWidth="1"/>
    <col min="4624" max="4624" width="1.6640625" style="476" customWidth="1"/>
    <col min="4625" max="4625" width="10.6640625" style="476" customWidth="1"/>
    <col min="4626" max="4626" width="1.6640625" style="476" customWidth="1"/>
    <col min="4627" max="4627" width="8.88671875" style="476"/>
    <col min="4628" max="4628" width="8.6640625" style="476" customWidth="1"/>
    <col min="4629" max="4629" width="0" style="476" hidden="1" customWidth="1"/>
    <col min="4630" max="4630" width="5.6640625" style="476" customWidth="1"/>
    <col min="4631" max="4864" width="8.88671875" style="476"/>
    <col min="4865" max="4866" width="3.33203125" style="476" customWidth="1"/>
    <col min="4867" max="4867" width="4.6640625" style="476" customWidth="1"/>
    <col min="4868" max="4868" width="2.88671875" style="476" customWidth="1"/>
    <col min="4869" max="4869" width="5.6640625" style="476" customWidth="1"/>
    <col min="4870" max="4870" width="12.6640625" style="476" customWidth="1"/>
    <col min="4871" max="4871" width="2.6640625" style="476" customWidth="1"/>
    <col min="4872" max="4872" width="6.5546875" style="476" customWidth="1"/>
    <col min="4873" max="4873" width="5.88671875" style="476" customWidth="1"/>
    <col min="4874" max="4874" width="1.6640625" style="476" customWidth="1"/>
    <col min="4875" max="4875" width="10.6640625" style="476" customWidth="1"/>
    <col min="4876" max="4876" width="1.6640625" style="476" customWidth="1"/>
    <col min="4877" max="4877" width="10.6640625" style="476" customWidth="1"/>
    <col min="4878" max="4878" width="1.6640625" style="476" customWidth="1"/>
    <col min="4879" max="4879" width="10.6640625" style="476" customWidth="1"/>
    <col min="4880" max="4880" width="1.6640625" style="476" customWidth="1"/>
    <col min="4881" max="4881" width="10.6640625" style="476" customWidth="1"/>
    <col min="4882" max="4882" width="1.6640625" style="476" customWidth="1"/>
    <col min="4883" max="4883" width="8.88671875" style="476"/>
    <col min="4884" max="4884" width="8.6640625" style="476" customWidth="1"/>
    <col min="4885" max="4885" width="0" style="476" hidden="1" customWidth="1"/>
    <col min="4886" max="4886" width="5.6640625" style="476" customWidth="1"/>
    <col min="4887" max="5120" width="8.88671875" style="476"/>
    <col min="5121" max="5122" width="3.33203125" style="476" customWidth="1"/>
    <col min="5123" max="5123" width="4.6640625" style="476" customWidth="1"/>
    <col min="5124" max="5124" width="2.88671875" style="476" customWidth="1"/>
    <col min="5125" max="5125" width="5.6640625" style="476" customWidth="1"/>
    <col min="5126" max="5126" width="12.6640625" style="476" customWidth="1"/>
    <col min="5127" max="5127" width="2.6640625" style="476" customWidth="1"/>
    <col min="5128" max="5128" width="6.5546875" style="476" customWidth="1"/>
    <col min="5129" max="5129" width="5.88671875" style="476" customWidth="1"/>
    <col min="5130" max="5130" width="1.6640625" style="476" customWidth="1"/>
    <col min="5131" max="5131" width="10.6640625" style="476" customWidth="1"/>
    <col min="5132" max="5132" width="1.6640625" style="476" customWidth="1"/>
    <col min="5133" max="5133" width="10.6640625" style="476" customWidth="1"/>
    <col min="5134" max="5134" width="1.6640625" style="476" customWidth="1"/>
    <col min="5135" max="5135" width="10.6640625" style="476" customWidth="1"/>
    <col min="5136" max="5136" width="1.6640625" style="476" customWidth="1"/>
    <col min="5137" max="5137" width="10.6640625" style="476" customWidth="1"/>
    <col min="5138" max="5138" width="1.6640625" style="476" customWidth="1"/>
    <col min="5139" max="5139" width="8.88671875" style="476"/>
    <col min="5140" max="5140" width="8.6640625" style="476" customWidth="1"/>
    <col min="5141" max="5141" width="0" style="476" hidden="1" customWidth="1"/>
    <col min="5142" max="5142" width="5.6640625" style="476" customWidth="1"/>
    <col min="5143" max="5376" width="8.88671875" style="476"/>
    <col min="5377" max="5378" width="3.33203125" style="476" customWidth="1"/>
    <col min="5379" max="5379" width="4.6640625" style="476" customWidth="1"/>
    <col min="5380" max="5380" width="2.88671875" style="476" customWidth="1"/>
    <col min="5381" max="5381" width="5.6640625" style="476" customWidth="1"/>
    <col min="5382" max="5382" width="12.6640625" style="476" customWidth="1"/>
    <col min="5383" max="5383" width="2.6640625" style="476" customWidth="1"/>
    <col min="5384" max="5384" width="6.5546875" style="476" customWidth="1"/>
    <col min="5385" max="5385" width="5.88671875" style="476" customWidth="1"/>
    <col min="5386" max="5386" width="1.6640625" style="476" customWidth="1"/>
    <col min="5387" max="5387" width="10.6640625" style="476" customWidth="1"/>
    <col min="5388" max="5388" width="1.6640625" style="476" customWidth="1"/>
    <col min="5389" max="5389" width="10.6640625" style="476" customWidth="1"/>
    <col min="5390" max="5390" width="1.6640625" style="476" customWidth="1"/>
    <col min="5391" max="5391" width="10.6640625" style="476" customWidth="1"/>
    <col min="5392" max="5392" width="1.6640625" style="476" customWidth="1"/>
    <col min="5393" max="5393" width="10.6640625" style="476" customWidth="1"/>
    <col min="5394" max="5394" width="1.6640625" style="476" customWidth="1"/>
    <col min="5395" max="5395" width="8.88671875" style="476"/>
    <col min="5396" max="5396" width="8.6640625" style="476" customWidth="1"/>
    <col min="5397" max="5397" width="0" style="476" hidden="1" customWidth="1"/>
    <col min="5398" max="5398" width="5.6640625" style="476" customWidth="1"/>
    <col min="5399" max="5632" width="8.88671875" style="476"/>
    <col min="5633" max="5634" width="3.33203125" style="476" customWidth="1"/>
    <col min="5635" max="5635" width="4.6640625" style="476" customWidth="1"/>
    <col min="5636" max="5636" width="2.88671875" style="476" customWidth="1"/>
    <col min="5637" max="5637" width="5.6640625" style="476" customWidth="1"/>
    <col min="5638" max="5638" width="12.6640625" style="476" customWidth="1"/>
    <col min="5639" max="5639" width="2.6640625" style="476" customWidth="1"/>
    <col min="5640" max="5640" width="6.5546875" style="476" customWidth="1"/>
    <col min="5641" max="5641" width="5.88671875" style="476" customWidth="1"/>
    <col min="5642" max="5642" width="1.6640625" style="476" customWidth="1"/>
    <col min="5643" max="5643" width="10.6640625" style="476" customWidth="1"/>
    <col min="5644" max="5644" width="1.6640625" style="476" customWidth="1"/>
    <col min="5645" max="5645" width="10.6640625" style="476" customWidth="1"/>
    <col min="5646" max="5646" width="1.6640625" style="476" customWidth="1"/>
    <col min="5647" max="5647" width="10.6640625" style="476" customWidth="1"/>
    <col min="5648" max="5648" width="1.6640625" style="476" customWidth="1"/>
    <col min="5649" max="5649" width="10.6640625" style="476" customWidth="1"/>
    <col min="5650" max="5650" width="1.6640625" style="476" customWidth="1"/>
    <col min="5651" max="5651" width="8.88671875" style="476"/>
    <col min="5652" max="5652" width="8.6640625" style="476" customWidth="1"/>
    <col min="5653" max="5653" width="0" style="476" hidden="1" customWidth="1"/>
    <col min="5654" max="5654" width="5.6640625" style="476" customWidth="1"/>
    <col min="5655" max="5888" width="8.88671875" style="476"/>
    <col min="5889" max="5890" width="3.33203125" style="476" customWidth="1"/>
    <col min="5891" max="5891" width="4.6640625" style="476" customWidth="1"/>
    <col min="5892" max="5892" width="2.88671875" style="476" customWidth="1"/>
    <col min="5893" max="5893" width="5.6640625" style="476" customWidth="1"/>
    <col min="5894" max="5894" width="12.6640625" style="476" customWidth="1"/>
    <col min="5895" max="5895" width="2.6640625" style="476" customWidth="1"/>
    <col min="5896" max="5896" width="6.5546875" style="476" customWidth="1"/>
    <col min="5897" max="5897" width="5.88671875" style="476" customWidth="1"/>
    <col min="5898" max="5898" width="1.6640625" style="476" customWidth="1"/>
    <col min="5899" max="5899" width="10.6640625" style="476" customWidth="1"/>
    <col min="5900" max="5900" width="1.6640625" style="476" customWidth="1"/>
    <col min="5901" max="5901" width="10.6640625" style="476" customWidth="1"/>
    <col min="5902" max="5902" width="1.6640625" style="476" customWidth="1"/>
    <col min="5903" max="5903" width="10.6640625" style="476" customWidth="1"/>
    <col min="5904" max="5904" width="1.6640625" style="476" customWidth="1"/>
    <col min="5905" max="5905" width="10.6640625" style="476" customWidth="1"/>
    <col min="5906" max="5906" width="1.6640625" style="476" customWidth="1"/>
    <col min="5907" max="5907" width="8.88671875" style="476"/>
    <col min="5908" max="5908" width="8.6640625" style="476" customWidth="1"/>
    <col min="5909" max="5909" width="0" style="476" hidden="1" customWidth="1"/>
    <col min="5910" max="5910" width="5.6640625" style="476" customWidth="1"/>
    <col min="5911" max="6144" width="8.88671875" style="476"/>
    <col min="6145" max="6146" width="3.33203125" style="476" customWidth="1"/>
    <col min="6147" max="6147" width="4.6640625" style="476" customWidth="1"/>
    <col min="6148" max="6148" width="2.88671875" style="476" customWidth="1"/>
    <col min="6149" max="6149" width="5.6640625" style="476" customWidth="1"/>
    <col min="6150" max="6150" width="12.6640625" style="476" customWidth="1"/>
    <col min="6151" max="6151" width="2.6640625" style="476" customWidth="1"/>
    <col min="6152" max="6152" width="6.5546875" style="476" customWidth="1"/>
    <col min="6153" max="6153" width="5.88671875" style="476" customWidth="1"/>
    <col min="6154" max="6154" width="1.6640625" style="476" customWidth="1"/>
    <col min="6155" max="6155" width="10.6640625" style="476" customWidth="1"/>
    <col min="6156" max="6156" width="1.6640625" style="476" customWidth="1"/>
    <col min="6157" max="6157" width="10.6640625" style="476" customWidth="1"/>
    <col min="6158" max="6158" width="1.6640625" style="476" customWidth="1"/>
    <col min="6159" max="6159" width="10.6640625" style="476" customWidth="1"/>
    <col min="6160" max="6160" width="1.6640625" style="476" customWidth="1"/>
    <col min="6161" max="6161" width="10.6640625" style="476" customWidth="1"/>
    <col min="6162" max="6162" width="1.6640625" style="476" customWidth="1"/>
    <col min="6163" max="6163" width="8.88671875" style="476"/>
    <col min="6164" max="6164" width="8.6640625" style="476" customWidth="1"/>
    <col min="6165" max="6165" width="0" style="476" hidden="1" customWidth="1"/>
    <col min="6166" max="6166" width="5.6640625" style="476" customWidth="1"/>
    <col min="6167" max="6400" width="8.88671875" style="476"/>
    <col min="6401" max="6402" width="3.33203125" style="476" customWidth="1"/>
    <col min="6403" max="6403" width="4.6640625" style="476" customWidth="1"/>
    <col min="6404" max="6404" width="2.88671875" style="476" customWidth="1"/>
    <col min="6405" max="6405" width="5.6640625" style="476" customWidth="1"/>
    <col min="6406" max="6406" width="12.6640625" style="476" customWidth="1"/>
    <col min="6407" max="6407" width="2.6640625" style="476" customWidth="1"/>
    <col min="6408" max="6408" width="6.5546875" style="476" customWidth="1"/>
    <col min="6409" max="6409" width="5.88671875" style="476" customWidth="1"/>
    <col min="6410" max="6410" width="1.6640625" style="476" customWidth="1"/>
    <col min="6411" max="6411" width="10.6640625" style="476" customWidth="1"/>
    <col min="6412" max="6412" width="1.6640625" style="476" customWidth="1"/>
    <col min="6413" max="6413" width="10.6640625" style="476" customWidth="1"/>
    <col min="6414" max="6414" width="1.6640625" style="476" customWidth="1"/>
    <col min="6415" max="6415" width="10.6640625" style="476" customWidth="1"/>
    <col min="6416" max="6416" width="1.6640625" style="476" customWidth="1"/>
    <col min="6417" max="6417" width="10.6640625" style="476" customWidth="1"/>
    <col min="6418" max="6418" width="1.6640625" style="476" customWidth="1"/>
    <col min="6419" max="6419" width="8.88671875" style="476"/>
    <col min="6420" max="6420" width="8.6640625" style="476" customWidth="1"/>
    <col min="6421" max="6421" width="0" style="476" hidden="1" customWidth="1"/>
    <col min="6422" max="6422" width="5.6640625" style="476" customWidth="1"/>
    <col min="6423" max="6656" width="8.88671875" style="476"/>
    <col min="6657" max="6658" width="3.33203125" style="476" customWidth="1"/>
    <col min="6659" max="6659" width="4.6640625" style="476" customWidth="1"/>
    <col min="6660" max="6660" width="2.88671875" style="476" customWidth="1"/>
    <col min="6661" max="6661" width="5.6640625" style="476" customWidth="1"/>
    <col min="6662" max="6662" width="12.6640625" style="476" customWidth="1"/>
    <col min="6663" max="6663" width="2.6640625" style="476" customWidth="1"/>
    <col min="6664" max="6664" width="6.5546875" style="476" customWidth="1"/>
    <col min="6665" max="6665" width="5.88671875" style="476" customWidth="1"/>
    <col min="6666" max="6666" width="1.6640625" style="476" customWidth="1"/>
    <col min="6667" max="6667" width="10.6640625" style="476" customWidth="1"/>
    <col min="6668" max="6668" width="1.6640625" style="476" customWidth="1"/>
    <col min="6669" max="6669" width="10.6640625" style="476" customWidth="1"/>
    <col min="6670" max="6670" width="1.6640625" style="476" customWidth="1"/>
    <col min="6671" max="6671" width="10.6640625" style="476" customWidth="1"/>
    <col min="6672" max="6672" width="1.6640625" style="476" customWidth="1"/>
    <col min="6673" max="6673" width="10.6640625" style="476" customWidth="1"/>
    <col min="6674" max="6674" width="1.6640625" style="476" customWidth="1"/>
    <col min="6675" max="6675" width="8.88671875" style="476"/>
    <col min="6676" max="6676" width="8.6640625" style="476" customWidth="1"/>
    <col min="6677" max="6677" width="0" style="476" hidden="1" customWidth="1"/>
    <col min="6678" max="6678" width="5.6640625" style="476" customWidth="1"/>
    <col min="6679" max="6912" width="8.88671875" style="476"/>
    <col min="6913" max="6914" width="3.33203125" style="476" customWidth="1"/>
    <col min="6915" max="6915" width="4.6640625" style="476" customWidth="1"/>
    <col min="6916" max="6916" width="2.88671875" style="476" customWidth="1"/>
    <col min="6917" max="6917" width="5.6640625" style="476" customWidth="1"/>
    <col min="6918" max="6918" width="12.6640625" style="476" customWidth="1"/>
    <col min="6919" max="6919" width="2.6640625" style="476" customWidth="1"/>
    <col min="6920" max="6920" width="6.5546875" style="476" customWidth="1"/>
    <col min="6921" max="6921" width="5.88671875" style="476" customWidth="1"/>
    <col min="6922" max="6922" width="1.6640625" style="476" customWidth="1"/>
    <col min="6923" max="6923" width="10.6640625" style="476" customWidth="1"/>
    <col min="6924" max="6924" width="1.6640625" style="476" customWidth="1"/>
    <col min="6925" max="6925" width="10.6640625" style="476" customWidth="1"/>
    <col min="6926" max="6926" width="1.6640625" style="476" customWidth="1"/>
    <col min="6927" max="6927" width="10.6640625" style="476" customWidth="1"/>
    <col min="6928" max="6928" width="1.6640625" style="476" customWidth="1"/>
    <col min="6929" max="6929" width="10.6640625" style="476" customWidth="1"/>
    <col min="6930" max="6930" width="1.6640625" style="476" customWidth="1"/>
    <col min="6931" max="6931" width="8.88671875" style="476"/>
    <col min="6932" max="6932" width="8.6640625" style="476" customWidth="1"/>
    <col min="6933" max="6933" width="0" style="476" hidden="1" customWidth="1"/>
    <col min="6934" max="6934" width="5.6640625" style="476" customWidth="1"/>
    <col min="6935" max="7168" width="8.88671875" style="476"/>
    <col min="7169" max="7170" width="3.33203125" style="476" customWidth="1"/>
    <col min="7171" max="7171" width="4.6640625" style="476" customWidth="1"/>
    <col min="7172" max="7172" width="2.88671875" style="476" customWidth="1"/>
    <col min="7173" max="7173" width="5.6640625" style="476" customWidth="1"/>
    <col min="7174" max="7174" width="12.6640625" style="476" customWidth="1"/>
    <col min="7175" max="7175" width="2.6640625" style="476" customWidth="1"/>
    <col min="7176" max="7176" width="6.5546875" style="476" customWidth="1"/>
    <col min="7177" max="7177" width="5.88671875" style="476" customWidth="1"/>
    <col min="7178" max="7178" width="1.6640625" style="476" customWidth="1"/>
    <col min="7179" max="7179" width="10.6640625" style="476" customWidth="1"/>
    <col min="7180" max="7180" width="1.6640625" style="476" customWidth="1"/>
    <col min="7181" max="7181" width="10.6640625" style="476" customWidth="1"/>
    <col min="7182" max="7182" width="1.6640625" style="476" customWidth="1"/>
    <col min="7183" max="7183" width="10.6640625" style="476" customWidth="1"/>
    <col min="7184" max="7184" width="1.6640625" style="476" customWidth="1"/>
    <col min="7185" max="7185" width="10.6640625" style="476" customWidth="1"/>
    <col min="7186" max="7186" width="1.6640625" style="476" customWidth="1"/>
    <col min="7187" max="7187" width="8.88671875" style="476"/>
    <col min="7188" max="7188" width="8.6640625" style="476" customWidth="1"/>
    <col min="7189" max="7189" width="0" style="476" hidden="1" customWidth="1"/>
    <col min="7190" max="7190" width="5.6640625" style="476" customWidth="1"/>
    <col min="7191" max="7424" width="8.88671875" style="476"/>
    <col min="7425" max="7426" width="3.33203125" style="476" customWidth="1"/>
    <col min="7427" max="7427" width="4.6640625" style="476" customWidth="1"/>
    <col min="7428" max="7428" width="2.88671875" style="476" customWidth="1"/>
    <col min="7429" max="7429" width="5.6640625" style="476" customWidth="1"/>
    <col min="7430" max="7430" width="12.6640625" style="476" customWidth="1"/>
    <col min="7431" max="7431" width="2.6640625" style="476" customWidth="1"/>
    <col min="7432" max="7432" width="6.5546875" style="476" customWidth="1"/>
    <col min="7433" max="7433" width="5.88671875" style="476" customWidth="1"/>
    <col min="7434" max="7434" width="1.6640625" style="476" customWidth="1"/>
    <col min="7435" max="7435" width="10.6640625" style="476" customWidth="1"/>
    <col min="7436" max="7436" width="1.6640625" style="476" customWidth="1"/>
    <col min="7437" max="7437" width="10.6640625" style="476" customWidth="1"/>
    <col min="7438" max="7438" width="1.6640625" style="476" customWidth="1"/>
    <col min="7439" max="7439" width="10.6640625" style="476" customWidth="1"/>
    <col min="7440" max="7440" width="1.6640625" style="476" customWidth="1"/>
    <col min="7441" max="7441" width="10.6640625" style="476" customWidth="1"/>
    <col min="7442" max="7442" width="1.6640625" style="476" customWidth="1"/>
    <col min="7443" max="7443" width="8.88671875" style="476"/>
    <col min="7444" max="7444" width="8.6640625" style="476" customWidth="1"/>
    <col min="7445" max="7445" width="0" style="476" hidden="1" customWidth="1"/>
    <col min="7446" max="7446" width="5.6640625" style="476" customWidth="1"/>
    <col min="7447" max="7680" width="8.88671875" style="476"/>
    <col min="7681" max="7682" width="3.33203125" style="476" customWidth="1"/>
    <col min="7683" max="7683" width="4.6640625" style="476" customWidth="1"/>
    <col min="7684" max="7684" width="2.88671875" style="476" customWidth="1"/>
    <col min="7685" max="7685" width="5.6640625" style="476" customWidth="1"/>
    <col min="7686" max="7686" width="12.6640625" style="476" customWidth="1"/>
    <col min="7687" max="7687" width="2.6640625" style="476" customWidth="1"/>
    <col min="7688" max="7688" width="6.5546875" style="476" customWidth="1"/>
    <col min="7689" max="7689" width="5.88671875" style="476" customWidth="1"/>
    <col min="7690" max="7690" width="1.6640625" style="476" customWidth="1"/>
    <col min="7691" max="7691" width="10.6640625" style="476" customWidth="1"/>
    <col min="7692" max="7692" width="1.6640625" style="476" customWidth="1"/>
    <col min="7693" max="7693" width="10.6640625" style="476" customWidth="1"/>
    <col min="7694" max="7694" width="1.6640625" style="476" customWidth="1"/>
    <col min="7695" max="7695" width="10.6640625" style="476" customWidth="1"/>
    <col min="7696" max="7696" width="1.6640625" style="476" customWidth="1"/>
    <col min="7697" max="7697" width="10.6640625" style="476" customWidth="1"/>
    <col min="7698" max="7698" width="1.6640625" style="476" customWidth="1"/>
    <col min="7699" max="7699" width="8.88671875" style="476"/>
    <col min="7700" max="7700" width="8.6640625" style="476" customWidth="1"/>
    <col min="7701" max="7701" width="0" style="476" hidden="1" customWidth="1"/>
    <col min="7702" max="7702" width="5.6640625" style="476" customWidth="1"/>
    <col min="7703" max="7936" width="8.88671875" style="476"/>
    <col min="7937" max="7938" width="3.33203125" style="476" customWidth="1"/>
    <col min="7939" max="7939" width="4.6640625" style="476" customWidth="1"/>
    <col min="7940" max="7940" width="2.88671875" style="476" customWidth="1"/>
    <col min="7941" max="7941" width="5.6640625" style="476" customWidth="1"/>
    <col min="7942" max="7942" width="12.6640625" style="476" customWidth="1"/>
    <col min="7943" max="7943" width="2.6640625" style="476" customWidth="1"/>
    <col min="7944" max="7944" width="6.5546875" style="476" customWidth="1"/>
    <col min="7945" max="7945" width="5.88671875" style="476" customWidth="1"/>
    <col min="7946" max="7946" width="1.6640625" style="476" customWidth="1"/>
    <col min="7947" max="7947" width="10.6640625" style="476" customWidth="1"/>
    <col min="7948" max="7948" width="1.6640625" style="476" customWidth="1"/>
    <col min="7949" max="7949" width="10.6640625" style="476" customWidth="1"/>
    <col min="7950" max="7950" width="1.6640625" style="476" customWidth="1"/>
    <col min="7951" max="7951" width="10.6640625" style="476" customWidth="1"/>
    <col min="7952" max="7952" width="1.6640625" style="476" customWidth="1"/>
    <col min="7953" max="7953" width="10.6640625" style="476" customWidth="1"/>
    <col min="7954" max="7954" width="1.6640625" style="476" customWidth="1"/>
    <col min="7955" max="7955" width="8.88671875" style="476"/>
    <col min="7956" max="7956" width="8.6640625" style="476" customWidth="1"/>
    <col min="7957" max="7957" width="0" style="476" hidden="1" customWidth="1"/>
    <col min="7958" max="7958" width="5.6640625" style="476" customWidth="1"/>
    <col min="7959" max="8192" width="8.88671875" style="476"/>
    <col min="8193" max="8194" width="3.33203125" style="476" customWidth="1"/>
    <col min="8195" max="8195" width="4.6640625" style="476" customWidth="1"/>
    <col min="8196" max="8196" width="2.88671875" style="476" customWidth="1"/>
    <col min="8197" max="8197" width="5.6640625" style="476" customWidth="1"/>
    <col min="8198" max="8198" width="12.6640625" style="476" customWidth="1"/>
    <col min="8199" max="8199" width="2.6640625" style="476" customWidth="1"/>
    <col min="8200" max="8200" width="6.5546875" style="476" customWidth="1"/>
    <col min="8201" max="8201" width="5.88671875" style="476" customWidth="1"/>
    <col min="8202" max="8202" width="1.6640625" style="476" customWidth="1"/>
    <col min="8203" max="8203" width="10.6640625" style="476" customWidth="1"/>
    <col min="8204" max="8204" width="1.6640625" style="476" customWidth="1"/>
    <col min="8205" max="8205" width="10.6640625" style="476" customWidth="1"/>
    <col min="8206" max="8206" width="1.6640625" style="476" customWidth="1"/>
    <col min="8207" max="8207" width="10.6640625" style="476" customWidth="1"/>
    <col min="8208" max="8208" width="1.6640625" style="476" customWidth="1"/>
    <col min="8209" max="8209" width="10.6640625" style="476" customWidth="1"/>
    <col min="8210" max="8210" width="1.6640625" style="476" customWidth="1"/>
    <col min="8211" max="8211" width="8.88671875" style="476"/>
    <col min="8212" max="8212" width="8.6640625" style="476" customWidth="1"/>
    <col min="8213" max="8213" width="0" style="476" hidden="1" customWidth="1"/>
    <col min="8214" max="8214" width="5.6640625" style="476" customWidth="1"/>
    <col min="8215" max="8448" width="8.88671875" style="476"/>
    <col min="8449" max="8450" width="3.33203125" style="476" customWidth="1"/>
    <col min="8451" max="8451" width="4.6640625" style="476" customWidth="1"/>
    <col min="8452" max="8452" width="2.88671875" style="476" customWidth="1"/>
    <col min="8453" max="8453" width="5.6640625" style="476" customWidth="1"/>
    <col min="8454" max="8454" width="12.6640625" style="476" customWidth="1"/>
    <col min="8455" max="8455" width="2.6640625" style="476" customWidth="1"/>
    <col min="8456" max="8456" width="6.5546875" style="476" customWidth="1"/>
    <col min="8457" max="8457" width="5.88671875" style="476" customWidth="1"/>
    <col min="8458" max="8458" width="1.6640625" style="476" customWidth="1"/>
    <col min="8459" max="8459" width="10.6640625" style="476" customWidth="1"/>
    <col min="8460" max="8460" width="1.6640625" style="476" customWidth="1"/>
    <col min="8461" max="8461" width="10.6640625" style="476" customWidth="1"/>
    <col min="8462" max="8462" width="1.6640625" style="476" customWidth="1"/>
    <col min="8463" max="8463" width="10.6640625" style="476" customWidth="1"/>
    <col min="8464" max="8464" width="1.6640625" style="476" customWidth="1"/>
    <col min="8465" max="8465" width="10.6640625" style="476" customWidth="1"/>
    <col min="8466" max="8466" width="1.6640625" style="476" customWidth="1"/>
    <col min="8467" max="8467" width="8.88671875" style="476"/>
    <col min="8468" max="8468" width="8.6640625" style="476" customWidth="1"/>
    <col min="8469" max="8469" width="0" style="476" hidden="1" customWidth="1"/>
    <col min="8470" max="8470" width="5.6640625" style="476" customWidth="1"/>
    <col min="8471" max="8704" width="8.88671875" style="476"/>
    <col min="8705" max="8706" width="3.33203125" style="476" customWidth="1"/>
    <col min="8707" max="8707" width="4.6640625" style="476" customWidth="1"/>
    <col min="8708" max="8708" width="2.88671875" style="476" customWidth="1"/>
    <col min="8709" max="8709" width="5.6640625" style="476" customWidth="1"/>
    <col min="8710" max="8710" width="12.6640625" style="476" customWidth="1"/>
    <col min="8711" max="8711" width="2.6640625" style="476" customWidth="1"/>
    <col min="8712" max="8712" width="6.5546875" style="476" customWidth="1"/>
    <col min="8713" max="8713" width="5.88671875" style="476" customWidth="1"/>
    <col min="8714" max="8714" width="1.6640625" style="476" customWidth="1"/>
    <col min="8715" max="8715" width="10.6640625" style="476" customWidth="1"/>
    <col min="8716" max="8716" width="1.6640625" style="476" customWidth="1"/>
    <col min="8717" max="8717" width="10.6640625" style="476" customWidth="1"/>
    <col min="8718" max="8718" width="1.6640625" style="476" customWidth="1"/>
    <col min="8719" max="8719" width="10.6640625" style="476" customWidth="1"/>
    <col min="8720" max="8720" width="1.6640625" style="476" customWidth="1"/>
    <col min="8721" max="8721" width="10.6640625" style="476" customWidth="1"/>
    <col min="8722" max="8722" width="1.6640625" style="476" customWidth="1"/>
    <col min="8723" max="8723" width="8.88671875" style="476"/>
    <col min="8724" max="8724" width="8.6640625" style="476" customWidth="1"/>
    <col min="8725" max="8725" width="0" style="476" hidden="1" customWidth="1"/>
    <col min="8726" max="8726" width="5.6640625" style="476" customWidth="1"/>
    <col min="8727" max="8960" width="8.88671875" style="476"/>
    <col min="8961" max="8962" width="3.33203125" style="476" customWidth="1"/>
    <col min="8963" max="8963" width="4.6640625" style="476" customWidth="1"/>
    <col min="8964" max="8964" width="2.88671875" style="476" customWidth="1"/>
    <col min="8965" max="8965" width="5.6640625" style="476" customWidth="1"/>
    <col min="8966" max="8966" width="12.6640625" style="476" customWidth="1"/>
    <col min="8967" max="8967" width="2.6640625" style="476" customWidth="1"/>
    <col min="8968" max="8968" width="6.5546875" style="476" customWidth="1"/>
    <col min="8969" max="8969" width="5.88671875" style="476" customWidth="1"/>
    <col min="8970" max="8970" width="1.6640625" style="476" customWidth="1"/>
    <col min="8971" max="8971" width="10.6640625" style="476" customWidth="1"/>
    <col min="8972" max="8972" width="1.6640625" style="476" customWidth="1"/>
    <col min="8973" max="8973" width="10.6640625" style="476" customWidth="1"/>
    <col min="8974" max="8974" width="1.6640625" style="476" customWidth="1"/>
    <col min="8975" max="8975" width="10.6640625" style="476" customWidth="1"/>
    <col min="8976" max="8976" width="1.6640625" style="476" customWidth="1"/>
    <col min="8977" max="8977" width="10.6640625" style="476" customWidth="1"/>
    <col min="8978" max="8978" width="1.6640625" style="476" customWidth="1"/>
    <col min="8979" max="8979" width="8.88671875" style="476"/>
    <col min="8980" max="8980" width="8.6640625" style="476" customWidth="1"/>
    <col min="8981" max="8981" width="0" style="476" hidden="1" customWidth="1"/>
    <col min="8982" max="8982" width="5.6640625" style="476" customWidth="1"/>
    <col min="8983" max="9216" width="8.88671875" style="476"/>
    <col min="9217" max="9218" width="3.33203125" style="476" customWidth="1"/>
    <col min="9219" max="9219" width="4.6640625" style="476" customWidth="1"/>
    <col min="9220" max="9220" width="2.88671875" style="476" customWidth="1"/>
    <col min="9221" max="9221" width="5.6640625" style="476" customWidth="1"/>
    <col min="9222" max="9222" width="12.6640625" style="476" customWidth="1"/>
    <col min="9223" max="9223" width="2.6640625" style="476" customWidth="1"/>
    <col min="9224" max="9224" width="6.5546875" style="476" customWidth="1"/>
    <col min="9225" max="9225" width="5.88671875" style="476" customWidth="1"/>
    <col min="9226" max="9226" width="1.6640625" style="476" customWidth="1"/>
    <col min="9227" max="9227" width="10.6640625" style="476" customWidth="1"/>
    <col min="9228" max="9228" width="1.6640625" style="476" customWidth="1"/>
    <col min="9229" max="9229" width="10.6640625" style="476" customWidth="1"/>
    <col min="9230" max="9230" width="1.6640625" style="476" customWidth="1"/>
    <col min="9231" max="9231" width="10.6640625" style="476" customWidth="1"/>
    <col min="9232" max="9232" width="1.6640625" style="476" customWidth="1"/>
    <col min="9233" max="9233" width="10.6640625" style="476" customWidth="1"/>
    <col min="9234" max="9234" width="1.6640625" style="476" customWidth="1"/>
    <col min="9235" max="9235" width="8.88671875" style="476"/>
    <col min="9236" max="9236" width="8.6640625" style="476" customWidth="1"/>
    <col min="9237" max="9237" width="0" style="476" hidden="1" customWidth="1"/>
    <col min="9238" max="9238" width="5.6640625" style="476" customWidth="1"/>
    <col min="9239" max="9472" width="8.88671875" style="476"/>
    <col min="9473" max="9474" width="3.33203125" style="476" customWidth="1"/>
    <col min="9475" max="9475" width="4.6640625" style="476" customWidth="1"/>
    <col min="9476" max="9476" width="2.88671875" style="476" customWidth="1"/>
    <col min="9477" max="9477" width="5.6640625" style="476" customWidth="1"/>
    <col min="9478" max="9478" width="12.6640625" style="476" customWidth="1"/>
    <col min="9479" max="9479" width="2.6640625" style="476" customWidth="1"/>
    <col min="9480" max="9480" width="6.5546875" style="476" customWidth="1"/>
    <col min="9481" max="9481" width="5.88671875" style="476" customWidth="1"/>
    <col min="9482" max="9482" width="1.6640625" style="476" customWidth="1"/>
    <col min="9483" max="9483" width="10.6640625" style="476" customWidth="1"/>
    <col min="9484" max="9484" width="1.6640625" style="476" customWidth="1"/>
    <col min="9485" max="9485" width="10.6640625" style="476" customWidth="1"/>
    <col min="9486" max="9486" width="1.6640625" style="476" customWidth="1"/>
    <col min="9487" max="9487" width="10.6640625" style="476" customWidth="1"/>
    <col min="9488" max="9488" width="1.6640625" style="476" customWidth="1"/>
    <col min="9489" max="9489" width="10.6640625" style="476" customWidth="1"/>
    <col min="9490" max="9490" width="1.6640625" style="476" customWidth="1"/>
    <col min="9491" max="9491" width="8.88671875" style="476"/>
    <col min="9492" max="9492" width="8.6640625" style="476" customWidth="1"/>
    <col min="9493" max="9493" width="0" style="476" hidden="1" customWidth="1"/>
    <col min="9494" max="9494" width="5.6640625" style="476" customWidth="1"/>
    <col min="9495" max="9728" width="8.88671875" style="476"/>
    <col min="9729" max="9730" width="3.33203125" style="476" customWidth="1"/>
    <col min="9731" max="9731" width="4.6640625" style="476" customWidth="1"/>
    <col min="9732" max="9732" width="2.88671875" style="476" customWidth="1"/>
    <col min="9733" max="9733" width="5.6640625" style="476" customWidth="1"/>
    <col min="9734" max="9734" width="12.6640625" style="476" customWidth="1"/>
    <col min="9735" max="9735" width="2.6640625" style="476" customWidth="1"/>
    <col min="9736" max="9736" width="6.5546875" style="476" customWidth="1"/>
    <col min="9737" max="9737" width="5.88671875" style="476" customWidth="1"/>
    <col min="9738" max="9738" width="1.6640625" style="476" customWidth="1"/>
    <col min="9739" max="9739" width="10.6640625" style="476" customWidth="1"/>
    <col min="9740" max="9740" width="1.6640625" style="476" customWidth="1"/>
    <col min="9741" max="9741" width="10.6640625" style="476" customWidth="1"/>
    <col min="9742" max="9742" width="1.6640625" style="476" customWidth="1"/>
    <col min="9743" max="9743" width="10.6640625" style="476" customWidth="1"/>
    <col min="9744" max="9744" width="1.6640625" style="476" customWidth="1"/>
    <col min="9745" max="9745" width="10.6640625" style="476" customWidth="1"/>
    <col min="9746" max="9746" width="1.6640625" style="476" customWidth="1"/>
    <col min="9747" max="9747" width="8.88671875" style="476"/>
    <col min="9748" max="9748" width="8.6640625" style="476" customWidth="1"/>
    <col min="9749" max="9749" width="0" style="476" hidden="1" customWidth="1"/>
    <col min="9750" max="9750" width="5.6640625" style="476" customWidth="1"/>
    <col min="9751" max="9984" width="8.88671875" style="476"/>
    <col min="9985" max="9986" width="3.33203125" style="476" customWidth="1"/>
    <col min="9987" max="9987" width="4.6640625" style="476" customWidth="1"/>
    <col min="9988" max="9988" width="2.88671875" style="476" customWidth="1"/>
    <col min="9989" max="9989" width="5.6640625" style="476" customWidth="1"/>
    <col min="9990" max="9990" width="12.6640625" style="476" customWidth="1"/>
    <col min="9991" max="9991" width="2.6640625" style="476" customWidth="1"/>
    <col min="9992" max="9992" width="6.5546875" style="476" customWidth="1"/>
    <col min="9993" max="9993" width="5.88671875" style="476" customWidth="1"/>
    <col min="9994" max="9994" width="1.6640625" style="476" customWidth="1"/>
    <col min="9995" max="9995" width="10.6640625" style="476" customWidth="1"/>
    <col min="9996" max="9996" width="1.6640625" style="476" customWidth="1"/>
    <col min="9997" max="9997" width="10.6640625" style="476" customWidth="1"/>
    <col min="9998" max="9998" width="1.6640625" style="476" customWidth="1"/>
    <col min="9999" max="9999" width="10.6640625" style="476" customWidth="1"/>
    <col min="10000" max="10000" width="1.6640625" style="476" customWidth="1"/>
    <col min="10001" max="10001" width="10.6640625" style="476" customWidth="1"/>
    <col min="10002" max="10002" width="1.6640625" style="476" customWidth="1"/>
    <col min="10003" max="10003" width="8.88671875" style="476"/>
    <col min="10004" max="10004" width="8.6640625" style="476" customWidth="1"/>
    <col min="10005" max="10005" width="0" style="476" hidden="1" customWidth="1"/>
    <col min="10006" max="10006" width="5.6640625" style="476" customWidth="1"/>
    <col min="10007" max="10240" width="8.88671875" style="476"/>
    <col min="10241" max="10242" width="3.33203125" style="476" customWidth="1"/>
    <col min="10243" max="10243" width="4.6640625" style="476" customWidth="1"/>
    <col min="10244" max="10244" width="2.88671875" style="476" customWidth="1"/>
    <col min="10245" max="10245" width="5.6640625" style="476" customWidth="1"/>
    <col min="10246" max="10246" width="12.6640625" style="476" customWidth="1"/>
    <col min="10247" max="10247" width="2.6640625" style="476" customWidth="1"/>
    <col min="10248" max="10248" width="6.5546875" style="476" customWidth="1"/>
    <col min="10249" max="10249" width="5.88671875" style="476" customWidth="1"/>
    <col min="10250" max="10250" width="1.6640625" style="476" customWidth="1"/>
    <col min="10251" max="10251" width="10.6640625" style="476" customWidth="1"/>
    <col min="10252" max="10252" width="1.6640625" style="476" customWidth="1"/>
    <col min="10253" max="10253" width="10.6640625" style="476" customWidth="1"/>
    <col min="10254" max="10254" width="1.6640625" style="476" customWidth="1"/>
    <col min="10255" max="10255" width="10.6640625" style="476" customWidth="1"/>
    <col min="10256" max="10256" width="1.6640625" style="476" customWidth="1"/>
    <col min="10257" max="10257" width="10.6640625" style="476" customWidth="1"/>
    <col min="10258" max="10258" width="1.6640625" style="476" customWidth="1"/>
    <col min="10259" max="10259" width="8.88671875" style="476"/>
    <col min="10260" max="10260" width="8.6640625" style="476" customWidth="1"/>
    <col min="10261" max="10261" width="0" style="476" hidden="1" customWidth="1"/>
    <col min="10262" max="10262" width="5.6640625" style="476" customWidth="1"/>
    <col min="10263" max="10496" width="8.88671875" style="476"/>
    <col min="10497" max="10498" width="3.33203125" style="476" customWidth="1"/>
    <col min="10499" max="10499" width="4.6640625" style="476" customWidth="1"/>
    <col min="10500" max="10500" width="2.88671875" style="476" customWidth="1"/>
    <col min="10501" max="10501" width="5.6640625" style="476" customWidth="1"/>
    <col min="10502" max="10502" width="12.6640625" style="476" customWidth="1"/>
    <col min="10503" max="10503" width="2.6640625" style="476" customWidth="1"/>
    <col min="10504" max="10504" width="6.5546875" style="476" customWidth="1"/>
    <col min="10505" max="10505" width="5.88671875" style="476" customWidth="1"/>
    <col min="10506" max="10506" width="1.6640625" style="476" customWidth="1"/>
    <col min="10507" max="10507" width="10.6640625" style="476" customWidth="1"/>
    <col min="10508" max="10508" width="1.6640625" style="476" customWidth="1"/>
    <col min="10509" max="10509" width="10.6640625" style="476" customWidth="1"/>
    <col min="10510" max="10510" width="1.6640625" style="476" customWidth="1"/>
    <col min="10511" max="10511" width="10.6640625" style="476" customWidth="1"/>
    <col min="10512" max="10512" width="1.6640625" style="476" customWidth="1"/>
    <col min="10513" max="10513" width="10.6640625" style="476" customWidth="1"/>
    <col min="10514" max="10514" width="1.6640625" style="476" customWidth="1"/>
    <col min="10515" max="10515" width="8.88671875" style="476"/>
    <col min="10516" max="10516" width="8.6640625" style="476" customWidth="1"/>
    <col min="10517" max="10517" width="0" style="476" hidden="1" customWidth="1"/>
    <col min="10518" max="10518" width="5.6640625" style="476" customWidth="1"/>
    <col min="10519" max="10752" width="8.88671875" style="476"/>
    <col min="10753" max="10754" width="3.33203125" style="476" customWidth="1"/>
    <col min="10755" max="10755" width="4.6640625" style="476" customWidth="1"/>
    <col min="10756" max="10756" width="2.88671875" style="476" customWidth="1"/>
    <col min="10757" max="10757" width="5.6640625" style="476" customWidth="1"/>
    <col min="10758" max="10758" width="12.6640625" style="476" customWidth="1"/>
    <col min="10759" max="10759" width="2.6640625" style="476" customWidth="1"/>
    <col min="10760" max="10760" width="6.5546875" style="476" customWidth="1"/>
    <col min="10761" max="10761" width="5.88671875" style="476" customWidth="1"/>
    <col min="10762" max="10762" width="1.6640625" style="476" customWidth="1"/>
    <col min="10763" max="10763" width="10.6640625" style="476" customWidth="1"/>
    <col min="10764" max="10764" width="1.6640625" style="476" customWidth="1"/>
    <col min="10765" max="10765" width="10.6640625" style="476" customWidth="1"/>
    <col min="10766" max="10766" width="1.6640625" style="476" customWidth="1"/>
    <col min="10767" max="10767" width="10.6640625" style="476" customWidth="1"/>
    <col min="10768" max="10768" width="1.6640625" style="476" customWidth="1"/>
    <col min="10769" max="10769" width="10.6640625" style="476" customWidth="1"/>
    <col min="10770" max="10770" width="1.6640625" style="476" customWidth="1"/>
    <col min="10771" max="10771" width="8.88671875" style="476"/>
    <col min="10772" max="10772" width="8.6640625" style="476" customWidth="1"/>
    <col min="10773" max="10773" width="0" style="476" hidden="1" customWidth="1"/>
    <col min="10774" max="10774" width="5.6640625" style="476" customWidth="1"/>
    <col min="10775" max="11008" width="8.88671875" style="476"/>
    <col min="11009" max="11010" width="3.33203125" style="476" customWidth="1"/>
    <col min="11011" max="11011" width="4.6640625" style="476" customWidth="1"/>
    <col min="11012" max="11012" width="2.88671875" style="476" customWidth="1"/>
    <col min="11013" max="11013" width="5.6640625" style="476" customWidth="1"/>
    <col min="11014" max="11014" width="12.6640625" style="476" customWidth="1"/>
    <col min="11015" max="11015" width="2.6640625" style="476" customWidth="1"/>
    <col min="11016" max="11016" width="6.5546875" style="476" customWidth="1"/>
    <col min="11017" max="11017" width="5.88671875" style="476" customWidth="1"/>
    <col min="11018" max="11018" width="1.6640625" style="476" customWidth="1"/>
    <col min="11019" max="11019" width="10.6640625" style="476" customWidth="1"/>
    <col min="11020" max="11020" width="1.6640625" style="476" customWidth="1"/>
    <col min="11021" max="11021" width="10.6640625" style="476" customWidth="1"/>
    <col min="11022" max="11022" width="1.6640625" style="476" customWidth="1"/>
    <col min="11023" max="11023" width="10.6640625" style="476" customWidth="1"/>
    <col min="11024" max="11024" width="1.6640625" style="476" customWidth="1"/>
    <col min="11025" max="11025" width="10.6640625" style="476" customWidth="1"/>
    <col min="11026" max="11026" width="1.6640625" style="476" customWidth="1"/>
    <col min="11027" max="11027" width="8.88671875" style="476"/>
    <col min="11028" max="11028" width="8.6640625" style="476" customWidth="1"/>
    <col min="11029" max="11029" width="0" style="476" hidden="1" customWidth="1"/>
    <col min="11030" max="11030" width="5.6640625" style="476" customWidth="1"/>
    <col min="11031" max="11264" width="8.88671875" style="476"/>
    <col min="11265" max="11266" width="3.33203125" style="476" customWidth="1"/>
    <col min="11267" max="11267" width="4.6640625" style="476" customWidth="1"/>
    <col min="11268" max="11268" width="2.88671875" style="476" customWidth="1"/>
    <col min="11269" max="11269" width="5.6640625" style="476" customWidth="1"/>
    <col min="11270" max="11270" width="12.6640625" style="476" customWidth="1"/>
    <col min="11271" max="11271" width="2.6640625" style="476" customWidth="1"/>
    <col min="11272" max="11272" width="6.5546875" style="476" customWidth="1"/>
    <col min="11273" max="11273" width="5.88671875" style="476" customWidth="1"/>
    <col min="11274" max="11274" width="1.6640625" style="476" customWidth="1"/>
    <col min="11275" max="11275" width="10.6640625" style="476" customWidth="1"/>
    <col min="11276" max="11276" width="1.6640625" style="476" customWidth="1"/>
    <col min="11277" max="11277" width="10.6640625" style="476" customWidth="1"/>
    <col min="11278" max="11278" width="1.6640625" style="476" customWidth="1"/>
    <col min="11279" max="11279" width="10.6640625" style="476" customWidth="1"/>
    <col min="11280" max="11280" width="1.6640625" style="476" customWidth="1"/>
    <col min="11281" max="11281" width="10.6640625" style="476" customWidth="1"/>
    <col min="11282" max="11282" width="1.6640625" style="476" customWidth="1"/>
    <col min="11283" max="11283" width="8.88671875" style="476"/>
    <col min="11284" max="11284" width="8.6640625" style="476" customWidth="1"/>
    <col min="11285" max="11285" width="0" style="476" hidden="1" customWidth="1"/>
    <col min="11286" max="11286" width="5.6640625" style="476" customWidth="1"/>
    <col min="11287" max="11520" width="8.88671875" style="476"/>
    <col min="11521" max="11522" width="3.33203125" style="476" customWidth="1"/>
    <col min="11523" max="11523" width="4.6640625" style="476" customWidth="1"/>
    <col min="11524" max="11524" width="2.88671875" style="476" customWidth="1"/>
    <col min="11525" max="11525" width="5.6640625" style="476" customWidth="1"/>
    <col min="11526" max="11526" width="12.6640625" style="476" customWidth="1"/>
    <col min="11527" max="11527" width="2.6640625" style="476" customWidth="1"/>
    <col min="11528" max="11528" width="6.5546875" style="476" customWidth="1"/>
    <col min="11529" max="11529" width="5.88671875" style="476" customWidth="1"/>
    <col min="11530" max="11530" width="1.6640625" style="476" customWidth="1"/>
    <col min="11531" max="11531" width="10.6640625" style="476" customWidth="1"/>
    <col min="11532" max="11532" width="1.6640625" style="476" customWidth="1"/>
    <col min="11533" max="11533" width="10.6640625" style="476" customWidth="1"/>
    <col min="11534" max="11534" width="1.6640625" style="476" customWidth="1"/>
    <col min="11535" max="11535" width="10.6640625" style="476" customWidth="1"/>
    <col min="11536" max="11536" width="1.6640625" style="476" customWidth="1"/>
    <col min="11537" max="11537" width="10.6640625" style="476" customWidth="1"/>
    <col min="11538" max="11538" width="1.6640625" style="476" customWidth="1"/>
    <col min="11539" max="11539" width="8.88671875" style="476"/>
    <col min="11540" max="11540" width="8.6640625" style="476" customWidth="1"/>
    <col min="11541" max="11541" width="0" style="476" hidden="1" customWidth="1"/>
    <col min="11542" max="11542" width="5.6640625" style="476" customWidth="1"/>
    <col min="11543" max="11776" width="8.88671875" style="476"/>
    <col min="11777" max="11778" width="3.33203125" style="476" customWidth="1"/>
    <col min="11779" max="11779" width="4.6640625" style="476" customWidth="1"/>
    <col min="11780" max="11780" width="2.88671875" style="476" customWidth="1"/>
    <col min="11781" max="11781" width="5.6640625" style="476" customWidth="1"/>
    <col min="11782" max="11782" width="12.6640625" style="476" customWidth="1"/>
    <col min="11783" max="11783" width="2.6640625" style="476" customWidth="1"/>
    <col min="11784" max="11784" width="6.5546875" style="476" customWidth="1"/>
    <col min="11785" max="11785" width="5.88671875" style="476" customWidth="1"/>
    <col min="11786" max="11786" width="1.6640625" style="476" customWidth="1"/>
    <col min="11787" max="11787" width="10.6640625" style="476" customWidth="1"/>
    <col min="11788" max="11788" width="1.6640625" style="476" customWidth="1"/>
    <col min="11789" max="11789" width="10.6640625" style="476" customWidth="1"/>
    <col min="11790" max="11790" width="1.6640625" style="476" customWidth="1"/>
    <col min="11791" max="11791" width="10.6640625" style="476" customWidth="1"/>
    <col min="11792" max="11792" width="1.6640625" style="476" customWidth="1"/>
    <col min="11793" max="11793" width="10.6640625" style="476" customWidth="1"/>
    <col min="11794" max="11794" width="1.6640625" style="476" customWidth="1"/>
    <col min="11795" max="11795" width="8.88671875" style="476"/>
    <col min="11796" max="11796" width="8.6640625" style="476" customWidth="1"/>
    <col min="11797" max="11797" width="0" style="476" hidden="1" customWidth="1"/>
    <col min="11798" max="11798" width="5.6640625" style="476" customWidth="1"/>
    <col min="11799" max="12032" width="8.88671875" style="476"/>
    <col min="12033" max="12034" width="3.33203125" style="476" customWidth="1"/>
    <col min="12035" max="12035" width="4.6640625" style="476" customWidth="1"/>
    <col min="12036" max="12036" width="2.88671875" style="476" customWidth="1"/>
    <col min="12037" max="12037" width="5.6640625" style="476" customWidth="1"/>
    <col min="12038" max="12038" width="12.6640625" style="476" customWidth="1"/>
    <col min="12039" max="12039" width="2.6640625" style="476" customWidth="1"/>
    <col min="12040" max="12040" width="6.5546875" style="476" customWidth="1"/>
    <col min="12041" max="12041" width="5.88671875" style="476" customWidth="1"/>
    <col min="12042" max="12042" width="1.6640625" style="476" customWidth="1"/>
    <col min="12043" max="12043" width="10.6640625" style="476" customWidth="1"/>
    <col min="12044" max="12044" width="1.6640625" style="476" customWidth="1"/>
    <col min="12045" max="12045" width="10.6640625" style="476" customWidth="1"/>
    <col min="12046" max="12046" width="1.6640625" style="476" customWidth="1"/>
    <col min="12047" max="12047" width="10.6640625" style="476" customWidth="1"/>
    <col min="12048" max="12048" width="1.6640625" style="476" customWidth="1"/>
    <col min="12049" max="12049" width="10.6640625" style="476" customWidth="1"/>
    <col min="12050" max="12050" width="1.6640625" style="476" customWidth="1"/>
    <col min="12051" max="12051" width="8.88671875" style="476"/>
    <col min="12052" max="12052" width="8.6640625" style="476" customWidth="1"/>
    <col min="12053" max="12053" width="0" style="476" hidden="1" customWidth="1"/>
    <col min="12054" max="12054" width="5.6640625" style="476" customWidth="1"/>
    <col min="12055" max="12288" width="8.88671875" style="476"/>
    <col min="12289" max="12290" width="3.33203125" style="476" customWidth="1"/>
    <col min="12291" max="12291" width="4.6640625" style="476" customWidth="1"/>
    <col min="12292" max="12292" width="2.88671875" style="476" customWidth="1"/>
    <col min="12293" max="12293" width="5.6640625" style="476" customWidth="1"/>
    <col min="12294" max="12294" width="12.6640625" style="476" customWidth="1"/>
    <col min="12295" max="12295" width="2.6640625" style="476" customWidth="1"/>
    <col min="12296" max="12296" width="6.5546875" style="476" customWidth="1"/>
    <col min="12297" max="12297" width="5.88671875" style="476" customWidth="1"/>
    <col min="12298" max="12298" width="1.6640625" style="476" customWidth="1"/>
    <col min="12299" max="12299" width="10.6640625" style="476" customWidth="1"/>
    <col min="12300" max="12300" width="1.6640625" style="476" customWidth="1"/>
    <col min="12301" max="12301" width="10.6640625" style="476" customWidth="1"/>
    <col min="12302" max="12302" width="1.6640625" style="476" customWidth="1"/>
    <col min="12303" max="12303" width="10.6640625" style="476" customWidth="1"/>
    <col min="12304" max="12304" width="1.6640625" style="476" customWidth="1"/>
    <col min="12305" max="12305" width="10.6640625" style="476" customWidth="1"/>
    <col min="12306" max="12306" width="1.6640625" style="476" customWidth="1"/>
    <col min="12307" max="12307" width="8.88671875" style="476"/>
    <col min="12308" max="12308" width="8.6640625" style="476" customWidth="1"/>
    <col min="12309" max="12309" width="0" style="476" hidden="1" customWidth="1"/>
    <col min="12310" max="12310" width="5.6640625" style="476" customWidth="1"/>
    <col min="12311" max="12544" width="8.88671875" style="476"/>
    <col min="12545" max="12546" width="3.33203125" style="476" customWidth="1"/>
    <col min="12547" max="12547" width="4.6640625" style="476" customWidth="1"/>
    <col min="12548" max="12548" width="2.88671875" style="476" customWidth="1"/>
    <col min="12549" max="12549" width="5.6640625" style="476" customWidth="1"/>
    <col min="12550" max="12550" width="12.6640625" style="476" customWidth="1"/>
    <col min="12551" max="12551" width="2.6640625" style="476" customWidth="1"/>
    <col min="12552" max="12552" width="6.5546875" style="476" customWidth="1"/>
    <col min="12553" max="12553" width="5.88671875" style="476" customWidth="1"/>
    <col min="12554" max="12554" width="1.6640625" style="476" customWidth="1"/>
    <col min="12555" max="12555" width="10.6640625" style="476" customWidth="1"/>
    <col min="12556" max="12556" width="1.6640625" style="476" customWidth="1"/>
    <col min="12557" max="12557" width="10.6640625" style="476" customWidth="1"/>
    <col min="12558" max="12558" width="1.6640625" style="476" customWidth="1"/>
    <col min="12559" max="12559" width="10.6640625" style="476" customWidth="1"/>
    <col min="12560" max="12560" width="1.6640625" style="476" customWidth="1"/>
    <col min="12561" max="12561" width="10.6640625" style="476" customWidth="1"/>
    <col min="12562" max="12562" width="1.6640625" style="476" customWidth="1"/>
    <col min="12563" max="12563" width="8.88671875" style="476"/>
    <col min="12564" max="12564" width="8.6640625" style="476" customWidth="1"/>
    <col min="12565" max="12565" width="0" style="476" hidden="1" customWidth="1"/>
    <col min="12566" max="12566" width="5.6640625" style="476" customWidth="1"/>
    <col min="12567" max="12800" width="8.88671875" style="476"/>
    <col min="12801" max="12802" width="3.33203125" style="476" customWidth="1"/>
    <col min="12803" max="12803" width="4.6640625" style="476" customWidth="1"/>
    <col min="12804" max="12804" width="2.88671875" style="476" customWidth="1"/>
    <col min="12805" max="12805" width="5.6640625" style="476" customWidth="1"/>
    <col min="12806" max="12806" width="12.6640625" style="476" customWidth="1"/>
    <col min="12807" max="12807" width="2.6640625" style="476" customWidth="1"/>
    <col min="12808" max="12808" width="6.5546875" style="476" customWidth="1"/>
    <col min="12809" max="12809" width="5.88671875" style="476" customWidth="1"/>
    <col min="12810" max="12810" width="1.6640625" style="476" customWidth="1"/>
    <col min="12811" max="12811" width="10.6640625" style="476" customWidth="1"/>
    <col min="12812" max="12812" width="1.6640625" style="476" customWidth="1"/>
    <col min="12813" max="12813" width="10.6640625" style="476" customWidth="1"/>
    <col min="12814" max="12814" width="1.6640625" style="476" customWidth="1"/>
    <col min="12815" max="12815" width="10.6640625" style="476" customWidth="1"/>
    <col min="12816" max="12816" width="1.6640625" style="476" customWidth="1"/>
    <col min="12817" max="12817" width="10.6640625" style="476" customWidth="1"/>
    <col min="12818" max="12818" width="1.6640625" style="476" customWidth="1"/>
    <col min="12819" max="12819" width="8.88671875" style="476"/>
    <col min="12820" max="12820" width="8.6640625" style="476" customWidth="1"/>
    <col min="12821" max="12821" width="0" style="476" hidden="1" customWidth="1"/>
    <col min="12822" max="12822" width="5.6640625" style="476" customWidth="1"/>
    <col min="12823" max="13056" width="8.88671875" style="476"/>
    <col min="13057" max="13058" width="3.33203125" style="476" customWidth="1"/>
    <col min="13059" max="13059" width="4.6640625" style="476" customWidth="1"/>
    <col min="13060" max="13060" width="2.88671875" style="476" customWidth="1"/>
    <col min="13061" max="13061" width="5.6640625" style="476" customWidth="1"/>
    <col min="13062" max="13062" width="12.6640625" style="476" customWidth="1"/>
    <col min="13063" max="13063" width="2.6640625" style="476" customWidth="1"/>
    <col min="13064" max="13064" width="6.5546875" style="476" customWidth="1"/>
    <col min="13065" max="13065" width="5.88671875" style="476" customWidth="1"/>
    <col min="13066" max="13066" width="1.6640625" style="476" customWidth="1"/>
    <col min="13067" max="13067" width="10.6640625" style="476" customWidth="1"/>
    <col min="13068" max="13068" width="1.6640625" style="476" customWidth="1"/>
    <col min="13069" max="13069" width="10.6640625" style="476" customWidth="1"/>
    <col min="13070" max="13070" width="1.6640625" style="476" customWidth="1"/>
    <col min="13071" max="13071" width="10.6640625" style="476" customWidth="1"/>
    <col min="13072" max="13072" width="1.6640625" style="476" customWidth="1"/>
    <col min="13073" max="13073" width="10.6640625" style="476" customWidth="1"/>
    <col min="13074" max="13074" width="1.6640625" style="476" customWidth="1"/>
    <col min="13075" max="13075" width="8.88671875" style="476"/>
    <col min="13076" max="13076" width="8.6640625" style="476" customWidth="1"/>
    <col min="13077" max="13077" width="0" style="476" hidden="1" customWidth="1"/>
    <col min="13078" max="13078" width="5.6640625" style="476" customWidth="1"/>
    <col min="13079" max="13312" width="8.88671875" style="476"/>
    <col min="13313" max="13314" width="3.33203125" style="476" customWidth="1"/>
    <col min="13315" max="13315" width="4.6640625" style="476" customWidth="1"/>
    <col min="13316" max="13316" width="2.88671875" style="476" customWidth="1"/>
    <col min="13317" max="13317" width="5.6640625" style="476" customWidth="1"/>
    <col min="13318" max="13318" width="12.6640625" style="476" customWidth="1"/>
    <col min="13319" max="13319" width="2.6640625" style="476" customWidth="1"/>
    <col min="13320" max="13320" width="6.5546875" style="476" customWidth="1"/>
    <col min="13321" max="13321" width="5.88671875" style="476" customWidth="1"/>
    <col min="13322" max="13322" width="1.6640625" style="476" customWidth="1"/>
    <col min="13323" max="13323" width="10.6640625" style="476" customWidth="1"/>
    <col min="13324" max="13324" width="1.6640625" style="476" customWidth="1"/>
    <col min="13325" max="13325" width="10.6640625" style="476" customWidth="1"/>
    <col min="13326" max="13326" width="1.6640625" style="476" customWidth="1"/>
    <col min="13327" max="13327" width="10.6640625" style="476" customWidth="1"/>
    <col min="13328" max="13328" width="1.6640625" style="476" customWidth="1"/>
    <col min="13329" max="13329" width="10.6640625" style="476" customWidth="1"/>
    <col min="13330" max="13330" width="1.6640625" style="476" customWidth="1"/>
    <col min="13331" max="13331" width="8.88671875" style="476"/>
    <col min="13332" max="13332" width="8.6640625" style="476" customWidth="1"/>
    <col min="13333" max="13333" width="0" style="476" hidden="1" customWidth="1"/>
    <col min="13334" max="13334" width="5.6640625" style="476" customWidth="1"/>
    <col min="13335" max="13568" width="8.88671875" style="476"/>
    <col min="13569" max="13570" width="3.33203125" style="476" customWidth="1"/>
    <col min="13571" max="13571" width="4.6640625" style="476" customWidth="1"/>
    <col min="13572" max="13572" width="2.88671875" style="476" customWidth="1"/>
    <col min="13573" max="13573" width="5.6640625" style="476" customWidth="1"/>
    <col min="13574" max="13574" width="12.6640625" style="476" customWidth="1"/>
    <col min="13575" max="13575" width="2.6640625" style="476" customWidth="1"/>
    <col min="13576" max="13576" width="6.5546875" style="476" customWidth="1"/>
    <col min="13577" max="13577" width="5.88671875" style="476" customWidth="1"/>
    <col min="13578" max="13578" width="1.6640625" style="476" customWidth="1"/>
    <col min="13579" max="13579" width="10.6640625" style="476" customWidth="1"/>
    <col min="13580" max="13580" width="1.6640625" style="476" customWidth="1"/>
    <col min="13581" max="13581" width="10.6640625" style="476" customWidth="1"/>
    <col min="13582" max="13582" width="1.6640625" style="476" customWidth="1"/>
    <col min="13583" max="13583" width="10.6640625" style="476" customWidth="1"/>
    <col min="13584" max="13584" width="1.6640625" style="476" customWidth="1"/>
    <col min="13585" max="13585" width="10.6640625" style="476" customWidth="1"/>
    <col min="13586" max="13586" width="1.6640625" style="476" customWidth="1"/>
    <col min="13587" max="13587" width="8.88671875" style="476"/>
    <col min="13588" max="13588" width="8.6640625" style="476" customWidth="1"/>
    <col min="13589" max="13589" width="0" style="476" hidden="1" customWidth="1"/>
    <col min="13590" max="13590" width="5.6640625" style="476" customWidth="1"/>
    <col min="13591" max="13824" width="8.88671875" style="476"/>
    <col min="13825" max="13826" width="3.33203125" style="476" customWidth="1"/>
    <col min="13827" max="13827" width="4.6640625" style="476" customWidth="1"/>
    <col min="13828" max="13828" width="2.88671875" style="476" customWidth="1"/>
    <col min="13829" max="13829" width="5.6640625" style="476" customWidth="1"/>
    <col min="13830" max="13830" width="12.6640625" style="476" customWidth="1"/>
    <col min="13831" max="13831" width="2.6640625" style="476" customWidth="1"/>
    <col min="13832" max="13832" width="6.5546875" style="476" customWidth="1"/>
    <col min="13833" max="13833" width="5.88671875" style="476" customWidth="1"/>
    <col min="13834" max="13834" width="1.6640625" style="476" customWidth="1"/>
    <col min="13835" max="13835" width="10.6640625" style="476" customWidth="1"/>
    <col min="13836" max="13836" width="1.6640625" style="476" customWidth="1"/>
    <col min="13837" max="13837" width="10.6640625" style="476" customWidth="1"/>
    <col min="13838" max="13838" width="1.6640625" style="476" customWidth="1"/>
    <col min="13839" max="13839" width="10.6640625" style="476" customWidth="1"/>
    <col min="13840" max="13840" width="1.6640625" style="476" customWidth="1"/>
    <col min="13841" max="13841" width="10.6640625" style="476" customWidth="1"/>
    <col min="13842" max="13842" width="1.6640625" style="476" customWidth="1"/>
    <col min="13843" max="13843" width="8.88671875" style="476"/>
    <col min="13844" max="13844" width="8.6640625" style="476" customWidth="1"/>
    <col min="13845" max="13845" width="0" style="476" hidden="1" customWidth="1"/>
    <col min="13846" max="13846" width="5.6640625" style="476" customWidth="1"/>
    <col min="13847" max="14080" width="8.88671875" style="476"/>
    <col min="14081" max="14082" width="3.33203125" style="476" customWidth="1"/>
    <col min="14083" max="14083" width="4.6640625" style="476" customWidth="1"/>
    <col min="14084" max="14084" width="2.88671875" style="476" customWidth="1"/>
    <col min="14085" max="14085" width="5.6640625" style="476" customWidth="1"/>
    <col min="14086" max="14086" width="12.6640625" style="476" customWidth="1"/>
    <col min="14087" max="14087" width="2.6640625" style="476" customWidth="1"/>
    <col min="14088" max="14088" width="6.5546875" style="476" customWidth="1"/>
    <col min="14089" max="14089" width="5.88671875" style="476" customWidth="1"/>
    <col min="14090" max="14090" width="1.6640625" style="476" customWidth="1"/>
    <col min="14091" max="14091" width="10.6640625" style="476" customWidth="1"/>
    <col min="14092" max="14092" width="1.6640625" style="476" customWidth="1"/>
    <col min="14093" max="14093" width="10.6640625" style="476" customWidth="1"/>
    <col min="14094" max="14094" width="1.6640625" style="476" customWidth="1"/>
    <col min="14095" max="14095" width="10.6640625" style="476" customWidth="1"/>
    <col min="14096" max="14096" width="1.6640625" style="476" customWidth="1"/>
    <col min="14097" max="14097" width="10.6640625" style="476" customWidth="1"/>
    <col min="14098" max="14098" width="1.6640625" style="476" customWidth="1"/>
    <col min="14099" max="14099" width="8.88671875" style="476"/>
    <col min="14100" max="14100" width="8.6640625" style="476" customWidth="1"/>
    <col min="14101" max="14101" width="0" style="476" hidden="1" customWidth="1"/>
    <col min="14102" max="14102" width="5.6640625" style="476" customWidth="1"/>
    <col min="14103" max="14336" width="8.88671875" style="476"/>
    <col min="14337" max="14338" width="3.33203125" style="476" customWidth="1"/>
    <col min="14339" max="14339" width="4.6640625" style="476" customWidth="1"/>
    <col min="14340" max="14340" width="2.88671875" style="476" customWidth="1"/>
    <col min="14341" max="14341" width="5.6640625" style="476" customWidth="1"/>
    <col min="14342" max="14342" width="12.6640625" style="476" customWidth="1"/>
    <col min="14343" max="14343" width="2.6640625" style="476" customWidth="1"/>
    <col min="14344" max="14344" width="6.5546875" style="476" customWidth="1"/>
    <col min="14345" max="14345" width="5.88671875" style="476" customWidth="1"/>
    <col min="14346" max="14346" width="1.6640625" style="476" customWidth="1"/>
    <col min="14347" max="14347" width="10.6640625" style="476" customWidth="1"/>
    <col min="14348" max="14348" width="1.6640625" style="476" customWidth="1"/>
    <col min="14349" max="14349" width="10.6640625" style="476" customWidth="1"/>
    <col min="14350" max="14350" width="1.6640625" style="476" customWidth="1"/>
    <col min="14351" max="14351" width="10.6640625" style="476" customWidth="1"/>
    <col min="14352" max="14352" width="1.6640625" style="476" customWidth="1"/>
    <col min="14353" max="14353" width="10.6640625" style="476" customWidth="1"/>
    <col min="14354" max="14354" width="1.6640625" style="476" customWidth="1"/>
    <col min="14355" max="14355" width="8.88671875" style="476"/>
    <col min="14356" max="14356" width="8.6640625" style="476" customWidth="1"/>
    <col min="14357" max="14357" width="0" style="476" hidden="1" customWidth="1"/>
    <col min="14358" max="14358" width="5.6640625" style="476" customWidth="1"/>
    <col min="14359" max="14592" width="8.88671875" style="476"/>
    <col min="14593" max="14594" width="3.33203125" style="476" customWidth="1"/>
    <col min="14595" max="14595" width="4.6640625" style="476" customWidth="1"/>
    <col min="14596" max="14596" width="2.88671875" style="476" customWidth="1"/>
    <col min="14597" max="14597" width="5.6640625" style="476" customWidth="1"/>
    <col min="14598" max="14598" width="12.6640625" style="476" customWidth="1"/>
    <col min="14599" max="14599" width="2.6640625" style="476" customWidth="1"/>
    <col min="14600" max="14600" width="6.5546875" style="476" customWidth="1"/>
    <col min="14601" max="14601" width="5.88671875" style="476" customWidth="1"/>
    <col min="14602" max="14602" width="1.6640625" style="476" customWidth="1"/>
    <col min="14603" max="14603" width="10.6640625" style="476" customWidth="1"/>
    <col min="14604" max="14604" width="1.6640625" style="476" customWidth="1"/>
    <col min="14605" max="14605" width="10.6640625" style="476" customWidth="1"/>
    <col min="14606" max="14606" width="1.6640625" style="476" customWidth="1"/>
    <col min="14607" max="14607" width="10.6640625" style="476" customWidth="1"/>
    <col min="14608" max="14608" width="1.6640625" style="476" customWidth="1"/>
    <col min="14609" max="14609" width="10.6640625" style="476" customWidth="1"/>
    <col min="14610" max="14610" width="1.6640625" style="476" customWidth="1"/>
    <col min="14611" max="14611" width="8.88671875" style="476"/>
    <col min="14612" max="14612" width="8.6640625" style="476" customWidth="1"/>
    <col min="14613" max="14613" width="0" style="476" hidden="1" customWidth="1"/>
    <col min="14614" max="14614" width="5.6640625" style="476" customWidth="1"/>
    <col min="14615" max="14848" width="8.88671875" style="476"/>
    <col min="14849" max="14850" width="3.33203125" style="476" customWidth="1"/>
    <col min="14851" max="14851" width="4.6640625" style="476" customWidth="1"/>
    <col min="14852" max="14852" width="2.88671875" style="476" customWidth="1"/>
    <col min="14853" max="14853" width="5.6640625" style="476" customWidth="1"/>
    <col min="14854" max="14854" width="12.6640625" style="476" customWidth="1"/>
    <col min="14855" max="14855" width="2.6640625" style="476" customWidth="1"/>
    <col min="14856" max="14856" width="6.5546875" style="476" customWidth="1"/>
    <col min="14857" max="14857" width="5.88671875" style="476" customWidth="1"/>
    <col min="14858" max="14858" width="1.6640625" style="476" customWidth="1"/>
    <col min="14859" max="14859" width="10.6640625" style="476" customWidth="1"/>
    <col min="14860" max="14860" width="1.6640625" style="476" customWidth="1"/>
    <col min="14861" max="14861" width="10.6640625" style="476" customWidth="1"/>
    <col min="14862" max="14862" width="1.6640625" style="476" customWidth="1"/>
    <col min="14863" max="14863" width="10.6640625" style="476" customWidth="1"/>
    <col min="14864" max="14864" width="1.6640625" style="476" customWidth="1"/>
    <col min="14865" max="14865" width="10.6640625" style="476" customWidth="1"/>
    <col min="14866" max="14866" width="1.6640625" style="476" customWidth="1"/>
    <col min="14867" max="14867" width="8.88671875" style="476"/>
    <col min="14868" max="14868" width="8.6640625" style="476" customWidth="1"/>
    <col min="14869" max="14869" width="0" style="476" hidden="1" customWidth="1"/>
    <col min="14870" max="14870" width="5.6640625" style="476" customWidth="1"/>
    <col min="14871" max="15104" width="8.88671875" style="476"/>
    <col min="15105" max="15106" width="3.33203125" style="476" customWidth="1"/>
    <col min="15107" max="15107" width="4.6640625" style="476" customWidth="1"/>
    <col min="15108" max="15108" width="2.88671875" style="476" customWidth="1"/>
    <col min="15109" max="15109" width="5.6640625" style="476" customWidth="1"/>
    <col min="15110" max="15110" width="12.6640625" style="476" customWidth="1"/>
    <col min="15111" max="15111" width="2.6640625" style="476" customWidth="1"/>
    <col min="15112" max="15112" width="6.5546875" style="476" customWidth="1"/>
    <col min="15113" max="15113" width="5.88671875" style="476" customWidth="1"/>
    <col min="15114" max="15114" width="1.6640625" style="476" customWidth="1"/>
    <col min="15115" max="15115" width="10.6640625" style="476" customWidth="1"/>
    <col min="15116" max="15116" width="1.6640625" style="476" customWidth="1"/>
    <col min="15117" max="15117" width="10.6640625" style="476" customWidth="1"/>
    <col min="15118" max="15118" width="1.6640625" style="476" customWidth="1"/>
    <col min="15119" max="15119" width="10.6640625" style="476" customWidth="1"/>
    <col min="15120" max="15120" width="1.6640625" style="476" customWidth="1"/>
    <col min="15121" max="15121" width="10.6640625" style="476" customWidth="1"/>
    <col min="15122" max="15122" width="1.6640625" style="476" customWidth="1"/>
    <col min="15123" max="15123" width="8.88671875" style="476"/>
    <col min="15124" max="15124" width="8.6640625" style="476" customWidth="1"/>
    <col min="15125" max="15125" width="0" style="476" hidden="1" customWidth="1"/>
    <col min="15126" max="15126" width="5.6640625" style="476" customWidth="1"/>
    <col min="15127" max="15360" width="8.88671875" style="476"/>
    <col min="15361" max="15362" width="3.33203125" style="476" customWidth="1"/>
    <col min="15363" max="15363" width="4.6640625" style="476" customWidth="1"/>
    <col min="15364" max="15364" width="2.88671875" style="476" customWidth="1"/>
    <col min="15365" max="15365" width="5.6640625" style="476" customWidth="1"/>
    <col min="15366" max="15366" width="12.6640625" style="476" customWidth="1"/>
    <col min="15367" max="15367" width="2.6640625" style="476" customWidth="1"/>
    <col min="15368" max="15368" width="6.5546875" style="476" customWidth="1"/>
    <col min="15369" max="15369" width="5.88671875" style="476" customWidth="1"/>
    <col min="15370" max="15370" width="1.6640625" style="476" customWidth="1"/>
    <col min="15371" max="15371" width="10.6640625" style="476" customWidth="1"/>
    <col min="15372" max="15372" width="1.6640625" style="476" customWidth="1"/>
    <col min="15373" max="15373" width="10.6640625" style="476" customWidth="1"/>
    <col min="15374" max="15374" width="1.6640625" style="476" customWidth="1"/>
    <col min="15375" max="15375" width="10.6640625" style="476" customWidth="1"/>
    <col min="15376" max="15376" width="1.6640625" style="476" customWidth="1"/>
    <col min="15377" max="15377" width="10.6640625" style="476" customWidth="1"/>
    <col min="15378" max="15378" width="1.6640625" style="476" customWidth="1"/>
    <col min="15379" max="15379" width="8.88671875" style="476"/>
    <col min="15380" max="15380" width="8.6640625" style="476" customWidth="1"/>
    <col min="15381" max="15381" width="0" style="476" hidden="1" customWidth="1"/>
    <col min="15382" max="15382" width="5.6640625" style="476" customWidth="1"/>
    <col min="15383" max="15616" width="8.88671875" style="476"/>
    <col min="15617" max="15618" width="3.33203125" style="476" customWidth="1"/>
    <col min="15619" max="15619" width="4.6640625" style="476" customWidth="1"/>
    <col min="15620" max="15620" width="2.88671875" style="476" customWidth="1"/>
    <col min="15621" max="15621" width="5.6640625" style="476" customWidth="1"/>
    <col min="15622" max="15622" width="12.6640625" style="476" customWidth="1"/>
    <col min="15623" max="15623" width="2.6640625" style="476" customWidth="1"/>
    <col min="15624" max="15624" width="6.5546875" style="476" customWidth="1"/>
    <col min="15625" max="15625" width="5.88671875" style="476" customWidth="1"/>
    <col min="15626" max="15626" width="1.6640625" style="476" customWidth="1"/>
    <col min="15627" max="15627" width="10.6640625" style="476" customWidth="1"/>
    <col min="15628" max="15628" width="1.6640625" style="476" customWidth="1"/>
    <col min="15629" max="15629" width="10.6640625" style="476" customWidth="1"/>
    <col min="15630" max="15630" width="1.6640625" style="476" customWidth="1"/>
    <col min="15631" max="15631" width="10.6640625" style="476" customWidth="1"/>
    <col min="15632" max="15632" width="1.6640625" style="476" customWidth="1"/>
    <col min="15633" max="15633" width="10.6640625" style="476" customWidth="1"/>
    <col min="15634" max="15634" width="1.6640625" style="476" customWidth="1"/>
    <col min="15635" max="15635" width="8.88671875" style="476"/>
    <col min="15636" max="15636" width="8.6640625" style="476" customWidth="1"/>
    <col min="15637" max="15637" width="0" style="476" hidden="1" customWidth="1"/>
    <col min="15638" max="15638" width="5.6640625" style="476" customWidth="1"/>
    <col min="15639" max="15872" width="8.88671875" style="476"/>
    <col min="15873" max="15874" width="3.33203125" style="476" customWidth="1"/>
    <col min="15875" max="15875" width="4.6640625" style="476" customWidth="1"/>
    <col min="15876" max="15876" width="2.88671875" style="476" customWidth="1"/>
    <col min="15877" max="15877" width="5.6640625" style="476" customWidth="1"/>
    <col min="15878" max="15878" width="12.6640625" style="476" customWidth="1"/>
    <col min="15879" max="15879" width="2.6640625" style="476" customWidth="1"/>
    <col min="15880" max="15880" width="6.5546875" style="476" customWidth="1"/>
    <col min="15881" max="15881" width="5.88671875" style="476" customWidth="1"/>
    <col min="15882" max="15882" width="1.6640625" style="476" customWidth="1"/>
    <col min="15883" max="15883" width="10.6640625" style="476" customWidth="1"/>
    <col min="15884" max="15884" width="1.6640625" style="476" customWidth="1"/>
    <col min="15885" max="15885" width="10.6640625" style="476" customWidth="1"/>
    <col min="15886" max="15886" width="1.6640625" style="476" customWidth="1"/>
    <col min="15887" max="15887" width="10.6640625" style="476" customWidth="1"/>
    <col min="15888" max="15888" width="1.6640625" style="476" customWidth="1"/>
    <col min="15889" max="15889" width="10.6640625" style="476" customWidth="1"/>
    <col min="15890" max="15890" width="1.6640625" style="476" customWidth="1"/>
    <col min="15891" max="15891" width="8.88671875" style="476"/>
    <col min="15892" max="15892" width="8.6640625" style="476" customWidth="1"/>
    <col min="15893" max="15893" width="0" style="476" hidden="1" customWidth="1"/>
    <col min="15894" max="15894" width="5.6640625" style="476" customWidth="1"/>
    <col min="15895" max="16128" width="8.88671875" style="476"/>
    <col min="16129" max="16130" width="3.33203125" style="476" customWidth="1"/>
    <col min="16131" max="16131" width="4.6640625" style="476" customWidth="1"/>
    <col min="16132" max="16132" width="2.88671875" style="476" customWidth="1"/>
    <col min="16133" max="16133" width="5.6640625" style="476" customWidth="1"/>
    <col min="16134" max="16134" width="12.6640625" style="476" customWidth="1"/>
    <col min="16135" max="16135" width="2.6640625" style="476" customWidth="1"/>
    <col min="16136" max="16136" width="6.5546875" style="476" customWidth="1"/>
    <col min="16137" max="16137" width="5.88671875" style="476" customWidth="1"/>
    <col min="16138" max="16138" width="1.6640625" style="476" customWidth="1"/>
    <col min="16139" max="16139" width="10.6640625" style="476" customWidth="1"/>
    <col min="16140" max="16140" width="1.6640625" style="476" customWidth="1"/>
    <col min="16141" max="16141" width="10.6640625" style="476" customWidth="1"/>
    <col min="16142" max="16142" width="1.6640625" style="476" customWidth="1"/>
    <col min="16143" max="16143" width="10.6640625" style="476" customWidth="1"/>
    <col min="16144" max="16144" width="1.6640625" style="476" customWidth="1"/>
    <col min="16145" max="16145" width="10.6640625" style="476" customWidth="1"/>
    <col min="16146" max="16146" width="1.6640625" style="476" customWidth="1"/>
    <col min="16147" max="16147" width="8.88671875" style="476"/>
    <col min="16148" max="16148" width="8.6640625" style="476" customWidth="1"/>
    <col min="16149" max="16149" width="0" style="476" hidden="1" customWidth="1"/>
    <col min="16150" max="16150" width="5.6640625" style="476" customWidth="1"/>
    <col min="16151" max="16384" width="8.88671875" style="476"/>
  </cols>
  <sheetData>
    <row r="1" spans="1:21" s="662" customFormat="1" ht="21.75" customHeight="1" x14ac:dyDescent="0.4">
      <c r="A1" s="939" t="s">
        <v>131</v>
      </c>
      <c r="B1" s="836"/>
      <c r="I1" s="582"/>
      <c r="J1" s="837"/>
      <c r="K1" s="838" t="s">
        <v>64</v>
      </c>
      <c r="L1" s="838"/>
      <c r="M1" s="839"/>
      <c r="N1" s="837"/>
      <c r="O1" s="837"/>
      <c r="P1" s="837"/>
      <c r="R1" s="837"/>
    </row>
    <row r="2" spans="1:21" s="666" customFormat="1" x14ac:dyDescent="0.25">
      <c r="A2" s="937" t="s">
        <v>464</v>
      </c>
      <c r="B2" s="937"/>
      <c r="C2" s="937"/>
      <c r="D2" s="937"/>
      <c r="E2" s="937"/>
      <c r="F2" s="937"/>
      <c r="G2" s="840"/>
      <c r="J2" s="764"/>
      <c r="K2" s="838"/>
      <c r="L2" s="838"/>
      <c r="M2" s="838"/>
      <c r="N2" s="764"/>
      <c r="P2" s="764"/>
      <c r="R2" s="764"/>
    </row>
    <row r="3" spans="1:21" s="670" customFormat="1" ht="10.5" customHeight="1" x14ac:dyDescent="0.25">
      <c r="A3" s="841" t="s">
        <v>24</v>
      </c>
      <c r="B3" s="841"/>
      <c r="C3" s="841"/>
      <c r="D3" s="841"/>
      <c r="E3" s="841"/>
      <c r="F3" s="841"/>
      <c r="G3" s="841" t="s">
        <v>21</v>
      </c>
      <c r="H3" s="841"/>
      <c r="I3" s="841"/>
      <c r="J3" s="842"/>
      <c r="K3" s="488" t="s">
        <v>29</v>
      </c>
      <c r="L3" s="489"/>
      <c r="M3" s="605"/>
      <c r="N3" s="842"/>
      <c r="O3" s="841"/>
      <c r="P3" s="842"/>
      <c r="Q3" s="841"/>
      <c r="R3" s="843" t="s">
        <v>30</v>
      </c>
    </row>
    <row r="4" spans="1:21" s="674" customFormat="1" ht="11.25" customHeight="1" thickBot="1" x14ac:dyDescent="0.3">
      <c r="A4" s="844">
        <f>[2]Altalanos!$A$10</f>
        <v>0</v>
      </c>
      <c r="B4" s="844"/>
      <c r="C4" s="844"/>
      <c r="D4" s="845"/>
      <c r="E4" s="613"/>
      <c r="F4" s="845"/>
      <c r="G4" s="846">
        <f>[2]Altalanos!$C$10</f>
        <v>0</v>
      </c>
      <c r="H4" s="847"/>
      <c r="I4" s="845"/>
      <c r="J4" s="848"/>
      <c r="K4" s="124"/>
      <c r="L4" s="849"/>
      <c r="M4" s="850"/>
      <c r="N4" s="848"/>
      <c r="O4" s="845"/>
      <c r="P4" s="848"/>
      <c r="Q4" s="845"/>
      <c r="R4" s="619">
        <f>[2]Altalanos!$E$10</f>
        <v>0</v>
      </c>
    </row>
    <row r="5" spans="1:21" s="670" customFormat="1" ht="9.6" x14ac:dyDescent="0.25">
      <c r="A5" s="758"/>
      <c r="B5" s="851" t="s">
        <v>3</v>
      </c>
      <c r="C5" s="852" t="s">
        <v>451</v>
      </c>
      <c r="D5" s="851" t="s">
        <v>40</v>
      </c>
      <c r="E5" s="852" t="s">
        <v>32</v>
      </c>
      <c r="F5" s="853" t="s">
        <v>27</v>
      </c>
      <c r="G5" s="853" t="s">
        <v>28</v>
      </c>
      <c r="H5" s="853"/>
      <c r="I5" s="853" t="s">
        <v>31</v>
      </c>
      <c r="J5" s="853"/>
      <c r="K5" s="851" t="s">
        <v>41</v>
      </c>
      <c r="L5" s="854"/>
      <c r="M5" s="851" t="s">
        <v>58</v>
      </c>
      <c r="N5" s="854"/>
      <c r="O5" s="851" t="s">
        <v>452</v>
      </c>
      <c r="P5" s="854"/>
      <c r="Q5" s="851"/>
      <c r="R5" s="855"/>
    </row>
    <row r="6" spans="1:21" s="670" customFormat="1" ht="3.75" customHeight="1" thickBot="1" x14ac:dyDescent="0.3">
      <c r="A6" s="681"/>
      <c r="B6" s="856"/>
      <c r="C6" s="856"/>
      <c r="D6" s="856"/>
      <c r="E6" s="856"/>
      <c r="F6" s="857"/>
      <c r="G6" s="857"/>
      <c r="H6" s="603"/>
      <c r="I6" s="857"/>
      <c r="J6" s="858"/>
      <c r="K6" s="856"/>
      <c r="L6" s="858"/>
      <c r="M6" s="856"/>
      <c r="N6" s="858"/>
      <c r="O6" s="856"/>
      <c r="P6" s="858"/>
      <c r="Q6" s="856"/>
      <c r="R6" s="859"/>
    </row>
    <row r="7" spans="1:21" s="699" customFormat="1" ht="10.5" customHeight="1" x14ac:dyDescent="0.25">
      <c r="A7" s="860">
        <v>1</v>
      </c>
      <c r="B7" s="861" t="str">
        <f>IF($D7="","",VLOOKUP($D7,'[2]1D ELO (2)'!$A$7:$P$23,14))</f>
        <v/>
      </c>
      <c r="C7" s="861" t="str">
        <f>IF($D7="","",VLOOKUP($D7,'[2]1D ELO (2)'!$A$7:$P$23,15))</f>
        <v/>
      </c>
      <c r="D7" s="862"/>
      <c r="E7" s="863" t="str">
        <f>UPPER(IF($D7="","",VLOOKUP($D7,'[2]1D ELO (2)'!$A$7:$P$23,5)))</f>
        <v/>
      </c>
      <c r="F7" s="884" t="s">
        <v>119</v>
      </c>
      <c r="G7" s="884" t="s">
        <v>415</v>
      </c>
      <c r="H7" s="934"/>
      <c r="I7" s="864"/>
      <c r="J7" s="866"/>
      <c r="K7" s="867"/>
      <c r="L7" s="868"/>
      <c r="M7" s="867"/>
      <c r="N7" s="868"/>
      <c r="O7" s="867"/>
      <c r="P7" s="868"/>
      <c r="Q7" s="867"/>
      <c r="R7" s="694"/>
      <c r="S7" s="697"/>
      <c r="U7" s="869" t="str">
        <f>[2]Birók!P21</f>
        <v>Bíró</v>
      </c>
    </row>
    <row r="8" spans="1:21" s="699" customFormat="1" ht="9.6" customHeight="1" x14ac:dyDescent="0.25">
      <c r="A8" s="870"/>
      <c r="B8" s="871"/>
      <c r="C8" s="871"/>
      <c r="D8" s="871"/>
      <c r="E8" s="863" t="str">
        <f>UPPER(IF($D7="","",VLOOKUP($D7,'[2]1D ELO (2)'!$A$7:$P$23,11)))</f>
        <v/>
      </c>
      <c r="F8" s="884" t="s">
        <v>218</v>
      </c>
      <c r="G8" s="884" t="s">
        <v>217</v>
      </c>
      <c r="H8" s="934"/>
      <c r="I8" s="864"/>
      <c r="J8" s="872"/>
      <c r="K8" s="873" t="str">
        <f>IF(J8="a",F7,IF(J8="b",F9,""))</f>
        <v/>
      </c>
      <c r="L8" s="868"/>
      <c r="M8" s="867"/>
      <c r="N8" s="868"/>
      <c r="O8" s="867"/>
      <c r="P8" s="868"/>
      <c r="Q8" s="867"/>
      <c r="R8" s="694"/>
      <c r="S8" s="697"/>
      <c r="U8" s="874" t="str">
        <f>[2]Birók!P22</f>
        <v xml:space="preserve"> </v>
      </c>
    </row>
    <row r="9" spans="1:21" s="699" customFormat="1" ht="9.6" customHeight="1" x14ac:dyDescent="0.25">
      <c r="A9" s="870"/>
      <c r="B9" s="875"/>
      <c r="C9" s="875"/>
      <c r="D9" s="875"/>
      <c r="E9" s="875"/>
      <c r="F9" s="876"/>
      <c r="G9" s="876"/>
      <c r="H9" s="603"/>
      <c r="I9" s="876"/>
      <c r="J9" s="877"/>
      <c r="K9" s="878" t="str">
        <f>UPPER(IF(OR(J10="a",J10="as"),F7,IF(OR(J10="b",J10="bs"),F11,)))</f>
        <v>SZABÓ</v>
      </c>
      <c r="L9" s="879"/>
      <c r="M9" s="867"/>
      <c r="N9" s="868"/>
      <c r="O9" s="867"/>
      <c r="P9" s="868"/>
      <c r="Q9" s="867"/>
      <c r="R9" s="694"/>
      <c r="S9" s="697"/>
      <c r="U9" s="874" t="str">
        <f>[2]Birók!P23</f>
        <v xml:space="preserve"> </v>
      </c>
    </row>
    <row r="10" spans="1:21" s="699" customFormat="1" ht="9.6" customHeight="1" x14ac:dyDescent="0.25">
      <c r="A10" s="870"/>
      <c r="B10" s="875"/>
      <c r="C10" s="875"/>
      <c r="D10" s="875"/>
      <c r="E10" s="871"/>
      <c r="F10" s="876"/>
      <c r="G10" s="876"/>
      <c r="H10" s="603"/>
      <c r="I10" s="880"/>
      <c r="J10" s="714" t="s">
        <v>197</v>
      </c>
      <c r="K10" s="881" t="str">
        <f>UPPER(IF(OR(J10="a",J10="as"),F8,IF(OR(J10="b",J10="bs"),F12,)))</f>
        <v>HORVÁTH</v>
      </c>
      <c r="L10" s="882"/>
      <c r="M10" s="867"/>
      <c r="N10" s="868"/>
      <c r="O10" s="867"/>
      <c r="P10" s="868"/>
      <c r="Q10" s="867"/>
      <c r="R10" s="694"/>
      <c r="S10" s="697"/>
      <c r="U10" s="874" t="str">
        <f>[2]Birók!P24</f>
        <v xml:space="preserve"> </v>
      </c>
    </row>
    <row r="11" spans="1:21" s="699" customFormat="1" ht="9.6" customHeight="1" x14ac:dyDescent="0.25">
      <c r="A11" s="870">
        <v>2</v>
      </c>
      <c r="B11" s="861" t="str">
        <f>IF($D11="","",VLOOKUP($D11,'[2]1D ELO (2)'!$A$7:$P$23,14))</f>
        <v/>
      </c>
      <c r="C11" s="861" t="str">
        <f>IF($D11="","",VLOOKUP($D11,'[2]1D ELO (2)'!$A$7:$P$23,15))</f>
        <v/>
      </c>
      <c r="D11" s="862"/>
      <c r="E11" s="883" t="str">
        <f>UPPER(IF($D11="","",VLOOKUP($D11,'[2]1D ELO (2)'!$A$7:$P$23,5)))</f>
        <v/>
      </c>
      <c r="F11" s="884"/>
      <c r="G11" s="884"/>
      <c r="H11" s="885"/>
      <c r="I11" s="884"/>
      <c r="J11" s="886"/>
      <c r="K11" s="867"/>
      <c r="L11" s="887"/>
      <c r="M11" s="888"/>
      <c r="N11" s="879"/>
      <c r="O11" s="867"/>
      <c r="P11" s="868"/>
      <c r="Q11" s="867"/>
      <c r="R11" s="694"/>
      <c r="S11" s="697"/>
      <c r="U11" s="874" t="str">
        <f>[2]Birók!P25</f>
        <v xml:space="preserve"> </v>
      </c>
    </row>
    <row r="12" spans="1:21" s="699" customFormat="1" ht="9.6" customHeight="1" x14ac:dyDescent="0.25">
      <c r="A12" s="870"/>
      <c r="B12" s="871"/>
      <c r="C12" s="871"/>
      <c r="D12" s="871"/>
      <c r="E12" s="883" t="str">
        <f>UPPER(IF($D11="","",VLOOKUP($D11,'[2]1D ELO (2)'!$A$7:$P$23,11)))</f>
        <v/>
      </c>
      <c r="F12" s="884"/>
      <c r="G12" s="884"/>
      <c r="H12" s="885"/>
      <c r="I12" s="884"/>
      <c r="J12" s="872"/>
      <c r="K12" s="867"/>
      <c r="L12" s="887"/>
      <c r="M12" s="889"/>
      <c r="N12" s="890"/>
      <c r="O12" s="867"/>
      <c r="P12" s="868"/>
      <c r="Q12" s="867"/>
      <c r="R12" s="694"/>
      <c r="S12" s="697"/>
      <c r="U12" s="874" t="str">
        <f>[2]Birók!P26</f>
        <v xml:space="preserve"> </v>
      </c>
    </row>
    <row r="13" spans="1:21" s="699" customFormat="1" ht="9.6" customHeight="1" x14ac:dyDescent="0.25">
      <c r="A13" s="870"/>
      <c r="B13" s="875"/>
      <c r="C13" s="875"/>
      <c r="D13" s="891"/>
      <c r="E13" s="871"/>
      <c r="F13" s="876"/>
      <c r="G13" s="876"/>
      <c r="H13" s="603"/>
      <c r="I13" s="876"/>
      <c r="J13" s="892"/>
      <c r="K13" s="867"/>
      <c r="L13" s="877"/>
      <c r="M13" s="878" t="str">
        <f>UPPER(IF(OR(L14="a",L14="as"),K9,IF(OR(L14="b",L14="bs"),K17,)))</f>
        <v>SZABÓ</v>
      </c>
      <c r="N13" s="868"/>
      <c r="O13" s="867"/>
      <c r="P13" s="868"/>
      <c r="Q13" s="867"/>
      <c r="R13" s="694"/>
      <c r="S13" s="697"/>
      <c r="U13" s="874" t="str">
        <f>[2]Birók!P27</f>
        <v xml:space="preserve"> </v>
      </c>
    </row>
    <row r="14" spans="1:21" s="699" customFormat="1" ht="9.6" customHeight="1" x14ac:dyDescent="0.25">
      <c r="A14" s="870"/>
      <c r="B14" s="875"/>
      <c r="C14" s="875"/>
      <c r="D14" s="891"/>
      <c r="E14" s="871"/>
      <c r="F14" s="876"/>
      <c r="G14" s="876"/>
      <c r="H14" s="603"/>
      <c r="I14" s="876"/>
      <c r="J14" s="892"/>
      <c r="K14" s="893" t="s">
        <v>0</v>
      </c>
      <c r="L14" s="714" t="s">
        <v>197</v>
      </c>
      <c r="M14" s="881" t="str">
        <f>UPPER(IF(OR(L14="a",L14="as"),K10,IF(OR(L14="b",L14="bs"),K18,)))</f>
        <v>HORVÁTH</v>
      </c>
      <c r="N14" s="882"/>
      <c r="O14" s="867"/>
      <c r="P14" s="868"/>
      <c r="Q14" s="867"/>
      <c r="R14" s="694"/>
      <c r="S14" s="697"/>
      <c r="U14" s="874" t="str">
        <f>[2]Birók!P28</f>
        <v xml:space="preserve"> </v>
      </c>
    </row>
    <row r="15" spans="1:21" s="699" customFormat="1" ht="9.6" customHeight="1" x14ac:dyDescent="0.25">
      <c r="A15" s="894">
        <v>3</v>
      </c>
      <c r="B15" s="861" t="str">
        <f>IF($D15="","",VLOOKUP($D15,'[2]1D ELO (2)'!$A$7:$P$23,14))</f>
        <v/>
      </c>
      <c r="C15" s="861" t="str">
        <f>IF($D15="","",VLOOKUP($D15,'[2]1D ELO (2)'!$A$7:$P$23,15))</f>
        <v/>
      </c>
      <c r="D15" s="862"/>
      <c r="E15" s="883" t="str">
        <f>UPPER(IF($D15="","",VLOOKUP($D15,'[2]1D ELO (2)'!$A$7:$P$23,5)))</f>
        <v/>
      </c>
      <c r="F15" s="884" t="s">
        <v>421</v>
      </c>
      <c r="G15" s="884" t="s">
        <v>422</v>
      </c>
      <c r="H15" s="885"/>
      <c r="I15" s="884"/>
      <c r="J15" s="866"/>
      <c r="K15" s="867"/>
      <c r="L15" s="887"/>
      <c r="M15" s="867" t="s">
        <v>205</v>
      </c>
      <c r="N15" s="887"/>
      <c r="O15" s="888"/>
      <c r="P15" s="868"/>
      <c r="Q15" s="867"/>
      <c r="R15" s="694"/>
      <c r="S15" s="697"/>
      <c r="U15" s="874" t="str">
        <f>[2]Birók!P29</f>
        <v xml:space="preserve"> </v>
      </c>
    </row>
    <row r="16" spans="1:21" s="699" customFormat="1" ht="9.6" customHeight="1" thickBot="1" x14ac:dyDescent="0.3">
      <c r="A16" s="870"/>
      <c r="B16" s="871"/>
      <c r="C16" s="871"/>
      <c r="D16" s="871"/>
      <c r="E16" s="883" t="str">
        <f>UPPER(IF($D15="","",VLOOKUP($D15,'[2]1D ELO (2)'!$A$7:$P$23,11)))</f>
        <v/>
      </c>
      <c r="F16" s="884" t="s">
        <v>421</v>
      </c>
      <c r="G16" s="884" t="s">
        <v>423</v>
      </c>
      <c r="H16" s="885"/>
      <c r="I16" s="884"/>
      <c r="J16" s="872"/>
      <c r="K16" s="873" t="str">
        <f>IF(J16="a",F15,IF(J16="b",F17,""))</f>
        <v/>
      </c>
      <c r="L16" s="887"/>
      <c r="M16" s="867"/>
      <c r="N16" s="887"/>
      <c r="O16" s="867"/>
      <c r="P16" s="868"/>
      <c r="Q16" s="867"/>
      <c r="R16" s="694"/>
      <c r="S16" s="697"/>
      <c r="U16" s="895" t="str">
        <f>[2]Birók!P30</f>
        <v>Egyik sem</v>
      </c>
    </row>
    <row r="17" spans="1:19" s="699" customFormat="1" ht="9.6" customHeight="1" x14ac:dyDescent="0.25">
      <c r="A17" s="870"/>
      <c r="B17" s="875"/>
      <c r="C17" s="875"/>
      <c r="D17" s="891"/>
      <c r="E17" s="871"/>
      <c r="F17" s="876"/>
      <c r="G17" s="876"/>
      <c r="H17" s="603"/>
      <c r="I17" s="876"/>
      <c r="J17" s="877"/>
      <c r="K17" s="878" t="str">
        <f>UPPER(IF(OR(J18="a",J18="as"),F15,IF(OR(J18="b",J18="bs"),F19,)))</f>
        <v>SZŰCS-VILLÁNYI</v>
      </c>
      <c r="L17" s="896"/>
      <c r="M17" s="867"/>
      <c r="N17" s="887"/>
      <c r="O17" s="867"/>
      <c r="P17" s="868"/>
      <c r="Q17" s="867"/>
      <c r="R17" s="694"/>
      <c r="S17" s="697"/>
    </row>
    <row r="18" spans="1:19" s="699" customFormat="1" ht="9.6" customHeight="1" x14ac:dyDescent="0.25">
      <c r="A18" s="870"/>
      <c r="B18" s="875"/>
      <c r="C18" s="875"/>
      <c r="D18" s="891"/>
      <c r="E18" s="871"/>
      <c r="F18" s="876"/>
      <c r="G18" s="876"/>
      <c r="H18" s="603"/>
      <c r="I18" s="880"/>
      <c r="J18" s="714" t="s">
        <v>197</v>
      </c>
      <c r="K18" s="881" t="str">
        <f>UPPER(IF(OR(J18="a",J18="as"),F16,IF(OR(J18="b",J18="bs"),F20,)))</f>
        <v>SZŰCS-VILLÁNYI</v>
      </c>
      <c r="L18" s="872"/>
      <c r="M18" s="867"/>
      <c r="N18" s="887"/>
      <c r="O18" s="867"/>
      <c r="P18" s="868"/>
      <c r="Q18" s="867"/>
      <c r="R18" s="694"/>
      <c r="S18" s="697"/>
    </row>
    <row r="19" spans="1:19" s="699" customFormat="1" ht="9.6" customHeight="1" x14ac:dyDescent="0.25">
      <c r="A19" s="870">
        <v>4</v>
      </c>
      <c r="B19" s="861" t="str">
        <f>IF($D19="","",VLOOKUP($D19,'[2]1D ELO (2)'!$A$7:$P$23,14))</f>
        <v/>
      </c>
      <c r="C19" s="861" t="str">
        <f>IF($D19="","",VLOOKUP($D19,'[2]1D ELO (2)'!$A$7:$P$23,15))</f>
        <v/>
      </c>
      <c r="D19" s="862"/>
      <c r="E19" s="883" t="str">
        <f>UPPER(IF($D19="","",VLOOKUP($D19,'[2]1D ELO (2)'!$A$7:$P$23,5)))</f>
        <v/>
      </c>
      <c r="F19" s="884"/>
      <c r="G19" s="884"/>
      <c r="H19" s="885"/>
      <c r="I19" s="884"/>
      <c r="J19" s="886"/>
      <c r="K19" s="867"/>
      <c r="L19" s="868"/>
      <c r="M19" s="888"/>
      <c r="N19" s="896"/>
      <c r="O19" s="867"/>
      <c r="P19" s="868"/>
      <c r="Q19" s="867"/>
      <c r="R19" s="694"/>
      <c r="S19" s="697"/>
    </row>
    <row r="20" spans="1:19" s="699" customFormat="1" ht="9.6" customHeight="1" x14ac:dyDescent="0.25">
      <c r="A20" s="870"/>
      <c r="B20" s="871"/>
      <c r="C20" s="871"/>
      <c r="D20" s="871"/>
      <c r="E20" s="883" t="str">
        <f>UPPER(IF($D19="","",VLOOKUP($D19,'[2]1D ELO (2)'!$A$7:$P$23,11)))</f>
        <v/>
      </c>
      <c r="F20" s="884"/>
      <c r="G20" s="884"/>
      <c r="H20" s="885"/>
      <c r="I20" s="884"/>
      <c r="J20" s="872"/>
      <c r="K20" s="867"/>
      <c r="L20" s="868"/>
      <c r="M20" s="889"/>
      <c r="N20" s="897"/>
      <c r="O20" s="867"/>
      <c r="P20" s="868"/>
      <c r="Q20" s="867"/>
      <c r="R20" s="694"/>
      <c r="S20" s="697"/>
    </row>
    <row r="21" spans="1:19" s="699" customFormat="1" ht="9.6" customHeight="1" x14ac:dyDescent="0.25">
      <c r="A21" s="870"/>
      <c r="B21" s="875"/>
      <c r="C21" s="875"/>
      <c r="D21" s="875"/>
      <c r="E21" s="871"/>
      <c r="F21" s="876"/>
      <c r="G21" s="876"/>
      <c r="H21" s="603"/>
      <c r="I21" s="876"/>
      <c r="J21" s="892"/>
      <c r="K21" s="867"/>
      <c r="L21" s="868"/>
      <c r="M21" s="867"/>
      <c r="N21" s="877"/>
      <c r="O21" s="878" t="str">
        <f>UPPER(IF(OR(N22="a",N22="as"),M13,IF(OR(N22="b",N22="bs"),M29,)))</f>
        <v>GURUZ</v>
      </c>
      <c r="P21" s="868"/>
      <c r="Q21" s="867"/>
      <c r="R21" s="694"/>
      <c r="S21" s="697"/>
    </row>
    <row r="22" spans="1:19" s="699" customFormat="1" ht="9.6" customHeight="1" x14ac:dyDescent="0.25">
      <c r="A22" s="870"/>
      <c r="B22" s="875"/>
      <c r="C22" s="875"/>
      <c r="D22" s="875"/>
      <c r="E22" s="871"/>
      <c r="F22" s="876"/>
      <c r="G22" s="876"/>
      <c r="H22" s="603"/>
      <c r="I22" s="876"/>
      <c r="J22" s="892"/>
      <c r="K22" s="867"/>
      <c r="L22" s="868"/>
      <c r="M22" s="893" t="s">
        <v>0</v>
      </c>
      <c r="N22" s="714" t="s">
        <v>195</v>
      </c>
      <c r="O22" s="881" t="str">
        <f>UPPER(IF(OR(N22="a",N22="as"),M14,IF(OR(N22="b",N22="bs"),M30,)))</f>
        <v>DÜRGŐ</v>
      </c>
      <c r="P22" s="882"/>
      <c r="Q22" s="867"/>
      <c r="R22" s="694"/>
      <c r="S22" s="697"/>
    </row>
    <row r="23" spans="1:19" s="699" customFormat="1" ht="9.6" customHeight="1" x14ac:dyDescent="0.25">
      <c r="A23" s="870">
        <v>5</v>
      </c>
      <c r="B23" s="861" t="str">
        <f>IF($D23="","",VLOOKUP($D23,'[2]1D ELO (2)'!$A$7:$P$23,14))</f>
        <v/>
      </c>
      <c r="C23" s="861" t="str">
        <f>IF($D23="","",VLOOKUP($D23,'[2]1D ELO (2)'!$A$7:$P$23,15))</f>
        <v/>
      </c>
      <c r="D23" s="862"/>
      <c r="E23" s="883" t="str">
        <f>UPPER(IF($D23="","",VLOOKUP($D23,'[2]1D ELO (2)'!$A$7:$P$23,5)))</f>
        <v/>
      </c>
      <c r="F23" s="884" t="s">
        <v>116</v>
      </c>
      <c r="G23" s="884" t="s">
        <v>117</v>
      </c>
      <c r="H23" s="885"/>
      <c r="I23" s="884"/>
      <c r="J23" s="866"/>
      <c r="K23" s="867"/>
      <c r="L23" s="868"/>
      <c r="M23" s="867"/>
      <c r="N23" s="887"/>
      <c r="O23" s="867" t="s">
        <v>205</v>
      </c>
      <c r="P23" s="898"/>
      <c r="Q23" s="867"/>
      <c r="R23" s="694"/>
      <c r="S23" s="697"/>
    </row>
    <row r="24" spans="1:19" s="699" customFormat="1" ht="9.6" customHeight="1" x14ac:dyDescent="0.25">
      <c r="A24" s="870"/>
      <c r="B24" s="871"/>
      <c r="C24" s="871"/>
      <c r="D24" s="871"/>
      <c r="E24" s="883" t="str">
        <f>UPPER(IF($D23="","",VLOOKUP($D23,'[2]1D ELO (2)'!$A$7:$P$23,11)))</f>
        <v/>
      </c>
      <c r="F24" s="884" t="s">
        <v>232</v>
      </c>
      <c r="G24" s="884" t="s">
        <v>233</v>
      </c>
      <c r="H24" s="885"/>
      <c r="I24" s="884"/>
      <c r="J24" s="872"/>
      <c r="K24" s="873" t="str">
        <f>IF(J24="a",F23,IF(J24="b",F25,""))</f>
        <v/>
      </c>
      <c r="L24" s="868"/>
      <c r="M24" s="867"/>
      <c r="N24" s="887"/>
      <c r="O24" s="867"/>
      <c r="P24" s="868"/>
      <c r="Q24" s="867"/>
      <c r="R24" s="694"/>
      <c r="S24" s="697"/>
    </row>
    <row r="25" spans="1:19" s="699" customFormat="1" ht="9.6" customHeight="1" x14ac:dyDescent="0.25">
      <c r="A25" s="870"/>
      <c r="B25" s="875"/>
      <c r="C25" s="875"/>
      <c r="D25" s="875"/>
      <c r="E25" s="871"/>
      <c r="F25" s="876"/>
      <c r="G25" s="876"/>
      <c r="H25" s="603"/>
      <c r="I25" s="876"/>
      <c r="J25" s="877"/>
      <c r="K25" s="878" t="str">
        <f>UPPER(IF(OR(J26="a",J26="as"),F23,IF(OR(J26="b",J26="bs"),F27,)))</f>
        <v>BALTA</v>
      </c>
      <c r="L25" s="879"/>
      <c r="M25" s="867"/>
      <c r="N25" s="887"/>
      <c r="O25" s="867"/>
      <c r="P25" s="868"/>
      <c r="Q25" s="867"/>
      <c r="R25" s="694"/>
      <c r="S25" s="697"/>
    </row>
    <row r="26" spans="1:19" s="699" customFormat="1" ht="9.6" customHeight="1" x14ac:dyDescent="0.25">
      <c r="A26" s="870"/>
      <c r="B26" s="875"/>
      <c r="C26" s="875"/>
      <c r="D26" s="875"/>
      <c r="E26" s="871"/>
      <c r="F26" s="876"/>
      <c r="G26" s="876"/>
      <c r="H26" s="603"/>
      <c r="I26" s="880"/>
      <c r="J26" s="714" t="s">
        <v>197</v>
      </c>
      <c r="K26" s="881" t="str">
        <f>UPPER(IF(OR(J26="a",J26="as"),F24,IF(OR(J26="b",J26="bs"),F28,)))</f>
        <v>ŐRI</v>
      </c>
      <c r="L26" s="882"/>
      <c r="M26" s="867"/>
      <c r="N26" s="887"/>
      <c r="O26" s="867"/>
      <c r="P26" s="868"/>
      <c r="Q26" s="867"/>
      <c r="R26" s="694"/>
      <c r="S26" s="697"/>
    </row>
    <row r="27" spans="1:19" s="699" customFormat="1" ht="9.6" customHeight="1" x14ac:dyDescent="0.25">
      <c r="A27" s="870">
        <v>6</v>
      </c>
      <c r="B27" s="861" t="str">
        <f>IF($D27="","",VLOOKUP($D27,'[2]1D ELO (2)'!$A$7:$P$23,14))</f>
        <v/>
      </c>
      <c r="C27" s="861" t="str">
        <f>IF($D27="","",VLOOKUP($D27,'[2]1D ELO (2)'!$A$7:$P$23,15))</f>
        <v/>
      </c>
      <c r="D27" s="862"/>
      <c r="E27" s="883" t="str">
        <f>UPPER(IF($D27="","",VLOOKUP($D27,'[2]1D ELO (2)'!$A$7:$P$23,5)))</f>
        <v/>
      </c>
      <c r="F27" s="884"/>
      <c r="G27" s="884"/>
      <c r="H27" s="885"/>
      <c r="I27" s="884"/>
      <c r="J27" s="886"/>
      <c r="K27" s="867"/>
      <c r="L27" s="887"/>
      <c r="M27" s="888"/>
      <c r="N27" s="896"/>
      <c r="O27" s="867"/>
      <c r="P27" s="868"/>
      <c r="Q27" s="867"/>
      <c r="R27" s="694"/>
      <c r="S27" s="697"/>
    </row>
    <row r="28" spans="1:19" s="699" customFormat="1" ht="9.6" customHeight="1" x14ac:dyDescent="0.25">
      <c r="A28" s="870"/>
      <c r="B28" s="871"/>
      <c r="C28" s="871"/>
      <c r="D28" s="871"/>
      <c r="E28" s="883" t="str">
        <f>UPPER(IF($D27="","",VLOOKUP($D27,'[2]1D ELO (2)'!$A$7:$P$23,11)))</f>
        <v/>
      </c>
      <c r="F28" s="884"/>
      <c r="G28" s="884"/>
      <c r="H28" s="885"/>
      <c r="I28" s="884"/>
      <c r="J28" s="872"/>
      <c r="K28" s="867"/>
      <c r="L28" s="887"/>
      <c r="M28" s="889"/>
      <c r="N28" s="897"/>
      <c r="O28" s="867"/>
      <c r="P28" s="868"/>
      <c r="Q28" s="867"/>
      <c r="R28" s="694"/>
      <c r="S28" s="697"/>
    </row>
    <row r="29" spans="1:19" s="699" customFormat="1" ht="9.6" customHeight="1" x14ac:dyDescent="0.25">
      <c r="A29" s="870"/>
      <c r="B29" s="875"/>
      <c r="C29" s="875"/>
      <c r="D29" s="891"/>
      <c r="E29" s="871"/>
      <c r="F29" s="876"/>
      <c r="G29" s="876"/>
      <c r="H29" s="603"/>
      <c r="I29" s="876"/>
      <c r="J29" s="892"/>
      <c r="K29" s="867"/>
      <c r="L29" s="877"/>
      <c r="M29" s="878" t="str">
        <f>UPPER(IF(OR(L30="a",L30="as"),K25,IF(OR(L30="b",L30="bs"),K33,)))</f>
        <v>GURUZ</v>
      </c>
      <c r="N29" s="887"/>
      <c r="O29" s="867"/>
      <c r="P29" s="868"/>
      <c r="Q29" s="867"/>
      <c r="R29" s="694"/>
      <c r="S29" s="697"/>
    </row>
    <row r="30" spans="1:19" s="699" customFormat="1" ht="9.6" customHeight="1" x14ac:dyDescent="0.25">
      <c r="A30" s="870"/>
      <c r="B30" s="875"/>
      <c r="C30" s="875"/>
      <c r="D30" s="891"/>
      <c r="E30" s="871"/>
      <c r="F30" s="876"/>
      <c r="G30" s="876"/>
      <c r="H30" s="603"/>
      <c r="I30" s="876"/>
      <c r="J30" s="892"/>
      <c r="K30" s="893" t="s">
        <v>0</v>
      </c>
      <c r="L30" s="714" t="s">
        <v>195</v>
      </c>
      <c r="M30" s="881" t="str">
        <f>UPPER(IF(OR(L30="a",L30="as"),K26,IF(OR(L30="b",L30="bs"),K34,)))</f>
        <v>DÜRGŐ</v>
      </c>
      <c r="N30" s="872"/>
      <c r="O30" s="867"/>
      <c r="P30" s="868"/>
      <c r="Q30" s="867"/>
      <c r="R30" s="694"/>
      <c r="S30" s="697"/>
    </row>
    <row r="31" spans="1:19" s="699" customFormat="1" ht="9.6" customHeight="1" x14ac:dyDescent="0.25">
      <c r="A31" s="894">
        <v>7</v>
      </c>
      <c r="B31" s="861" t="str">
        <f>IF($D31="","",VLOOKUP($D31,'[2]1D ELO (2)'!$A$7:$P$23,14))</f>
        <v/>
      </c>
      <c r="C31" s="861" t="str">
        <f>IF($D31="","",VLOOKUP($D31,'[2]1D ELO (2)'!$A$7:$P$23,15))</f>
        <v/>
      </c>
      <c r="D31" s="862"/>
      <c r="E31" s="883" t="str">
        <f>UPPER(IF($D31="","",VLOOKUP($D31,'[2]1D ELO (2)'!$A$7:$P$23,5)))</f>
        <v/>
      </c>
      <c r="F31" s="884" t="s">
        <v>419</v>
      </c>
      <c r="G31" s="884" t="s">
        <v>420</v>
      </c>
      <c r="H31" s="934"/>
      <c r="I31" s="884"/>
      <c r="J31" s="866"/>
      <c r="K31" s="867"/>
      <c r="L31" s="887"/>
      <c r="M31" s="867" t="s">
        <v>205</v>
      </c>
      <c r="N31" s="868"/>
      <c r="O31" s="888"/>
      <c r="P31" s="868"/>
      <c r="Q31" s="867"/>
      <c r="R31" s="694"/>
      <c r="S31" s="697"/>
    </row>
    <row r="32" spans="1:19" s="699" customFormat="1" ht="9.6" customHeight="1" x14ac:dyDescent="0.25">
      <c r="A32" s="870"/>
      <c r="B32" s="871"/>
      <c r="C32" s="871"/>
      <c r="D32" s="871"/>
      <c r="E32" s="883" t="str">
        <f>UPPER(IF($D31="","",VLOOKUP($D31,'[2]1D ELO (2)'!$A$7:$P$23,11)))</f>
        <v/>
      </c>
      <c r="F32" s="884" t="s">
        <v>209</v>
      </c>
      <c r="G32" s="884" t="s">
        <v>210</v>
      </c>
      <c r="H32" s="934"/>
      <c r="I32" s="884"/>
      <c r="J32" s="872"/>
      <c r="K32" s="873" t="str">
        <f>IF(J32="a",F31,IF(J32="b",F33,""))</f>
        <v/>
      </c>
      <c r="L32" s="887"/>
      <c r="M32" s="867"/>
      <c r="N32" s="868"/>
      <c r="O32" s="867"/>
      <c r="P32" s="868"/>
      <c r="Q32" s="867"/>
      <c r="R32" s="694"/>
      <c r="S32" s="697"/>
    </row>
    <row r="33" spans="1:19" s="699" customFormat="1" ht="9.6" customHeight="1" x14ac:dyDescent="0.25">
      <c r="A33" s="870"/>
      <c r="B33" s="875"/>
      <c r="C33" s="875"/>
      <c r="D33" s="891"/>
      <c r="E33" s="875"/>
      <c r="F33" s="876"/>
      <c r="G33" s="876"/>
      <c r="H33" s="603"/>
      <c r="I33" s="876"/>
      <c r="J33" s="877"/>
      <c r="K33" s="878" t="str">
        <f>UPPER(IF(OR(J34="a",J34="as"),F31,IF(OR(J34="b",J34="bs"),F35,)))</f>
        <v>GURUZ</v>
      </c>
      <c r="L33" s="896"/>
      <c r="M33" s="867"/>
      <c r="N33" s="868"/>
      <c r="O33" s="867"/>
      <c r="P33" s="868"/>
      <c r="Q33" s="867"/>
      <c r="R33" s="694"/>
      <c r="S33" s="697"/>
    </row>
    <row r="34" spans="1:19" s="699" customFormat="1" ht="9.6" customHeight="1" x14ac:dyDescent="0.25">
      <c r="A34" s="870"/>
      <c r="B34" s="875"/>
      <c r="C34" s="875"/>
      <c r="D34" s="891"/>
      <c r="E34" s="875"/>
      <c r="F34" s="876"/>
      <c r="G34" s="876"/>
      <c r="H34" s="603"/>
      <c r="I34" s="893"/>
      <c r="J34" s="714" t="s">
        <v>197</v>
      </c>
      <c r="K34" s="881" t="str">
        <f>UPPER(IF(OR(J34="a",J34="as"),F32,IF(OR(J34="b",J34="bs"),F36,)))</f>
        <v>DÜRGŐ</v>
      </c>
      <c r="L34" s="872"/>
      <c r="M34" s="867"/>
      <c r="N34" s="868"/>
      <c r="O34" s="867"/>
      <c r="P34" s="868"/>
      <c r="Q34" s="867"/>
      <c r="R34" s="694"/>
      <c r="S34" s="697"/>
    </row>
    <row r="35" spans="1:19" s="699" customFormat="1" ht="9.6" customHeight="1" x14ac:dyDescent="0.25">
      <c r="A35" s="860">
        <v>8</v>
      </c>
      <c r="B35" s="861" t="str">
        <f>IF($D35="","",VLOOKUP($D35,'[2]1D ELO (2)'!$A$7:$P$23,14))</f>
        <v/>
      </c>
      <c r="C35" s="861" t="str">
        <f>IF($D35="","",VLOOKUP($D35,'[2]1D ELO (2)'!$A$7:$P$23,15))</f>
        <v/>
      </c>
      <c r="D35" s="862"/>
      <c r="E35" s="883" t="str">
        <f>UPPER(IF($D35="","",VLOOKUP($D35,'[2]1D ELO (2)'!$A$7:$P$23,5)))</f>
        <v/>
      </c>
      <c r="F35" s="884"/>
      <c r="G35" s="884"/>
      <c r="H35" s="934"/>
      <c r="I35" s="899"/>
      <c r="J35" s="886"/>
      <c r="K35" s="867"/>
      <c r="L35" s="868"/>
      <c r="M35" s="888"/>
      <c r="N35" s="879"/>
      <c r="O35" s="867"/>
      <c r="P35" s="868"/>
      <c r="Q35" s="867"/>
      <c r="R35" s="694"/>
      <c r="S35" s="697"/>
    </row>
    <row r="36" spans="1:19" s="699" customFormat="1" ht="9.6" customHeight="1" x14ac:dyDescent="0.25">
      <c r="A36" s="870"/>
      <c r="B36" s="871"/>
      <c r="C36" s="871"/>
      <c r="D36" s="871"/>
      <c r="E36" s="863" t="str">
        <f>UPPER(IF($D35="","",VLOOKUP($D35,'[2]1D ELO (2)'!$A$7:$P$23,11)))</f>
        <v/>
      </c>
      <c r="F36" s="884"/>
      <c r="G36" s="884"/>
      <c r="H36" s="934"/>
      <c r="I36" s="864"/>
      <c r="J36" s="872"/>
      <c r="K36" s="867"/>
      <c r="L36" s="868"/>
      <c r="M36" s="889"/>
      <c r="N36" s="890"/>
      <c r="O36" s="867"/>
      <c r="P36" s="868"/>
      <c r="Q36" s="867"/>
      <c r="R36" s="694"/>
      <c r="S36" s="697"/>
    </row>
    <row r="37" spans="1:19" s="699" customFormat="1" ht="9.6" customHeight="1" x14ac:dyDescent="0.25">
      <c r="A37" s="875"/>
      <c r="B37" s="875"/>
      <c r="C37" s="875"/>
      <c r="D37" s="891"/>
      <c r="E37" s="875"/>
      <c r="F37" s="876"/>
      <c r="G37" s="876"/>
      <c r="H37" s="603"/>
      <c r="I37" s="876"/>
      <c r="J37" s="892"/>
      <c r="K37" s="867"/>
      <c r="L37" s="868"/>
      <c r="M37" s="867"/>
      <c r="N37" s="868"/>
      <c r="O37" s="868"/>
      <c r="P37" s="901"/>
      <c r="Q37" s="878" t="str">
        <f>UPPER(IF(OR(P38="a",P38="as"),O21,IF(OR(P38="b",P38="bs"),O53,)))</f>
        <v/>
      </c>
      <c r="R37" s="902"/>
      <c r="S37" s="697"/>
    </row>
    <row r="38" spans="1:19" s="699" customFormat="1" ht="9.6" customHeight="1" x14ac:dyDescent="0.25">
      <c r="A38" s="875"/>
      <c r="B38" s="875"/>
      <c r="C38" s="875"/>
      <c r="D38" s="891"/>
      <c r="E38" s="875"/>
      <c r="F38" s="876"/>
      <c r="G38" s="876"/>
      <c r="H38" s="603"/>
      <c r="I38" s="876"/>
      <c r="J38" s="892"/>
      <c r="K38" s="867"/>
      <c r="L38" s="868"/>
      <c r="M38" s="867"/>
      <c r="N38" s="868"/>
      <c r="O38" s="893"/>
      <c r="P38" s="868"/>
      <c r="Q38" s="878"/>
      <c r="R38" s="902"/>
      <c r="S38" s="697"/>
    </row>
    <row r="39" spans="1:19" s="699" customFormat="1" ht="9.6" customHeight="1" x14ac:dyDescent="0.25">
      <c r="A39" s="875"/>
      <c r="B39" s="875"/>
      <c r="C39" s="875"/>
      <c r="D39" s="891"/>
      <c r="E39" s="875"/>
      <c r="F39" s="876"/>
      <c r="G39" s="876"/>
      <c r="H39" s="603"/>
      <c r="I39" s="876"/>
      <c r="J39" s="892"/>
      <c r="K39" s="867"/>
      <c r="L39" s="868"/>
      <c r="M39" s="867"/>
      <c r="N39" s="868"/>
      <c r="O39" s="893"/>
      <c r="P39" s="868"/>
      <c r="Q39" s="878"/>
      <c r="R39" s="902"/>
      <c r="S39" s="697"/>
    </row>
    <row r="40" spans="1:19" s="699" customFormat="1" ht="9.6" customHeight="1" x14ac:dyDescent="0.25">
      <c r="A40" s="875"/>
      <c r="B40" s="875"/>
      <c r="C40" s="875"/>
      <c r="D40" s="891"/>
      <c r="E40" s="875"/>
      <c r="F40" s="876"/>
      <c r="G40" s="876"/>
      <c r="H40" s="603"/>
      <c r="I40" s="876"/>
      <c r="J40" s="892"/>
      <c r="K40" s="867"/>
      <c r="L40" s="868"/>
      <c r="M40" s="867"/>
      <c r="N40" s="868"/>
      <c r="O40" s="893"/>
      <c r="P40" s="868"/>
      <c r="Q40" s="878"/>
      <c r="R40" s="902"/>
      <c r="S40" s="697"/>
    </row>
    <row r="41" spans="1:19" s="699" customFormat="1" ht="9.6" customHeight="1" x14ac:dyDescent="0.25">
      <c r="A41" s="875"/>
      <c r="B41" s="875"/>
      <c r="C41" s="875"/>
      <c r="D41" s="891"/>
      <c r="E41" s="875"/>
      <c r="F41" s="876"/>
      <c r="G41" s="876"/>
      <c r="H41" s="603"/>
      <c r="I41" s="876"/>
      <c r="J41" s="892"/>
      <c r="K41" s="867"/>
      <c r="L41" s="868"/>
      <c r="M41" s="867"/>
      <c r="N41" s="868"/>
      <c r="O41" s="893"/>
      <c r="P41" s="868"/>
      <c r="Q41" s="878"/>
      <c r="R41" s="902"/>
      <c r="S41" s="697"/>
    </row>
    <row r="42" spans="1:19" s="699" customFormat="1" ht="9.6" customHeight="1" x14ac:dyDescent="0.25">
      <c r="A42" s="875"/>
      <c r="B42" s="875"/>
      <c r="C42" s="875"/>
      <c r="D42" s="891"/>
      <c r="E42" s="875"/>
      <c r="F42" s="876"/>
      <c r="G42" s="876"/>
      <c r="H42" s="603"/>
      <c r="I42" s="876"/>
      <c r="J42" s="892"/>
      <c r="K42" s="867"/>
      <c r="L42" s="868"/>
      <c r="M42" s="867"/>
      <c r="N42" s="868"/>
      <c r="O42" s="893"/>
      <c r="P42" s="868"/>
      <c r="Q42" s="878"/>
      <c r="R42" s="902"/>
      <c r="S42" s="697"/>
    </row>
    <row r="43" spans="1:19" s="699" customFormat="1" ht="9.6" customHeight="1" x14ac:dyDescent="0.25">
      <c r="A43" s="875"/>
      <c r="B43" s="875"/>
      <c r="C43" s="875"/>
      <c r="D43" s="891"/>
      <c r="E43" s="875"/>
      <c r="F43" s="876"/>
      <c r="G43" s="876"/>
      <c r="H43" s="603"/>
      <c r="I43" s="876"/>
      <c r="J43" s="892"/>
      <c r="K43" s="867"/>
      <c r="L43" s="868"/>
      <c r="M43" s="867"/>
      <c r="N43" s="868"/>
      <c r="O43" s="893"/>
      <c r="P43" s="868"/>
      <c r="Q43" s="878"/>
      <c r="R43" s="902"/>
      <c r="S43" s="697"/>
    </row>
    <row r="44" spans="1:19" s="699" customFormat="1" ht="9.6" customHeight="1" x14ac:dyDescent="0.25">
      <c r="A44" s="875"/>
      <c r="B44" s="875"/>
      <c r="C44" s="875"/>
      <c r="D44" s="891"/>
      <c r="E44" s="875"/>
      <c r="F44" s="876"/>
      <c r="G44" s="876"/>
      <c r="H44" s="603"/>
      <c r="I44" s="876"/>
      <c r="J44" s="892"/>
      <c r="K44" s="867"/>
      <c r="L44" s="868"/>
      <c r="M44" s="867"/>
      <c r="N44" s="868"/>
      <c r="O44" s="893"/>
      <c r="P44" s="868"/>
      <c r="Q44" s="878"/>
      <c r="R44" s="902"/>
      <c r="S44" s="697"/>
    </row>
    <row r="45" spans="1:19" s="699" customFormat="1" ht="9.6" customHeight="1" x14ac:dyDescent="0.25">
      <c r="A45" s="875"/>
      <c r="B45" s="875"/>
      <c r="C45" s="875"/>
      <c r="D45" s="891"/>
      <c r="E45" s="875"/>
      <c r="F45" s="876"/>
      <c r="G45" s="876"/>
      <c r="H45" s="603"/>
      <c r="I45" s="876"/>
      <c r="J45" s="892"/>
      <c r="K45" s="867"/>
      <c r="L45" s="868"/>
      <c r="M45" s="867"/>
      <c r="N45" s="868"/>
      <c r="O45" s="893"/>
      <c r="P45" s="868"/>
      <c r="Q45" s="878"/>
      <c r="R45" s="902"/>
      <c r="S45" s="697"/>
    </row>
    <row r="46" spans="1:19" s="699" customFormat="1" ht="9.6" customHeight="1" x14ac:dyDescent="0.25">
      <c r="A46" s="875"/>
      <c r="B46" s="875"/>
      <c r="C46" s="875"/>
      <c r="D46" s="891"/>
      <c r="E46" s="875"/>
      <c r="F46" s="876"/>
      <c r="G46" s="876"/>
      <c r="H46" s="603"/>
      <c r="I46" s="876"/>
      <c r="J46" s="892"/>
      <c r="K46" s="867"/>
      <c r="L46" s="868"/>
      <c r="M46" s="867"/>
      <c r="N46" s="868"/>
      <c r="O46" s="893"/>
      <c r="P46" s="868"/>
      <c r="Q46" s="878"/>
      <c r="R46" s="902"/>
      <c r="S46" s="697"/>
    </row>
    <row r="47" spans="1:19" s="699" customFormat="1" ht="9.6" customHeight="1" x14ac:dyDescent="0.25">
      <c r="A47" s="875"/>
      <c r="B47" s="875"/>
      <c r="C47" s="875"/>
      <c r="D47" s="891"/>
      <c r="E47" s="875"/>
      <c r="F47" s="876"/>
      <c r="G47" s="876"/>
      <c r="H47" s="603"/>
      <c r="I47" s="876"/>
      <c r="J47" s="892"/>
      <c r="K47" s="867"/>
      <c r="L47" s="868"/>
      <c r="M47" s="867"/>
      <c r="N47" s="868"/>
      <c r="O47" s="893"/>
      <c r="P47" s="868"/>
      <c r="Q47" s="878"/>
      <c r="R47" s="902"/>
      <c r="S47" s="697"/>
    </row>
    <row r="48" spans="1:19" s="699" customFormat="1" ht="9.6" customHeight="1" x14ac:dyDescent="0.25">
      <c r="A48" s="875"/>
      <c r="B48" s="875"/>
      <c r="C48" s="875"/>
      <c r="D48" s="891"/>
      <c r="E48" s="875"/>
      <c r="F48" s="876"/>
      <c r="G48" s="876"/>
      <c r="H48" s="603"/>
      <c r="I48" s="876"/>
      <c r="J48" s="892"/>
      <c r="K48" s="867"/>
      <c r="L48" s="868"/>
      <c r="M48" s="867"/>
      <c r="N48" s="868"/>
      <c r="O48" s="893"/>
      <c r="P48" s="868"/>
      <c r="Q48" s="878"/>
      <c r="R48" s="902"/>
      <c r="S48" s="697"/>
    </row>
    <row r="49" spans="1:19" s="699" customFormat="1" ht="9.6" customHeight="1" x14ac:dyDescent="0.25">
      <c r="A49" s="875"/>
      <c r="B49" s="875"/>
      <c r="C49" s="875"/>
      <c r="D49" s="891"/>
      <c r="E49" s="875"/>
      <c r="F49" s="876"/>
      <c r="G49" s="876"/>
      <c r="H49" s="603"/>
      <c r="I49" s="876"/>
      <c r="J49" s="892"/>
      <c r="K49" s="867"/>
      <c r="L49" s="868"/>
      <c r="M49" s="867"/>
      <c r="N49" s="868"/>
      <c r="O49" s="893"/>
      <c r="P49" s="868"/>
      <c r="Q49" s="878"/>
      <c r="R49" s="902"/>
      <c r="S49" s="697"/>
    </row>
    <row r="50" spans="1:19" s="699" customFormat="1" ht="9.6" customHeight="1" x14ac:dyDescent="0.25">
      <c r="A50" s="875"/>
      <c r="B50" s="875"/>
      <c r="C50" s="875"/>
      <c r="D50" s="891"/>
      <c r="E50" s="875"/>
      <c r="F50" s="876"/>
      <c r="G50" s="876"/>
      <c r="H50" s="603"/>
      <c r="I50" s="876"/>
      <c r="J50" s="892"/>
      <c r="K50" s="867"/>
      <c r="L50" s="868"/>
      <c r="M50" s="867"/>
      <c r="N50" s="868"/>
      <c r="O50" s="893"/>
      <c r="P50" s="868"/>
      <c r="Q50" s="878"/>
      <c r="R50" s="902"/>
      <c r="S50" s="697"/>
    </row>
    <row r="51" spans="1:19" s="699" customFormat="1" ht="9.6" customHeight="1" x14ac:dyDescent="0.25">
      <c r="A51" s="875"/>
      <c r="B51" s="875"/>
      <c r="C51" s="875"/>
      <c r="D51" s="891"/>
      <c r="E51" s="875"/>
      <c r="F51" s="876"/>
      <c r="G51" s="876"/>
      <c r="H51" s="603"/>
      <c r="I51" s="876"/>
      <c r="J51" s="892"/>
      <c r="K51" s="867"/>
      <c r="L51" s="868"/>
      <c r="M51" s="867"/>
      <c r="N51" s="868"/>
      <c r="O51" s="893"/>
      <c r="P51" s="868"/>
      <c r="Q51" s="878"/>
      <c r="R51" s="902"/>
      <c r="S51" s="697"/>
    </row>
    <row r="52" spans="1:19" s="699" customFormat="1" ht="9.6" customHeight="1" x14ac:dyDescent="0.25">
      <c r="A52" s="875"/>
      <c r="B52" s="875"/>
      <c r="C52" s="875"/>
      <c r="D52" s="891"/>
      <c r="E52" s="875"/>
      <c r="F52" s="876"/>
      <c r="G52" s="876"/>
      <c r="H52" s="603"/>
      <c r="I52" s="876"/>
      <c r="J52" s="892"/>
      <c r="K52" s="867"/>
      <c r="L52" s="868"/>
      <c r="M52" s="867"/>
      <c r="N52" s="868"/>
      <c r="O52" s="893"/>
      <c r="P52" s="868"/>
      <c r="Q52" s="878"/>
      <c r="R52" s="902"/>
      <c r="S52" s="697"/>
    </row>
    <row r="53" spans="1:19" s="699" customFormat="1" ht="9.6" customHeight="1" x14ac:dyDescent="0.25">
      <c r="A53" s="875"/>
      <c r="B53" s="875"/>
      <c r="C53" s="875"/>
      <c r="D53" s="891"/>
      <c r="E53" s="875"/>
      <c r="F53" s="876"/>
      <c r="G53" s="876"/>
      <c r="H53" s="603"/>
      <c r="I53" s="876"/>
      <c r="J53" s="892"/>
      <c r="K53" s="867"/>
      <c r="L53" s="868"/>
      <c r="M53" s="867"/>
      <c r="N53" s="868"/>
      <c r="O53" s="893"/>
      <c r="P53" s="868"/>
      <c r="Q53" s="878"/>
      <c r="R53" s="902"/>
      <c r="S53" s="697"/>
    </row>
    <row r="54" spans="1:19" s="699" customFormat="1" ht="9.6" customHeight="1" x14ac:dyDescent="0.25">
      <c r="A54" s="875"/>
      <c r="B54" s="875"/>
      <c r="C54" s="875"/>
      <c r="D54" s="891"/>
      <c r="E54" s="875"/>
      <c r="F54" s="876"/>
      <c r="G54" s="876"/>
      <c r="H54" s="603"/>
      <c r="I54" s="876"/>
      <c r="J54" s="892"/>
      <c r="K54" s="867"/>
      <c r="L54" s="868"/>
      <c r="M54" s="867"/>
      <c r="N54" s="868"/>
      <c r="O54" s="893"/>
      <c r="P54" s="868"/>
      <c r="Q54" s="878"/>
      <c r="R54" s="902"/>
      <c r="S54" s="697"/>
    </row>
    <row r="55" spans="1:19" s="699" customFormat="1" ht="9.6" customHeight="1" x14ac:dyDescent="0.25">
      <c r="A55" s="875"/>
      <c r="B55" s="875"/>
      <c r="C55" s="875"/>
      <c r="D55" s="891"/>
      <c r="E55" s="875"/>
      <c r="F55" s="876"/>
      <c r="G55" s="876"/>
      <c r="H55" s="603"/>
      <c r="I55" s="876"/>
      <c r="J55" s="892"/>
      <c r="K55" s="867"/>
      <c r="L55" s="868"/>
      <c r="M55" s="867"/>
      <c r="N55" s="868"/>
      <c r="O55" s="893"/>
      <c r="P55" s="868"/>
      <c r="Q55" s="878"/>
      <c r="R55" s="902"/>
      <c r="S55" s="697"/>
    </row>
    <row r="56" spans="1:19" s="699" customFormat="1" ht="9.6" customHeight="1" x14ac:dyDescent="0.25">
      <c r="A56" s="875"/>
      <c r="B56" s="875"/>
      <c r="C56" s="875"/>
      <c r="D56" s="891"/>
      <c r="E56" s="875"/>
      <c r="F56" s="876"/>
      <c r="G56" s="876"/>
      <c r="H56" s="603"/>
      <c r="I56" s="876"/>
      <c r="J56" s="892"/>
      <c r="K56" s="867"/>
      <c r="L56" s="868"/>
      <c r="M56" s="867"/>
      <c r="N56" s="868"/>
      <c r="O56" s="893"/>
      <c r="P56" s="868"/>
      <c r="Q56" s="878"/>
      <c r="R56" s="902"/>
      <c r="S56" s="697"/>
    </row>
    <row r="57" spans="1:19" s="699" customFormat="1" ht="9.6" customHeight="1" x14ac:dyDescent="0.25">
      <c r="A57" s="875"/>
      <c r="B57" s="875"/>
      <c r="C57" s="875"/>
      <c r="D57" s="891"/>
      <c r="E57" s="875"/>
      <c r="F57" s="876"/>
      <c r="G57" s="876"/>
      <c r="H57" s="603"/>
      <c r="I57" s="876"/>
      <c r="J57" s="892"/>
      <c r="K57" s="867"/>
      <c r="L57" s="868"/>
      <c r="M57" s="867"/>
      <c r="N57" s="868"/>
      <c r="O57" s="893"/>
      <c r="P57" s="868"/>
      <c r="Q57" s="878"/>
      <c r="R57" s="902"/>
      <c r="S57" s="697"/>
    </row>
    <row r="58" spans="1:19" s="699" customFormat="1" ht="9.6" customHeight="1" x14ac:dyDescent="0.25">
      <c r="A58" s="875"/>
      <c r="B58" s="875"/>
      <c r="C58" s="875"/>
      <c r="D58" s="891"/>
      <c r="E58" s="875"/>
      <c r="F58" s="876"/>
      <c r="G58" s="876"/>
      <c r="H58" s="603"/>
      <c r="I58" s="876"/>
      <c r="J58" s="892"/>
      <c r="K58" s="867"/>
      <c r="L58" s="868"/>
      <c r="M58" s="867"/>
      <c r="N58" s="868"/>
      <c r="O58" s="893"/>
      <c r="P58" s="868"/>
      <c r="Q58" s="878"/>
      <c r="R58" s="902"/>
      <c r="S58" s="697"/>
    </row>
    <row r="59" spans="1:19" s="699" customFormat="1" ht="9.6" customHeight="1" x14ac:dyDescent="0.25">
      <c r="A59" s="875"/>
      <c r="B59" s="875"/>
      <c r="C59" s="875"/>
      <c r="D59" s="891"/>
      <c r="E59" s="875"/>
      <c r="F59" s="876"/>
      <c r="G59" s="876"/>
      <c r="H59" s="603"/>
      <c r="I59" s="876"/>
      <c r="J59" s="892"/>
      <c r="K59" s="867"/>
      <c r="L59" s="868"/>
      <c r="M59" s="867"/>
      <c r="N59" s="868"/>
      <c r="O59" s="893"/>
      <c r="P59" s="868"/>
      <c r="Q59" s="878"/>
      <c r="R59" s="902"/>
      <c r="S59" s="697"/>
    </row>
    <row r="60" spans="1:19" s="699" customFormat="1" ht="9.6" customHeight="1" x14ac:dyDescent="0.25">
      <c r="A60" s="875"/>
      <c r="B60" s="875"/>
      <c r="C60" s="875"/>
      <c r="D60" s="891"/>
      <c r="E60" s="875"/>
      <c r="F60" s="876"/>
      <c r="G60" s="876"/>
      <c r="H60" s="603"/>
      <c r="I60" s="876"/>
      <c r="J60" s="892"/>
      <c r="K60" s="867"/>
      <c r="L60" s="868"/>
      <c r="M60" s="867"/>
      <c r="N60" s="868"/>
      <c r="O60" s="893"/>
      <c r="P60" s="868"/>
      <c r="Q60" s="878"/>
      <c r="R60" s="902"/>
      <c r="S60" s="697"/>
    </row>
    <row r="61" spans="1:19" s="699" customFormat="1" ht="9.6" customHeight="1" x14ac:dyDescent="0.25">
      <c r="A61" s="875"/>
      <c r="B61" s="875"/>
      <c r="C61" s="875"/>
      <c r="D61" s="891"/>
      <c r="E61" s="875"/>
      <c r="F61" s="876"/>
      <c r="G61" s="876"/>
      <c r="H61" s="603"/>
      <c r="I61" s="876"/>
      <c r="J61" s="892"/>
      <c r="K61" s="867"/>
      <c r="L61" s="868"/>
      <c r="M61" s="867"/>
      <c r="N61" s="868"/>
      <c r="O61" s="893"/>
      <c r="P61" s="868"/>
      <c r="Q61" s="878"/>
      <c r="R61" s="902"/>
      <c r="S61" s="697"/>
    </row>
    <row r="62" spans="1:19" s="699" customFormat="1" ht="9.6" customHeight="1" x14ac:dyDescent="0.25">
      <c r="A62" s="875"/>
      <c r="B62" s="875"/>
      <c r="C62" s="875"/>
      <c r="D62" s="891"/>
      <c r="E62" s="875"/>
      <c r="F62" s="876"/>
      <c r="G62" s="876"/>
      <c r="H62" s="603"/>
      <c r="I62" s="876"/>
      <c r="J62" s="892"/>
      <c r="K62" s="867"/>
      <c r="L62" s="868"/>
      <c r="M62" s="867"/>
      <c r="N62" s="868"/>
      <c r="O62" s="893"/>
      <c r="P62" s="868"/>
      <c r="Q62" s="878"/>
      <c r="R62" s="902"/>
      <c r="S62" s="697"/>
    </row>
    <row r="63" spans="1:19" s="699" customFormat="1" ht="9.6" customHeight="1" x14ac:dyDescent="0.25">
      <c r="A63" s="875"/>
      <c r="B63" s="875"/>
      <c r="C63" s="875"/>
      <c r="D63" s="891"/>
      <c r="E63" s="875"/>
      <c r="F63" s="876"/>
      <c r="G63" s="876"/>
      <c r="H63" s="603"/>
      <c r="I63" s="876"/>
      <c r="J63" s="892"/>
      <c r="K63" s="867"/>
      <c r="L63" s="868"/>
      <c r="M63" s="867"/>
      <c r="N63" s="868"/>
      <c r="O63" s="893"/>
      <c r="P63" s="868"/>
      <c r="Q63" s="878"/>
      <c r="R63" s="902"/>
      <c r="S63" s="697"/>
    </row>
    <row r="64" spans="1:19" s="699" customFormat="1" ht="9.6" customHeight="1" x14ac:dyDescent="0.25">
      <c r="A64" s="875"/>
      <c r="B64" s="875"/>
      <c r="C64" s="875"/>
      <c r="D64" s="891"/>
      <c r="E64" s="875"/>
      <c r="F64" s="876"/>
      <c r="G64" s="876"/>
      <c r="H64" s="603"/>
      <c r="I64" s="876"/>
      <c r="J64" s="892"/>
      <c r="K64" s="867"/>
      <c r="L64" s="868"/>
      <c r="M64" s="867"/>
      <c r="N64" s="868"/>
      <c r="O64" s="893"/>
      <c r="P64" s="868"/>
      <c r="Q64" s="878"/>
      <c r="R64" s="902"/>
      <c r="S64" s="697"/>
    </row>
    <row r="65" spans="1:19" s="699" customFormat="1" ht="9.6" customHeight="1" x14ac:dyDescent="0.25">
      <c r="A65" s="875"/>
      <c r="B65" s="875"/>
      <c r="C65" s="875"/>
      <c r="D65" s="891"/>
      <c r="E65" s="875"/>
      <c r="F65" s="876"/>
      <c r="G65" s="876"/>
      <c r="H65" s="603"/>
      <c r="I65" s="876"/>
      <c r="J65" s="892"/>
      <c r="K65" s="867"/>
      <c r="L65" s="868"/>
      <c r="M65" s="867"/>
      <c r="N65" s="868"/>
      <c r="O65" s="893"/>
      <c r="P65" s="868"/>
      <c r="Q65" s="878"/>
      <c r="R65" s="902"/>
      <c r="S65" s="697"/>
    </row>
    <row r="66" spans="1:19" s="699" customFormat="1" ht="9.6" customHeight="1" x14ac:dyDescent="0.25">
      <c r="A66" s="875"/>
      <c r="B66" s="875"/>
      <c r="C66" s="875"/>
      <c r="D66" s="891"/>
      <c r="E66" s="875"/>
      <c r="F66" s="876"/>
      <c r="G66" s="876"/>
      <c r="H66" s="603"/>
      <c r="I66" s="876"/>
      <c r="J66" s="892"/>
      <c r="K66" s="867"/>
      <c r="L66" s="868"/>
      <c r="M66" s="867"/>
      <c r="N66" s="868"/>
      <c r="O66" s="893"/>
      <c r="P66" s="868"/>
      <c r="Q66" s="878"/>
      <c r="R66" s="902"/>
      <c r="S66" s="697"/>
    </row>
    <row r="67" spans="1:19" s="699" customFormat="1" ht="9.6" customHeight="1" x14ac:dyDescent="0.25">
      <c r="A67" s="875"/>
      <c r="B67" s="875"/>
      <c r="C67" s="875"/>
      <c r="D67" s="891"/>
      <c r="E67" s="875"/>
      <c r="F67" s="876"/>
      <c r="G67" s="876"/>
      <c r="H67" s="603"/>
      <c r="I67" s="876"/>
      <c r="J67" s="892"/>
      <c r="K67" s="867"/>
      <c r="L67" s="868"/>
      <c r="M67" s="867"/>
      <c r="N67" s="868"/>
      <c r="O67" s="893"/>
      <c r="P67" s="868"/>
      <c r="Q67" s="878"/>
      <c r="R67" s="902"/>
      <c r="S67" s="697"/>
    </row>
    <row r="68" spans="1:19" s="699" customFormat="1" ht="9.6" customHeight="1" x14ac:dyDescent="0.25">
      <c r="A68" s="875"/>
      <c r="B68" s="875"/>
      <c r="C68" s="875"/>
      <c r="D68" s="891"/>
      <c r="E68" s="875"/>
      <c r="F68" s="876"/>
      <c r="G68" s="876"/>
      <c r="H68" s="603"/>
      <c r="I68" s="876"/>
      <c r="J68" s="892"/>
      <c r="K68" s="867"/>
      <c r="L68" s="868"/>
      <c r="M68" s="867"/>
      <c r="N68" s="868"/>
      <c r="O68" s="893"/>
      <c r="P68" s="868"/>
      <c r="Q68" s="878"/>
      <c r="R68" s="902"/>
      <c r="S68" s="697"/>
    </row>
    <row r="69" spans="1:19" s="699" customFormat="1" ht="9.6" customHeight="1" x14ac:dyDescent="0.25">
      <c r="A69" s="702"/>
      <c r="B69" s="728"/>
      <c r="C69" s="728"/>
      <c r="D69" s="903"/>
      <c r="E69" s="728"/>
      <c r="F69" s="904"/>
      <c r="G69" s="904"/>
      <c r="H69" s="905"/>
      <c r="I69" s="904"/>
      <c r="J69" s="906"/>
      <c r="K69" s="695"/>
      <c r="L69" s="696"/>
      <c r="M69" s="695"/>
      <c r="N69" s="696"/>
      <c r="O69" s="695"/>
      <c r="P69" s="696"/>
      <c r="Q69" s="695"/>
      <c r="R69" s="696"/>
      <c r="S69" s="697"/>
    </row>
    <row r="70" spans="1:19" s="603" customFormat="1" ht="6" customHeight="1" x14ac:dyDescent="0.25">
      <c r="A70" s="702"/>
      <c r="B70" s="728"/>
      <c r="C70" s="728"/>
      <c r="D70" s="903"/>
      <c r="E70" s="728"/>
      <c r="F70" s="904"/>
      <c r="G70" s="904"/>
      <c r="H70" s="905"/>
      <c r="I70" s="904"/>
      <c r="J70" s="906"/>
      <c r="K70" s="695"/>
      <c r="L70" s="696"/>
      <c r="M70" s="739"/>
      <c r="N70" s="740"/>
      <c r="O70" s="739"/>
      <c r="P70" s="740"/>
      <c r="Q70" s="739"/>
      <c r="R70" s="740"/>
      <c r="S70" s="732"/>
    </row>
    <row r="71" spans="1:19" s="749" customFormat="1" ht="10.5" customHeight="1" x14ac:dyDescent="0.25">
      <c r="A71" s="520" t="s">
        <v>43</v>
      </c>
      <c r="B71" s="521"/>
      <c r="C71" s="907"/>
      <c r="D71" s="741" t="s">
        <v>4</v>
      </c>
      <c r="E71" s="521"/>
      <c r="F71" s="524" t="s">
        <v>453</v>
      </c>
      <c r="G71" s="524"/>
      <c r="H71" s="524"/>
      <c r="I71" s="908"/>
      <c r="J71" s="524" t="s">
        <v>4</v>
      </c>
      <c r="K71" s="524" t="s">
        <v>454</v>
      </c>
      <c r="L71" s="744"/>
      <c r="M71" s="524" t="s">
        <v>455</v>
      </c>
      <c r="N71" s="745"/>
      <c r="O71" s="746" t="s">
        <v>456</v>
      </c>
      <c r="P71" s="746"/>
      <c r="Q71" s="747"/>
      <c r="R71" s="748"/>
    </row>
    <row r="72" spans="1:19" s="749" customFormat="1" ht="9" customHeight="1" x14ac:dyDescent="0.25">
      <c r="A72" s="909" t="s">
        <v>457</v>
      </c>
      <c r="B72" s="554"/>
      <c r="C72" s="910"/>
      <c r="D72" s="911">
        <v>1</v>
      </c>
      <c r="E72" s="912"/>
      <c r="F72" s="535">
        <f>IF(D72&gt;$R$79,,UPPER(VLOOKUP(D72,'[2]1D ELO (2)'!$A$7:$L$23,2)))</f>
        <v>0</v>
      </c>
      <c r="G72" s="549"/>
      <c r="H72" s="549"/>
      <c r="I72" s="913"/>
      <c r="J72" s="914" t="s">
        <v>5</v>
      </c>
      <c r="K72" s="554"/>
      <c r="L72" s="543"/>
      <c r="M72" s="554"/>
      <c r="N72" s="915"/>
      <c r="O72" s="916" t="s">
        <v>458</v>
      </c>
      <c r="P72" s="917"/>
      <c r="Q72" s="917"/>
      <c r="R72" s="918"/>
    </row>
    <row r="73" spans="1:19" s="749" customFormat="1" ht="9" customHeight="1" x14ac:dyDescent="0.25">
      <c r="A73" s="919" t="s">
        <v>459</v>
      </c>
      <c r="B73" s="920"/>
      <c r="C73" s="921"/>
      <c r="D73" s="911"/>
      <c r="E73" s="912"/>
      <c r="F73" s="535">
        <f>IF(D72&gt;$R$79,,UPPER(VLOOKUP(D72,'[2]1D ELO (2)'!$A$7:$L$23,8)))</f>
        <v>0</v>
      </c>
      <c r="G73" s="549"/>
      <c r="H73" s="549"/>
      <c r="I73" s="913"/>
      <c r="J73" s="914"/>
      <c r="K73" s="554"/>
      <c r="L73" s="543"/>
      <c r="M73" s="554"/>
      <c r="N73" s="915"/>
      <c r="O73" s="920"/>
      <c r="P73" s="922"/>
      <c r="Q73" s="920"/>
      <c r="R73" s="923"/>
    </row>
    <row r="74" spans="1:19" s="749" customFormat="1" ht="9" customHeight="1" x14ac:dyDescent="0.25">
      <c r="A74" s="555"/>
      <c r="B74" s="556"/>
      <c r="C74" s="557"/>
      <c r="D74" s="911">
        <v>2</v>
      </c>
      <c r="E74" s="559"/>
      <c r="F74" s="535">
        <f>IF(D74&gt;$R$79,,UPPER(VLOOKUP(D74,'[2]1D ELO (2)'!$A$7:$L$23,2)))</f>
        <v>0</v>
      </c>
      <c r="G74" s="549"/>
      <c r="H74" s="549"/>
      <c r="I74" s="913"/>
      <c r="J74" s="914" t="s">
        <v>6</v>
      </c>
      <c r="K74" s="554"/>
      <c r="L74" s="543"/>
      <c r="M74" s="554"/>
      <c r="N74" s="915"/>
      <c r="O74" s="916" t="s">
        <v>47</v>
      </c>
      <c r="P74" s="917"/>
      <c r="Q74" s="917"/>
      <c r="R74" s="918"/>
    </row>
    <row r="75" spans="1:19" s="749" customFormat="1" ht="9" customHeight="1" x14ac:dyDescent="0.25">
      <c r="A75" s="558"/>
      <c r="B75" s="559"/>
      <c r="C75" s="560"/>
      <c r="D75" s="924"/>
      <c r="E75" s="559"/>
      <c r="F75" s="575">
        <f>IF(D74&gt;$R$79,,UPPER(VLOOKUP(D74,'[2]1D ELO (2)'!$A$7:$L$23,8)))</f>
        <v>0</v>
      </c>
      <c r="G75" s="545"/>
      <c r="H75" s="545"/>
      <c r="I75" s="925"/>
      <c r="J75" s="914"/>
      <c r="K75" s="554"/>
      <c r="L75" s="543"/>
      <c r="M75" s="554"/>
      <c r="N75" s="915"/>
      <c r="O75" s="554"/>
      <c r="P75" s="543"/>
      <c r="Q75" s="554"/>
      <c r="R75" s="915"/>
    </row>
    <row r="76" spans="1:19" s="749" customFormat="1" ht="9" customHeight="1" x14ac:dyDescent="0.25">
      <c r="A76" s="565"/>
      <c r="B76" s="566"/>
      <c r="C76" s="926"/>
      <c r="D76" s="676"/>
      <c r="E76" s="566"/>
      <c r="F76" s="927"/>
      <c r="G76" s="569"/>
      <c r="H76" s="569"/>
      <c r="I76" s="928"/>
      <c r="J76" s="914" t="s">
        <v>7</v>
      </c>
      <c r="K76" s="554"/>
      <c r="L76" s="543"/>
      <c r="M76" s="554"/>
      <c r="N76" s="915"/>
      <c r="O76" s="920"/>
      <c r="P76" s="922"/>
      <c r="Q76" s="920"/>
      <c r="R76" s="923"/>
    </row>
    <row r="77" spans="1:19" s="749" customFormat="1" ht="9" customHeight="1" x14ac:dyDescent="0.25">
      <c r="A77" s="568"/>
      <c r="B77" s="569"/>
      <c r="C77" s="560"/>
      <c r="D77" s="676"/>
      <c r="E77" s="559"/>
      <c r="F77" s="927"/>
      <c r="G77" s="569"/>
      <c r="H77" s="569"/>
      <c r="I77" s="928"/>
      <c r="J77" s="914"/>
      <c r="K77" s="554"/>
      <c r="L77" s="543"/>
      <c r="M77" s="554"/>
      <c r="N77" s="915"/>
      <c r="O77" s="916" t="s">
        <v>33</v>
      </c>
      <c r="P77" s="917"/>
      <c r="Q77" s="917"/>
      <c r="R77" s="918"/>
    </row>
    <row r="78" spans="1:19" s="749" customFormat="1" ht="9" customHeight="1" x14ac:dyDescent="0.25">
      <c r="A78" s="568"/>
      <c r="B78" s="569"/>
      <c r="C78" s="570"/>
      <c r="D78" s="676"/>
      <c r="E78" s="758"/>
      <c r="F78" s="927"/>
      <c r="G78" s="569"/>
      <c r="H78" s="569"/>
      <c r="I78" s="928"/>
      <c r="J78" s="914" t="s">
        <v>8</v>
      </c>
      <c r="K78" s="554"/>
      <c r="L78" s="543"/>
      <c r="M78" s="554"/>
      <c r="N78" s="915"/>
      <c r="O78" s="554"/>
      <c r="P78" s="543"/>
      <c r="Q78" s="554"/>
      <c r="R78" s="915"/>
    </row>
    <row r="79" spans="1:19" s="749" customFormat="1" ht="9" customHeight="1" x14ac:dyDescent="0.25">
      <c r="A79" s="571"/>
      <c r="B79" s="572"/>
      <c r="C79" s="573"/>
      <c r="D79" s="929"/>
      <c r="E79" s="759"/>
      <c r="F79" s="930"/>
      <c r="G79" s="572"/>
      <c r="H79" s="572"/>
      <c r="I79" s="931"/>
      <c r="J79" s="932"/>
      <c r="K79" s="920"/>
      <c r="L79" s="922"/>
      <c r="M79" s="920"/>
      <c r="N79" s="923"/>
      <c r="O79" s="920">
        <f>R4</f>
        <v>0</v>
      </c>
      <c r="P79" s="922"/>
      <c r="Q79" s="920"/>
      <c r="R79" s="933">
        <f>MIN(4,'[2]1D ELO (2)'!$P$5)</f>
        <v>0</v>
      </c>
    </row>
    <row r="80" spans="1:19" ht="15.75" customHeight="1" x14ac:dyDescent="0.25"/>
    <row r="81" ht="9" customHeight="1" x14ac:dyDescent="0.25"/>
  </sheetData>
  <mergeCells count="2">
    <mergeCell ref="A4:C4"/>
    <mergeCell ref="A2:F2"/>
  </mergeCells>
  <conditionalFormatting sqref="I10 K30 M22 I34 I26 I18 K14 O38:O68">
    <cfRule type="expression" dxfId="9" priority="8" stopIfTrue="1">
      <formula>AND($O$1="CU",I10="Umpire")</formula>
    </cfRule>
    <cfRule type="expression" dxfId="8" priority="9" stopIfTrue="1">
      <formula>AND($O$1="CU",I10&lt;&gt;"Umpire",J10&lt;&gt;"")</formula>
    </cfRule>
    <cfRule type="expression" dxfId="7" priority="10" stopIfTrue="1">
      <formula>AND($O$1="CU",I10&lt;&gt;"Umpire")</formula>
    </cfRule>
  </conditionalFormatting>
  <conditionalFormatting sqref="M13 M29 K17 K25 O21 K33 Q37 K9">
    <cfRule type="expression" dxfId="6" priority="6" stopIfTrue="1">
      <formula>J10="as"</formula>
    </cfRule>
    <cfRule type="expression" dxfId="5" priority="7" stopIfTrue="1">
      <formula>J10="bs"</formula>
    </cfRule>
  </conditionalFormatting>
  <conditionalFormatting sqref="M14 M30 K18 K26 O22 K34 K10 Q38:Q68">
    <cfRule type="expression" dxfId="4" priority="4" stopIfTrue="1">
      <formula>J10="as"</formula>
    </cfRule>
    <cfRule type="expression" dxfId="3" priority="5" stopIfTrue="1">
      <formula>J10="bs"</formula>
    </cfRule>
  </conditionalFormatting>
  <conditionalFormatting sqref="J10 J18 J26 J34 L30 L14 N22">
    <cfRule type="expression" dxfId="2" priority="3" stopIfTrue="1">
      <formula>$O$1="CU"</formula>
    </cfRule>
  </conditionalFormatting>
  <conditionalFormatting sqref="E7:F7 E11:F11 E19:F19 E23:F23 E27:F27 E35:F35 E31:F31 E15:F15">
    <cfRule type="cellIs" dxfId="1" priority="2" stopIfTrue="1" operator="equal">
      <formula>"Bye"</formula>
    </cfRule>
  </conditionalFormatting>
  <conditionalFormatting sqref="D7 D11 D15 D19 D23 D27 D31 D35">
    <cfRule type="cellIs" dxfId="0" priority="1" stopIfTrue="1" operator="lessThan">
      <formula>3</formula>
    </cfRule>
  </conditionalFormatting>
  <printOptions horizontalCentered="1"/>
  <pageMargins left="0.35" right="0.35" top="0.39" bottom="0.39" header="0" footer="0"/>
  <pageSetup paperSize="9" orientation="portrait"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733185" r:id="rId3" name="Button 1">
              <controlPr defaultSize="0" print="0" autoFill="0" autoPict="0" macro="[2]!Jun_Show_CU">
                <anchor moveWithCells="1" sizeWithCells="1">
                  <from>
                    <xdr:col>12</xdr:col>
                    <xdr:colOff>510540</xdr:colOff>
                    <xdr:row>0</xdr:row>
                    <xdr:rowOff>7620</xdr:rowOff>
                  </from>
                  <to>
                    <xdr:col>14</xdr:col>
                    <xdr:colOff>350520</xdr:colOff>
                    <xdr:row>0</xdr:row>
                    <xdr:rowOff>175260</xdr:rowOff>
                  </to>
                </anchor>
              </controlPr>
            </control>
          </mc:Choice>
        </mc:AlternateContent>
        <mc:AlternateContent xmlns:mc="http://schemas.openxmlformats.org/markup-compatibility/2006">
          <mc:Choice Requires="x14">
            <control shapeId="733186" r:id="rId4" name="Button 2">
              <controlPr defaultSize="0" print="0" autoFill="0" autoPict="0" macro="[2]!Jun_Hide_CU">
                <anchor moveWithCells="1" sizeWithCells="1">
                  <from>
                    <xdr:col>12</xdr:col>
                    <xdr:colOff>495300</xdr:colOff>
                    <xdr:row>0</xdr:row>
                    <xdr:rowOff>175260</xdr:rowOff>
                  </from>
                  <to>
                    <xdr:col>14</xdr:col>
                    <xdr:colOff>350520</xdr:colOff>
                    <xdr:row>1</xdr:row>
                    <xdr:rowOff>45720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20206D68-E68B-46D2-9ACE-4700F1AABA56}">
          <x14:formula1>
            <xm:f>$U$7:$U$16</xm:f>
          </x14:formula1>
          <xm:sqref>I10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I65546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I131082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I196618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I262154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I327690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I393226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I458762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I524298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I589834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I655370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I720906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I786442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I851978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I917514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I983050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WVQ983050 O38:O68 JK38:JK68 TG38:TG68 ADC38:ADC68 AMY38:AMY68 AWU38:AWU68 BGQ38:BGQ68 BQM38:BQM68 CAI38:CAI68 CKE38:CKE68 CUA38:CUA68 DDW38:DDW68 DNS38:DNS68 DXO38:DXO68 EHK38:EHK68 ERG38:ERG68 FBC38:FBC68 FKY38:FKY68 FUU38:FUU68 GEQ38:GEQ68 GOM38:GOM68 GYI38:GYI68 HIE38:HIE68 HSA38:HSA68 IBW38:IBW68 ILS38:ILS68 IVO38:IVO68 JFK38:JFK68 JPG38:JPG68 JZC38:JZC68 KIY38:KIY68 KSU38:KSU68 LCQ38:LCQ68 LMM38:LMM68 LWI38:LWI68 MGE38:MGE68 MQA38:MQA68 MZW38:MZW68 NJS38:NJS68 NTO38:NTO68 ODK38:ODK68 ONG38:ONG68 OXC38:OXC68 PGY38:PGY68 PQU38:PQU68 QAQ38:QAQ68 QKM38:QKM68 QUI38:QUI68 REE38:REE68 ROA38:ROA68 RXW38:RXW68 SHS38:SHS68 SRO38:SRO68 TBK38:TBK68 TLG38:TLG68 TVC38:TVC68 UEY38:UEY68 UOU38:UOU68 UYQ38:UYQ68 VIM38:VIM68 VSI38:VSI68 WCE38:WCE68 WMA38:WMA68 WVW38:WVW68 O65574:O65604 JK65574:JK65604 TG65574:TG65604 ADC65574:ADC65604 AMY65574:AMY65604 AWU65574:AWU65604 BGQ65574:BGQ65604 BQM65574:BQM65604 CAI65574:CAI65604 CKE65574:CKE65604 CUA65574:CUA65604 DDW65574:DDW65604 DNS65574:DNS65604 DXO65574:DXO65604 EHK65574:EHK65604 ERG65574:ERG65604 FBC65574:FBC65604 FKY65574:FKY65604 FUU65574:FUU65604 GEQ65574:GEQ65604 GOM65574:GOM65604 GYI65574:GYI65604 HIE65574:HIE65604 HSA65574:HSA65604 IBW65574:IBW65604 ILS65574:ILS65604 IVO65574:IVO65604 JFK65574:JFK65604 JPG65574:JPG65604 JZC65574:JZC65604 KIY65574:KIY65604 KSU65574:KSU65604 LCQ65574:LCQ65604 LMM65574:LMM65604 LWI65574:LWI65604 MGE65574:MGE65604 MQA65574:MQA65604 MZW65574:MZW65604 NJS65574:NJS65604 NTO65574:NTO65604 ODK65574:ODK65604 ONG65574:ONG65604 OXC65574:OXC65604 PGY65574:PGY65604 PQU65574:PQU65604 QAQ65574:QAQ65604 QKM65574:QKM65604 QUI65574:QUI65604 REE65574:REE65604 ROA65574:ROA65604 RXW65574:RXW65604 SHS65574:SHS65604 SRO65574:SRO65604 TBK65574:TBK65604 TLG65574:TLG65604 TVC65574:TVC65604 UEY65574:UEY65604 UOU65574:UOU65604 UYQ65574:UYQ65604 VIM65574:VIM65604 VSI65574:VSI65604 WCE65574:WCE65604 WMA65574:WMA65604 WVW65574:WVW65604 O131110:O131140 JK131110:JK131140 TG131110:TG131140 ADC131110:ADC131140 AMY131110:AMY131140 AWU131110:AWU131140 BGQ131110:BGQ131140 BQM131110:BQM131140 CAI131110:CAI131140 CKE131110:CKE131140 CUA131110:CUA131140 DDW131110:DDW131140 DNS131110:DNS131140 DXO131110:DXO131140 EHK131110:EHK131140 ERG131110:ERG131140 FBC131110:FBC131140 FKY131110:FKY131140 FUU131110:FUU131140 GEQ131110:GEQ131140 GOM131110:GOM131140 GYI131110:GYI131140 HIE131110:HIE131140 HSA131110:HSA131140 IBW131110:IBW131140 ILS131110:ILS131140 IVO131110:IVO131140 JFK131110:JFK131140 JPG131110:JPG131140 JZC131110:JZC131140 KIY131110:KIY131140 KSU131110:KSU131140 LCQ131110:LCQ131140 LMM131110:LMM131140 LWI131110:LWI131140 MGE131110:MGE131140 MQA131110:MQA131140 MZW131110:MZW131140 NJS131110:NJS131140 NTO131110:NTO131140 ODK131110:ODK131140 ONG131110:ONG131140 OXC131110:OXC131140 PGY131110:PGY131140 PQU131110:PQU131140 QAQ131110:QAQ131140 QKM131110:QKM131140 QUI131110:QUI131140 REE131110:REE131140 ROA131110:ROA131140 RXW131110:RXW131140 SHS131110:SHS131140 SRO131110:SRO131140 TBK131110:TBK131140 TLG131110:TLG131140 TVC131110:TVC131140 UEY131110:UEY131140 UOU131110:UOU131140 UYQ131110:UYQ131140 VIM131110:VIM131140 VSI131110:VSI131140 WCE131110:WCE131140 WMA131110:WMA131140 WVW131110:WVW131140 O196646:O196676 JK196646:JK196676 TG196646:TG196676 ADC196646:ADC196676 AMY196646:AMY196676 AWU196646:AWU196676 BGQ196646:BGQ196676 BQM196646:BQM196676 CAI196646:CAI196676 CKE196646:CKE196676 CUA196646:CUA196676 DDW196646:DDW196676 DNS196646:DNS196676 DXO196646:DXO196676 EHK196646:EHK196676 ERG196646:ERG196676 FBC196646:FBC196676 FKY196646:FKY196676 FUU196646:FUU196676 GEQ196646:GEQ196676 GOM196646:GOM196676 GYI196646:GYI196676 HIE196646:HIE196676 HSA196646:HSA196676 IBW196646:IBW196676 ILS196646:ILS196676 IVO196646:IVO196676 JFK196646:JFK196676 JPG196646:JPG196676 JZC196646:JZC196676 KIY196646:KIY196676 KSU196646:KSU196676 LCQ196646:LCQ196676 LMM196646:LMM196676 LWI196646:LWI196676 MGE196646:MGE196676 MQA196646:MQA196676 MZW196646:MZW196676 NJS196646:NJS196676 NTO196646:NTO196676 ODK196646:ODK196676 ONG196646:ONG196676 OXC196646:OXC196676 PGY196646:PGY196676 PQU196646:PQU196676 QAQ196646:QAQ196676 QKM196646:QKM196676 QUI196646:QUI196676 REE196646:REE196676 ROA196646:ROA196676 RXW196646:RXW196676 SHS196646:SHS196676 SRO196646:SRO196676 TBK196646:TBK196676 TLG196646:TLG196676 TVC196646:TVC196676 UEY196646:UEY196676 UOU196646:UOU196676 UYQ196646:UYQ196676 VIM196646:VIM196676 VSI196646:VSI196676 WCE196646:WCE196676 WMA196646:WMA196676 WVW196646:WVW196676 O262182:O262212 JK262182:JK262212 TG262182:TG262212 ADC262182:ADC262212 AMY262182:AMY262212 AWU262182:AWU262212 BGQ262182:BGQ262212 BQM262182:BQM262212 CAI262182:CAI262212 CKE262182:CKE262212 CUA262182:CUA262212 DDW262182:DDW262212 DNS262182:DNS262212 DXO262182:DXO262212 EHK262182:EHK262212 ERG262182:ERG262212 FBC262182:FBC262212 FKY262182:FKY262212 FUU262182:FUU262212 GEQ262182:GEQ262212 GOM262182:GOM262212 GYI262182:GYI262212 HIE262182:HIE262212 HSA262182:HSA262212 IBW262182:IBW262212 ILS262182:ILS262212 IVO262182:IVO262212 JFK262182:JFK262212 JPG262182:JPG262212 JZC262182:JZC262212 KIY262182:KIY262212 KSU262182:KSU262212 LCQ262182:LCQ262212 LMM262182:LMM262212 LWI262182:LWI262212 MGE262182:MGE262212 MQA262182:MQA262212 MZW262182:MZW262212 NJS262182:NJS262212 NTO262182:NTO262212 ODK262182:ODK262212 ONG262182:ONG262212 OXC262182:OXC262212 PGY262182:PGY262212 PQU262182:PQU262212 QAQ262182:QAQ262212 QKM262182:QKM262212 QUI262182:QUI262212 REE262182:REE262212 ROA262182:ROA262212 RXW262182:RXW262212 SHS262182:SHS262212 SRO262182:SRO262212 TBK262182:TBK262212 TLG262182:TLG262212 TVC262182:TVC262212 UEY262182:UEY262212 UOU262182:UOU262212 UYQ262182:UYQ262212 VIM262182:VIM262212 VSI262182:VSI262212 WCE262182:WCE262212 WMA262182:WMA262212 WVW262182:WVW262212 O327718:O327748 JK327718:JK327748 TG327718:TG327748 ADC327718:ADC327748 AMY327718:AMY327748 AWU327718:AWU327748 BGQ327718:BGQ327748 BQM327718:BQM327748 CAI327718:CAI327748 CKE327718:CKE327748 CUA327718:CUA327748 DDW327718:DDW327748 DNS327718:DNS327748 DXO327718:DXO327748 EHK327718:EHK327748 ERG327718:ERG327748 FBC327718:FBC327748 FKY327718:FKY327748 FUU327718:FUU327748 GEQ327718:GEQ327748 GOM327718:GOM327748 GYI327718:GYI327748 HIE327718:HIE327748 HSA327718:HSA327748 IBW327718:IBW327748 ILS327718:ILS327748 IVO327718:IVO327748 JFK327718:JFK327748 JPG327718:JPG327748 JZC327718:JZC327748 KIY327718:KIY327748 KSU327718:KSU327748 LCQ327718:LCQ327748 LMM327718:LMM327748 LWI327718:LWI327748 MGE327718:MGE327748 MQA327718:MQA327748 MZW327718:MZW327748 NJS327718:NJS327748 NTO327718:NTO327748 ODK327718:ODK327748 ONG327718:ONG327748 OXC327718:OXC327748 PGY327718:PGY327748 PQU327718:PQU327748 QAQ327718:QAQ327748 QKM327718:QKM327748 QUI327718:QUI327748 REE327718:REE327748 ROA327718:ROA327748 RXW327718:RXW327748 SHS327718:SHS327748 SRO327718:SRO327748 TBK327718:TBK327748 TLG327718:TLG327748 TVC327718:TVC327748 UEY327718:UEY327748 UOU327718:UOU327748 UYQ327718:UYQ327748 VIM327718:VIM327748 VSI327718:VSI327748 WCE327718:WCE327748 WMA327718:WMA327748 WVW327718:WVW327748 O393254:O393284 JK393254:JK393284 TG393254:TG393284 ADC393254:ADC393284 AMY393254:AMY393284 AWU393254:AWU393284 BGQ393254:BGQ393284 BQM393254:BQM393284 CAI393254:CAI393284 CKE393254:CKE393284 CUA393254:CUA393284 DDW393254:DDW393284 DNS393254:DNS393284 DXO393254:DXO393284 EHK393254:EHK393284 ERG393254:ERG393284 FBC393254:FBC393284 FKY393254:FKY393284 FUU393254:FUU393284 GEQ393254:GEQ393284 GOM393254:GOM393284 GYI393254:GYI393284 HIE393254:HIE393284 HSA393254:HSA393284 IBW393254:IBW393284 ILS393254:ILS393284 IVO393254:IVO393284 JFK393254:JFK393284 JPG393254:JPG393284 JZC393254:JZC393284 KIY393254:KIY393284 KSU393254:KSU393284 LCQ393254:LCQ393284 LMM393254:LMM393284 LWI393254:LWI393284 MGE393254:MGE393284 MQA393254:MQA393284 MZW393254:MZW393284 NJS393254:NJS393284 NTO393254:NTO393284 ODK393254:ODK393284 ONG393254:ONG393284 OXC393254:OXC393284 PGY393254:PGY393284 PQU393254:PQU393284 QAQ393254:QAQ393284 QKM393254:QKM393284 QUI393254:QUI393284 REE393254:REE393284 ROA393254:ROA393284 RXW393254:RXW393284 SHS393254:SHS393284 SRO393254:SRO393284 TBK393254:TBK393284 TLG393254:TLG393284 TVC393254:TVC393284 UEY393254:UEY393284 UOU393254:UOU393284 UYQ393254:UYQ393284 VIM393254:VIM393284 VSI393254:VSI393284 WCE393254:WCE393284 WMA393254:WMA393284 WVW393254:WVW393284 O458790:O458820 JK458790:JK458820 TG458790:TG458820 ADC458790:ADC458820 AMY458790:AMY458820 AWU458790:AWU458820 BGQ458790:BGQ458820 BQM458790:BQM458820 CAI458790:CAI458820 CKE458790:CKE458820 CUA458790:CUA458820 DDW458790:DDW458820 DNS458790:DNS458820 DXO458790:DXO458820 EHK458790:EHK458820 ERG458790:ERG458820 FBC458790:FBC458820 FKY458790:FKY458820 FUU458790:FUU458820 GEQ458790:GEQ458820 GOM458790:GOM458820 GYI458790:GYI458820 HIE458790:HIE458820 HSA458790:HSA458820 IBW458790:IBW458820 ILS458790:ILS458820 IVO458790:IVO458820 JFK458790:JFK458820 JPG458790:JPG458820 JZC458790:JZC458820 KIY458790:KIY458820 KSU458790:KSU458820 LCQ458790:LCQ458820 LMM458790:LMM458820 LWI458790:LWI458820 MGE458790:MGE458820 MQA458790:MQA458820 MZW458790:MZW458820 NJS458790:NJS458820 NTO458790:NTO458820 ODK458790:ODK458820 ONG458790:ONG458820 OXC458790:OXC458820 PGY458790:PGY458820 PQU458790:PQU458820 QAQ458790:QAQ458820 QKM458790:QKM458820 QUI458790:QUI458820 REE458790:REE458820 ROA458790:ROA458820 RXW458790:RXW458820 SHS458790:SHS458820 SRO458790:SRO458820 TBK458790:TBK458820 TLG458790:TLG458820 TVC458790:TVC458820 UEY458790:UEY458820 UOU458790:UOU458820 UYQ458790:UYQ458820 VIM458790:VIM458820 VSI458790:VSI458820 WCE458790:WCE458820 WMA458790:WMA458820 WVW458790:WVW458820 O524326:O524356 JK524326:JK524356 TG524326:TG524356 ADC524326:ADC524356 AMY524326:AMY524356 AWU524326:AWU524356 BGQ524326:BGQ524356 BQM524326:BQM524356 CAI524326:CAI524356 CKE524326:CKE524356 CUA524326:CUA524356 DDW524326:DDW524356 DNS524326:DNS524356 DXO524326:DXO524356 EHK524326:EHK524356 ERG524326:ERG524356 FBC524326:FBC524356 FKY524326:FKY524356 FUU524326:FUU524356 GEQ524326:GEQ524356 GOM524326:GOM524356 GYI524326:GYI524356 HIE524326:HIE524356 HSA524326:HSA524356 IBW524326:IBW524356 ILS524326:ILS524356 IVO524326:IVO524356 JFK524326:JFK524356 JPG524326:JPG524356 JZC524326:JZC524356 KIY524326:KIY524356 KSU524326:KSU524356 LCQ524326:LCQ524356 LMM524326:LMM524356 LWI524326:LWI524356 MGE524326:MGE524356 MQA524326:MQA524356 MZW524326:MZW524356 NJS524326:NJS524356 NTO524326:NTO524356 ODK524326:ODK524356 ONG524326:ONG524356 OXC524326:OXC524356 PGY524326:PGY524356 PQU524326:PQU524356 QAQ524326:QAQ524356 QKM524326:QKM524356 QUI524326:QUI524356 REE524326:REE524356 ROA524326:ROA524356 RXW524326:RXW524356 SHS524326:SHS524356 SRO524326:SRO524356 TBK524326:TBK524356 TLG524326:TLG524356 TVC524326:TVC524356 UEY524326:UEY524356 UOU524326:UOU524356 UYQ524326:UYQ524356 VIM524326:VIM524356 VSI524326:VSI524356 WCE524326:WCE524356 WMA524326:WMA524356 WVW524326:WVW524356 O589862:O589892 JK589862:JK589892 TG589862:TG589892 ADC589862:ADC589892 AMY589862:AMY589892 AWU589862:AWU589892 BGQ589862:BGQ589892 BQM589862:BQM589892 CAI589862:CAI589892 CKE589862:CKE589892 CUA589862:CUA589892 DDW589862:DDW589892 DNS589862:DNS589892 DXO589862:DXO589892 EHK589862:EHK589892 ERG589862:ERG589892 FBC589862:FBC589892 FKY589862:FKY589892 FUU589862:FUU589892 GEQ589862:GEQ589892 GOM589862:GOM589892 GYI589862:GYI589892 HIE589862:HIE589892 HSA589862:HSA589892 IBW589862:IBW589892 ILS589862:ILS589892 IVO589862:IVO589892 JFK589862:JFK589892 JPG589862:JPG589892 JZC589862:JZC589892 KIY589862:KIY589892 KSU589862:KSU589892 LCQ589862:LCQ589892 LMM589862:LMM589892 LWI589862:LWI589892 MGE589862:MGE589892 MQA589862:MQA589892 MZW589862:MZW589892 NJS589862:NJS589892 NTO589862:NTO589892 ODK589862:ODK589892 ONG589862:ONG589892 OXC589862:OXC589892 PGY589862:PGY589892 PQU589862:PQU589892 QAQ589862:QAQ589892 QKM589862:QKM589892 QUI589862:QUI589892 REE589862:REE589892 ROA589862:ROA589892 RXW589862:RXW589892 SHS589862:SHS589892 SRO589862:SRO589892 TBK589862:TBK589892 TLG589862:TLG589892 TVC589862:TVC589892 UEY589862:UEY589892 UOU589862:UOU589892 UYQ589862:UYQ589892 VIM589862:VIM589892 VSI589862:VSI589892 WCE589862:WCE589892 WMA589862:WMA589892 WVW589862:WVW589892 O655398:O655428 JK655398:JK655428 TG655398:TG655428 ADC655398:ADC655428 AMY655398:AMY655428 AWU655398:AWU655428 BGQ655398:BGQ655428 BQM655398:BQM655428 CAI655398:CAI655428 CKE655398:CKE655428 CUA655398:CUA655428 DDW655398:DDW655428 DNS655398:DNS655428 DXO655398:DXO655428 EHK655398:EHK655428 ERG655398:ERG655428 FBC655398:FBC655428 FKY655398:FKY655428 FUU655398:FUU655428 GEQ655398:GEQ655428 GOM655398:GOM655428 GYI655398:GYI655428 HIE655398:HIE655428 HSA655398:HSA655428 IBW655398:IBW655428 ILS655398:ILS655428 IVO655398:IVO655428 JFK655398:JFK655428 JPG655398:JPG655428 JZC655398:JZC655428 KIY655398:KIY655428 KSU655398:KSU655428 LCQ655398:LCQ655428 LMM655398:LMM655428 LWI655398:LWI655428 MGE655398:MGE655428 MQA655398:MQA655428 MZW655398:MZW655428 NJS655398:NJS655428 NTO655398:NTO655428 ODK655398:ODK655428 ONG655398:ONG655428 OXC655398:OXC655428 PGY655398:PGY655428 PQU655398:PQU655428 QAQ655398:QAQ655428 QKM655398:QKM655428 QUI655398:QUI655428 REE655398:REE655428 ROA655398:ROA655428 RXW655398:RXW655428 SHS655398:SHS655428 SRO655398:SRO655428 TBK655398:TBK655428 TLG655398:TLG655428 TVC655398:TVC655428 UEY655398:UEY655428 UOU655398:UOU655428 UYQ655398:UYQ655428 VIM655398:VIM655428 VSI655398:VSI655428 WCE655398:WCE655428 WMA655398:WMA655428 WVW655398:WVW655428 O720934:O720964 JK720934:JK720964 TG720934:TG720964 ADC720934:ADC720964 AMY720934:AMY720964 AWU720934:AWU720964 BGQ720934:BGQ720964 BQM720934:BQM720964 CAI720934:CAI720964 CKE720934:CKE720964 CUA720934:CUA720964 DDW720934:DDW720964 DNS720934:DNS720964 DXO720934:DXO720964 EHK720934:EHK720964 ERG720934:ERG720964 FBC720934:FBC720964 FKY720934:FKY720964 FUU720934:FUU720964 GEQ720934:GEQ720964 GOM720934:GOM720964 GYI720934:GYI720964 HIE720934:HIE720964 HSA720934:HSA720964 IBW720934:IBW720964 ILS720934:ILS720964 IVO720934:IVO720964 JFK720934:JFK720964 JPG720934:JPG720964 JZC720934:JZC720964 KIY720934:KIY720964 KSU720934:KSU720964 LCQ720934:LCQ720964 LMM720934:LMM720964 LWI720934:LWI720964 MGE720934:MGE720964 MQA720934:MQA720964 MZW720934:MZW720964 NJS720934:NJS720964 NTO720934:NTO720964 ODK720934:ODK720964 ONG720934:ONG720964 OXC720934:OXC720964 PGY720934:PGY720964 PQU720934:PQU720964 QAQ720934:QAQ720964 QKM720934:QKM720964 QUI720934:QUI720964 REE720934:REE720964 ROA720934:ROA720964 RXW720934:RXW720964 SHS720934:SHS720964 SRO720934:SRO720964 TBK720934:TBK720964 TLG720934:TLG720964 TVC720934:TVC720964 UEY720934:UEY720964 UOU720934:UOU720964 UYQ720934:UYQ720964 VIM720934:VIM720964 VSI720934:VSI720964 WCE720934:WCE720964 WMA720934:WMA720964 WVW720934:WVW720964 O786470:O786500 JK786470:JK786500 TG786470:TG786500 ADC786470:ADC786500 AMY786470:AMY786500 AWU786470:AWU786500 BGQ786470:BGQ786500 BQM786470:BQM786500 CAI786470:CAI786500 CKE786470:CKE786500 CUA786470:CUA786500 DDW786470:DDW786500 DNS786470:DNS786500 DXO786470:DXO786500 EHK786470:EHK786500 ERG786470:ERG786500 FBC786470:FBC786500 FKY786470:FKY786500 FUU786470:FUU786500 GEQ786470:GEQ786500 GOM786470:GOM786500 GYI786470:GYI786500 HIE786470:HIE786500 HSA786470:HSA786500 IBW786470:IBW786500 ILS786470:ILS786500 IVO786470:IVO786500 JFK786470:JFK786500 JPG786470:JPG786500 JZC786470:JZC786500 KIY786470:KIY786500 KSU786470:KSU786500 LCQ786470:LCQ786500 LMM786470:LMM786500 LWI786470:LWI786500 MGE786470:MGE786500 MQA786470:MQA786500 MZW786470:MZW786500 NJS786470:NJS786500 NTO786470:NTO786500 ODK786470:ODK786500 ONG786470:ONG786500 OXC786470:OXC786500 PGY786470:PGY786500 PQU786470:PQU786500 QAQ786470:QAQ786500 QKM786470:QKM786500 QUI786470:QUI786500 REE786470:REE786500 ROA786470:ROA786500 RXW786470:RXW786500 SHS786470:SHS786500 SRO786470:SRO786500 TBK786470:TBK786500 TLG786470:TLG786500 TVC786470:TVC786500 UEY786470:UEY786500 UOU786470:UOU786500 UYQ786470:UYQ786500 VIM786470:VIM786500 VSI786470:VSI786500 WCE786470:WCE786500 WMA786470:WMA786500 WVW786470:WVW786500 O852006:O852036 JK852006:JK852036 TG852006:TG852036 ADC852006:ADC852036 AMY852006:AMY852036 AWU852006:AWU852036 BGQ852006:BGQ852036 BQM852006:BQM852036 CAI852006:CAI852036 CKE852006:CKE852036 CUA852006:CUA852036 DDW852006:DDW852036 DNS852006:DNS852036 DXO852006:DXO852036 EHK852006:EHK852036 ERG852006:ERG852036 FBC852006:FBC852036 FKY852006:FKY852036 FUU852006:FUU852036 GEQ852006:GEQ852036 GOM852006:GOM852036 GYI852006:GYI852036 HIE852006:HIE852036 HSA852006:HSA852036 IBW852006:IBW852036 ILS852006:ILS852036 IVO852006:IVO852036 JFK852006:JFK852036 JPG852006:JPG852036 JZC852006:JZC852036 KIY852006:KIY852036 KSU852006:KSU852036 LCQ852006:LCQ852036 LMM852006:LMM852036 LWI852006:LWI852036 MGE852006:MGE852036 MQA852006:MQA852036 MZW852006:MZW852036 NJS852006:NJS852036 NTO852006:NTO852036 ODK852006:ODK852036 ONG852006:ONG852036 OXC852006:OXC852036 PGY852006:PGY852036 PQU852006:PQU852036 QAQ852006:QAQ852036 QKM852006:QKM852036 QUI852006:QUI852036 REE852006:REE852036 ROA852006:ROA852036 RXW852006:RXW852036 SHS852006:SHS852036 SRO852006:SRO852036 TBK852006:TBK852036 TLG852006:TLG852036 TVC852006:TVC852036 UEY852006:UEY852036 UOU852006:UOU852036 UYQ852006:UYQ852036 VIM852006:VIM852036 VSI852006:VSI852036 WCE852006:WCE852036 WMA852006:WMA852036 WVW852006:WVW852036 O917542:O917572 JK917542:JK917572 TG917542:TG917572 ADC917542:ADC917572 AMY917542:AMY917572 AWU917542:AWU917572 BGQ917542:BGQ917572 BQM917542:BQM917572 CAI917542:CAI917572 CKE917542:CKE917572 CUA917542:CUA917572 DDW917542:DDW917572 DNS917542:DNS917572 DXO917542:DXO917572 EHK917542:EHK917572 ERG917542:ERG917572 FBC917542:FBC917572 FKY917542:FKY917572 FUU917542:FUU917572 GEQ917542:GEQ917572 GOM917542:GOM917572 GYI917542:GYI917572 HIE917542:HIE917572 HSA917542:HSA917572 IBW917542:IBW917572 ILS917542:ILS917572 IVO917542:IVO917572 JFK917542:JFK917572 JPG917542:JPG917572 JZC917542:JZC917572 KIY917542:KIY917572 KSU917542:KSU917572 LCQ917542:LCQ917572 LMM917542:LMM917572 LWI917542:LWI917572 MGE917542:MGE917572 MQA917542:MQA917572 MZW917542:MZW917572 NJS917542:NJS917572 NTO917542:NTO917572 ODK917542:ODK917572 ONG917542:ONG917572 OXC917542:OXC917572 PGY917542:PGY917572 PQU917542:PQU917572 QAQ917542:QAQ917572 QKM917542:QKM917572 QUI917542:QUI917572 REE917542:REE917572 ROA917542:ROA917572 RXW917542:RXW917572 SHS917542:SHS917572 SRO917542:SRO917572 TBK917542:TBK917572 TLG917542:TLG917572 TVC917542:TVC917572 UEY917542:UEY917572 UOU917542:UOU917572 UYQ917542:UYQ917572 VIM917542:VIM917572 VSI917542:VSI917572 WCE917542:WCE917572 WMA917542:WMA917572 WVW917542:WVW917572 O983078:O983108 JK983078:JK983108 TG983078:TG983108 ADC983078:ADC983108 AMY983078:AMY983108 AWU983078:AWU983108 BGQ983078:BGQ983108 BQM983078:BQM983108 CAI983078:CAI983108 CKE983078:CKE983108 CUA983078:CUA983108 DDW983078:DDW983108 DNS983078:DNS983108 DXO983078:DXO983108 EHK983078:EHK983108 ERG983078:ERG983108 FBC983078:FBC983108 FKY983078:FKY983108 FUU983078:FUU983108 GEQ983078:GEQ983108 GOM983078:GOM983108 GYI983078:GYI983108 HIE983078:HIE983108 HSA983078:HSA983108 IBW983078:IBW983108 ILS983078:ILS983108 IVO983078:IVO983108 JFK983078:JFK983108 JPG983078:JPG983108 JZC983078:JZC983108 KIY983078:KIY983108 KSU983078:KSU983108 LCQ983078:LCQ983108 LMM983078:LMM983108 LWI983078:LWI983108 MGE983078:MGE983108 MQA983078:MQA983108 MZW983078:MZW983108 NJS983078:NJS983108 NTO983078:NTO983108 ODK983078:ODK983108 ONG983078:ONG983108 OXC983078:OXC983108 PGY983078:PGY983108 PQU983078:PQU983108 QAQ983078:QAQ983108 QKM983078:QKM983108 QUI983078:QUI983108 REE983078:REE983108 ROA983078:ROA983108 RXW983078:RXW983108 SHS983078:SHS983108 SRO983078:SRO983108 TBK983078:TBK983108 TLG983078:TLG983108 TVC983078:TVC983108 UEY983078:UEY983108 UOU983078:UOU983108 UYQ983078:UYQ983108 VIM983078:VIM983108 VSI983078:VSI983108 WCE983078:WCE983108 WMA983078:WMA983108 WVW983078:WVW983108 I34 JE34 TA34 ACW34 AMS34 AWO34 BGK34 BQG34 CAC34 CJY34 CTU34 DDQ34 DNM34 DXI34 EHE34 ERA34 FAW34 FKS34 FUO34 GEK34 GOG34 GYC34 HHY34 HRU34 IBQ34 ILM34 IVI34 JFE34 JPA34 JYW34 KIS34 KSO34 LCK34 LMG34 LWC34 MFY34 MPU34 MZQ34 NJM34 NTI34 ODE34 ONA34 OWW34 PGS34 PQO34 QAK34 QKG34 QUC34 RDY34 RNU34 RXQ34 SHM34 SRI34 TBE34 TLA34 TUW34 UES34 UOO34 UYK34 VIG34 VSC34 WBY34 WLU34 WVQ34 I65570 JE65570 TA65570 ACW65570 AMS65570 AWO65570 BGK65570 BQG65570 CAC65570 CJY65570 CTU65570 DDQ65570 DNM65570 DXI65570 EHE65570 ERA65570 FAW65570 FKS65570 FUO65570 GEK65570 GOG65570 GYC65570 HHY65570 HRU65570 IBQ65570 ILM65570 IVI65570 JFE65570 JPA65570 JYW65570 KIS65570 KSO65570 LCK65570 LMG65570 LWC65570 MFY65570 MPU65570 MZQ65570 NJM65570 NTI65570 ODE65570 ONA65570 OWW65570 PGS65570 PQO65570 QAK65570 QKG65570 QUC65570 RDY65570 RNU65570 RXQ65570 SHM65570 SRI65570 TBE65570 TLA65570 TUW65570 UES65570 UOO65570 UYK65570 VIG65570 VSC65570 WBY65570 WLU65570 WVQ65570 I131106 JE131106 TA131106 ACW131106 AMS131106 AWO131106 BGK131106 BQG131106 CAC131106 CJY131106 CTU131106 DDQ131106 DNM131106 DXI131106 EHE131106 ERA131106 FAW131106 FKS131106 FUO131106 GEK131106 GOG131106 GYC131106 HHY131106 HRU131106 IBQ131106 ILM131106 IVI131106 JFE131106 JPA131106 JYW131106 KIS131106 KSO131106 LCK131106 LMG131106 LWC131106 MFY131106 MPU131106 MZQ131106 NJM131106 NTI131106 ODE131106 ONA131106 OWW131106 PGS131106 PQO131106 QAK131106 QKG131106 QUC131106 RDY131106 RNU131106 RXQ131106 SHM131106 SRI131106 TBE131106 TLA131106 TUW131106 UES131106 UOO131106 UYK131106 VIG131106 VSC131106 WBY131106 WLU131106 WVQ131106 I196642 JE196642 TA196642 ACW196642 AMS196642 AWO196642 BGK196642 BQG196642 CAC196642 CJY196642 CTU196642 DDQ196642 DNM196642 DXI196642 EHE196642 ERA196642 FAW196642 FKS196642 FUO196642 GEK196642 GOG196642 GYC196642 HHY196642 HRU196642 IBQ196642 ILM196642 IVI196642 JFE196642 JPA196642 JYW196642 KIS196642 KSO196642 LCK196642 LMG196642 LWC196642 MFY196642 MPU196642 MZQ196642 NJM196642 NTI196642 ODE196642 ONA196642 OWW196642 PGS196642 PQO196642 QAK196642 QKG196642 QUC196642 RDY196642 RNU196642 RXQ196642 SHM196642 SRI196642 TBE196642 TLA196642 TUW196642 UES196642 UOO196642 UYK196642 VIG196642 VSC196642 WBY196642 WLU196642 WVQ196642 I262178 JE262178 TA262178 ACW262178 AMS262178 AWO262178 BGK262178 BQG262178 CAC262178 CJY262178 CTU262178 DDQ262178 DNM262178 DXI262178 EHE262178 ERA262178 FAW262178 FKS262178 FUO262178 GEK262178 GOG262178 GYC262178 HHY262178 HRU262178 IBQ262178 ILM262178 IVI262178 JFE262178 JPA262178 JYW262178 KIS262178 KSO262178 LCK262178 LMG262178 LWC262178 MFY262178 MPU262178 MZQ262178 NJM262178 NTI262178 ODE262178 ONA262178 OWW262178 PGS262178 PQO262178 QAK262178 QKG262178 QUC262178 RDY262178 RNU262178 RXQ262178 SHM262178 SRI262178 TBE262178 TLA262178 TUW262178 UES262178 UOO262178 UYK262178 VIG262178 VSC262178 WBY262178 WLU262178 WVQ262178 I327714 JE327714 TA327714 ACW327714 AMS327714 AWO327714 BGK327714 BQG327714 CAC327714 CJY327714 CTU327714 DDQ327714 DNM327714 DXI327714 EHE327714 ERA327714 FAW327714 FKS327714 FUO327714 GEK327714 GOG327714 GYC327714 HHY327714 HRU327714 IBQ327714 ILM327714 IVI327714 JFE327714 JPA327714 JYW327714 KIS327714 KSO327714 LCK327714 LMG327714 LWC327714 MFY327714 MPU327714 MZQ327714 NJM327714 NTI327714 ODE327714 ONA327714 OWW327714 PGS327714 PQO327714 QAK327714 QKG327714 QUC327714 RDY327714 RNU327714 RXQ327714 SHM327714 SRI327714 TBE327714 TLA327714 TUW327714 UES327714 UOO327714 UYK327714 VIG327714 VSC327714 WBY327714 WLU327714 WVQ327714 I393250 JE393250 TA393250 ACW393250 AMS393250 AWO393250 BGK393250 BQG393250 CAC393250 CJY393250 CTU393250 DDQ393250 DNM393250 DXI393250 EHE393250 ERA393250 FAW393250 FKS393250 FUO393250 GEK393250 GOG393250 GYC393250 HHY393250 HRU393250 IBQ393250 ILM393250 IVI393250 JFE393250 JPA393250 JYW393250 KIS393250 KSO393250 LCK393250 LMG393250 LWC393250 MFY393250 MPU393250 MZQ393250 NJM393250 NTI393250 ODE393250 ONA393250 OWW393250 PGS393250 PQO393250 QAK393250 QKG393250 QUC393250 RDY393250 RNU393250 RXQ393250 SHM393250 SRI393250 TBE393250 TLA393250 TUW393250 UES393250 UOO393250 UYK393250 VIG393250 VSC393250 WBY393250 WLU393250 WVQ393250 I458786 JE458786 TA458786 ACW458786 AMS458786 AWO458786 BGK458786 BQG458786 CAC458786 CJY458786 CTU458786 DDQ458786 DNM458786 DXI458786 EHE458786 ERA458786 FAW458786 FKS458786 FUO458786 GEK458786 GOG458786 GYC458786 HHY458786 HRU458786 IBQ458786 ILM458786 IVI458786 JFE458786 JPA458786 JYW458786 KIS458786 KSO458786 LCK458786 LMG458786 LWC458786 MFY458786 MPU458786 MZQ458786 NJM458786 NTI458786 ODE458786 ONA458786 OWW458786 PGS458786 PQO458786 QAK458786 QKG458786 QUC458786 RDY458786 RNU458786 RXQ458786 SHM458786 SRI458786 TBE458786 TLA458786 TUW458786 UES458786 UOO458786 UYK458786 VIG458786 VSC458786 WBY458786 WLU458786 WVQ458786 I524322 JE524322 TA524322 ACW524322 AMS524322 AWO524322 BGK524322 BQG524322 CAC524322 CJY524322 CTU524322 DDQ524322 DNM524322 DXI524322 EHE524322 ERA524322 FAW524322 FKS524322 FUO524322 GEK524322 GOG524322 GYC524322 HHY524322 HRU524322 IBQ524322 ILM524322 IVI524322 JFE524322 JPA524322 JYW524322 KIS524322 KSO524322 LCK524322 LMG524322 LWC524322 MFY524322 MPU524322 MZQ524322 NJM524322 NTI524322 ODE524322 ONA524322 OWW524322 PGS524322 PQO524322 QAK524322 QKG524322 QUC524322 RDY524322 RNU524322 RXQ524322 SHM524322 SRI524322 TBE524322 TLA524322 TUW524322 UES524322 UOO524322 UYK524322 VIG524322 VSC524322 WBY524322 WLU524322 WVQ524322 I589858 JE589858 TA589858 ACW589858 AMS589858 AWO589858 BGK589858 BQG589858 CAC589858 CJY589858 CTU589858 DDQ589858 DNM589858 DXI589858 EHE589858 ERA589858 FAW589858 FKS589858 FUO589858 GEK589858 GOG589858 GYC589858 HHY589858 HRU589858 IBQ589858 ILM589858 IVI589858 JFE589858 JPA589858 JYW589858 KIS589858 KSO589858 LCK589858 LMG589858 LWC589858 MFY589858 MPU589858 MZQ589858 NJM589858 NTI589858 ODE589858 ONA589858 OWW589858 PGS589858 PQO589858 QAK589858 QKG589858 QUC589858 RDY589858 RNU589858 RXQ589858 SHM589858 SRI589858 TBE589858 TLA589858 TUW589858 UES589858 UOO589858 UYK589858 VIG589858 VSC589858 WBY589858 WLU589858 WVQ589858 I655394 JE655394 TA655394 ACW655394 AMS655394 AWO655394 BGK655394 BQG655394 CAC655394 CJY655394 CTU655394 DDQ655394 DNM655394 DXI655394 EHE655394 ERA655394 FAW655394 FKS655394 FUO655394 GEK655394 GOG655394 GYC655394 HHY655394 HRU655394 IBQ655394 ILM655394 IVI655394 JFE655394 JPA655394 JYW655394 KIS655394 KSO655394 LCK655394 LMG655394 LWC655394 MFY655394 MPU655394 MZQ655394 NJM655394 NTI655394 ODE655394 ONA655394 OWW655394 PGS655394 PQO655394 QAK655394 QKG655394 QUC655394 RDY655394 RNU655394 RXQ655394 SHM655394 SRI655394 TBE655394 TLA655394 TUW655394 UES655394 UOO655394 UYK655394 VIG655394 VSC655394 WBY655394 WLU655394 WVQ655394 I720930 JE720930 TA720930 ACW720930 AMS720930 AWO720930 BGK720930 BQG720930 CAC720930 CJY720930 CTU720930 DDQ720930 DNM720930 DXI720930 EHE720930 ERA720930 FAW720930 FKS720930 FUO720930 GEK720930 GOG720930 GYC720930 HHY720930 HRU720930 IBQ720930 ILM720930 IVI720930 JFE720930 JPA720930 JYW720930 KIS720930 KSO720930 LCK720930 LMG720930 LWC720930 MFY720930 MPU720930 MZQ720930 NJM720930 NTI720930 ODE720930 ONA720930 OWW720930 PGS720930 PQO720930 QAK720930 QKG720930 QUC720930 RDY720930 RNU720930 RXQ720930 SHM720930 SRI720930 TBE720930 TLA720930 TUW720930 UES720930 UOO720930 UYK720930 VIG720930 VSC720930 WBY720930 WLU720930 WVQ720930 I786466 JE786466 TA786466 ACW786466 AMS786466 AWO786466 BGK786466 BQG786466 CAC786466 CJY786466 CTU786466 DDQ786466 DNM786466 DXI786466 EHE786466 ERA786466 FAW786466 FKS786466 FUO786466 GEK786466 GOG786466 GYC786466 HHY786466 HRU786466 IBQ786466 ILM786466 IVI786466 JFE786466 JPA786466 JYW786466 KIS786466 KSO786466 LCK786466 LMG786466 LWC786466 MFY786466 MPU786466 MZQ786466 NJM786466 NTI786466 ODE786466 ONA786466 OWW786466 PGS786466 PQO786466 QAK786466 QKG786466 QUC786466 RDY786466 RNU786466 RXQ786466 SHM786466 SRI786466 TBE786466 TLA786466 TUW786466 UES786466 UOO786466 UYK786466 VIG786466 VSC786466 WBY786466 WLU786466 WVQ786466 I852002 JE852002 TA852002 ACW852002 AMS852002 AWO852002 BGK852002 BQG852002 CAC852002 CJY852002 CTU852002 DDQ852002 DNM852002 DXI852002 EHE852002 ERA852002 FAW852002 FKS852002 FUO852002 GEK852002 GOG852002 GYC852002 HHY852002 HRU852002 IBQ852002 ILM852002 IVI852002 JFE852002 JPA852002 JYW852002 KIS852002 KSO852002 LCK852002 LMG852002 LWC852002 MFY852002 MPU852002 MZQ852002 NJM852002 NTI852002 ODE852002 ONA852002 OWW852002 PGS852002 PQO852002 QAK852002 QKG852002 QUC852002 RDY852002 RNU852002 RXQ852002 SHM852002 SRI852002 TBE852002 TLA852002 TUW852002 UES852002 UOO852002 UYK852002 VIG852002 VSC852002 WBY852002 WLU852002 WVQ852002 I917538 JE917538 TA917538 ACW917538 AMS917538 AWO917538 BGK917538 BQG917538 CAC917538 CJY917538 CTU917538 DDQ917538 DNM917538 DXI917538 EHE917538 ERA917538 FAW917538 FKS917538 FUO917538 GEK917538 GOG917538 GYC917538 HHY917538 HRU917538 IBQ917538 ILM917538 IVI917538 JFE917538 JPA917538 JYW917538 KIS917538 KSO917538 LCK917538 LMG917538 LWC917538 MFY917538 MPU917538 MZQ917538 NJM917538 NTI917538 ODE917538 ONA917538 OWW917538 PGS917538 PQO917538 QAK917538 QKG917538 QUC917538 RDY917538 RNU917538 RXQ917538 SHM917538 SRI917538 TBE917538 TLA917538 TUW917538 UES917538 UOO917538 UYK917538 VIG917538 VSC917538 WBY917538 WLU917538 WVQ917538 I983074 JE983074 TA983074 ACW983074 AMS983074 AWO983074 BGK983074 BQG983074 CAC983074 CJY983074 CTU983074 DDQ983074 DNM983074 DXI983074 EHE983074 ERA983074 FAW983074 FKS983074 FUO983074 GEK983074 GOG983074 GYC983074 HHY983074 HRU983074 IBQ983074 ILM983074 IVI983074 JFE983074 JPA983074 JYW983074 KIS983074 KSO983074 LCK983074 LMG983074 LWC983074 MFY983074 MPU983074 MZQ983074 NJM983074 NTI983074 ODE983074 ONA983074 OWW983074 PGS983074 PQO983074 QAK983074 QKG983074 QUC983074 RDY983074 RNU983074 RXQ983074 SHM983074 SRI983074 TBE983074 TLA983074 TUW983074 UES983074 UOO983074 UYK983074 VIG983074 VSC983074 WBY983074 WLU983074 WVQ983074 K14 JG14 TC14 ACY14 AMU14 AWQ14 BGM14 BQI14 CAE14 CKA14 CTW14 DDS14 DNO14 DXK14 EHG14 ERC14 FAY14 FKU14 FUQ14 GEM14 GOI14 GYE14 HIA14 HRW14 IBS14 ILO14 IVK14 JFG14 JPC14 JYY14 KIU14 KSQ14 LCM14 LMI14 LWE14 MGA14 MPW14 MZS14 NJO14 NTK14 ODG14 ONC14 OWY14 PGU14 PQQ14 QAM14 QKI14 QUE14 REA14 RNW14 RXS14 SHO14 SRK14 TBG14 TLC14 TUY14 UEU14 UOQ14 UYM14 VII14 VSE14 WCA14 WLW14 WVS14 K65550 JG65550 TC65550 ACY65550 AMU65550 AWQ65550 BGM65550 BQI65550 CAE65550 CKA65550 CTW65550 DDS65550 DNO65550 DXK65550 EHG65550 ERC65550 FAY65550 FKU65550 FUQ65550 GEM65550 GOI65550 GYE65550 HIA65550 HRW65550 IBS65550 ILO65550 IVK65550 JFG65550 JPC65550 JYY65550 KIU65550 KSQ65550 LCM65550 LMI65550 LWE65550 MGA65550 MPW65550 MZS65550 NJO65550 NTK65550 ODG65550 ONC65550 OWY65550 PGU65550 PQQ65550 QAM65550 QKI65550 QUE65550 REA65550 RNW65550 RXS65550 SHO65550 SRK65550 TBG65550 TLC65550 TUY65550 UEU65550 UOQ65550 UYM65550 VII65550 VSE65550 WCA65550 WLW65550 WVS65550 K131086 JG131086 TC131086 ACY131086 AMU131086 AWQ131086 BGM131086 BQI131086 CAE131086 CKA131086 CTW131086 DDS131086 DNO131086 DXK131086 EHG131086 ERC131086 FAY131086 FKU131086 FUQ131086 GEM131086 GOI131086 GYE131086 HIA131086 HRW131086 IBS131086 ILO131086 IVK131086 JFG131086 JPC131086 JYY131086 KIU131086 KSQ131086 LCM131086 LMI131086 LWE131086 MGA131086 MPW131086 MZS131086 NJO131086 NTK131086 ODG131086 ONC131086 OWY131086 PGU131086 PQQ131086 QAM131086 QKI131086 QUE131086 REA131086 RNW131086 RXS131086 SHO131086 SRK131086 TBG131086 TLC131086 TUY131086 UEU131086 UOQ131086 UYM131086 VII131086 VSE131086 WCA131086 WLW131086 WVS131086 K196622 JG196622 TC196622 ACY196622 AMU196622 AWQ196622 BGM196622 BQI196622 CAE196622 CKA196622 CTW196622 DDS196622 DNO196622 DXK196622 EHG196622 ERC196622 FAY196622 FKU196622 FUQ196622 GEM196622 GOI196622 GYE196622 HIA196622 HRW196622 IBS196622 ILO196622 IVK196622 JFG196622 JPC196622 JYY196622 KIU196622 KSQ196622 LCM196622 LMI196622 LWE196622 MGA196622 MPW196622 MZS196622 NJO196622 NTK196622 ODG196622 ONC196622 OWY196622 PGU196622 PQQ196622 QAM196622 QKI196622 QUE196622 REA196622 RNW196622 RXS196622 SHO196622 SRK196622 TBG196622 TLC196622 TUY196622 UEU196622 UOQ196622 UYM196622 VII196622 VSE196622 WCA196622 WLW196622 WVS196622 K262158 JG262158 TC262158 ACY262158 AMU262158 AWQ262158 BGM262158 BQI262158 CAE262158 CKA262158 CTW262158 DDS262158 DNO262158 DXK262158 EHG262158 ERC262158 FAY262158 FKU262158 FUQ262158 GEM262158 GOI262158 GYE262158 HIA262158 HRW262158 IBS262158 ILO262158 IVK262158 JFG262158 JPC262158 JYY262158 KIU262158 KSQ262158 LCM262158 LMI262158 LWE262158 MGA262158 MPW262158 MZS262158 NJO262158 NTK262158 ODG262158 ONC262158 OWY262158 PGU262158 PQQ262158 QAM262158 QKI262158 QUE262158 REA262158 RNW262158 RXS262158 SHO262158 SRK262158 TBG262158 TLC262158 TUY262158 UEU262158 UOQ262158 UYM262158 VII262158 VSE262158 WCA262158 WLW262158 WVS262158 K327694 JG327694 TC327694 ACY327694 AMU327694 AWQ327694 BGM327694 BQI327694 CAE327694 CKA327694 CTW327694 DDS327694 DNO327694 DXK327694 EHG327694 ERC327694 FAY327694 FKU327694 FUQ327694 GEM327694 GOI327694 GYE327694 HIA327694 HRW327694 IBS327694 ILO327694 IVK327694 JFG327694 JPC327694 JYY327694 KIU327694 KSQ327694 LCM327694 LMI327694 LWE327694 MGA327694 MPW327694 MZS327694 NJO327694 NTK327694 ODG327694 ONC327694 OWY327694 PGU327694 PQQ327694 QAM327694 QKI327694 QUE327694 REA327694 RNW327694 RXS327694 SHO327694 SRK327694 TBG327694 TLC327694 TUY327694 UEU327694 UOQ327694 UYM327694 VII327694 VSE327694 WCA327694 WLW327694 WVS327694 K393230 JG393230 TC393230 ACY393230 AMU393230 AWQ393230 BGM393230 BQI393230 CAE393230 CKA393230 CTW393230 DDS393230 DNO393230 DXK393230 EHG393230 ERC393230 FAY393230 FKU393230 FUQ393230 GEM393230 GOI393230 GYE393230 HIA393230 HRW393230 IBS393230 ILO393230 IVK393230 JFG393230 JPC393230 JYY393230 KIU393230 KSQ393230 LCM393230 LMI393230 LWE393230 MGA393230 MPW393230 MZS393230 NJO393230 NTK393230 ODG393230 ONC393230 OWY393230 PGU393230 PQQ393230 QAM393230 QKI393230 QUE393230 REA393230 RNW393230 RXS393230 SHO393230 SRK393230 TBG393230 TLC393230 TUY393230 UEU393230 UOQ393230 UYM393230 VII393230 VSE393230 WCA393230 WLW393230 WVS393230 K458766 JG458766 TC458766 ACY458766 AMU458766 AWQ458766 BGM458766 BQI458766 CAE458766 CKA458766 CTW458766 DDS458766 DNO458766 DXK458766 EHG458766 ERC458766 FAY458766 FKU458766 FUQ458766 GEM458766 GOI458766 GYE458766 HIA458766 HRW458766 IBS458766 ILO458766 IVK458766 JFG458766 JPC458766 JYY458766 KIU458766 KSQ458766 LCM458766 LMI458766 LWE458766 MGA458766 MPW458766 MZS458766 NJO458766 NTK458766 ODG458766 ONC458766 OWY458766 PGU458766 PQQ458766 QAM458766 QKI458766 QUE458766 REA458766 RNW458766 RXS458766 SHO458766 SRK458766 TBG458766 TLC458766 TUY458766 UEU458766 UOQ458766 UYM458766 VII458766 VSE458766 WCA458766 WLW458766 WVS458766 K524302 JG524302 TC524302 ACY524302 AMU524302 AWQ524302 BGM524302 BQI524302 CAE524302 CKA524302 CTW524302 DDS524302 DNO524302 DXK524302 EHG524302 ERC524302 FAY524302 FKU524302 FUQ524302 GEM524302 GOI524302 GYE524302 HIA524302 HRW524302 IBS524302 ILO524302 IVK524302 JFG524302 JPC524302 JYY524302 KIU524302 KSQ524302 LCM524302 LMI524302 LWE524302 MGA524302 MPW524302 MZS524302 NJO524302 NTK524302 ODG524302 ONC524302 OWY524302 PGU524302 PQQ524302 QAM524302 QKI524302 QUE524302 REA524302 RNW524302 RXS524302 SHO524302 SRK524302 TBG524302 TLC524302 TUY524302 UEU524302 UOQ524302 UYM524302 VII524302 VSE524302 WCA524302 WLW524302 WVS524302 K589838 JG589838 TC589838 ACY589838 AMU589838 AWQ589838 BGM589838 BQI589838 CAE589838 CKA589838 CTW589838 DDS589838 DNO589838 DXK589838 EHG589838 ERC589838 FAY589838 FKU589838 FUQ589838 GEM589838 GOI589838 GYE589838 HIA589838 HRW589838 IBS589838 ILO589838 IVK589838 JFG589838 JPC589838 JYY589838 KIU589838 KSQ589838 LCM589838 LMI589838 LWE589838 MGA589838 MPW589838 MZS589838 NJO589838 NTK589838 ODG589838 ONC589838 OWY589838 PGU589838 PQQ589838 QAM589838 QKI589838 QUE589838 REA589838 RNW589838 RXS589838 SHO589838 SRK589838 TBG589838 TLC589838 TUY589838 UEU589838 UOQ589838 UYM589838 VII589838 VSE589838 WCA589838 WLW589838 WVS589838 K655374 JG655374 TC655374 ACY655374 AMU655374 AWQ655374 BGM655374 BQI655374 CAE655374 CKA655374 CTW655374 DDS655374 DNO655374 DXK655374 EHG655374 ERC655374 FAY655374 FKU655374 FUQ655374 GEM655374 GOI655374 GYE655374 HIA655374 HRW655374 IBS655374 ILO655374 IVK655374 JFG655374 JPC655374 JYY655374 KIU655374 KSQ655374 LCM655374 LMI655374 LWE655374 MGA655374 MPW655374 MZS655374 NJO655374 NTK655374 ODG655374 ONC655374 OWY655374 PGU655374 PQQ655374 QAM655374 QKI655374 QUE655374 REA655374 RNW655374 RXS655374 SHO655374 SRK655374 TBG655374 TLC655374 TUY655374 UEU655374 UOQ655374 UYM655374 VII655374 VSE655374 WCA655374 WLW655374 WVS655374 K720910 JG720910 TC720910 ACY720910 AMU720910 AWQ720910 BGM720910 BQI720910 CAE720910 CKA720910 CTW720910 DDS720910 DNO720910 DXK720910 EHG720910 ERC720910 FAY720910 FKU720910 FUQ720910 GEM720910 GOI720910 GYE720910 HIA720910 HRW720910 IBS720910 ILO720910 IVK720910 JFG720910 JPC720910 JYY720910 KIU720910 KSQ720910 LCM720910 LMI720910 LWE720910 MGA720910 MPW720910 MZS720910 NJO720910 NTK720910 ODG720910 ONC720910 OWY720910 PGU720910 PQQ720910 QAM720910 QKI720910 QUE720910 REA720910 RNW720910 RXS720910 SHO720910 SRK720910 TBG720910 TLC720910 TUY720910 UEU720910 UOQ720910 UYM720910 VII720910 VSE720910 WCA720910 WLW720910 WVS720910 K786446 JG786446 TC786446 ACY786446 AMU786446 AWQ786446 BGM786446 BQI786446 CAE786446 CKA786446 CTW786446 DDS786446 DNO786446 DXK786446 EHG786446 ERC786446 FAY786446 FKU786446 FUQ786446 GEM786446 GOI786446 GYE786446 HIA786446 HRW786446 IBS786446 ILO786446 IVK786446 JFG786446 JPC786446 JYY786446 KIU786446 KSQ786446 LCM786446 LMI786446 LWE786446 MGA786446 MPW786446 MZS786446 NJO786446 NTK786446 ODG786446 ONC786446 OWY786446 PGU786446 PQQ786446 QAM786446 QKI786446 QUE786446 REA786446 RNW786446 RXS786446 SHO786446 SRK786446 TBG786446 TLC786446 TUY786446 UEU786446 UOQ786446 UYM786446 VII786446 VSE786446 WCA786446 WLW786446 WVS786446 K851982 JG851982 TC851982 ACY851982 AMU851982 AWQ851982 BGM851982 BQI851982 CAE851982 CKA851982 CTW851982 DDS851982 DNO851982 DXK851982 EHG851982 ERC851982 FAY851982 FKU851982 FUQ851982 GEM851982 GOI851982 GYE851982 HIA851982 HRW851982 IBS851982 ILO851982 IVK851982 JFG851982 JPC851982 JYY851982 KIU851982 KSQ851982 LCM851982 LMI851982 LWE851982 MGA851982 MPW851982 MZS851982 NJO851982 NTK851982 ODG851982 ONC851982 OWY851982 PGU851982 PQQ851982 QAM851982 QKI851982 QUE851982 REA851982 RNW851982 RXS851982 SHO851982 SRK851982 TBG851982 TLC851982 TUY851982 UEU851982 UOQ851982 UYM851982 VII851982 VSE851982 WCA851982 WLW851982 WVS851982 K917518 JG917518 TC917518 ACY917518 AMU917518 AWQ917518 BGM917518 BQI917518 CAE917518 CKA917518 CTW917518 DDS917518 DNO917518 DXK917518 EHG917518 ERC917518 FAY917518 FKU917518 FUQ917518 GEM917518 GOI917518 GYE917518 HIA917518 HRW917518 IBS917518 ILO917518 IVK917518 JFG917518 JPC917518 JYY917518 KIU917518 KSQ917518 LCM917518 LMI917518 LWE917518 MGA917518 MPW917518 MZS917518 NJO917518 NTK917518 ODG917518 ONC917518 OWY917518 PGU917518 PQQ917518 QAM917518 QKI917518 QUE917518 REA917518 RNW917518 RXS917518 SHO917518 SRK917518 TBG917518 TLC917518 TUY917518 UEU917518 UOQ917518 UYM917518 VII917518 VSE917518 WCA917518 WLW917518 WVS917518 K983054 JG983054 TC983054 ACY983054 AMU983054 AWQ983054 BGM983054 BQI983054 CAE983054 CKA983054 CTW983054 DDS983054 DNO983054 DXK983054 EHG983054 ERC983054 FAY983054 FKU983054 FUQ983054 GEM983054 GOI983054 GYE983054 HIA983054 HRW983054 IBS983054 ILO983054 IVK983054 JFG983054 JPC983054 JYY983054 KIU983054 KSQ983054 LCM983054 LMI983054 LWE983054 MGA983054 MPW983054 MZS983054 NJO983054 NTK983054 ODG983054 ONC983054 OWY983054 PGU983054 PQQ983054 QAM983054 QKI983054 QUE983054 REA983054 RNW983054 RXS983054 SHO983054 SRK983054 TBG983054 TLC983054 TUY983054 UEU983054 UOQ983054 UYM983054 VII983054 VSE983054 WCA983054 WLW983054 WVS983054 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M22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M65558 JI65558 TE65558 ADA65558 AMW65558 AWS65558 BGO65558 BQK65558 CAG65558 CKC65558 CTY65558 DDU65558 DNQ65558 DXM65558 EHI65558 ERE65558 FBA65558 FKW65558 FUS65558 GEO65558 GOK65558 GYG65558 HIC65558 HRY65558 IBU65558 ILQ65558 IVM65558 JFI65558 JPE65558 JZA65558 KIW65558 KSS65558 LCO65558 LMK65558 LWG65558 MGC65558 MPY65558 MZU65558 NJQ65558 NTM65558 ODI65558 ONE65558 OXA65558 PGW65558 PQS65558 QAO65558 QKK65558 QUG65558 REC65558 RNY65558 RXU65558 SHQ65558 SRM65558 TBI65558 TLE65558 TVA65558 UEW65558 UOS65558 UYO65558 VIK65558 VSG65558 WCC65558 WLY65558 WVU65558 M131094 JI131094 TE131094 ADA131094 AMW131094 AWS131094 BGO131094 BQK131094 CAG131094 CKC131094 CTY131094 DDU131094 DNQ131094 DXM131094 EHI131094 ERE131094 FBA131094 FKW131094 FUS131094 GEO131094 GOK131094 GYG131094 HIC131094 HRY131094 IBU131094 ILQ131094 IVM131094 JFI131094 JPE131094 JZA131094 KIW131094 KSS131094 LCO131094 LMK131094 LWG131094 MGC131094 MPY131094 MZU131094 NJQ131094 NTM131094 ODI131094 ONE131094 OXA131094 PGW131094 PQS131094 QAO131094 QKK131094 QUG131094 REC131094 RNY131094 RXU131094 SHQ131094 SRM131094 TBI131094 TLE131094 TVA131094 UEW131094 UOS131094 UYO131094 VIK131094 VSG131094 WCC131094 WLY131094 WVU131094 M196630 JI196630 TE196630 ADA196630 AMW196630 AWS196630 BGO196630 BQK196630 CAG196630 CKC196630 CTY196630 DDU196630 DNQ196630 DXM196630 EHI196630 ERE196630 FBA196630 FKW196630 FUS196630 GEO196630 GOK196630 GYG196630 HIC196630 HRY196630 IBU196630 ILQ196630 IVM196630 JFI196630 JPE196630 JZA196630 KIW196630 KSS196630 LCO196630 LMK196630 LWG196630 MGC196630 MPY196630 MZU196630 NJQ196630 NTM196630 ODI196630 ONE196630 OXA196630 PGW196630 PQS196630 QAO196630 QKK196630 QUG196630 REC196630 RNY196630 RXU196630 SHQ196630 SRM196630 TBI196630 TLE196630 TVA196630 UEW196630 UOS196630 UYO196630 VIK196630 VSG196630 WCC196630 WLY196630 WVU196630 M262166 JI262166 TE262166 ADA262166 AMW262166 AWS262166 BGO262166 BQK262166 CAG262166 CKC262166 CTY262166 DDU262166 DNQ262166 DXM262166 EHI262166 ERE262166 FBA262166 FKW262166 FUS262166 GEO262166 GOK262166 GYG262166 HIC262166 HRY262166 IBU262166 ILQ262166 IVM262166 JFI262166 JPE262166 JZA262166 KIW262166 KSS262166 LCO262166 LMK262166 LWG262166 MGC262166 MPY262166 MZU262166 NJQ262166 NTM262166 ODI262166 ONE262166 OXA262166 PGW262166 PQS262166 QAO262166 QKK262166 QUG262166 REC262166 RNY262166 RXU262166 SHQ262166 SRM262166 TBI262166 TLE262166 TVA262166 UEW262166 UOS262166 UYO262166 VIK262166 VSG262166 WCC262166 WLY262166 WVU262166 M327702 JI327702 TE327702 ADA327702 AMW327702 AWS327702 BGO327702 BQK327702 CAG327702 CKC327702 CTY327702 DDU327702 DNQ327702 DXM327702 EHI327702 ERE327702 FBA327702 FKW327702 FUS327702 GEO327702 GOK327702 GYG327702 HIC327702 HRY327702 IBU327702 ILQ327702 IVM327702 JFI327702 JPE327702 JZA327702 KIW327702 KSS327702 LCO327702 LMK327702 LWG327702 MGC327702 MPY327702 MZU327702 NJQ327702 NTM327702 ODI327702 ONE327702 OXA327702 PGW327702 PQS327702 QAO327702 QKK327702 QUG327702 REC327702 RNY327702 RXU327702 SHQ327702 SRM327702 TBI327702 TLE327702 TVA327702 UEW327702 UOS327702 UYO327702 VIK327702 VSG327702 WCC327702 WLY327702 WVU327702 M393238 JI393238 TE393238 ADA393238 AMW393238 AWS393238 BGO393238 BQK393238 CAG393238 CKC393238 CTY393238 DDU393238 DNQ393238 DXM393238 EHI393238 ERE393238 FBA393238 FKW393238 FUS393238 GEO393238 GOK393238 GYG393238 HIC393238 HRY393238 IBU393238 ILQ393238 IVM393238 JFI393238 JPE393238 JZA393238 KIW393238 KSS393238 LCO393238 LMK393238 LWG393238 MGC393238 MPY393238 MZU393238 NJQ393238 NTM393238 ODI393238 ONE393238 OXA393238 PGW393238 PQS393238 QAO393238 QKK393238 QUG393238 REC393238 RNY393238 RXU393238 SHQ393238 SRM393238 TBI393238 TLE393238 TVA393238 UEW393238 UOS393238 UYO393238 VIK393238 VSG393238 WCC393238 WLY393238 WVU393238 M458774 JI458774 TE458774 ADA458774 AMW458774 AWS458774 BGO458774 BQK458774 CAG458774 CKC458774 CTY458774 DDU458774 DNQ458774 DXM458774 EHI458774 ERE458774 FBA458774 FKW458774 FUS458774 GEO458774 GOK458774 GYG458774 HIC458774 HRY458774 IBU458774 ILQ458774 IVM458774 JFI458774 JPE458774 JZA458774 KIW458774 KSS458774 LCO458774 LMK458774 LWG458774 MGC458774 MPY458774 MZU458774 NJQ458774 NTM458774 ODI458774 ONE458774 OXA458774 PGW458774 PQS458774 QAO458774 QKK458774 QUG458774 REC458774 RNY458774 RXU458774 SHQ458774 SRM458774 TBI458774 TLE458774 TVA458774 UEW458774 UOS458774 UYO458774 VIK458774 VSG458774 WCC458774 WLY458774 WVU458774 M524310 JI524310 TE524310 ADA524310 AMW524310 AWS524310 BGO524310 BQK524310 CAG524310 CKC524310 CTY524310 DDU524310 DNQ524310 DXM524310 EHI524310 ERE524310 FBA524310 FKW524310 FUS524310 GEO524310 GOK524310 GYG524310 HIC524310 HRY524310 IBU524310 ILQ524310 IVM524310 JFI524310 JPE524310 JZA524310 KIW524310 KSS524310 LCO524310 LMK524310 LWG524310 MGC524310 MPY524310 MZU524310 NJQ524310 NTM524310 ODI524310 ONE524310 OXA524310 PGW524310 PQS524310 QAO524310 QKK524310 QUG524310 REC524310 RNY524310 RXU524310 SHQ524310 SRM524310 TBI524310 TLE524310 TVA524310 UEW524310 UOS524310 UYO524310 VIK524310 VSG524310 WCC524310 WLY524310 WVU524310 M589846 JI589846 TE589846 ADA589846 AMW589846 AWS589846 BGO589846 BQK589846 CAG589846 CKC589846 CTY589846 DDU589846 DNQ589846 DXM589846 EHI589846 ERE589846 FBA589846 FKW589846 FUS589846 GEO589846 GOK589846 GYG589846 HIC589846 HRY589846 IBU589846 ILQ589846 IVM589846 JFI589846 JPE589846 JZA589846 KIW589846 KSS589846 LCO589846 LMK589846 LWG589846 MGC589846 MPY589846 MZU589846 NJQ589846 NTM589846 ODI589846 ONE589846 OXA589846 PGW589846 PQS589846 QAO589846 QKK589846 QUG589846 REC589846 RNY589846 RXU589846 SHQ589846 SRM589846 TBI589846 TLE589846 TVA589846 UEW589846 UOS589846 UYO589846 VIK589846 VSG589846 WCC589846 WLY589846 WVU589846 M655382 JI655382 TE655382 ADA655382 AMW655382 AWS655382 BGO655382 BQK655382 CAG655382 CKC655382 CTY655382 DDU655382 DNQ655382 DXM655382 EHI655382 ERE655382 FBA655382 FKW655382 FUS655382 GEO655382 GOK655382 GYG655382 HIC655382 HRY655382 IBU655382 ILQ655382 IVM655382 JFI655382 JPE655382 JZA655382 KIW655382 KSS655382 LCO655382 LMK655382 LWG655382 MGC655382 MPY655382 MZU655382 NJQ655382 NTM655382 ODI655382 ONE655382 OXA655382 PGW655382 PQS655382 QAO655382 QKK655382 QUG655382 REC655382 RNY655382 RXU655382 SHQ655382 SRM655382 TBI655382 TLE655382 TVA655382 UEW655382 UOS655382 UYO655382 VIK655382 VSG655382 WCC655382 WLY655382 WVU655382 M720918 JI720918 TE720918 ADA720918 AMW720918 AWS720918 BGO720918 BQK720918 CAG720918 CKC720918 CTY720918 DDU720918 DNQ720918 DXM720918 EHI720918 ERE720918 FBA720918 FKW720918 FUS720918 GEO720918 GOK720918 GYG720918 HIC720918 HRY720918 IBU720918 ILQ720918 IVM720918 JFI720918 JPE720918 JZA720918 KIW720918 KSS720918 LCO720918 LMK720918 LWG720918 MGC720918 MPY720918 MZU720918 NJQ720918 NTM720918 ODI720918 ONE720918 OXA720918 PGW720918 PQS720918 QAO720918 QKK720918 QUG720918 REC720918 RNY720918 RXU720918 SHQ720918 SRM720918 TBI720918 TLE720918 TVA720918 UEW720918 UOS720918 UYO720918 VIK720918 VSG720918 WCC720918 WLY720918 WVU720918 M786454 JI786454 TE786454 ADA786454 AMW786454 AWS786454 BGO786454 BQK786454 CAG786454 CKC786454 CTY786454 DDU786454 DNQ786454 DXM786454 EHI786454 ERE786454 FBA786454 FKW786454 FUS786454 GEO786454 GOK786454 GYG786454 HIC786454 HRY786454 IBU786454 ILQ786454 IVM786454 JFI786454 JPE786454 JZA786454 KIW786454 KSS786454 LCO786454 LMK786454 LWG786454 MGC786454 MPY786454 MZU786454 NJQ786454 NTM786454 ODI786454 ONE786454 OXA786454 PGW786454 PQS786454 QAO786454 QKK786454 QUG786454 REC786454 RNY786454 RXU786454 SHQ786454 SRM786454 TBI786454 TLE786454 TVA786454 UEW786454 UOS786454 UYO786454 VIK786454 VSG786454 WCC786454 WLY786454 WVU786454 M851990 JI851990 TE851990 ADA851990 AMW851990 AWS851990 BGO851990 BQK851990 CAG851990 CKC851990 CTY851990 DDU851990 DNQ851990 DXM851990 EHI851990 ERE851990 FBA851990 FKW851990 FUS851990 GEO851990 GOK851990 GYG851990 HIC851990 HRY851990 IBU851990 ILQ851990 IVM851990 JFI851990 JPE851990 JZA851990 KIW851990 KSS851990 LCO851990 LMK851990 LWG851990 MGC851990 MPY851990 MZU851990 NJQ851990 NTM851990 ODI851990 ONE851990 OXA851990 PGW851990 PQS851990 QAO851990 QKK851990 QUG851990 REC851990 RNY851990 RXU851990 SHQ851990 SRM851990 TBI851990 TLE851990 TVA851990 UEW851990 UOS851990 UYO851990 VIK851990 VSG851990 WCC851990 WLY851990 WVU851990 M917526 JI917526 TE917526 ADA917526 AMW917526 AWS917526 BGO917526 BQK917526 CAG917526 CKC917526 CTY917526 DDU917526 DNQ917526 DXM917526 EHI917526 ERE917526 FBA917526 FKW917526 FUS917526 GEO917526 GOK917526 GYG917526 HIC917526 HRY917526 IBU917526 ILQ917526 IVM917526 JFI917526 JPE917526 JZA917526 KIW917526 KSS917526 LCO917526 LMK917526 LWG917526 MGC917526 MPY917526 MZU917526 NJQ917526 NTM917526 ODI917526 ONE917526 OXA917526 PGW917526 PQS917526 QAO917526 QKK917526 QUG917526 REC917526 RNY917526 RXU917526 SHQ917526 SRM917526 TBI917526 TLE917526 TVA917526 UEW917526 UOS917526 UYO917526 VIK917526 VSG917526 WCC917526 WLY917526 WVU917526 M983062 JI983062 TE983062 ADA983062 AMW983062 AWS983062 BGO983062 BQK983062 CAG983062 CKC983062 CTY983062 DDU983062 DNQ983062 DXM983062 EHI983062 ERE983062 FBA983062 FKW983062 FUS983062 GEO983062 GOK983062 GYG983062 HIC983062 HRY983062 IBU983062 ILQ983062 IVM983062 JFI983062 JPE983062 JZA983062 KIW983062 KSS983062 LCO983062 LMK983062 LWG983062 MGC983062 MPY983062 MZU983062 NJQ983062 NTM983062 ODI983062 ONE983062 OXA983062 PGW983062 PQS983062 QAO983062 QKK983062 QUG983062 REC983062 RNY983062 RXU983062 SHQ983062 SRM983062 TBI983062 TLE983062 TVA983062 UEW983062 UOS983062 UYO983062 VIK983062 VSG983062 WCC983062 WLY983062 WVU983062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I131090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I196626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I262162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I327698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I393234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I458770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I524306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I589842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I655378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I720914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I786450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I851986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I917522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I983058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78C84-5B0B-4824-8B28-5B7E0B63EDAD}">
  <sheetPr codeName="Sheet15">
    <tabColor indexed="42"/>
  </sheetPr>
  <dimension ref="A1:Q156"/>
  <sheetViews>
    <sheetView showGridLines="0" showZeros="0" workbookViewId="0">
      <pane ySplit="6" topLeftCell="A7" activePane="bottomLeft" state="frozen"/>
      <selection activeCell="B11" sqref="B11"/>
      <selection pane="bottomLeft" activeCell="B11" sqref="B11"/>
    </sheetView>
  </sheetViews>
  <sheetFormatPr defaultRowHeight="13.2" x14ac:dyDescent="0.25"/>
  <cols>
    <col min="1" max="1" width="3.88671875" style="476" customWidth="1"/>
    <col min="2" max="2" width="22.88671875" style="476" customWidth="1"/>
    <col min="3" max="3" width="21.88671875" style="476" customWidth="1"/>
    <col min="4" max="4" width="7.6640625" style="495" customWidth="1"/>
    <col min="5" max="5" width="12.109375" style="659" customWidth="1"/>
    <col min="6" max="6" width="6.109375" style="660" hidden="1" customWidth="1"/>
    <col min="7" max="7" width="20.33203125" style="660" customWidth="1"/>
    <col min="8" max="8" width="7.6640625" style="495" customWidth="1"/>
    <col min="9" max="13" width="7.44140625" style="495" hidden="1" customWidth="1"/>
    <col min="14" max="15" width="7.44140625" style="495" customWidth="1"/>
    <col min="16" max="16" width="7.44140625" style="495" hidden="1" customWidth="1"/>
    <col min="17" max="17" width="7.44140625" style="495" customWidth="1"/>
    <col min="18" max="256" width="8.88671875" style="476"/>
    <col min="257" max="257" width="3.88671875" style="476" customWidth="1"/>
    <col min="258" max="258" width="22.88671875" style="476" customWidth="1"/>
    <col min="259" max="259" width="21.88671875" style="476" customWidth="1"/>
    <col min="260" max="260" width="7.6640625" style="476" customWidth="1"/>
    <col min="261" max="261" width="12.109375" style="476" customWidth="1"/>
    <col min="262" max="262" width="0" style="476" hidden="1" customWidth="1"/>
    <col min="263" max="263" width="20.33203125" style="476" customWidth="1"/>
    <col min="264" max="264" width="7.6640625" style="476" customWidth="1"/>
    <col min="265" max="269" width="0" style="476" hidden="1" customWidth="1"/>
    <col min="270" max="271" width="7.44140625" style="476" customWidth="1"/>
    <col min="272" max="272" width="0" style="476" hidden="1" customWidth="1"/>
    <col min="273" max="273" width="7.44140625" style="476" customWidth="1"/>
    <col min="274" max="512" width="8.88671875" style="476"/>
    <col min="513" max="513" width="3.88671875" style="476" customWidth="1"/>
    <col min="514" max="514" width="22.88671875" style="476" customWidth="1"/>
    <col min="515" max="515" width="21.88671875" style="476" customWidth="1"/>
    <col min="516" max="516" width="7.6640625" style="476" customWidth="1"/>
    <col min="517" max="517" width="12.109375" style="476" customWidth="1"/>
    <col min="518" max="518" width="0" style="476" hidden="1" customWidth="1"/>
    <col min="519" max="519" width="20.33203125" style="476" customWidth="1"/>
    <col min="520" max="520" width="7.6640625" style="476" customWidth="1"/>
    <col min="521" max="525" width="0" style="476" hidden="1" customWidth="1"/>
    <col min="526" max="527" width="7.44140625" style="476" customWidth="1"/>
    <col min="528" max="528" width="0" style="476" hidden="1" customWidth="1"/>
    <col min="529" max="529" width="7.44140625" style="476" customWidth="1"/>
    <col min="530" max="768" width="8.88671875" style="476"/>
    <col min="769" max="769" width="3.88671875" style="476" customWidth="1"/>
    <col min="770" max="770" width="22.88671875" style="476" customWidth="1"/>
    <col min="771" max="771" width="21.88671875" style="476" customWidth="1"/>
    <col min="772" max="772" width="7.6640625" style="476" customWidth="1"/>
    <col min="773" max="773" width="12.109375" style="476" customWidth="1"/>
    <col min="774" max="774" width="0" style="476" hidden="1" customWidth="1"/>
    <col min="775" max="775" width="20.33203125" style="476" customWidth="1"/>
    <col min="776" max="776" width="7.6640625" style="476" customWidth="1"/>
    <col min="777" max="781" width="0" style="476" hidden="1" customWidth="1"/>
    <col min="782" max="783" width="7.44140625" style="476" customWidth="1"/>
    <col min="784" max="784" width="0" style="476" hidden="1" customWidth="1"/>
    <col min="785" max="785" width="7.44140625" style="476" customWidth="1"/>
    <col min="786" max="1024" width="8.88671875" style="476"/>
    <col min="1025" max="1025" width="3.88671875" style="476" customWidth="1"/>
    <col min="1026" max="1026" width="22.88671875" style="476" customWidth="1"/>
    <col min="1027" max="1027" width="21.88671875" style="476" customWidth="1"/>
    <col min="1028" max="1028" width="7.6640625" style="476" customWidth="1"/>
    <col min="1029" max="1029" width="12.109375" style="476" customWidth="1"/>
    <col min="1030" max="1030" width="0" style="476" hidden="1" customWidth="1"/>
    <col min="1031" max="1031" width="20.33203125" style="476" customWidth="1"/>
    <col min="1032" max="1032" width="7.6640625" style="476" customWidth="1"/>
    <col min="1033" max="1037" width="0" style="476" hidden="1" customWidth="1"/>
    <col min="1038" max="1039" width="7.44140625" style="476" customWidth="1"/>
    <col min="1040" max="1040" width="0" style="476" hidden="1" customWidth="1"/>
    <col min="1041" max="1041" width="7.44140625" style="476" customWidth="1"/>
    <col min="1042" max="1280" width="8.88671875" style="476"/>
    <col min="1281" max="1281" width="3.88671875" style="476" customWidth="1"/>
    <col min="1282" max="1282" width="22.88671875" style="476" customWidth="1"/>
    <col min="1283" max="1283" width="21.88671875" style="476" customWidth="1"/>
    <col min="1284" max="1284" width="7.6640625" style="476" customWidth="1"/>
    <col min="1285" max="1285" width="12.109375" style="476" customWidth="1"/>
    <col min="1286" max="1286" width="0" style="476" hidden="1" customWidth="1"/>
    <col min="1287" max="1287" width="20.33203125" style="476" customWidth="1"/>
    <col min="1288" max="1288" width="7.6640625" style="476" customWidth="1"/>
    <col min="1289" max="1293" width="0" style="476" hidden="1" customWidth="1"/>
    <col min="1294" max="1295" width="7.44140625" style="476" customWidth="1"/>
    <col min="1296" max="1296" width="0" style="476" hidden="1" customWidth="1"/>
    <col min="1297" max="1297" width="7.44140625" style="476" customWidth="1"/>
    <col min="1298" max="1536" width="8.88671875" style="476"/>
    <col min="1537" max="1537" width="3.88671875" style="476" customWidth="1"/>
    <col min="1538" max="1538" width="22.88671875" style="476" customWidth="1"/>
    <col min="1539" max="1539" width="21.88671875" style="476" customWidth="1"/>
    <col min="1540" max="1540" width="7.6640625" style="476" customWidth="1"/>
    <col min="1541" max="1541" width="12.109375" style="476" customWidth="1"/>
    <col min="1542" max="1542" width="0" style="476" hidden="1" customWidth="1"/>
    <col min="1543" max="1543" width="20.33203125" style="476" customWidth="1"/>
    <col min="1544" max="1544" width="7.6640625" style="476" customWidth="1"/>
    <col min="1545" max="1549" width="0" style="476" hidden="1" customWidth="1"/>
    <col min="1550" max="1551" width="7.44140625" style="476" customWidth="1"/>
    <col min="1552" max="1552" width="0" style="476" hidden="1" customWidth="1"/>
    <col min="1553" max="1553" width="7.44140625" style="476" customWidth="1"/>
    <col min="1554" max="1792" width="8.88671875" style="476"/>
    <col min="1793" max="1793" width="3.88671875" style="476" customWidth="1"/>
    <col min="1794" max="1794" width="22.88671875" style="476" customWidth="1"/>
    <col min="1795" max="1795" width="21.88671875" style="476" customWidth="1"/>
    <col min="1796" max="1796" width="7.6640625" style="476" customWidth="1"/>
    <col min="1797" max="1797" width="12.109375" style="476" customWidth="1"/>
    <col min="1798" max="1798" width="0" style="476" hidden="1" customWidth="1"/>
    <col min="1799" max="1799" width="20.33203125" style="476" customWidth="1"/>
    <col min="1800" max="1800" width="7.6640625" style="476" customWidth="1"/>
    <col min="1801" max="1805" width="0" style="476" hidden="1" customWidth="1"/>
    <col min="1806" max="1807" width="7.44140625" style="476" customWidth="1"/>
    <col min="1808" max="1808" width="0" style="476" hidden="1" customWidth="1"/>
    <col min="1809" max="1809" width="7.44140625" style="476" customWidth="1"/>
    <col min="1810" max="2048" width="8.88671875" style="476"/>
    <col min="2049" max="2049" width="3.88671875" style="476" customWidth="1"/>
    <col min="2050" max="2050" width="22.88671875" style="476" customWidth="1"/>
    <col min="2051" max="2051" width="21.88671875" style="476" customWidth="1"/>
    <col min="2052" max="2052" width="7.6640625" style="476" customWidth="1"/>
    <col min="2053" max="2053" width="12.109375" style="476" customWidth="1"/>
    <col min="2054" max="2054" width="0" style="476" hidden="1" customWidth="1"/>
    <col min="2055" max="2055" width="20.33203125" style="476" customWidth="1"/>
    <col min="2056" max="2056" width="7.6640625" style="476" customWidth="1"/>
    <col min="2057" max="2061" width="0" style="476" hidden="1" customWidth="1"/>
    <col min="2062" max="2063" width="7.44140625" style="476" customWidth="1"/>
    <col min="2064" max="2064" width="0" style="476" hidden="1" customWidth="1"/>
    <col min="2065" max="2065" width="7.44140625" style="476" customWidth="1"/>
    <col min="2066" max="2304" width="8.88671875" style="476"/>
    <col min="2305" max="2305" width="3.88671875" style="476" customWidth="1"/>
    <col min="2306" max="2306" width="22.88671875" style="476" customWidth="1"/>
    <col min="2307" max="2307" width="21.88671875" style="476" customWidth="1"/>
    <col min="2308" max="2308" width="7.6640625" style="476" customWidth="1"/>
    <col min="2309" max="2309" width="12.109375" style="476" customWidth="1"/>
    <col min="2310" max="2310" width="0" style="476" hidden="1" customWidth="1"/>
    <col min="2311" max="2311" width="20.33203125" style="476" customWidth="1"/>
    <col min="2312" max="2312" width="7.6640625" style="476" customWidth="1"/>
    <col min="2313" max="2317" width="0" style="476" hidden="1" customWidth="1"/>
    <col min="2318" max="2319" width="7.44140625" style="476" customWidth="1"/>
    <col min="2320" max="2320" width="0" style="476" hidden="1" customWidth="1"/>
    <col min="2321" max="2321" width="7.44140625" style="476" customWidth="1"/>
    <col min="2322" max="2560" width="8.88671875" style="476"/>
    <col min="2561" max="2561" width="3.88671875" style="476" customWidth="1"/>
    <col min="2562" max="2562" width="22.88671875" style="476" customWidth="1"/>
    <col min="2563" max="2563" width="21.88671875" style="476" customWidth="1"/>
    <col min="2564" max="2564" width="7.6640625" style="476" customWidth="1"/>
    <col min="2565" max="2565" width="12.109375" style="476" customWidth="1"/>
    <col min="2566" max="2566" width="0" style="476" hidden="1" customWidth="1"/>
    <col min="2567" max="2567" width="20.33203125" style="476" customWidth="1"/>
    <col min="2568" max="2568" width="7.6640625" style="476" customWidth="1"/>
    <col min="2569" max="2573" width="0" style="476" hidden="1" customWidth="1"/>
    <col min="2574" max="2575" width="7.44140625" style="476" customWidth="1"/>
    <col min="2576" max="2576" width="0" style="476" hidden="1" customWidth="1"/>
    <col min="2577" max="2577" width="7.44140625" style="476" customWidth="1"/>
    <col min="2578" max="2816" width="8.88671875" style="476"/>
    <col min="2817" max="2817" width="3.88671875" style="476" customWidth="1"/>
    <col min="2818" max="2818" width="22.88671875" style="476" customWidth="1"/>
    <col min="2819" max="2819" width="21.88671875" style="476" customWidth="1"/>
    <col min="2820" max="2820" width="7.6640625" style="476" customWidth="1"/>
    <col min="2821" max="2821" width="12.109375" style="476" customWidth="1"/>
    <col min="2822" max="2822" width="0" style="476" hidden="1" customWidth="1"/>
    <col min="2823" max="2823" width="20.33203125" style="476" customWidth="1"/>
    <col min="2824" max="2824" width="7.6640625" style="476" customWidth="1"/>
    <col min="2825" max="2829" width="0" style="476" hidden="1" customWidth="1"/>
    <col min="2830" max="2831" width="7.44140625" style="476" customWidth="1"/>
    <col min="2832" max="2832" width="0" style="476" hidden="1" customWidth="1"/>
    <col min="2833" max="2833" width="7.44140625" style="476" customWidth="1"/>
    <col min="2834" max="3072" width="8.88671875" style="476"/>
    <col min="3073" max="3073" width="3.88671875" style="476" customWidth="1"/>
    <col min="3074" max="3074" width="22.88671875" style="476" customWidth="1"/>
    <col min="3075" max="3075" width="21.88671875" style="476" customWidth="1"/>
    <col min="3076" max="3076" width="7.6640625" style="476" customWidth="1"/>
    <col min="3077" max="3077" width="12.109375" style="476" customWidth="1"/>
    <col min="3078" max="3078" width="0" style="476" hidden="1" customWidth="1"/>
    <col min="3079" max="3079" width="20.33203125" style="476" customWidth="1"/>
    <col min="3080" max="3080" width="7.6640625" style="476" customWidth="1"/>
    <col min="3081" max="3085" width="0" style="476" hidden="1" customWidth="1"/>
    <col min="3086" max="3087" width="7.44140625" style="476" customWidth="1"/>
    <col min="3088" max="3088" width="0" style="476" hidden="1" customWidth="1"/>
    <col min="3089" max="3089" width="7.44140625" style="476" customWidth="1"/>
    <col min="3090" max="3328" width="8.88671875" style="476"/>
    <col min="3329" max="3329" width="3.88671875" style="476" customWidth="1"/>
    <col min="3330" max="3330" width="22.88671875" style="476" customWidth="1"/>
    <col min="3331" max="3331" width="21.88671875" style="476" customWidth="1"/>
    <col min="3332" max="3332" width="7.6640625" style="476" customWidth="1"/>
    <col min="3333" max="3333" width="12.109375" style="476" customWidth="1"/>
    <col min="3334" max="3334" width="0" style="476" hidden="1" customWidth="1"/>
    <col min="3335" max="3335" width="20.33203125" style="476" customWidth="1"/>
    <col min="3336" max="3336" width="7.6640625" style="476" customWidth="1"/>
    <col min="3337" max="3341" width="0" style="476" hidden="1" customWidth="1"/>
    <col min="3342" max="3343" width="7.44140625" style="476" customWidth="1"/>
    <col min="3344" max="3344" width="0" style="476" hidden="1" customWidth="1"/>
    <col min="3345" max="3345" width="7.44140625" style="476" customWidth="1"/>
    <col min="3346" max="3584" width="8.88671875" style="476"/>
    <col min="3585" max="3585" width="3.88671875" style="476" customWidth="1"/>
    <col min="3586" max="3586" width="22.88671875" style="476" customWidth="1"/>
    <col min="3587" max="3587" width="21.88671875" style="476" customWidth="1"/>
    <col min="3588" max="3588" width="7.6640625" style="476" customWidth="1"/>
    <col min="3589" max="3589" width="12.109375" style="476" customWidth="1"/>
    <col min="3590" max="3590" width="0" style="476" hidden="1" customWidth="1"/>
    <col min="3591" max="3591" width="20.33203125" style="476" customWidth="1"/>
    <col min="3592" max="3592" width="7.6640625" style="476" customWidth="1"/>
    <col min="3593" max="3597" width="0" style="476" hidden="1" customWidth="1"/>
    <col min="3598" max="3599" width="7.44140625" style="476" customWidth="1"/>
    <col min="3600" max="3600" width="0" style="476" hidden="1" customWidth="1"/>
    <col min="3601" max="3601" width="7.44140625" style="476" customWidth="1"/>
    <col min="3602" max="3840" width="8.88671875" style="476"/>
    <col min="3841" max="3841" width="3.88671875" style="476" customWidth="1"/>
    <col min="3842" max="3842" width="22.88671875" style="476" customWidth="1"/>
    <col min="3843" max="3843" width="21.88671875" style="476" customWidth="1"/>
    <col min="3844" max="3844" width="7.6640625" style="476" customWidth="1"/>
    <col min="3845" max="3845" width="12.109375" style="476" customWidth="1"/>
    <col min="3846" max="3846" width="0" style="476" hidden="1" customWidth="1"/>
    <col min="3847" max="3847" width="20.33203125" style="476" customWidth="1"/>
    <col min="3848" max="3848" width="7.6640625" style="476" customWidth="1"/>
    <col min="3849" max="3853" width="0" style="476" hidden="1" customWidth="1"/>
    <col min="3854" max="3855" width="7.44140625" style="476" customWidth="1"/>
    <col min="3856" max="3856" width="0" style="476" hidden="1" customWidth="1"/>
    <col min="3857" max="3857" width="7.44140625" style="476" customWidth="1"/>
    <col min="3858" max="4096" width="8.88671875" style="476"/>
    <col min="4097" max="4097" width="3.88671875" style="476" customWidth="1"/>
    <col min="4098" max="4098" width="22.88671875" style="476" customWidth="1"/>
    <col min="4099" max="4099" width="21.88671875" style="476" customWidth="1"/>
    <col min="4100" max="4100" width="7.6640625" style="476" customWidth="1"/>
    <col min="4101" max="4101" width="12.109375" style="476" customWidth="1"/>
    <col min="4102" max="4102" width="0" style="476" hidden="1" customWidth="1"/>
    <col min="4103" max="4103" width="20.33203125" style="476" customWidth="1"/>
    <col min="4104" max="4104" width="7.6640625" style="476" customWidth="1"/>
    <col min="4105" max="4109" width="0" style="476" hidden="1" customWidth="1"/>
    <col min="4110" max="4111" width="7.44140625" style="476" customWidth="1"/>
    <col min="4112" max="4112" width="0" style="476" hidden="1" customWidth="1"/>
    <col min="4113" max="4113" width="7.44140625" style="476" customWidth="1"/>
    <col min="4114" max="4352" width="8.88671875" style="476"/>
    <col min="4353" max="4353" width="3.88671875" style="476" customWidth="1"/>
    <col min="4354" max="4354" width="22.88671875" style="476" customWidth="1"/>
    <col min="4355" max="4355" width="21.88671875" style="476" customWidth="1"/>
    <col min="4356" max="4356" width="7.6640625" style="476" customWidth="1"/>
    <col min="4357" max="4357" width="12.109375" style="476" customWidth="1"/>
    <col min="4358" max="4358" width="0" style="476" hidden="1" customWidth="1"/>
    <col min="4359" max="4359" width="20.33203125" style="476" customWidth="1"/>
    <col min="4360" max="4360" width="7.6640625" style="476" customWidth="1"/>
    <col min="4361" max="4365" width="0" style="476" hidden="1" customWidth="1"/>
    <col min="4366" max="4367" width="7.44140625" style="476" customWidth="1"/>
    <col min="4368" max="4368" width="0" style="476" hidden="1" customWidth="1"/>
    <col min="4369" max="4369" width="7.44140625" style="476" customWidth="1"/>
    <col min="4370" max="4608" width="8.88671875" style="476"/>
    <col min="4609" max="4609" width="3.88671875" style="476" customWidth="1"/>
    <col min="4610" max="4610" width="22.88671875" style="476" customWidth="1"/>
    <col min="4611" max="4611" width="21.88671875" style="476" customWidth="1"/>
    <col min="4612" max="4612" width="7.6640625" style="476" customWidth="1"/>
    <col min="4613" max="4613" width="12.109375" style="476" customWidth="1"/>
    <col min="4614" max="4614" width="0" style="476" hidden="1" customWidth="1"/>
    <col min="4615" max="4615" width="20.33203125" style="476" customWidth="1"/>
    <col min="4616" max="4616" width="7.6640625" style="476" customWidth="1"/>
    <col min="4617" max="4621" width="0" style="476" hidden="1" customWidth="1"/>
    <col min="4622" max="4623" width="7.44140625" style="476" customWidth="1"/>
    <col min="4624" max="4624" width="0" style="476" hidden="1" customWidth="1"/>
    <col min="4625" max="4625" width="7.44140625" style="476" customWidth="1"/>
    <col min="4626" max="4864" width="8.88671875" style="476"/>
    <col min="4865" max="4865" width="3.88671875" style="476" customWidth="1"/>
    <col min="4866" max="4866" width="22.88671875" style="476" customWidth="1"/>
    <col min="4867" max="4867" width="21.88671875" style="476" customWidth="1"/>
    <col min="4868" max="4868" width="7.6640625" style="476" customWidth="1"/>
    <col min="4869" max="4869" width="12.109375" style="476" customWidth="1"/>
    <col min="4870" max="4870" width="0" style="476" hidden="1" customWidth="1"/>
    <col min="4871" max="4871" width="20.33203125" style="476" customWidth="1"/>
    <col min="4872" max="4872" width="7.6640625" style="476" customWidth="1"/>
    <col min="4873" max="4877" width="0" style="476" hidden="1" customWidth="1"/>
    <col min="4878" max="4879" width="7.44140625" style="476" customWidth="1"/>
    <col min="4880" max="4880" width="0" style="476" hidden="1" customWidth="1"/>
    <col min="4881" max="4881" width="7.44140625" style="476" customWidth="1"/>
    <col min="4882" max="5120" width="8.88671875" style="476"/>
    <col min="5121" max="5121" width="3.88671875" style="476" customWidth="1"/>
    <col min="5122" max="5122" width="22.88671875" style="476" customWidth="1"/>
    <col min="5123" max="5123" width="21.88671875" style="476" customWidth="1"/>
    <col min="5124" max="5124" width="7.6640625" style="476" customWidth="1"/>
    <col min="5125" max="5125" width="12.109375" style="476" customWidth="1"/>
    <col min="5126" max="5126" width="0" style="476" hidden="1" customWidth="1"/>
    <col min="5127" max="5127" width="20.33203125" style="476" customWidth="1"/>
    <col min="5128" max="5128" width="7.6640625" style="476" customWidth="1"/>
    <col min="5129" max="5133" width="0" style="476" hidden="1" customWidth="1"/>
    <col min="5134" max="5135" width="7.44140625" style="476" customWidth="1"/>
    <col min="5136" max="5136" width="0" style="476" hidden="1" customWidth="1"/>
    <col min="5137" max="5137" width="7.44140625" style="476" customWidth="1"/>
    <col min="5138" max="5376" width="8.88671875" style="476"/>
    <col min="5377" max="5377" width="3.88671875" style="476" customWidth="1"/>
    <col min="5378" max="5378" width="22.88671875" style="476" customWidth="1"/>
    <col min="5379" max="5379" width="21.88671875" style="476" customWidth="1"/>
    <col min="5380" max="5380" width="7.6640625" style="476" customWidth="1"/>
    <col min="5381" max="5381" width="12.109375" style="476" customWidth="1"/>
    <col min="5382" max="5382" width="0" style="476" hidden="1" customWidth="1"/>
    <col min="5383" max="5383" width="20.33203125" style="476" customWidth="1"/>
    <col min="5384" max="5384" width="7.6640625" style="476" customWidth="1"/>
    <col min="5385" max="5389" width="0" style="476" hidden="1" customWidth="1"/>
    <col min="5390" max="5391" width="7.44140625" style="476" customWidth="1"/>
    <col min="5392" max="5392" width="0" style="476" hidden="1" customWidth="1"/>
    <col min="5393" max="5393" width="7.44140625" style="476" customWidth="1"/>
    <col min="5394" max="5632" width="8.88671875" style="476"/>
    <col min="5633" max="5633" width="3.88671875" style="476" customWidth="1"/>
    <col min="5634" max="5634" width="22.88671875" style="476" customWidth="1"/>
    <col min="5635" max="5635" width="21.88671875" style="476" customWidth="1"/>
    <col min="5636" max="5636" width="7.6640625" style="476" customWidth="1"/>
    <col min="5637" max="5637" width="12.109375" style="476" customWidth="1"/>
    <col min="5638" max="5638" width="0" style="476" hidden="1" customWidth="1"/>
    <col min="5639" max="5639" width="20.33203125" style="476" customWidth="1"/>
    <col min="5640" max="5640" width="7.6640625" style="476" customWidth="1"/>
    <col min="5641" max="5645" width="0" style="476" hidden="1" customWidth="1"/>
    <col min="5646" max="5647" width="7.44140625" style="476" customWidth="1"/>
    <col min="5648" max="5648" width="0" style="476" hidden="1" customWidth="1"/>
    <col min="5649" max="5649" width="7.44140625" style="476" customWidth="1"/>
    <col min="5650" max="5888" width="8.88671875" style="476"/>
    <col min="5889" max="5889" width="3.88671875" style="476" customWidth="1"/>
    <col min="5890" max="5890" width="22.88671875" style="476" customWidth="1"/>
    <col min="5891" max="5891" width="21.88671875" style="476" customWidth="1"/>
    <col min="5892" max="5892" width="7.6640625" style="476" customWidth="1"/>
    <col min="5893" max="5893" width="12.109375" style="476" customWidth="1"/>
    <col min="5894" max="5894" width="0" style="476" hidden="1" customWidth="1"/>
    <col min="5895" max="5895" width="20.33203125" style="476" customWidth="1"/>
    <col min="5896" max="5896" width="7.6640625" style="476" customWidth="1"/>
    <col min="5897" max="5901" width="0" style="476" hidden="1" customWidth="1"/>
    <col min="5902" max="5903" width="7.44140625" style="476" customWidth="1"/>
    <col min="5904" max="5904" width="0" style="476" hidden="1" customWidth="1"/>
    <col min="5905" max="5905" width="7.44140625" style="476" customWidth="1"/>
    <col min="5906" max="6144" width="8.88671875" style="476"/>
    <col min="6145" max="6145" width="3.88671875" style="476" customWidth="1"/>
    <col min="6146" max="6146" width="22.88671875" style="476" customWidth="1"/>
    <col min="6147" max="6147" width="21.88671875" style="476" customWidth="1"/>
    <col min="6148" max="6148" width="7.6640625" style="476" customWidth="1"/>
    <col min="6149" max="6149" width="12.109375" style="476" customWidth="1"/>
    <col min="6150" max="6150" width="0" style="476" hidden="1" customWidth="1"/>
    <col min="6151" max="6151" width="20.33203125" style="476" customWidth="1"/>
    <col min="6152" max="6152" width="7.6640625" style="476" customWidth="1"/>
    <col min="6153" max="6157" width="0" style="476" hidden="1" customWidth="1"/>
    <col min="6158" max="6159" width="7.44140625" style="476" customWidth="1"/>
    <col min="6160" max="6160" width="0" style="476" hidden="1" customWidth="1"/>
    <col min="6161" max="6161" width="7.44140625" style="476" customWidth="1"/>
    <col min="6162" max="6400" width="8.88671875" style="476"/>
    <col min="6401" max="6401" width="3.88671875" style="476" customWidth="1"/>
    <col min="6402" max="6402" width="22.88671875" style="476" customWidth="1"/>
    <col min="6403" max="6403" width="21.88671875" style="476" customWidth="1"/>
    <col min="6404" max="6404" width="7.6640625" style="476" customWidth="1"/>
    <col min="6405" max="6405" width="12.109375" style="476" customWidth="1"/>
    <col min="6406" max="6406" width="0" style="476" hidden="1" customWidth="1"/>
    <col min="6407" max="6407" width="20.33203125" style="476" customWidth="1"/>
    <col min="6408" max="6408" width="7.6640625" style="476" customWidth="1"/>
    <col min="6409" max="6413" width="0" style="476" hidden="1" customWidth="1"/>
    <col min="6414" max="6415" width="7.44140625" style="476" customWidth="1"/>
    <col min="6416" max="6416" width="0" style="476" hidden="1" customWidth="1"/>
    <col min="6417" max="6417" width="7.44140625" style="476" customWidth="1"/>
    <col min="6418" max="6656" width="8.88671875" style="476"/>
    <col min="6657" max="6657" width="3.88671875" style="476" customWidth="1"/>
    <col min="6658" max="6658" width="22.88671875" style="476" customWidth="1"/>
    <col min="6659" max="6659" width="21.88671875" style="476" customWidth="1"/>
    <col min="6660" max="6660" width="7.6640625" style="476" customWidth="1"/>
    <col min="6661" max="6661" width="12.109375" style="476" customWidth="1"/>
    <col min="6662" max="6662" width="0" style="476" hidden="1" customWidth="1"/>
    <col min="6663" max="6663" width="20.33203125" style="476" customWidth="1"/>
    <col min="6664" max="6664" width="7.6640625" style="476" customWidth="1"/>
    <col min="6665" max="6669" width="0" style="476" hidden="1" customWidth="1"/>
    <col min="6670" max="6671" width="7.44140625" style="476" customWidth="1"/>
    <col min="6672" max="6672" width="0" style="476" hidden="1" customWidth="1"/>
    <col min="6673" max="6673" width="7.44140625" style="476" customWidth="1"/>
    <col min="6674" max="6912" width="8.88671875" style="476"/>
    <col min="6913" max="6913" width="3.88671875" style="476" customWidth="1"/>
    <col min="6914" max="6914" width="22.88671875" style="476" customWidth="1"/>
    <col min="6915" max="6915" width="21.88671875" style="476" customWidth="1"/>
    <col min="6916" max="6916" width="7.6640625" style="476" customWidth="1"/>
    <col min="6917" max="6917" width="12.109375" style="476" customWidth="1"/>
    <col min="6918" max="6918" width="0" style="476" hidden="1" customWidth="1"/>
    <col min="6919" max="6919" width="20.33203125" style="476" customWidth="1"/>
    <col min="6920" max="6920" width="7.6640625" style="476" customWidth="1"/>
    <col min="6921" max="6925" width="0" style="476" hidden="1" customWidth="1"/>
    <col min="6926" max="6927" width="7.44140625" style="476" customWidth="1"/>
    <col min="6928" max="6928" width="0" style="476" hidden="1" customWidth="1"/>
    <col min="6929" max="6929" width="7.44140625" style="476" customWidth="1"/>
    <col min="6930" max="7168" width="8.88671875" style="476"/>
    <col min="7169" max="7169" width="3.88671875" style="476" customWidth="1"/>
    <col min="7170" max="7170" width="22.88671875" style="476" customWidth="1"/>
    <col min="7171" max="7171" width="21.88671875" style="476" customWidth="1"/>
    <col min="7172" max="7172" width="7.6640625" style="476" customWidth="1"/>
    <col min="7173" max="7173" width="12.109375" style="476" customWidth="1"/>
    <col min="7174" max="7174" width="0" style="476" hidden="1" customWidth="1"/>
    <col min="7175" max="7175" width="20.33203125" style="476" customWidth="1"/>
    <col min="7176" max="7176" width="7.6640625" style="476" customWidth="1"/>
    <col min="7177" max="7181" width="0" style="476" hidden="1" customWidth="1"/>
    <col min="7182" max="7183" width="7.44140625" style="476" customWidth="1"/>
    <col min="7184" max="7184" width="0" style="476" hidden="1" customWidth="1"/>
    <col min="7185" max="7185" width="7.44140625" style="476" customWidth="1"/>
    <col min="7186" max="7424" width="8.88671875" style="476"/>
    <col min="7425" max="7425" width="3.88671875" style="476" customWidth="1"/>
    <col min="7426" max="7426" width="22.88671875" style="476" customWidth="1"/>
    <col min="7427" max="7427" width="21.88671875" style="476" customWidth="1"/>
    <col min="7428" max="7428" width="7.6640625" style="476" customWidth="1"/>
    <col min="7429" max="7429" width="12.109375" style="476" customWidth="1"/>
    <col min="7430" max="7430" width="0" style="476" hidden="1" customWidth="1"/>
    <col min="7431" max="7431" width="20.33203125" style="476" customWidth="1"/>
    <col min="7432" max="7432" width="7.6640625" style="476" customWidth="1"/>
    <col min="7433" max="7437" width="0" style="476" hidden="1" customWidth="1"/>
    <col min="7438" max="7439" width="7.44140625" style="476" customWidth="1"/>
    <col min="7440" max="7440" width="0" style="476" hidden="1" customWidth="1"/>
    <col min="7441" max="7441" width="7.44140625" style="476" customWidth="1"/>
    <col min="7442" max="7680" width="8.88671875" style="476"/>
    <col min="7681" max="7681" width="3.88671875" style="476" customWidth="1"/>
    <col min="7682" max="7682" width="22.88671875" style="476" customWidth="1"/>
    <col min="7683" max="7683" width="21.88671875" style="476" customWidth="1"/>
    <col min="7684" max="7684" width="7.6640625" style="476" customWidth="1"/>
    <col min="7685" max="7685" width="12.109375" style="476" customWidth="1"/>
    <col min="7686" max="7686" width="0" style="476" hidden="1" customWidth="1"/>
    <col min="7687" max="7687" width="20.33203125" style="476" customWidth="1"/>
    <col min="7688" max="7688" width="7.6640625" style="476" customWidth="1"/>
    <col min="7689" max="7693" width="0" style="476" hidden="1" customWidth="1"/>
    <col min="7694" max="7695" width="7.44140625" style="476" customWidth="1"/>
    <col min="7696" max="7696" width="0" style="476" hidden="1" customWidth="1"/>
    <col min="7697" max="7697" width="7.44140625" style="476" customWidth="1"/>
    <col min="7698" max="7936" width="8.88671875" style="476"/>
    <col min="7937" max="7937" width="3.88671875" style="476" customWidth="1"/>
    <col min="7938" max="7938" width="22.88671875" style="476" customWidth="1"/>
    <col min="7939" max="7939" width="21.88671875" style="476" customWidth="1"/>
    <col min="7940" max="7940" width="7.6640625" style="476" customWidth="1"/>
    <col min="7941" max="7941" width="12.109375" style="476" customWidth="1"/>
    <col min="7942" max="7942" width="0" style="476" hidden="1" customWidth="1"/>
    <col min="7943" max="7943" width="20.33203125" style="476" customWidth="1"/>
    <col min="7944" max="7944" width="7.6640625" style="476" customWidth="1"/>
    <col min="7945" max="7949" width="0" style="476" hidden="1" customWidth="1"/>
    <col min="7950" max="7951" width="7.44140625" style="476" customWidth="1"/>
    <col min="7952" max="7952" width="0" style="476" hidden="1" customWidth="1"/>
    <col min="7953" max="7953" width="7.44140625" style="476" customWidth="1"/>
    <col min="7954" max="8192" width="8.88671875" style="476"/>
    <col min="8193" max="8193" width="3.88671875" style="476" customWidth="1"/>
    <col min="8194" max="8194" width="22.88671875" style="476" customWidth="1"/>
    <col min="8195" max="8195" width="21.88671875" style="476" customWidth="1"/>
    <col min="8196" max="8196" width="7.6640625" style="476" customWidth="1"/>
    <col min="8197" max="8197" width="12.109375" style="476" customWidth="1"/>
    <col min="8198" max="8198" width="0" style="476" hidden="1" customWidth="1"/>
    <col min="8199" max="8199" width="20.33203125" style="476" customWidth="1"/>
    <col min="8200" max="8200" width="7.6640625" style="476" customWidth="1"/>
    <col min="8201" max="8205" width="0" style="476" hidden="1" customWidth="1"/>
    <col min="8206" max="8207" width="7.44140625" style="476" customWidth="1"/>
    <col min="8208" max="8208" width="0" style="476" hidden="1" customWidth="1"/>
    <col min="8209" max="8209" width="7.44140625" style="476" customWidth="1"/>
    <col min="8210" max="8448" width="8.88671875" style="476"/>
    <col min="8449" max="8449" width="3.88671875" style="476" customWidth="1"/>
    <col min="8450" max="8450" width="22.88671875" style="476" customWidth="1"/>
    <col min="8451" max="8451" width="21.88671875" style="476" customWidth="1"/>
    <col min="8452" max="8452" width="7.6640625" style="476" customWidth="1"/>
    <col min="8453" max="8453" width="12.109375" style="476" customWidth="1"/>
    <col min="8454" max="8454" width="0" style="476" hidden="1" customWidth="1"/>
    <col min="8455" max="8455" width="20.33203125" style="476" customWidth="1"/>
    <col min="8456" max="8456" width="7.6640625" style="476" customWidth="1"/>
    <col min="8457" max="8461" width="0" style="476" hidden="1" customWidth="1"/>
    <col min="8462" max="8463" width="7.44140625" style="476" customWidth="1"/>
    <col min="8464" max="8464" width="0" style="476" hidden="1" customWidth="1"/>
    <col min="8465" max="8465" width="7.44140625" style="476" customWidth="1"/>
    <col min="8466" max="8704" width="8.88671875" style="476"/>
    <col min="8705" max="8705" width="3.88671875" style="476" customWidth="1"/>
    <col min="8706" max="8706" width="22.88671875" style="476" customWidth="1"/>
    <col min="8707" max="8707" width="21.88671875" style="476" customWidth="1"/>
    <col min="8708" max="8708" width="7.6640625" style="476" customWidth="1"/>
    <col min="8709" max="8709" width="12.109375" style="476" customWidth="1"/>
    <col min="8710" max="8710" width="0" style="476" hidden="1" customWidth="1"/>
    <col min="8711" max="8711" width="20.33203125" style="476" customWidth="1"/>
    <col min="8712" max="8712" width="7.6640625" style="476" customWidth="1"/>
    <col min="8713" max="8717" width="0" style="476" hidden="1" customWidth="1"/>
    <col min="8718" max="8719" width="7.44140625" style="476" customWidth="1"/>
    <col min="8720" max="8720" width="0" style="476" hidden="1" customWidth="1"/>
    <col min="8721" max="8721" width="7.44140625" style="476" customWidth="1"/>
    <col min="8722" max="8960" width="8.88671875" style="476"/>
    <col min="8961" max="8961" width="3.88671875" style="476" customWidth="1"/>
    <col min="8962" max="8962" width="22.88671875" style="476" customWidth="1"/>
    <col min="8963" max="8963" width="21.88671875" style="476" customWidth="1"/>
    <col min="8964" max="8964" width="7.6640625" style="476" customWidth="1"/>
    <col min="8965" max="8965" width="12.109375" style="476" customWidth="1"/>
    <col min="8966" max="8966" width="0" style="476" hidden="1" customWidth="1"/>
    <col min="8967" max="8967" width="20.33203125" style="476" customWidth="1"/>
    <col min="8968" max="8968" width="7.6640625" style="476" customWidth="1"/>
    <col min="8969" max="8973" width="0" style="476" hidden="1" customWidth="1"/>
    <col min="8974" max="8975" width="7.44140625" style="476" customWidth="1"/>
    <col min="8976" max="8976" width="0" style="476" hidden="1" customWidth="1"/>
    <col min="8977" max="8977" width="7.44140625" style="476" customWidth="1"/>
    <col min="8978" max="9216" width="8.88671875" style="476"/>
    <col min="9217" max="9217" width="3.88671875" style="476" customWidth="1"/>
    <col min="9218" max="9218" width="22.88671875" style="476" customWidth="1"/>
    <col min="9219" max="9219" width="21.88671875" style="476" customWidth="1"/>
    <col min="9220" max="9220" width="7.6640625" style="476" customWidth="1"/>
    <col min="9221" max="9221" width="12.109375" style="476" customWidth="1"/>
    <col min="9222" max="9222" width="0" style="476" hidden="1" customWidth="1"/>
    <col min="9223" max="9223" width="20.33203125" style="476" customWidth="1"/>
    <col min="9224" max="9224" width="7.6640625" style="476" customWidth="1"/>
    <col min="9225" max="9229" width="0" style="476" hidden="1" customWidth="1"/>
    <col min="9230" max="9231" width="7.44140625" style="476" customWidth="1"/>
    <col min="9232" max="9232" width="0" style="476" hidden="1" customWidth="1"/>
    <col min="9233" max="9233" width="7.44140625" style="476" customWidth="1"/>
    <col min="9234" max="9472" width="8.88671875" style="476"/>
    <col min="9473" max="9473" width="3.88671875" style="476" customWidth="1"/>
    <col min="9474" max="9474" width="22.88671875" style="476" customWidth="1"/>
    <col min="9475" max="9475" width="21.88671875" style="476" customWidth="1"/>
    <col min="9476" max="9476" width="7.6640625" style="476" customWidth="1"/>
    <col min="9477" max="9477" width="12.109375" style="476" customWidth="1"/>
    <col min="9478" max="9478" width="0" style="476" hidden="1" customWidth="1"/>
    <col min="9479" max="9479" width="20.33203125" style="476" customWidth="1"/>
    <col min="9480" max="9480" width="7.6640625" style="476" customWidth="1"/>
    <col min="9481" max="9485" width="0" style="476" hidden="1" customWidth="1"/>
    <col min="9486" max="9487" width="7.44140625" style="476" customWidth="1"/>
    <col min="9488" max="9488" width="0" style="476" hidden="1" customWidth="1"/>
    <col min="9489" max="9489" width="7.44140625" style="476" customWidth="1"/>
    <col min="9490" max="9728" width="8.88671875" style="476"/>
    <col min="9729" max="9729" width="3.88671875" style="476" customWidth="1"/>
    <col min="9730" max="9730" width="22.88671875" style="476" customWidth="1"/>
    <col min="9731" max="9731" width="21.88671875" style="476" customWidth="1"/>
    <col min="9732" max="9732" width="7.6640625" style="476" customWidth="1"/>
    <col min="9733" max="9733" width="12.109375" style="476" customWidth="1"/>
    <col min="9734" max="9734" width="0" style="476" hidden="1" customWidth="1"/>
    <col min="9735" max="9735" width="20.33203125" style="476" customWidth="1"/>
    <col min="9736" max="9736" width="7.6640625" style="476" customWidth="1"/>
    <col min="9737" max="9741" width="0" style="476" hidden="1" customWidth="1"/>
    <col min="9742" max="9743" width="7.44140625" style="476" customWidth="1"/>
    <col min="9744" max="9744" width="0" style="476" hidden="1" customWidth="1"/>
    <col min="9745" max="9745" width="7.44140625" style="476" customWidth="1"/>
    <col min="9746" max="9984" width="8.88671875" style="476"/>
    <col min="9985" max="9985" width="3.88671875" style="476" customWidth="1"/>
    <col min="9986" max="9986" width="22.88671875" style="476" customWidth="1"/>
    <col min="9987" max="9987" width="21.88671875" style="476" customWidth="1"/>
    <col min="9988" max="9988" width="7.6640625" style="476" customWidth="1"/>
    <col min="9989" max="9989" width="12.109375" style="476" customWidth="1"/>
    <col min="9990" max="9990" width="0" style="476" hidden="1" customWidth="1"/>
    <col min="9991" max="9991" width="20.33203125" style="476" customWidth="1"/>
    <col min="9992" max="9992" width="7.6640625" style="476" customWidth="1"/>
    <col min="9993" max="9997" width="0" style="476" hidden="1" customWidth="1"/>
    <col min="9998" max="9999" width="7.44140625" style="476" customWidth="1"/>
    <col min="10000" max="10000" width="0" style="476" hidden="1" customWidth="1"/>
    <col min="10001" max="10001" width="7.44140625" style="476" customWidth="1"/>
    <col min="10002" max="10240" width="8.88671875" style="476"/>
    <col min="10241" max="10241" width="3.88671875" style="476" customWidth="1"/>
    <col min="10242" max="10242" width="22.88671875" style="476" customWidth="1"/>
    <col min="10243" max="10243" width="21.88671875" style="476" customWidth="1"/>
    <col min="10244" max="10244" width="7.6640625" style="476" customWidth="1"/>
    <col min="10245" max="10245" width="12.109375" style="476" customWidth="1"/>
    <col min="10246" max="10246" width="0" style="476" hidden="1" customWidth="1"/>
    <col min="10247" max="10247" width="20.33203125" style="476" customWidth="1"/>
    <col min="10248" max="10248" width="7.6640625" style="476" customWidth="1"/>
    <col min="10249" max="10253" width="0" style="476" hidden="1" customWidth="1"/>
    <col min="10254" max="10255" width="7.44140625" style="476" customWidth="1"/>
    <col min="10256" max="10256" width="0" style="476" hidden="1" customWidth="1"/>
    <col min="10257" max="10257" width="7.44140625" style="476" customWidth="1"/>
    <col min="10258" max="10496" width="8.88671875" style="476"/>
    <col min="10497" max="10497" width="3.88671875" style="476" customWidth="1"/>
    <col min="10498" max="10498" width="22.88671875" style="476" customWidth="1"/>
    <col min="10499" max="10499" width="21.88671875" style="476" customWidth="1"/>
    <col min="10500" max="10500" width="7.6640625" style="476" customWidth="1"/>
    <col min="10501" max="10501" width="12.109375" style="476" customWidth="1"/>
    <col min="10502" max="10502" width="0" style="476" hidden="1" customWidth="1"/>
    <col min="10503" max="10503" width="20.33203125" style="476" customWidth="1"/>
    <col min="10504" max="10504" width="7.6640625" style="476" customWidth="1"/>
    <col min="10505" max="10509" width="0" style="476" hidden="1" customWidth="1"/>
    <col min="10510" max="10511" width="7.44140625" style="476" customWidth="1"/>
    <col min="10512" max="10512" width="0" style="476" hidden="1" customWidth="1"/>
    <col min="10513" max="10513" width="7.44140625" style="476" customWidth="1"/>
    <col min="10514" max="10752" width="8.88671875" style="476"/>
    <col min="10753" max="10753" width="3.88671875" style="476" customWidth="1"/>
    <col min="10754" max="10754" width="22.88671875" style="476" customWidth="1"/>
    <col min="10755" max="10755" width="21.88671875" style="476" customWidth="1"/>
    <col min="10756" max="10756" width="7.6640625" style="476" customWidth="1"/>
    <col min="10757" max="10757" width="12.109375" style="476" customWidth="1"/>
    <col min="10758" max="10758" width="0" style="476" hidden="1" customWidth="1"/>
    <col min="10759" max="10759" width="20.33203125" style="476" customWidth="1"/>
    <col min="10760" max="10760" width="7.6640625" style="476" customWidth="1"/>
    <col min="10761" max="10765" width="0" style="476" hidden="1" customWidth="1"/>
    <col min="10766" max="10767" width="7.44140625" style="476" customWidth="1"/>
    <col min="10768" max="10768" width="0" style="476" hidden="1" customWidth="1"/>
    <col min="10769" max="10769" width="7.44140625" style="476" customWidth="1"/>
    <col min="10770" max="11008" width="8.88671875" style="476"/>
    <col min="11009" max="11009" width="3.88671875" style="476" customWidth="1"/>
    <col min="11010" max="11010" width="22.88671875" style="476" customWidth="1"/>
    <col min="11011" max="11011" width="21.88671875" style="476" customWidth="1"/>
    <col min="11012" max="11012" width="7.6640625" style="476" customWidth="1"/>
    <col min="11013" max="11013" width="12.109375" style="476" customWidth="1"/>
    <col min="11014" max="11014" width="0" style="476" hidden="1" customWidth="1"/>
    <col min="11015" max="11015" width="20.33203125" style="476" customWidth="1"/>
    <col min="11016" max="11016" width="7.6640625" style="476" customWidth="1"/>
    <col min="11017" max="11021" width="0" style="476" hidden="1" customWidth="1"/>
    <col min="11022" max="11023" width="7.44140625" style="476" customWidth="1"/>
    <col min="11024" max="11024" width="0" style="476" hidden="1" customWidth="1"/>
    <col min="11025" max="11025" width="7.44140625" style="476" customWidth="1"/>
    <col min="11026" max="11264" width="8.88671875" style="476"/>
    <col min="11265" max="11265" width="3.88671875" style="476" customWidth="1"/>
    <col min="11266" max="11266" width="22.88671875" style="476" customWidth="1"/>
    <col min="11267" max="11267" width="21.88671875" style="476" customWidth="1"/>
    <col min="11268" max="11268" width="7.6640625" style="476" customWidth="1"/>
    <col min="11269" max="11269" width="12.109375" style="476" customWidth="1"/>
    <col min="11270" max="11270" width="0" style="476" hidden="1" customWidth="1"/>
    <col min="11271" max="11271" width="20.33203125" style="476" customWidth="1"/>
    <col min="11272" max="11272" width="7.6640625" style="476" customWidth="1"/>
    <col min="11273" max="11277" width="0" style="476" hidden="1" customWidth="1"/>
    <col min="11278" max="11279" width="7.44140625" style="476" customWidth="1"/>
    <col min="11280" max="11280" width="0" style="476" hidden="1" customWidth="1"/>
    <col min="11281" max="11281" width="7.44140625" style="476" customWidth="1"/>
    <col min="11282" max="11520" width="8.88671875" style="476"/>
    <col min="11521" max="11521" width="3.88671875" style="476" customWidth="1"/>
    <col min="11522" max="11522" width="22.88671875" style="476" customWidth="1"/>
    <col min="11523" max="11523" width="21.88671875" style="476" customWidth="1"/>
    <col min="11524" max="11524" width="7.6640625" style="476" customWidth="1"/>
    <col min="11525" max="11525" width="12.109375" style="476" customWidth="1"/>
    <col min="11526" max="11526" width="0" style="476" hidden="1" customWidth="1"/>
    <col min="11527" max="11527" width="20.33203125" style="476" customWidth="1"/>
    <col min="11528" max="11528" width="7.6640625" style="476" customWidth="1"/>
    <col min="11529" max="11533" width="0" style="476" hidden="1" customWidth="1"/>
    <col min="11534" max="11535" width="7.44140625" style="476" customWidth="1"/>
    <col min="11536" max="11536" width="0" style="476" hidden="1" customWidth="1"/>
    <col min="11537" max="11537" width="7.44140625" style="476" customWidth="1"/>
    <col min="11538" max="11776" width="8.88671875" style="476"/>
    <col min="11777" max="11777" width="3.88671875" style="476" customWidth="1"/>
    <col min="11778" max="11778" width="22.88671875" style="476" customWidth="1"/>
    <col min="11779" max="11779" width="21.88671875" style="476" customWidth="1"/>
    <col min="11780" max="11780" width="7.6640625" style="476" customWidth="1"/>
    <col min="11781" max="11781" width="12.109375" style="476" customWidth="1"/>
    <col min="11782" max="11782" width="0" style="476" hidden="1" customWidth="1"/>
    <col min="11783" max="11783" width="20.33203125" style="476" customWidth="1"/>
    <col min="11784" max="11784" width="7.6640625" style="476" customWidth="1"/>
    <col min="11785" max="11789" width="0" style="476" hidden="1" customWidth="1"/>
    <col min="11790" max="11791" width="7.44140625" style="476" customWidth="1"/>
    <col min="11792" max="11792" width="0" style="476" hidden="1" customWidth="1"/>
    <col min="11793" max="11793" width="7.44140625" style="476" customWidth="1"/>
    <col min="11794" max="12032" width="8.88671875" style="476"/>
    <col min="12033" max="12033" width="3.88671875" style="476" customWidth="1"/>
    <col min="12034" max="12034" width="22.88671875" style="476" customWidth="1"/>
    <col min="12035" max="12035" width="21.88671875" style="476" customWidth="1"/>
    <col min="12036" max="12036" width="7.6640625" style="476" customWidth="1"/>
    <col min="12037" max="12037" width="12.109375" style="476" customWidth="1"/>
    <col min="12038" max="12038" width="0" style="476" hidden="1" customWidth="1"/>
    <col min="12039" max="12039" width="20.33203125" style="476" customWidth="1"/>
    <col min="12040" max="12040" width="7.6640625" style="476" customWidth="1"/>
    <col min="12041" max="12045" width="0" style="476" hidden="1" customWidth="1"/>
    <col min="12046" max="12047" width="7.44140625" style="476" customWidth="1"/>
    <col min="12048" max="12048" width="0" style="476" hidden="1" customWidth="1"/>
    <col min="12049" max="12049" width="7.44140625" style="476" customWidth="1"/>
    <col min="12050" max="12288" width="8.88671875" style="476"/>
    <col min="12289" max="12289" width="3.88671875" style="476" customWidth="1"/>
    <col min="12290" max="12290" width="22.88671875" style="476" customWidth="1"/>
    <col min="12291" max="12291" width="21.88671875" style="476" customWidth="1"/>
    <col min="12292" max="12292" width="7.6640625" style="476" customWidth="1"/>
    <col min="12293" max="12293" width="12.109375" style="476" customWidth="1"/>
    <col min="12294" max="12294" width="0" style="476" hidden="1" customWidth="1"/>
    <col min="12295" max="12295" width="20.33203125" style="476" customWidth="1"/>
    <col min="12296" max="12296" width="7.6640625" style="476" customWidth="1"/>
    <col min="12297" max="12301" width="0" style="476" hidden="1" customWidth="1"/>
    <col min="12302" max="12303" width="7.44140625" style="476" customWidth="1"/>
    <col min="12304" max="12304" width="0" style="476" hidden="1" customWidth="1"/>
    <col min="12305" max="12305" width="7.44140625" style="476" customWidth="1"/>
    <col min="12306" max="12544" width="8.88671875" style="476"/>
    <col min="12545" max="12545" width="3.88671875" style="476" customWidth="1"/>
    <col min="12546" max="12546" width="22.88671875" style="476" customWidth="1"/>
    <col min="12547" max="12547" width="21.88671875" style="476" customWidth="1"/>
    <col min="12548" max="12548" width="7.6640625" style="476" customWidth="1"/>
    <col min="12549" max="12549" width="12.109375" style="476" customWidth="1"/>
    <col min="12550" max="12550" width="0" style="476" hidden="1" customWidth="1"/>
    <col min="12551" max="12551" width="20.33203125" style="476" customWidth="1"/>
    <col min="12552" max="12552" width="7.6640625" style="476" customWidth="1"/>
    <col min="12553" max="12557" width="0" style="476" hidden="1" customWidth="1"/>
    <col min="12558" max="12559" width="7.44140625" style="476" customWidth="1"/>
    <col min="12560" max="12560" width="0" style="476" hidden="1" customWidth="1"/>
    <col min="12561" max="12561" width="7.44140625" style="476" customWidth="1"/>
    <col min="12562" max="12800" width="8.88671875" style="476"/>
    <col min="12801" max="12801" width="3.88671875" style="476" customWidth="1"/>
    <col min="12802" max="12802" width="22.88671875" style="476" customWidth="1"/>
    <col min="12803" max="12803" width="21.88671875" style="476" customWidth="1"/>
    <col min="12804" max="12804" width="7.6640625" style="476" customWidth="1"/>
    <col min="12805" max="12805" width="12.109375" style="476" customWidth="1"/>
    <col min="12806" max="12806" width="0" style="476" hidden="1" customWidth="1"/>
    <col min="12807" max="12807" width="20.33203125" style="476" customWidth="1"/>
    <col min="12808" max="12808" width="7.6640625" style="476" customWidth="1"/>
    <col min="12809" max="12813" width="0" style="476" hidden="1" customWidth="1"/>
    <col min="12814" max="12815" width="7.44140625" style="476" customWidth="1"/>
    <col min="12816" max="12816" width="0" style="476" hidden="1" customWidth="1"/>
    <col min="12817" max="12817" width="7.44140625" style="476" customWidth="1"/>
    <col min="12818" max="13056" width="8.88671875" style="476"/>
    <col min="13057" max="13057" width="3.88671875" style="476" customWidth="1"/>
    <col min="13058" max="13058" width="22.88671875" style="476" customWidth="1"/>
    <col min="13059" max="13059" width="21.88671875" style="476" customWidth="1"/>
    <col min="13060" max="13060" width="7.6640625" style="476" customWidth="1"/>
    <col min="13061" max="13061" width="12.109375" style="476" customWidth="1"/>
    <col min="13062" max="13062" width="0" style="476" hidden="1" customWidth="1"/>
    <col min="13063" max="13063" width="20.33203125" style="476" customWidth="1"/>
    <col min="13064" max="13064" width="7.6640625" style="476" customWidth="1"/>
    <col min="13065" max="13069" width="0" style="476" hidden="1" customWidth="1"/>
    <col min="13070" max="13071" width="7.44140625" style="476" customWidth="1"/>
    <col min="13072" max="13072" width="0" style="476" hidden="1" customWidth="1"/>
    <col min="13073" max="13073" width="7.44140625" style="476" customWidth="1"/>
    <col min="13074" max="13312" width="8.88671875" style="476"/>
    <col min="13313" max="13313" width="3.88671875" style="476" customWidth="1"/>
    <col min="13314" max="13314" width="22.88671875" style="476" customWidth="1"/>
    <col min="13315" max="13315" width="21.88671875" style="476" customWidth="1"/>
    <col min="13316" max="13316" width="7.6640625" style="476" customWidth="1"/>
    <col min="13317" max="13317" width="12.109375" style="476" customWidth="1"/>
    <col min="13318" max="13318" width="0" style="476" hidden="1" customWidth="1"/>
    <col min="13319" max="13319" width="20.33203125" style="476" customWidth="1"/>
    <col min="13320" max="13320" width="7.6640625" style="476" customWidth="1"/>
    <col min="13321" max="13325" width="0" style="476" hidden="1" customWidth="1"/>
    <col min="13326" max="13327" width="7.44140625" style="476" customWidth="1"/>
    <col min="13328" max="13328" width="0" style="476" hidden="1" customWidth="1"/>
    <col min="13329" max="13329" width="7.44140625" style="476" customWidth="1"/>
    <col min="13330" max="13568" width="8.88671875" style="476"/>
    <col min="13569" max="13569" width="3.88671875" style="476" customWidth="1"/>
    <col min="13570" max="13570" width="22.88671875" style="476" customWidth="1"/>
    <col min="13571" max="13571" width="21.88671875" style="476" customWidth="1"/>
    <col min="13572" max="13572" width="7.6640625" style="476" customWidth="1"/>
    <col min="13573" max="13573" width="12.109375" style="476" customWidth="1"/>
    <col min="13574" max="13574" width="0" style="476" hidden="1" customWidth="1"/>
    <col min="13575" max="13575" width="20.33203125" style="476" customWidth="1"/>
    <col min="13576" max="13576" width="7.6640625" style="476" customWidth="1"/>
    <col min="13577" max="13581" width="0" style="476" hidden="1" customWidth="1"/>
    <col min="13582" max="13583" width="7.44140625" style="476" customWidth="1"/>
    <col min="13584" max="13584" width="0" style="476" hidden="1" customWidth="1"/>
    <col min="13585" max="13585" width="7.44140625" style="476" customWidth="1"/>
    <col min="13586" max="13824" width="8.88671875" style="476"/>
    <col min="13825" max="13825" width="3.88671875" style="476" customWidth="1"/>
    <col min="13826" max="13826" width="22.88671875" style="476" customWidth="1"/>
    <col min="13827" max="13827" width="21.88671875" style="476" customWidth="1"/>
    <col min="13828" max="13828" width="7.6640625" style="476" customWidth="1"/>
    <col min="13829" max="13829" width="12.109375" style="476" customWidth="1"/>
    <col min="13830" max="13830" width="0" style="476" hidden="1" customWidth="1"/>
    <col min="13831" max="13831" width="20.33203125" style="476" customWidth="1"/>
    <col min="13832" max="13832" width="7.6640625" style="476" customWidth="1"/>
    <col min="13833" max="13837" width="0" style="476" hidden="1" customWidth="1"/>
    <col min="13838" max="13839" width="7.44140625" style="476" customWidth="1"/>
    <col min="13840" max="13840" width="0" style="476" hidden="1" customWidth="1"/>
    <col min="13841" max="13841" width="7.44140625" style="476" customWidth="1"/>
    <col min="13842" max="14080" width="8.88671875" style="476"/>
    <col min="14081" max="14081" width="3.88671875" style="476" customWidth="1"/>
    <col min="14082" max="14082" width="22.88671875" style="476" customWidth="1"/>
    <col min="14083" max="14083" width="21.88671875" style="476" customWidth="1"/>
    <col min="14084" max="14084" width="7.6640625" style="476" customWidth="1"/>
    <col min="14085" max="14085" width="12.109375" style="476" customWidth="1"/>
    <col min="14086" max="14086" width="0" style="476" hidden="1" customWidth="1"/>
    <col min="14087" max="14087" width="20.33203125" style="476" customWidth="1"/>
    <col min="14088" max="14088" width="7.6640625" style="476" customWidth="1"/>
    <col min="14089" max="14093" width="0" style="476" hidden="1" customWidth="1"/>
    <col min="14094" max="14095" width="7.44140625" style="476" customWidth="1"/>
    <col min="14096" max="14096" width="0" style="476" hidden="1" customWidth="1"/>
    <col min="14097" max="14097" width="7.44140625" style="476" customWidth="1"/>
    <col min="14098" max="14336" width="8.88671875" style="476"/>
    <col min="14337" max="14337" width="3.88671875" style="476" customWidth="1"/>
    <col min="14338" max="14338" width="22.88671875" style="476" customWidth="1"/>
    <col min="14339" max="14339" width="21.88671875" style="476" customWidth="1"/>
    <col min="14340" max="14340" width="7.6640625" style="476" customWidth="1"/>
    <col min="14341" max="14341" width="12.109375" style="476" customWidth="1"/>
    <col min="14342" max="14342" width="0" style="476" hidden="1" customWidth="1"/>
    <col min="14343" max="14343" width="20.33203125" style="476" customWidth="1"/>
    <col min="14344" max="14344" width="7.6640625" style="476" customWidth="1"/>
    <col min="14345" max="14349" width="0" style="476" hidden="1" customWidth="1"/>
    <col min="14350" max="14351" width="7.44140625" style="476" customWidth="1"/>
    <col min="14352" max="14352" width="0" style="476" hidden="1" customWidth="1"/>
    <col min="14353" max="14353" width="7.44140625" style="476" customWidth="1"/>
    <col min="14354" max="14592" width="8.88671875" style="476"/>
    <col min="14593" max="14593" width="3.88671875" style="476" customWidth="1"/>
    <col min="14594" max="14594" width="22.88671875" style="476" customWidth="1"/>
    <col min="14595" max="14595" width="21.88671875" style="476" customWidth="1"/>
    <col min="14596" max="14596" width="7.6640625" style="476" customWidth="1"/>
    <col min="14597" max="14597" width="12.109375" style="476" customWidth="1"/>
    <col min="14598" max="14598" width="0" style="476" hidden="1" customWidth="1"/>
    <col min="14599" max="14599" width="20.33203125" style="476" customWidth="1"/>
    <col min="14600" max="14600" width="7.6640625" style="476" customWidth="1"/>
    <col min="14601" max="14605" width="0" style="476" hidden="1" customWidth="1"/>
    <col min="14606" max="14607" width="7.44140625" style="476" customWidth="1"/>
    <col min="14608" max="14608" width="0" style="476" hidden="1" customWidth="1"/>
    <col min="14609" max="14609" width="7.44140625" style="476" customWidth="1"/>
    <col min="14610" max="14848" width="8.88671875" style="476"/>
    <col min="14849" max="14849" width="3.88671875" style="476" customWidth="1"/>
    <col min="14850" max="14850" width="22.88671875" style="476" customWidth="1"/>
    <col min="14851" max="14851" width="21.88671875" style="476" customWidth="1"/>
    <col min="14852" max="14852" width="7.6640625" style="476" customWidth="1"/>
    <col min="14853" max="14853" width="12.109375" style="476" customWidth="1"/>
    <col min="14854" max="14854" width="0" style="476" hidden="1" customWidth="1"/>
    <col min="14855" max="14855" width="20.33203125" style="476" customWidth="1"/>
    <col min="14856" max="14856" width="7.6640625" style="476" customWidth="1"/>
    <col min="14857" max="14861" width="0" style="476" hidden="1" customWidth="1"/>
    <col min="14862" max="14863" width="7.44140625" style="476" customWidth="1"/>
    <col min="14864" max="14864" width="0" style="476" hidden="1" customWidth="1"/>
    <col min="14865" max="14865" width="7.44140625" style="476" customWidth="1"/>
    <col min="14866" max="15104" width="8.88671875" style="476"/>
    <col min="15105" max="15105" width="3.88671875" style="476" customWidth="1"/>
    <col min="15106" max="15106" width="22.88671875" style="476" customWidth="1"/>
    <col min="15107" max="15107" width="21.88671875" style="476" customWidth="1"/>
    <col min="15108" max="15108" width="7.6640625" style="476" customWidth="1"/>
    <col min="15109" max="15109" width="12.109375" style="476" customWidth="1"/>
    <col min="15110" max="15110" width="0" style="476" hidden="1" customWidth="1"/>
    <col min="15111" max="15111" width="20.33203125" style="476" customWidth="1"/>
    <col min="15112" max="15112" width="7.6640625" style="476" customWidth="1"/>
    <col min="15113" max="15117" width="0" style="476" hidden="1" customWidth="1"/>
    <col min="15118" max="15119" width="7.44140625" style="476" customWidth="1"/>
    <col min="15120" max="15120" width="0" style="476" hidden="1" customWidth="1"/>
    <col min="15121" max="15121" width="7.44140625" style="476" customWidth="1"/>
    <col min="15122" max="15360" width="8.88671875" style="476"/>
    <col min="15361" max="15361" width="3.88671875" style="476" customWidth="1"/>
    <col min="15362" max="15362" width="22.88671875" style="476" customWidth="1"/>
    <col min="15363" max="15363" width="21.88671875" style="476" customWidth="1"/>
    <col min="15364" max="15364" width="7.6640625" style="476" customWidth="1"/>
    <col min="15365" max="15365" width="12.109375" style="476" customWidth="1"/>
    <col min="15366" max="15366" width="0" style="476" hidden="1" customWidth="1"/>
    <col min="15367" max="15367" width="20.33203125" style="476" customWidth="1"/>
    <col min="15368" max="15368" width="7.6640625" style="476" customWidth="1"/>
    <col min="15369" max="15373" width="0" style="476" hidden="1" customWidth="1"/>
    <col min="15374" max="15375" width="7.44140625" style="476" customWidth="1"/>
    <col min="15376" max="15376" width="0" style="476" hidden="1" customWidth="1"/>
    <col min="15377" max="15377" width="7.44140625" style="476" customWidth="1"/>
    <col min="15378" max="15616" width="8.88671875" style="476"/>
    <col min="15617" max="15617" width="3.88671875" style="476" customWidth="1"/>
    <col min="15618" max="15618" width="22.88671875" style="476" customWidth="1"/>
    <col min="15619" max="15619" width="21.88671875" style="476" customWidth="1"/>
    <col min="15620" max="15620" width="7.6640625" style="476" customWidth="1"/>
    <col min="15621" max="15621" width="12.109375" style="476" customWidth="1"/>
    <col min="15622" max="15622" width="0" style="476" hidden="1" customWidth="1"/>
    <col min="15623" max="15623" width="20.33203125" style="476" customWidth="1"/>
    <col min="15624" max="15624" width="7.6640625" style="476" customWidth="1"/>
    <col min="15625" max="15629" width="0" style="476" hidden="1" customWidth="1"/>
    <col min="15630" max="15631" width="7.44140625" style="476" customWidth="1"/>
    <col min="15632" max="15632" width="0" style="476" hidden="1" customWidth="1"/>
    <col min="15633" max="15633" width="7.44140625" style="476" customWidth="1"/>
    <col min="15634" max="15872" width="8.88671875" style="476"/>
    <col min="15873" max="15873" width="3.88671875" style="476" customWidth="1"/>
    <col min="15874" max="15874" width="22.88671875" style="476" customWidth="1"/>
    <col min="15875" max="15875" width="21.88671875" style="476" customWidth="1"/>
    <col min="15876" max="15876" width="7.6640625" style="476" customWidth="1"/>
    <col min="15877" max="15877" width="12.109375" style="476" customWidth="1"/>
    <col min="15878" max="15878" width="0" style="476" hidden="1" customWidth="1"/>
    <col min="15879" max="15879" width="20.33203125" style="476" customWidth="1"/>
    <col min="15880" max="15880" width="7.6640625" style="476" customWidth="1"/>
    <col min="15881" max="15885" width="0" style="476" hidden="1" customWidth="1"/>
    <col min="15886" max="15887" width="7.44140625" style="476" customWidth="1"/>
    <col min="15888" max="15888" width="0" style="476" hidden="1" customWidth="1"/>
    <col min="15889" max="15889" width="7.44140625" style="476" customWidth="1"/>
    <col min="15890" max="16128" width="8.88671875" style="476"/>
    <col min="16129" max="16129" width="3.88671875" style="476" customWidth="1"/>
    <col min="16130" max="16130" width="22.88671875" style="476" customWidth="1"/>
    <col min="16131" max="16131" width="21.88671875" style="476" customWidth="1"/>
    <col min="16132" max="16132" width="7.6640625" style="476" customWidth="1"/>
    <col min="16133" max="16133" width="12.109375" style="476" customWidth="1"/>
    <col min="16134" max="16134" width="0" style="476" hidden="1" customWidth="1"/>
    <col min="16135" max="16135" width="20.33203125" style="476" customWidth="1"/>
    <col min="16136" max="16136" width="7.6640625" style="476" customWidth="1"/>
    <col min="16137" max="16141" width="0" style="476" hidden="1" customWidth="1"/>
    <col min="16142" max="16143" width="7.44140625" style="476" customWidth="1"/>
    <col min="16144" max="16144" width="0" style="476" hidden="1" customWidth="1"/>
    <col min="16145" max="16145" width="7.44140625" style="476" customWidth="1"/>
    <col min="16146" max="16384" width="8.88671875" style="476"/>
  </cols>
  <sheetData>
    <row r="1" spans="1:17" ht="24.6" x14ac:dyDescent="0.4">
      <c r="A1" s="580" t="str">
        <f>[2]Altalanos!$A$6</f>
        <v>OB</v>
      </c>
      <c r="B1" s="581"/>
      <c r="C1" s="581"/>
      <c r="D1" s="582"/>
      <c r="E1" s="583" t="s">
        <v>52</v>
      </c>
      <c r="F1" s="584"/>
      <c r="G1" s="585"/>
      <c r="H1" s="586"/>
      <c r="I1" s="586"/>
      <c r="J1" s="587"/>
      <c r="K1" s="587"/>
      <c r="L1" s="587"/>
      <c r="M1" s="587"/>
      <c r="N1" s="587"/>
      <c r="O1" s="587"/>
      <c r="P1" s="587"/>
      <c r="Q1" s="588"/>
    </row>
    <row r="2" spans="1:17" ht="13.8" thickBot="1" x14ac:dyDescent="0.3">
      <c r="B2" s="589" t="s">
        <v>51</v>
      </c>
      <c r="C2" s="589">
        <f>[2]Altalanos!$A$8</f>
        <v>0</v>
      </c>
      <c r="D2" s="584"/>
      <c r="E2" s="583" t="s">
        <v>34</v>
      </c>
      <c r="F2" s="590"/>
      <c r="G2" s="590"/>
      <c r="H2" s="591"/>
      <c r="I2" s="591"/>
      <c r="J2" s="586"/>
      <c r="K2" s="586"/>
      <c r="L2" s="586"/>
      <c r="M2" s="586"/>
      <c r="N2" s="592"/>
      <c r="O2" s="593"/>
      <c r="P2" s="593"/>
      <c r="Q2" s="592"/>
    </row>
    <row r="3" spans="1:17" s="603" customFormat="1" ht="13.8" thickBot="1" x14ac:dyDescent="0.3">
      <c r="A3" s="594" t="s">
        <v>50</v>
      </c>
      <c r="B3" s="595"/>
      <c r="C3" s="595"/>
      <c r="D3" s="595"/>
      <c r="E3" s="595"/>
      <c r="F3" s="595"/>
      <c r="G3" s="595"/>
      <c r="H3" s="595"/>
      <c r="I3" s="596"/>
      <c r="J3" s="597"/>
      <c r="K3" s="598"/>
      <c r="L3" s="598"/>
      <c r="M3" s="598"/>
      <c r="N3" s="599" t="s">
        <v>33</v>
      </c>
      <c r="O3" s="600"/>
      <c r="P3" s="601"/>
      <c r="Q3" s="602"/>
    </row>
    <row r="4" spans="1:17" s="603" customFormat="1" x14ac:dyDescent="0.25">
      <c r="A4" s="488" t="s">
        <v>24</v>
      </c>
      <c r="B4" s="488"/>
      <c r="C4" s="604" t="s">
        <v>21</v>
      </c>
      <c r="D4" s="488" t="s">
        <v>29</v>
      </c>
      <c r="E4" s="605"/>
      <c r="G4" s="606"/>
      <c r="H4" s="607" t="s">
        <v>30</v>
      </c>
      <c r="I4" s="608"/>
      <c r="J4" s="609"/>
      <c r="K4" s="610"/>
      <c r="L4" s="610"/>
      <c r="M4" s="610"/>
      <c r="N4" s="609"/>
      <c r="O4" s="611"/>
      <c r="P4" s="611"/>
      <c r="Q4" s="612"/>
    </row>
    <row r="5" spans="1:17" s="603" customFormat="1" ht="13.8" thickBot="1" x14ac:dyDescent="0.3">
      <c r="A5" s="613">
        <f>[2]Altalanos!$A$10</f>
        <v>0</v>
      </c>
      <c r="B5" s="613"/>
      <c r="C5" s="614">
        <f>[2]Altalanos!$C$10</f>
        <v>0</v>
      </c>
      <c r="D5" s="615" t="str">
        <f>[2]Altalanos!$D$10</f>
        <v xml:space="preserve">  </v>
      </c>
      <c r="E5" s="615"/>
      <c r="F5" s="615"/>
      <c r="G5" s="615"/>
      <c r="H5" s="616">
        <f>[2]Altalanos!$E$10</f>
        <v>0</v>
      </c>
      <c r="I5" s="617"/>
      <c r="J5" s="618"/>
      <c r="K5" s="619"/>
      <c r="L5" s="619"/>
      <c r="M5" s="619"/>
      <c r="N5" s="618"/>
      <c r="O5" s="615"/>
      <c r="P5" s="615"/>
      <c r="Q5" s="620"/>
    </row>
    <row r="6" spans="1:17" ht="30" customHeight="1" thickBot="1" x14ac:dyDescent="0.3">
      <c r="A6" s="621" t="s">
        <v>35</v>
      </c>
      <c r="B6" s="622" t="s">
        <v>27</v>
      </c>
      <c r="C6" s="622" t="s">
        <v>28</v>
      </c>
      <c r="D6" s="622" t="s">
        <v>31</v>
      </c>
      <c r="E6" s="623" t="s">
        <v>32</v>
      </c>
      <c r="F6" s="623" t="s">
        <v>36</v>
      </c>
      <c r="G6" s="623" t="s">
        <v>104</v>
      </c>
      <c r="H6" s="624" t="s">
        <v>37</v>
      </c>
      <c r="I6" s="625"/>
      <c r="J6" s="626" t="s">
        <v>16</v>
      </c>
      <c r="K6" s="627" t="s">
        <v>14</v>
      </c>
      <c r="L6" s="628" t="s">
        <v>1</v>
      </c>
      <c r="M6" s="629" t="s">
        <v>15</v>
      </c>
      <c r="N6" s="630" t="s">
        <v>48</v>
      </c>
      <c r="O6" s="631" t="s">
        <v>38</v>
      </c>
      <c r="P6" s="632" t="s">
        <v>2</v>
      </c>
      <c r="Q6" s="623" t="s">
        <v>39</v>
      </c>
    </row>
    <row r="7" spans="1:17" s="645" customFormat="1" ht="18.899999999999999" customHeight="1" x14ac:dyDescent="0.25">
      <c r="A7" s="633">
        <v>1</v>
      </c>
      <c r="B7" s="634" t="s">
        <v>253</v>
      </c>
      <c r="C7" s="634"/>
      <c r="D7" s="635"/>
      <c r="E7" s="636"/>
      <c r="F7" s="637"/>
      <c r="G7" s="638"/>
      <c r="H7" s="635"/>
      <c r="I7" s="635"/>
      <c r="J7" s="639"/>
      <c r="K7" s="640"/>
      <c r="L7" s="641"/>
      <c r="M7" s="640"/>
      <c r="N7" s="642"/>
      <c r="O7" s="635"/>
      <c r="P7" s="643"/>
      <c r="Q7" s="644"/>
    </row>
    <row r="8" spans="1:17" s="645" customFormat="1" ht="18.899999999999999" customHeight="1" x14ac:dyDescent="0.25">
      <c r="A8" s="633">
        <v>2</v>
      </c>
      <c r="B8" s="634" t="s">
        <v>254</v>
      </c>
      <c r="C8" s="634"/>
      <c r="D8" s="635"/>
      <c r="E8" s="636"/>
      <c r="F8" s="646"/>
      <c r="G8" s="647"/>
      <c r="H8" s="635"/>
      <c r="I8" s="635"/>
      <c r="J8" s="639"/>
      <c r="K8" s="640"/>
      <c r="L8" s="641"/>
      <c r="M8" s="640"/>
      <c r="N8" s="642"/>
      <c r="O8" s="635"/>
      <c r="P8" s="643"/>
      <c r="Q8" s="644"/>
    </row>
    <row r="9" spans="1:17" s="645" customFormat="1" ht="18.899999999999999" customHeight="1" x14ac:dyDescent="0.25">
      <c r="A9" s="633">
        <v>3</v>
      </c>
      <c r="B9" s="634" t="s">
        <v>164</v>
      </c>
      <c r="C9" s="634"/>
      <c r="D9" s="635"/>
      <c r="E9" s="636"/>
      <c r="F9" s="646"/>
      <c r="G9" s="647"/>
      <c r="H9" s="635"/>
      <c r="I9" s="635"/>
      <c r="J9" s="639"/>
      <c r="K9" s="640"/>
      <c r="L9" s="641"/>
      <c r="M9" s="640"/>
      <c r="N9" s="642"/>
      <c r="O9" s="635"/>
      <c r="P9" s="648"/>
      <c r="Q9" s="649"/>
    </row>
    <row r="10" spans="1:17" s="645" customFormat="1" ht="18.899999999999999" customHeight="1" x14ac:dyDescent="0.25">
      <c r="A10" s="633">
        <v>4</v>
      </c>
      <c r="B10" s="634" t="s">
        <v>255</v>
      </c>
      <c r="C10" s="634"/>
      <c r="D10" s="635"/>
      <c r="E10" s="636"/>
      <c r="F10" s="646"/>
      <c r="G10" s="647"/>
      <c r="H10" s="635"/>
      <c r="I10" s="635"/>
      <c r="J10" s="639"/>
      <c r="K10" s="640"/>
      <c r="L10" s="641"/>
      <c r="M10" s="640"/>
      <c r="N10" s="642"/>
      <c r="O10" s="635"/>
      <c r="P10" s="650"/>
      <c r="Q10" s="651"/>
    </row>
    <row r="11" spans="1:17" s="645" customFormat="1" ht="18.899999999999999" customHeight="1" x14ac:dyDescent="0.25">
      <c r="A11" s="633">
        <v>5</v>
      </c>
      <c r="B11" s="634" t="s">
        <v>256</v>
      </c>
      <c r="C11" s="634"/>
      <c r="D11" s="635"/>
      <c r="E11" s="636"/>
      <c r="F11" s="646"/>
      <c r="G11" s="647"/>
      <c r="H11" s="635"/>
      <c r="I11" s="635"/>
      <c r="J11" s="639"/>
      <c r="K11" s="640"/>
      <c r="L11" s="641"/>
      <c r="M11" s="640"/>
      <c r="N11" s="642"/>
      <c r="O11" s="635"/>
      <c r="P11" s="650"/>
      <c r="Q11" s="651"/>
    </row>
    <row r="12" spans="1:17" s="645" customFormat="1" ht="18.899999999999999" customHeight="1" x14ac:dyDescent="0.25">
      <c r="A12" s="633">
        <v>6</v>
      </c>
      <c r="B12" s="634" t="s">
        <v>257</v>
      </c>
      <c r="C12" s="634"/>
      <c r="D12" s="635"/>
      <c r="E12" s="636"/>
      <c r="F12" s="646"/>
      <c r="G12" s="647"/>
      <c r="H12" s="635"/>
      <c r="I12" s="635"/>
      <c r="J12" s="639"/>
      <c r="K12" s="640"/>
      <c r="L12" s="641"/>
      <c r="M12" s="640"/>
      <c r="N12" s="642"/>
      <c r="O12" s="635"/>
      <c r="P12" s="650"/>
      <c r="Q12" s="651"/>
    </row>
    <row r="13" spans="1:17" s="645" customFormat="1" ht="18.899999999999999" customHeight="1" x14ac:dyDescent="0.25">
      <c r="A13" s="633">
        <v>7</v>
      </c>
      <c r="B13" s="634"/>
      <c r="C13" s="634"/>
      <c r="D13" s="635"/>
      <c r="E13" s="636"/>
      <c r="F13" s="646"/>
      <c r="G13" s="647"/>
      <c r="H13" s="635"/>
      <c r="I13" s="635"/>
      <c r="J13" s="639"/>
      <c r="K13" s="640"/>
      <c r="L13" s="641"/>
      <c r="M13" s="640"/>
      <c r="N13" s="642"/>
      <c r="O13" s="635"/>
      <c r="P13" s="650"/>
      <c r="Q13" s="651"/>
    </row>
    <row r="14" spans="1:17" s="645" customFormat="1" ht="18.899999999999999" customHeight="1" x14ac:dyDescent="0.25">
      <c r="A14" s="633">
        <v>8</v>
      </c>
      <c r="B14" s="634"/>
      <c r="C14" s="634"/>
      <c r="D14" s="635"/>
      <c r="E14" s="636"/>
      <c r="F14" s="646"/>
      <c r="G14" s="647"/>
      <c r="H14" s="635"/>
      <c r="I14" s="635"/>
      <c r="J14" s="639"/>
      <c r="K14" s="640"/>
      <c r="L14" s="641"/>
      <c r="M14" s="640"/>
      <c r="N14" s="642"/>
      <c r="O14" s="635"/>
      <c r="P14" s="650"/>
      <c r="Q14" s="651"/>
    </row>
    <row r="15" spans="1:17" s="645" customFormat="1" ht="18.899999999999999" customHeight="1" x14ac:dyDescent="0.25">
      <c r="A15" s="633">
        <v>9</v>
      </c>
      <c r="B15" s="634"/>
      <c r="C15" s="634"/>
      <c r="D15" s="635"/>
      <c r="E15" s="636"/>
      <c r="F15" s="644"/>
      <c r="G15" s="644"/>
      <c r="H15" s="635"/>
      <c r="I15" s="635"/>
      <c r="J15" s="639"/>
      <c r="K15" s="640"/>
      <c r="L15" s="641"/>
      <c r="M15" s="652"/>
      <c r="N15" s="642"/>
      <c r="O15" s="635"/>
      <c r="P15" s="644"/>
      <c r="Q15" s="644"/>
    </row>
    <row r="16" spans="1:17" s="645" customFormat="1" ht="18.899999999999999" customHeight="1" x14ac:dyDescent="0.25">
      <c r="A16" s="633">
        <v>10</v>
      </c>
      <c r="B16" s="653"/>
      <c r="C16" s="634"/>
      <c r="D16" s="635"/>
      <c r="E16" s="636"/>
      <c r="F16" s="644"/>
      <c r="G16" s="644"/>
      <c r="H16" s="635"/>
      <c r="I16" s="635"/>
      <c r="J16" s="639"/>
      <c r="K16" s="640"/>
      <c r="L16" s="641"/>
      <c r="M16" s="652"/>
      <c r="N16" s="642"/>
      <c r="O16" s="635"/>
      <c r="P16" s="643"/>
      <c r="Q16" s="644"/>
    </row>
    <row r="17" spans="1:17" s="645" customFormat="1" ht="18.899999999999999" customHeight="1" x14ac:dyDescent="0.25">
      <c r="A17" s="633">
        <v>11</v>
      </c>
      <c r="B17" s="634"/>
      <c r="C17" s="634"/>
      <c r="D17" s="635"/>
      <c r="E17" s="636"/>
      <c r="F17" s="644"/>
      <c r="G17" s="644"/>
      <c r="H17" s="635"/>
      <c r="I17" s="635"/>
      <c r="J17" s="639"/>
      <c r="K17" s="640"/>
      <c r="L17" s="641"/>
      <c r="M17" s="652"/>
      <c r="N17" s="642"/>
      <c r="O17" s="635"/>
      <c r="P17" s="643"/>
      <c r="Q17" s="644"/>
    </row>
    <row r="18" spans="1:17" s="645" customFormat="1" ht="18.899999999999999" customHeight="1" x14ac:dyDescent="0.25">
      <c r="A18" s="633">
        <v>12</v>
      </c>
      <c r="B18" s="634"/>
      <c r="C18" s="634"/>
      <c r="D18" s="635"/>
      <c r="E18" s="636"/>
      <c r="F18" s="644"/>
      <c r="G18" s="644"/>
      <c r="H18" s="635"/>
      <c r="I18" s="635"/>
      <c r="J18" s="639"/>
      <c r="K18" s="640"/>
      <c r="L18" s="641"/>
      <c r="M18" s="652"/>
      <c r="N18" s="642"/>
      <c r="O18" s="635"/>
      <c r="P18" s="643"/>
      <c r="Q18" s="644"/>
    </row>
    <row r="19" spans="1:17" s="645" customFormat="1" ht="18.899999999999999" customHeight="1" x14ac:dyDescent="0.25">
      <c r="A19" s="633">
        <v>13</v>
      </c>
      <c r="B19" s="634"/>
      <c r="C19" s="634"/>
      <c r="D19" s="635"/>
      <c r="E19" s="636"/>
      <c r="F19" s="644"/>
      <c r="G19" s="644"/>
      <c r="H19" s="635"/>
      <c r="I19" s="635"/>
      <c r="J19" s="639"/>
      <c r="K19" s="640"/>
      <c r="L19" s="641"/>
      <c r="M19" s="652"/>
      <c r="N19" s="642"/>
      <c r="O19" s="635"/>
      <c r="P19" s="643"/>
      <c r="Q19" s="644"/>
    </row>
    <row r="20" spans="1:17" s="645" customFormat="1" ht="18.899999999999999" customHeight="1" x14ac:dyDescent="0.25">
      <c r="A20" s="633">
        <v>14</v>
      </c>
      <c r="B20" s="634"/>
      <c r="C20" s="634"/>
      <c r="D20" s="635"/>
      <c r="E20" s="636"/>
      <c r="F20" s="644"/>
      <c r="G20" s="644"/>
      <c r="H20" s="635"/>
      <c r="I20" s="635"/>
      <c r="J20" s="639"/>
      <c r="K20" s="640"/>
      <c r="L20" s="641"/>
      <c r="M20" s="652"/>
      <c r="N20" s="642"/>
      <c r="O20" s="635"/>
      <c r="P20" s="643"/>
      <c r="Q20" s="644"/>
    </row>
    <row r="21" spans="1:17" s="645" customFormat="1" ht="18.899999999999999" customHeight="1" x14ac:dyDescent="0.25">
      <c r="A21" s="633">
        <v>15</v>
      </c>
      <c r="B21" s="634"/>
      <c r="C21" s="634"/>
      <c r="D21" s="635"/>
      <c r="E21" s="636"/>
      <c r="F21" s="644"/>
      <c r="G21" s="644"/>
      <c r="H21" s="635"/>
      <c r="I21" s="635"/>
      <c r="J21" s="639"/>
      <c r="K21" s="640"/>
      <c r="L21" s="641"/>
      <c r="M21" s="652"/>
      <c r="N21" s="642"/>
      <c r="O21" s="635"/>
      <c r="P21" s="643"/>
      <c r="Q21" s="644"/>
    </row>
    <row r="22" spans="1:17" s="645" customFormat="1" ht="18.899999999999999" customHeight="1" x14ac:dyDescent="0.25">
      <c r="A22" s="633">
        <v>16</v>
      </c>
      <c r="B22" s="634"/>
      <c r="C22" s="634"/>
      <c r="D22" s="635"/>
      <c r="E22" s="636"/>
      <c r="F22" s="644"/>
      <c r="G22" s="644"/>
      <c r="H22" s="635"/>
      <c r="I22" s="635"/>
      <c r="J22" s="639"/>
      <c r="K22" s="640"/>
      <c r="L22" s="641"/>
      <c r="M22" s="652"/>
      <c r="N22" s="642"/>
      <c r="O22" s="635"/>
      <c r="P22" s="643"/>
      <c r="Q22" s="644"/>
    </row>
    <row r="23" spans="1:17" s="645" customFormat="1" ht="18.899999999999999" customHeight="1" x14ac:dyDescent="0.25">
      <c r="A23" s="633">
        <v>17</v>
      </c>
      <c r="B23" s="634"/>
      <c r="C23" s="634"/>
      <c r="D23" s="635"/>
      <c r="E23" s="636"/>
      <c r="F23" s="644"/>
      <c r="G23" s="644"/>
      <c r="H23" s="635"/>
      <c r="I23" s="635"/>
      <c r="J23" s="639"/>
      <c r="K23" s="640"/>
      <c r="L23" s="641"/>
      <c r="M23" s="652"/>
      <c r="N23" s="642"/>
      <c r="O23" s="635"/>
      <c r="P23" s="643"/>
      <c r="Q23" s="644"/>
    </row>
    <row r="24" spans="1:17" s="645" customFormat="1" ht="18.899999999999999" customHeight="1" x14ac:dyDescent="0.25">
      <c r="A24" s="633">
        <v>18</v>
      </c>
      <c r="B24" s="634"/>
      <c r="C24" s="634"/>
      <c r="D24" s="635"/>
      <c r="E24" s="636"/>
      <c r="F24" s="644"/>
      <c r="G24" s="644"/>
      <c r="H24" s="635"/>
      <c r="I24" s="635"/>
      <c r="J24" s="639"/>
      <c r="K24" s="640"/>
      <c r="L24" s="641"/>
      <c r="M24" s="652"/>
      <c r="N24" s="642"/>
      <c r="O24" s="635"/>
      <c r="P24" s="643"/>
      <c r="Q24" s="644"/>
    </row>
    <row r="25" spans="1:17" s="645" customFormat="1" ht="18.899999999999999" customHeight="1" x14ac:dyDescent="0.25">
      <c r="A25" s="633">
        <v>19</v>
      </c>
      <c r="B25" s="634"/>
      <c r="C25" s="634"/>
      <c r="D25" s="635"/>
      <c r="E25" s="636"/>
      <c r="F25" s="644"/>
      <c r="G25" s="644"/>
      <c r="H25" s="635"/>
      <c r="I25" s="635"/>
      <c r="J25" s="639"/>
      <c r="K25" s="640"/>
      <c r="L25" s="641"/>
      <c r="M25" s="652"/>
      <c r="N25" s="642"/>
      <c r="O25" s="635"/>
      <c r="P25" s="643"/>
      <c r="Q25" s="644"/>
    </row>
    <row r="26" spans="1:17" s="645" customFormat="1" ht="18.899999999999999" customHeight="1" x14ac:dyDescent="0.25">
      <c r="A26" s="633">
        <v>20</v>
      </c>
      <c r="B26" s="634"/>
      <c r="C26" s="634"/>
      <c r="D26" s="635"/>
      <c r="E26" s="636"/>
      <c r="F26" s="644"/>
      <c r="G26" s="644"/>
      <c r="H26" s="635"/>
      <c r="I26" s="635"/>
      <c r="J26" s="639"/>
      <c r="K26" s="640"/>
      <c r="L26" s="641"/>
      <c r="M26" s="652"/>
      <c r="N26" s="642"/>
      <c r="O26" s="635"/>
      <c r="P26" s="643"/>
      <c r="Q26" s="644"/>
    </row>
    <row r="27" spans="1:17" s="645" customFormat="1" ht="18.899999999999999" customHeight="1" x14ac:dyDescent="0.25">
      <c r="A27" s="633">
        <v>21</v>
      </c>
      <c r="B27" s="634"/>
      <c r="C27" s="634"/>
      <c r="D27" s="635"/>
      <c r="E27" s="636"/>
      <c r="F27" s="644"/>
      <c r="G27" s="644"/>
      <c r="H27" s="635"/>
      <c r="I27" s="635"/>
      <c r="J27" s="639"/>
      <c r="K27" s="640"/>
      <c r="L27" s="641"/>
      <c r="M27" s="652"/>
      <c r="N27" s="642"/>
      <c r="O27" s="635"/>
      <c r="P27" s="643"/>
      <c r="Q27" s="644"/>
    </row>
    <row r="28" spans="1:17" s="645" customFormat="1" ht="18.899999999999999" customHeight="1" x14ac:dyDescent="0.25">
      <c r="A28" s="633">
        <v>22</v>
      </c>
      <c r="B28" s="634"/>
      <c r="C28" s="634"/>
      <c r="D28" s="635"/>
      <c r="E28" s="654"/>
      <c r="F28" s="655"/>
      <c r="G28" s="649"/>
      <c r="H28" s="635"/>
      <c r="I28" s="635"/>
      <c r="J28" s="639"/>
      <c r="K28" s="640"/>
      <c r="L28" s="641"/>
      <c r="M28" s="652"/>
      <c r="N28" s="642"/>
      <c r="O28" s="635"/>
      <c r="P28" s="643"/>
      <c r="Q28" s="644"/>
    </row>
    <row r="29" spans="1:17" s="645" customFormat="1" ht="18.899999999999999" customHeight="1" x14ac:dyDescent="0.25">
      <c r="A29" s="633">
        <v>23</v>
      </c>
      <c r="B29" s="634"/>
      <c r="C29" s="634"/>
      <c r="D29" s="635"/>
      <c r="E29" s="656"/>
      <c r="F29" s="644"/>
      <c r="G29" s="644"/>
      <c r="H29" s="635"/>
      <c r="I29" s="635"/>
      <c r="J29" s="639"/>
      <c r="K29" s="640"/>
      <c r="L29" s="641"/>
      <c r="M29" s="652"/>
      <c r="N29" s="642"/>
      <c r="O29" s="635"/>
      <c r="P29" s="643"/>
      <c r="Q29" s="644"/>
    </row>
    <row r="30" spans="1:17" s="645" customFormat="1" ht="18.899999999999999" customHeight="1" x14ac:dyDescent="0.25">
      <c r="A30" s="633">
        <v>24</v>
      </c>
      <c r="B30" s="634"/>
      <c r="C30" s="634"/>
      <c r="D30" s="635"/>
      <c r="E30" s="636"/>
      <c r="F30" s="644"/>
      <c r="G30" s="644"/>
      <c r="H30" s="635"/>
      <c r="I30" s="635"/>
      <c r="J30" s="639"/>
      <c r="K30" s="640"/>
      <c r="L30" s="641"/>
      <c r="M30" s="652"/>
      <c r="N30" s="642"/>
      <c r="O30" s="635"/>
      <c r="P30" s="643"/>
      <c r="Q30" s="644"/>
    </row>
    <row r="31" spans="1:17" s="645" customFormat="1" ht="18.899999999999999" customHeight="1" x14ac:dyDescent="0.25">
      <c r="A31" s="633">
        <v>25</v>
      </c>
      <c r="B31" s="634"/>
      <c r="C31" s="634"/>
      <c r="D31" s="635"/>
      <c r="E31" s="636"/>
      <c r="F31" s="644"/>
      <c r="G31" s="644"/>
      <c r="H31" s="635"/>
      <c r="I31" s="635"/>
      <c r="J31" s="639"/>
      <c r="K31" s="640"/>
      <c r="L31" s="641"/>
      <c r="M31" s="652"/>
      <c r="N31" s="642"/>
      <c r="O31" s="635"/>
      <c r="P31" s="643"/>
      <c r="Q31" s="644"/>
    </row>
    <row r="32" spans="1:17" s="645" customFormat="1" ht="18.899999999999999" customHeight="1" x14ac:dyDescent="0.25">
      <c r="A32" s="633">
        <v>26</v>
      </c>
      <c r="B32" s="634"/>
      <c r="C32" s="634"/>
      <c r="D32" s="635"/>
      <c r="E32" s="657"/>
      <c r="F32" s="644"/>
      <c r="G32" s="644"/>
      <c r="H32" s="635"/>
      <c r="I32" s="635"/>
      <c r="J32" s="639"/>
      <c r="K32" s="640"/>
      <c r="L32" s="641"/>
      <c r="M32" s="652"/>
      <c r="N32" s="642"/>
      <c r="O32" s="635"/>
      <c r="P32" s="643"/>
      <c r="Q32" s="644"/>
    </row>
    <row r="33" spans="1:17" s="645" customFormat="1" ht="18.899999999999999" customHeight="1" x14ac:dyDescent="0.25">
      <c r="A33" s="633">
        <v>27</v>
      </c>
      <c r="B33" s="634"/>
      <c r="C33" s="634"/>
      <c r="D33" s="635"/>
      <c r="E33" s="636"/>
      <c r="F33" s="644"/>
      <c r="G33" s="644"/>
      <c r="H33" s="635"/>
      <c r="I33" s="635"/>
      <c r="J33" s="639"/>
      <c r="K33" s="640"/>
      <c r="L33" s="641"/>
      <c r="M33" s="652"/>
      <c r="N33" s="642"/>
      <c r="O33" s="635"/>
      <c r="P33" s="643"/>
      <c r="Q33" s="644"/>
    </row>
    <row r="34" spans="1:17" s="645" customFormat="1" ht="18.899999999999999" customHeight="1" x14ac:dyDescent="0.25">
      <c r="A34" s="633">
        <v>28</v>
      </c>
      <c r="B34" s="634"/>
      <c r="C34" s="634"/>
      <c r="D34" s="635"/>
      <c r="E34" s="636"/>
      <c r="F34" s="644"/>
      <c r="G34" s="644"/>
      <c r="H34" s="635"/>
      <c r="I34" s="635"/>
      <c r="J34" s="639"/>
      <c r="K34" s="640"/>
      <c r="L34" s="641"/>
      <c r="M34" s="652"/>
      <c r="N34" s="642"/>
      <c r="O34" s="635"/>
      <c r="P34" s="643"/>
      <c r="Q34" s="644"/>
    </row>
    <row r="35" spans="1:17" s="645" customFormat="1" ht="18.899999999999999" customHeight="1" x14ac:dyDescent="0.25">
      <c r="A35" s="633">
        <v>29</v>
      </c>
      <c r="B35" s="634"/>
      <c r="C35" s="634"/>
      <c r="D35" s="635"/>
      <c r="E35" s="636"/>
      <c r="F35" s="644"/>
      <c r="G35" s="644"/>
      <c r="H35" s="635"/>
      <c r="I35" s="635"/>
      <c r="J35" s="639"/>
      <c r="K35" s="640"/>
      <c r="L35" s="641"/>
      <c r="M35" s="652"/>
      <c r="N35" s="642"/>
      <c r="O35" s="635"/>
      <c r="P35" s="643"/>
      <c r="Q35" s="644"/>
    </row>
    <row r="36" spans="1:17" s="645" customFormat="1" ht="18.899999999999999" customHeight="1" x14ac:dyDescent="0.25">
      <c r="A36" s="633">
        <v>30</v>
      </c>
      <c r="B36" s="634"/>
      <c r="C36" s="634"/>
      <c r="D36" s="635"/>
      <c r="E36" s="636"/>
      <c r="F36" s="644"/>
      <c r="G36" s="644"/>
      <c r="H36" s="635"/>
      <c r="I36" s="635"/>
      <c r="J36" s="639"/>
      <c r="K36" s="640"/>
      <c r="L36" s="641"/>
      <c r="M36" s="652"/>
      <c r="N36" s="642"/>
      <c r="O36" s="635"/>
      <c r="P36" s="643"/>
      <c r="Q36" s="644"/>
    </row>
    <row r="37" spans="1:17" s="645" customFormat="1" ht="18.899999999999999" customHeight="1" x14ac:dyDescent="0.25">
      <c r="A37" s="633">
        <v>31</v>
      </c>
      <c r="B37" s="634"/>
      <c r="C37" s="634"/>
      <c r="D37" s="635"/>
      <c r="E37" s="636"/>
      <c r="F37" s="644"/>
      <c r="G37" s="644"/>
      <c r="H37" s="635"/>
      <c r="I37" s="635"/>
      <c r="J37" s="639"/>
      <c r="K37" s="640"/>
      <c r="L37" s="641"/>
      <c r="M37" s="652"/>
      <c r="N37" s="642"/>
      <c r="O37" s="635"/>
      <c r="P37" s="643"/>
      <c r="Q37" s="644"/>
    </row>
    <row r="38" spans="1:17" s="645" customFormat="1" ht="18.899999999999999" customHeight="1" x14ac:dyDescent="0.25">
      <c r="A38" s="633">
        <v>32</v>
      </c>
      <c r="B38" s="634"/>
      <c r="C38" s="634"/>
      <c r="D38" s="635"/>
      <c r="E38" s="636"/>
      <c r="F38" s="644"/>
      <c r="G38" s="644"/>
      <c r="H38" s="646"/>
      <c r="I38" s="647"/>
      <c r="J38" s="639"/>
      <c r="K38" s="640"/>
      <c r="L38" s="641"/>
      <c r="M38" s="652"/>
      <c r="N38" s="642"/>
      <c r="O38" s="644"/>
      <c r="P38" s="643"/>
      <c r="Q38" s="644"/>
    </row>
    <row r="39" spans="1:17" s="645" customFormat="1" ht="18.899999999999999" customHeight="1" x14ac:dyDescent="0.25">
      <c r="A39" s="633">
        <v>33</v>
      </c>
      <c r="B39" s="634"/>
      <c r="C39" s="634"/>
      <c r="D39" s="635"/>
      <c r="E39" s="636"/>
      <c r="F39" s="644"/>
      <c r="G39" s="644"/>
      <c r="H39" s="646"/>
      <c r="I39" s="647"/>
      <c r="J39" s="639"/>
      <c r="K39" s="640"/>
      <c r="L39" s="641"/>
      <c r="M39" s="652"/>
      <c r="N39" s="649"/>
      <c r="O39" s="644"/>
      <c r="P39" s="643"/>
      <c r="Q39" s="644"/>
    </row>
    <row r="40" spans="1:17" s="645" customFormat="1" ht="18.899999999999999" customHeight="1" x14ac:dyDescent="0.25">
      <c r="A40" s="633">
        <v>34</v>
      </c>
      <c r="B40" s="634"/>
      <c r="C40" s="634"/>
      <c r="D40" s="635"/>
      <c r="E40" s="636"/>
      <c r="F40" s="644"/>
      <c r="G40" s="644"/>
      <c r="H40" s="646"/>
      <c r="I40" s="647"/>
      <c r="J40" s="639" t="e">
        <f>IF(AND(Q40="",#REF!&gt;0,#REF!&lt;5),K40,)</f>
        <v>#REF!</v>
      </c>
      <c r="K40" s="640" t="str">
        <f>IF(D40="","ZZZ9",IF(AND(#REF!&gt;0,#REF!&lt;5),D40&amp;#REF!,D40&amp;"9"))</f>
        <v>ZZZ9</v>
      </c>
      <c r="L40" s="641">
        <f t="shared" ref="L40:L103" si="0">IF(Q40="",999,Q40)</f>
        <v>999</v>
      </c>
      <c r="M40" s="652">
        <f t="shared" ref="M40:M103" si="1">IF(P40=999,999,1)</f>
        <v>999</v>
      </c>
      <c r="N40" s="649"/>
      <c r="O40" s="644"/>
      <c r="P40" s="643">
        <f t="shared" ref="P40:P103" si="2">IF(N40="DA",1,IF(N40="WC",2,IF(N40="SE",3,IF(N40="Q",4,IF(N40="LL",5,999)))))</f>
        <v>999</v>
      </c>
      <c r="Q40" s="644"/>
    </row>
    <row r="41" spans="1:17" s="645" customFormat="1" ht="18.899999999999999" customHeight="1" x14ac:dyDescent="0.25">
      <c r="A41" s="633">
        <v>35</v>
      </c>
      <c r="B41" s="634"/>
      <c r="C41" s="634"/>
      <c r="D41" s="635"/>
      <c r="E41" s="636"/>
      <c r="F41" s="644"/>
      <c r="G41" s="644"/>
      <c r="H41" s="646"/>
      <c r="I41" s="647"/>
      <c r="J41" s="639" t="e">
        <f>IF(AND(Q41="",#REF!&gt;0,#REF!&lt;5),K41,)</f>
        <v>#REF!</v>
      </c>
      <c r="K41" s="640" t="str">
        <f>IF(D41="","ZZZ9",IF(AND(#REF!&gt;0,#REF!&lt;5),D41&amp;#REF!,D41&amp;"9"))</f>
        <v>ZZZ9</v>
      </c>
      <c r="L41" s="641">
        <f t="shared" si="0"/>
        <v>999</v>
      </c>
      <c r="M41" s="652">
        <f t="shared" si="1"/>
        <v>999</v>
      </c>
      <c r="N41" s="649"/>
      <c r="O41" s="644"/>
      <c r="P41" s="643">
        <f t="shared" si="2"/>
        <v>999</v>
      </c>
      <c r="Q41" s="644"/>
    </row>
    <row r="42" spans="1:17" s="645" customFormat="1" ht="18.899999999999999" customHeight="1" x14ac:dyDescent="0.25">
      <c r="A42" s="633">
        <v>36</v>
      </c>
      <c r="B42" s="634"/>
      <c r="C42" s="634"/>
      <c r="D42" s="635"/>
      <c r="E42" s="636"/>
      <c r="F42" s="644"/>
      <c r="G42" s="644"/>
      <c r="H42" s="646"/>
      <c r="I42" s="647"/>
      <c r="J42" s="639" t="e">
        <f>IF(AND(Q42="",#REF!&gt;0,#REF!&lt;5),K42,)</f>
        <v>#REF!</v>
      </c>
      <c r="K42" s="640" t="str">
        <f>IF(D42="","ZZZ9",IF(AND(#REF!&gt;0,#REF!&lt;5),D42&amp;#REF!,D42&amp;"9"))</f>
        <v>ZZZ9</v>
      </c>
      <c r="L42" s="641">
        <f t="shared" si="0"/>
        <v>999</v>
      </c>
      <c r="M42" s="652">
        <f t="shared" si="1"/>
        <v>999</v>
      </c>
      <c r="N42" s="649"/>
      <c r="O42" s="644"/>
      <c r="P42" s="643">
        <f t="shared" si="2"/>
        <v>999</v>
      </c>
      <c r="Q42" s="644"/>
    </row>
    <row r="43" spans="1:17" s="645" customFormat="1" ht="18.899999999999999" customHeight="1" x14ac:dyDescent="0.25">
      <c r="A43" s="633">
        <v>37</v>
      </c>
      <c r="B43" s="634"/>
      <c r="C43" s="634"/>
      <c r="D43" s="635"/>
      <c r="E43" s="636"/>
      <c r="F43" s="644"/>
      <c r="G43" s="644"/>
      <c r="H43" s="646"/>
      <c r="I43" s="647"/>
      <c r="J43" s="639" t="e">
        <f>IF(AND(Q43="",#REF!&gt;0,#REF!&lt;5),K43,)</f>
        <v>#REF!</v>
      </c>
      <c r="K43" s="640" t="str">
        <f>IF(D43="","ZZZ9",IF(AND(#REF!&gt;0,#REF!&lt;5),D43&amp;#REF!,D43&amp;"9"))</f>
        <v>ZZZ9</v>
      </c>
      <c r="L43" s="641">
        <f t="shared" si="0"/>
        <v>999</v>
      </c>
      <c r="M43" s="652">
        <f t="shared" si="1"/>
        <v>999</v>
      </c>
      <c r="N43" s="649"/>
      <c r="O43" s="644"/>
      <c r="P43" s="643">
        <f t="shared" si="2"/>
        <v>999</v>
      </c>
      <c r="Q43" s="644"/>
    </row>
    <row r="44" spans="1:17" s="645" customFormat="1" ht="18.899999999999999" customHeight="1" x14ac:dyDescent="0.25">
      <c r="A44" s="633">
        <v>38</v>
      </c>
      <c r="B44" s="634"/>
      <c r="C44" s="634"/>
      <c r="D44" s="635"/>
      <c r="E44" s="636"/>
      <c r="F44" s="644"/>
      <c r="G44" s="644"/>
      <c r="H44" s="646"/>
      <c r="I44" s="647"/>
      <c r="J44" s="639" t="e">
        <f>IF(AND(Q44="",#REF!&gt;0,#REF!&lt;5),K44,)</f>
        <v>#REF!</v>
      </c>
      <c r="K44" s="640" t="str">
        <f>IF(D44="","ZZZ9",IF(AND(#REF!&gt;0,#REF!&lt;5),D44&amp;#REF!,D44&amp;"9"))</f>
        <v>ZZZ9</v>
      </c>
      <c r="L44" s="641">
        <f t="shared" si="0"/>
        <v>999</v>
      </c>
      <c r="M44" s="652">
        <f t="shared" si="1"/>
        <v>999</v>
      </c>
      <c r="N44" s="649"/>
      <c r="O44" s="644"/>
      <c r="P44" s="643">
        <f t="shared" si="2"/>
        <v>999</v>
      </c>
      <c r="Q44" s="644"/>
    </row>
    <row r="45" spans="1:17" s="645" customFormat="1" ht="18.899999999999999" customHeight="1" x14ac:dyDescent="0.25">
      <c r="A45" s="633">
        <v>39</v>
      </c>
      <c r="B45" s="634"/>
      <c r="C45" s="634"/>
      <c r="D45" s="635"/>
      <c r="E45" s="636"/>
      <c r="F45" s="644"/>
      <c r="G45" s="644"/>
      <c r="H45" s="646"/>
      <c r="I45" s="647"/>
      <c r="J45" s="639" t="e">
        <f>IF(AND(Q45="",#REF!&gt;0,#REF!&lt;5),K45,)</f>
        <v>#REF!</v>
      </c>
      <c r="K45" s="640" t="str">
        <f>IF(D45="","ZZZ9",IF(AND(#REF!&gt;0,#REF!&lt;5),D45&amp;#REF!,D45&amp;"9"))</f>
        <v>ZZZ9</v>
      </c>
      <c r="L45" s="641">
        <f t="shared" si="0"/>
        <v>999</v>
      </c>
      <c r="M45" s="652">
        <f t="shared" si="1"/>
        <v>999</v>
      </c>
      <c r="N45" s="649"/>
      <c r="O45" s="644"/>
      <c r="P45" s="643">
        <f t="shared" si="2"/>
        <v>999</v>
      </c>
      <c r="Q45" s="644"/>
    </row>
    <row r="46" spans="1:17" s="645" customFormat="1" ht="18.899999999999999" customHeight="1" x14ac:dyDescent="0.25">
      <c r="A46" s="633">
        <v>40</v>
      </c>
      <c r="B46" s="634"/>
      <c r="C46" s="634"/>
      <c r="D46" s="635"/>
      <c r="E46" s="636"/>
      <c r="F46" s="644"/>
      <c r="G46" s="644"/>
      <c r="H46" s="646"/>
      <c r="I46" s="647"/>
      <c r="J46" s="639" t="e">
        <f>IF(AND(Q46="",#REF!&gt;0,#REF!&lt;5),K46,)</f>
        <v>#REF!</v>
      </c>
      <c r="K46" s="640" t="str">
        <f>IF(D46="","ZZZ9",IF(AND(#REF!&gt;0,#REF!&lt;5),D46&amp;#REF!,D46&amp;"9"))</f>
        <v>ZZZ9</v>
      </c>
      <c r="L46" s="641">
        <f t="shared" si="0"/>
        <v>999</v>
      </c>
      <c r="M46" s="652">
        <f t="shared" si="1"/>
        <v>999</v>
      </c>
      <c r="N46" s="649"/>
      <c r="O46" s="644"/>
      <c r="P46" s="643">
        <f t="shared" si="2"/>
        <v>999</v>
      </c>
      <c r="Q46" s="644"/>
    </row>
    <row r="47" spans="1:17" s="645" customFormat="1" ht="18.899999999999999" customHeight="1" x14ac:dyDescent="0.25">
      <c r="A47" s="633">
        <v>41</v>
      </c>
      <c r="B47" s="634"/>
      <c r="C47" s="634"/>
      <c r="D47" s="635"/>
      <c r="E47" s="636"/>
      <c r="F47" s="644"/>
      <c r="G47" s="644"/>
      <c r="H47" s="646"/>
      <c r="I47" s="647"/>
      <c r="J47" s="639" t="e">
        <f>IF(AND(Q47="",#REF!&gt;0,#REF!&lt;5),K47,)</f>
        <v>#REF!</v>
      </c>
      <c r="K47" s="640" t="str">
        <f>IF(D47="","ZZZ9",IF(AND(#REF!&gt;0,#REF!&lt;5),D47&amp;#REF!,D47&amp;"9"))</f>
        <v>ZZZ9</v>
      </c>
      <c r="L47" s="641">
        <f t="shared" si="0"/>
        <v>999</v>
      </c>
      <c r="M47" s="652">
        <f t="shared" si="1"/>
        <v>999</v>
      </c>
      <c r="N47" s="649"/>
      <c r="O47" s="644"/>
      <c r="P47" s="643">
        <f t="shared" si="2"/>
        <v>999</v>
      </c>
      <c r="Q47" s="644"/>
    </row>
    <row r="48" spans="1:17" s="645" customFormat="1" ht="18.899999999999999" customHeight="1" x14ac:dyDescent="0.25">
      <c r="A48" s="633">
        <v>42</v>
      </c>
      <c r="B48" s="634"/>
      <c r="C48" s="634"/>
      <c r="D48" s="635"/>
      <c r="E48" s="636"/>
      <c r="F48" s="644"/>
      <c r="G48" s="644"/>
      <c r="H48" s="646"/>
      <c r="I48" s="647"/>
      <c r="J48" s="639" t="e">
        <f>IF(AND(Q48="",#REF!&gt;0,#REF!&lt;5),K48,)</f>
        <v>#REF!</v>
      </c>
      <c r="K48" s="640" t="str">
        <f>IF(D48="","ZZZ9",IF(AND(#REF!&gt;0,#REF!&lt;5),D48&amp;#REF!,D48&amp;"9"))</f>
        <v>ZZZ9</v>
      </c>
      <c r="L48" s="641">
        <f t="shared" si="0"/>
        <v>999</v>
      </c>
      <c r="M48" s="652">
        <f t="shared" si="1"/>
        <v>999</v>
      </c>
      <c r="N48" s="649"/>
      <c r="O48" s="644"/>
      <c r="P48" s="643">
        <f t="shared" si="2"/>
        <v>999</v>
      </c>
      <c r="Q48" s="644"/>
    </row>
    <row r="49" spans="1:17" s="645" customFormat="1" ht="18.899999999999999" customHeight="1" x14ac:dyDescent="0.25">
      <c r="A49" s="633">
        <v>43</v>
      </c>
      <c r="B49" s="634"/>
      <c r="C49" s="634"/>
      <c r="D49" s="635"/>
      <c r="E49" s="636"/>
      <c r="F49" s="644"/>
      <c r="G49" s="644"/>
      <c r="H49" s="646"/>
      <c r="I49" s="647"/>
      <c r="J49" s="639" t="e">
        <f>IF(AND(Q49="",#REF!&gt;0,#REF!&lt;5),K49,)</f>
        <v>#REF!</v>
      </c>
      <c r="K49" s="640" t="str">
        <f>IF(D49="","ZZZ9",IF(AND(#REF!&gt;0,#REF!&lt;5),D49&amp;#REF!,D49&amp;"9"))</f>
        <v>ZZZ9</v>
      </c>
      <c r="L49" s="641">
        <f t="shared" si="0"/>
        <v>999</v>
      </c>
      <c r="M49" s="652">
        <f t="shared" si="1"/>
        <v>999</v>
      </c>
      <c r="N49" s="649"/>
      <c r="O49" s="644"/>
      <c r="P49" s="643">
        <f t="shared" si="2"/>
        <v>999</v>
      </c>
      <c r="Q49" s="644"/>
    </row>
    <row r="50" spans="1:17" s="645" customFormat="1" ht="18.899999999999999" customHeight="1" x14ac:dyDescent="0.25">
      <c r="A50" s="633">
        <v>44</v>
      </c>
      <c r="B50" s="634"/>
      <c r="C50" s="634"/>
      <c r="D50" s="635"/>
      <c r="E50" s="636"/>
      <c r="F50" s="644"/>
      <c r="G50" s="644"/>
      <c r="H50" s="646"/>
      <c r="I50" s="647"/>
      <c r="J50" s="639" t="e">
        <f>IF(AND(Q50="",#REF!&gt;0,#REF!&lt;5),K50,)</f>
        <v>#REF!</v>
      </c>
      <c r="K50" s="640" t="str">
        <f>IF(D50="","ZZZ9",IF(AND(#REF!&gt;0,#REF!&lt;5),D50&amp;#REF!,D50&amp;"9"))</f>
        <v>ZZZ9</v>
      </c>
      <c r="L50" s="641">
        <f t="shared" si="0"/>
        <v>999</v>
      </c>
      <c r="M50" s="652">
        <f t="shared" si="1"/>
        <v>999</v>
      </c>
      <c r="N50" s="649"/>
      <c r="O50" s="644"/>
      <c r="P50" s="643">
        <f t="shared" si="2"/>
        <v>999</v>
      </c>
      <c r="Q50" s="644"/>
    </row>
    <row r="51" spans="1:17" s="645" customFormat="1" ht="18.899999999999999" customHeight="1" x14ac:dyDescent="0.25">
      <c r="A51" s="633">
        <v>45</v>
      </c>
      <c r="B51" s="634"/>
      <c r="C51" s="634"/>
      <c r="D51" s="635"/>
      <c r="E51" s="636"/>
      <c r="F51" s="644"/>
      <c r="G51" s="644"/>
      <c r="H51" s="646"/>
      <c r="I51" s="647"/>
      <c r="J51" s="639" t="e">
        <f>IF(AND(Q51="",#REF!&gt;0,#REF!&lt;5),K51,)</f>
        <v>#REF!</v>
      </c>
      <c r="K51" s="640" t="str">
        <f>IF(D51="","ZZZ9",IF(AND(#REF!&gt;0,#REF!&lt;5),D51&amp;#REF!,D51&amp;"9"))</f>
        <v>ZZZ9</v>
      </c>
      <c r="L51" s="641">
        <f t="shared" si="0"/>
        <v>999</v>
      </c>
      <c r="M51" s="652">
        <f t="shared" si="1"/>
        <v>999</v>
      </c>
      <c r="N51" s="649"/>
      <c r="O51" s="644"/>
      <c r="P51" s="643">
        <f t="shared" si="2"/>
        <v>999</v>
      </c>
      <c r="Q51" s="644"/>
    </row>
    <row r="52" spans="1:17" s="645" customFormat="1" ht="18.899999999999999" customHeight="1" x14ac:dyDescent="0.25">
      <c r="A52" s="633">
        <v>46</v>
      </c>
      <c r="B52" s="634"/>
      <c r="C52" s="634"/>
      <c r="D52" s="635"/>
      <c r="E52" s="636"/>
      <c r="F52" s="644"/>
      <c r="G52" s="644"/>
      <c r="H52" s="646"/>
      <c r="I52" s="647"/>
      <c r="J52" s="639" t="e">
        <f>IF(AND(Q52="",#REF!&gt;0,#REF!&lt;5),K52,)</f>
        <v>#REF!</v>
      </c>
      <c r="K52" s="640" t="str">
        <f>IF(D52="","ZZZ9",IF(AND(#REF!&gt;0,#REF!&lt;5),D52&amp;#REF!,D52&amp;"9"))</f>
        <v>ZZZ9</v>
      </c>
      <c r="L52" s="641">
        <f t="shared" si="0"/>
        <v>999</v>
      </c>
      <c r="M52" s="652">
        <f t="shared" si="1"/>
        <v>999</v>
      </c>
      <c r="N52" s="649"/>
      <c r="O52" s="644"/>
      <c r="P52" s="643">
        <f t="shared" si="2"/>
        <v>999</v>
      </c>
      <c r="Q52" s="644"/>
    </row>
    <row r="53" spans="1:17" s="645" customFormat="1" ht="18.899999999999999" customHeight="1" x14ac:dyDescent="0.25">
      <c r="A53" s="633">
        <v>47</v>
      </c>
      <c r="B53" s="634"/>
      <c r="C53" s="634"/>
      <c r="D53" s="635"/>
      <c r="E53" s="636"/>
      <c r="F53" s="644"/>
      <c r="G53" s="644"/>
      <c r="H53" s="646"/>
      <c r="I53" s="647"/>
      <c r="J53" s="639" t="e">
        <f>IF(AND(Q53="",#REF!&gt;0,#REF!&lt;5),K53,)</f>
        <v>#REF!</v>
      </c>
      <c r="K53" s="640" t="str">
        <f>IF(D53="","ZZZ9",IF(AND(#REF!&gt;0,#REF!&lt;5),D53&amp;#REF!,D53&amp;"9"))</f>
        <v>ZZZ9</v>
      </c>
      <c r="L53" s="641">
        <f t="shared" si="0"/>
        <v>999</v>
      </c>
      <c r="M53" s="652">
        <f t="shared" si="1"/>
        <v>999</v>
      </c>
      <c r="N53" s="649"/>
      <c r="O53" s="644"/>
      <c r="P53" s="643">
        <f t="shared" si="2"/>
        <v>999</v>
      </c>
      <c r="Q53" s="644"/>
    </row>
    <row r="54" spans="1:17" s="645" customFormat="1" ht="18.899999999999999" customHeight="1" x14ac:dyDescent="0.25">
      <c r="A54" s="633">
        <v>48</v>
      </c>
      <c r="B54" s="634"/>
      <c r="C54" s="634"/>
      <c r="D54" s="635"/>
      <c r="E54" s="636"/>
      <c r="F54" s="644"/>
      <c r="G54" s="644"/>
      <c r="H54" s="646"/>
      <c r="I54" s="647"/>
      <c r="J54" s="639" t="e">
        <f>IF(AND(Q54="",#REF!&gt;0,#REF!&lt;5),K54,)</f>
        <v>#REF!</v>
      </c>
      <c r="K54" s="640" t="str">
        <f>IF(D54="","ZZZ9",IF(AND(#REF!&gt;0,#REF!&lt;5),D54&amp;#REF!,D54&amp;"9"))</f>
        <v>ZZZ9</v>
      </c>
      <c r="L54" s="641">
        <f t="shared" si="0"/>
        <v>999</v>
      </c>
      <c r="M54" s="652">
        <f t="shared" si="1"/>
        <v>999</v>
      </c>
      <c r="N54" s="649"/>
      <c r="O54" s="644"/>
      <c r="P54" s="643">
        <f t="shared" si="2"/>
        <v>999</v>
      </c>
      <c r="Q54" s="644"/>
    </row>
    <row r="55" spans="1:17" s="645" customFormat="1" ht="18.899999999999999" customHeight="1" x14ac:dyDescent="0.25">
      <c r="A55" s="633">
        <v>49</v>
      </c>
      <c r="B55" s="634"/>
      <c r="C55" s="634"/>
      <c r="D55" s="635"/>
      <c r="E55" s="636"/>
      <c r="F55" s="644"/>
      <c r="G55" s="644"/>
      <c r="H55" s="646"/>
      <c r="I55" s="647"/>
      <c r="J55" s="639" t="e">
        <f>IF(AND(Q55="",#REF!&gt;0,#REF!&lt;5),K55,)</f>
        <v>#REF!</v>
      </c>
      <c r="K55" s="640" t="str">
        <f>IF(D55="","ZZZ9",IF(AND(#REF!&gt;0,#REF!&lt;5),D55&amp;#REF!,D55&amp;"9"))</f>
        <v>ZZZ9</v>
      </c>
      <c r="L55" s="641">
        <f t="shared" si="0"/>
        <v>999</v>
      </c>
      <c r="M55" s="652">
        <f t="shared" si="1"/>
        <v>999</v>
      </c>
      <c r="N55" s="649"/>
      <c r="O55" s="644"/>
      <c r="P55" s="643">
        <f t="shared" si="2"/>
        <v>999</v>
      </c>
      <c r="Q55" s="644"/>
    </row>
    <row r="56" spans="1:17" s="645" customFormat="1" ht="18.899999999999999" customHeight="1" x14ac:dyDescent="0.25">
      <c r="A56" s="633">
        <v>50</v>
      </c>
      <c r="B56" s="634"/>
      <c r="C56" s="634"/>
      <c r="D56" s="635"/>
      <c r="E56" s="636"/>
      <c r="F56" s="644"/>
      <c r="G56" s="644"/>
      <c r="H56" s="646"/>
      <c r="I56" s="647"/>
      <c r="J56" s="639" t="e">
        <f>IF(AND(Q56="",#REF!&gt;0,#REF!&lt;5),K56,)</f>
        <v>#REF!</v>
      </c>
      <c r="K56" s="640" t="str">
        <f>IF(D56="","ZZZ9",IF(AND(#REF!&gt;0,#REF!&lt;5),D56&amp;#REF!,D56&amp;"9"))</f>
        <v>ZZZ9</v>
      </c>
      <c r="L56" s="641">
        <f t="shared" si="0"/>
        <v>999</v>
      </c>
      <c r="M56" s="652">
        <f t="shared" si="1"/>
        <v>999</v>
      </c>
      <c r="N56" s="649"/>
      <c r="O56" s="644"/>
      <c r="P56" s="643">
        <f t="shared" si="2"/>
        <v>999</v>
      </c>
      <c r="Q56" s="644"/>
    </row>
    <row r="57" spans="1:17" s="645" customFormat="1" ht="18.899999999999999" customHeight="1" x14ac:dyDescent="0.25">
      <c r="A57" s="633">
        <v>51</v>
      </c>
      <c r="B57" s="634"/>
      <c r="C57" s="634"/>
      <c r="D57" s="635"/>
      <c r="E57" s="636"/>
      <c r="F57" s="644"/>
      <c r="G57" s="644"/>
      <c r="H57" s="646"/>
      <c r="I57" s="647"/>
      <c r="J57" s="639" t="e">
        <f>IF(AND(Q57="",#REF!&gt;0,#REF!&lt;5),K57,)</f>
        <v>#REF!</v>
      </c>
      <c r="K57" s="640" t="str">
        <f>IF(D57="","ZZZ9",IF(AND(#REF!&gt;0,#REF!&lt;5),D57&amp;#REF!,D57&amp;"9"))</f>
        <v>ZZZ9</v>
      </c>
      <c r="L57" s="641">
        <f t="shared" si="0"/>
        <v>999</v>
      </c>
      <c r="M57" s="652">
        <f t="shared" si="1"/>
        <v>999</v>
      </c>
      <c r="N57" s="649"/>
      <c r="O57" s="644"/>
      <c r="P57" s="643">
        <f t="shared" si="2"/>
        <v>999</v>
      </c>
      <c r="Q57" s="644"/>
    </row>
    <row r="58" spans="1:17" s="645" customFormat="1" ht="18.899999999999999" customHeight="1" x14ac:dyDescent="0.25">
      <c r="A58" s="633">
        <v>52</v>
      </c>
      <c r="B58" s="634"/>
      <c r="C58" s="634"/>
      <c r="D58" s="635"/>
      <c r="E58" s="636"/>
      <c r="F58" s="644"/>
      <c r="G58" s="644"/>
      <c r="H58" s="646"/>
      <c r="I58" s="647"/>
      <c r="J58" s="639" t="e">
        <f>IF(AND(Q58="",#REF!&gt;0,#REF!&lt;5),K58,)</f>
        <v>#REF!</v>
      </c>
      <c r="K58" s="640" t="str">
        <f>IF(D58="","ZZZ9",IF(AND(#REF!&gt;0,#REF!&lt;5),D58&amp;#REF!,D58&amp;"9"))</f>
        <v>ZZZ9</v>
      </c>
      <c r="L58" s="641">
        <f t="shared" si="0"/>
        <v>999</v>
      </c>
      <c r="M58" s="652">
        <f t="shared" si="1"/>
        <v>999</v>
      </c>
      <c r="N58" s="649"/>
      <c r="O58" s="644"/>
      <c r="P58" s="643">
        <f t="shared" si="2"/>
        <v>999</v>
      </c>
      <c r="Q58" s="644"/>
    </row>
    <row r="59" spans="1:17" s="645" customFormat="1" ht="18.899999999999999" customHeight="1" x14ac:dyDescent="0.25">
      <c r="A59" s="633">
        <v>53</v>
      </c>
      <c r="B59" s="634"/>
      <c r="C59" s="634"/>
      <c r="D59" s="635"/>
      <c r="E59" s="636"/>
      <c r="F59" s="644"/>
      <c r="G59" s="644"/>
      <c r="H59" s="646"/>
      <c r="I59" s="647"/>
      <c r="J59" s="639" t="e">
        <f>IF(AND(Q59="",#REF!&gt;0,#REF!&lt;5),K59,)</f>
        <v>#REF!</v>
      </c>
      <c r="K59" s="640" t="str">
        <f>IF(D59="","ZZZ9",IF(AND(#REF!&gt;0,#REF!&lt;5),D59&amp;#REF!,D59&amp;"9"))</f>
        <v>ZZZ9</v>
      </c>
      <c r="L59" s="641">
        <f t="shared" si="0"/>
        <v>999</v>
      </c>
      <c r="M59" s="652">
        <f t="shared" si="1"/>
        <v>999</v>
      </c>
      <c r="N59" s="649"/>
      <c r="O59" s="644"/>
      <c r="P59" s="643">
        <f t="shared" si="2"/>
        <v>999</v>
      </c>
      <c r="Q59" s="644"/>
    </row>
    <row r="60" spans="1:17" s="645" customFormat="1" ht="18.899999999999999" customHeight="1" x14ac:dyDescent="0.25">
      <c r="A60" s="633">
        <v>54</v>
      </c>
      <c r="B60" s="634"/>
      <c r="C60" s="634"/>
      <c r="D60" s="635"/>
      <c r="E60" s="636"/>
      <c r="F60" s="644"/>
      <c r="G60" s="644"/>
      <c r="H60" s="646"/>
      <c r="I60" s="647"/>
      <c r="J60" s="639" t="e">
        <f>IF(AND(Q60="",#REF!&gt;0,#REF!&lt;5),K60,)</f>
        <v>#REF!</v>
      </c>
      <c r="K60" s="640" t="str">
        <f>IF(D60="","ZZZ9",IF(AND(#REF!&gt;0,#REF!&lt;5),D60&amp;#REF!,D60&amp;"9"))</f>
        <v>ZZZ9</v>
      </c>
      <c r="L60" s="641">
        <f t="shared" si="0"/>
        <v>999</v>
      </c>
      <c r="M60" s="652">
        <f t="shared" si="1"/>
        <v>999</v>
      </c>
      <c r="N60" s="649"/>
      <c r="O60" s="644"/>
      <c r="P60" s="643">
        <f t="shared" si="2"/>
        <v>999</v>
      </c>
      <c r="Q60" s="644"/>
    </row>
    <row r="61" spans="1:17" s="645" customFormat="1" ht="18.899999999999999" customHeight="1" x14ac:dyDescent="0.25">
      <c r="A61" s="633">
        <v>55</v>
      </c>
      <c r="B61" s="634"/>
      <c r="C61" s="634"/>
      <c r="D61" s="635"/>
      <c r="E61" s="636"/>
      <c r="F61" s="644"/>
      <c r="G61" s="644"/>
      <c r="H61" s="646"/>
      <c r="I61" s="647"/>
      <c r="J61" s="639" t="e">
        <f>IF(AND(Q61="",#REF!&gt;0,#REF!&lt;5),K61,)</f>
        <v>#REF!</v>
      </c>
      <c r="K61" s="640" t="str">
        <f>IF(D61="","ZZZ9",IF(AND(#REF!&gt;0,#REF!&lt;5),D61&amp;#REF!,D61&amp;"9"))</f>
        <v>ZZZ9</v>
      </c>
      <c r="L61" s="641">
        <f t="shared" si="0"/>
        <v>999</v>
      </c>
      <c r="M61" s="652">
        <f t="shared" si="1"/>
        <v>999</v>
      </c>
      <c r="N61" s="649"/>
      <c r="O61" s="644"/>
      <c r="P61" s="643">
        <f t="shared" si="2"/>
        <v>999</v>
      </c>
      <c r="Q61" s="644"/>
    </row>
    <row r="62" spans="1:17" s="645" customFormat="1" ht="18.899999999999999" customHeight="1" x14ac:dyDescent="0.25">
      <c r="A62" s="633">
        <v>56</v>
      </c>
      <c r="B62" s="634"/>
      <c r="C62" s="634"/>
      <c r="D62" s="635"/>
      <c r="E62" s="636"/>
      <c r="F62" s="644"/>
      <c r="G62" s="644"/>
      <c r="H62" s="646"/>
      <c r="I62" s="647"/>
      <c r="J62" s="639" t="e">
        <f>IF(AND(Q62="",#REF!&gt;0,#REF!&lt;5),K62,)</f>
        <v>#REF!</v>
      </c>
      <c r="K62" s="640" t="str">
        <f>IF(D62="","ZZZ9",IF(AND(#REF!&gt;0,#REF!&lt;5),D62&amp;#REF!,D62&amp;"9"))</f>
        <v>ZZZ9</v>
      </c>
      <c r="L62" s="641">
        <f t="shared" si="0"/>
        <v>999</v>
      </c>
      <c r="M62" s="652">
        <f t="shared" si="1"/>
        <v>999</v>
      </c>
      <c r="N62" s="649"/>
      <c r="O62" s="644"/>
      <c r="P62" s="643">
        <f t="shared" si="2"/>
        <v>999</v>
      </c>
      <c r="Q62" s="644"/>
    </row>
    <row r="63" spans="1:17" s="645" customFormat="1" ht="18.899999999999999" customHeight="1" x14ac:dyDescent="0.25">
      <c r="A63" s="633">
        <v>57</v>
      </c>
      <c r="B63" s="634"/>
      <c r="C63" s="634"/>
      <c r="D63" s="635"/>
      <c r="E63" s="636"/>
      <c r="F63" s="644"/>
      <c r="G63" s="644"/>
      <c r="H63" s="646"/>
      <c r="I63" s="647"/>
      <c r="J63" s="639" t="e">
        <f>IF(AND(Q63="",#REF!&gt;0,#REF!&lt;5),K63,)</f>
        <v>#REF!</v>
      </c>
      <c r="K63" s="640" t="str">
        <f>IF(D63="","ZZZ9",IF(AND(#REF!&gt;0,#REF!&lt;5),D63&amp;#REF!,D63&amp;"9"))</f>
        <v>ZZZ9</v>
      </c>
      <c r="L63" s="641">
        <f t="shared" si="0"/>
        <v>999</v>
      </c>
      <c r="M63" s="652">
        <f t="shared" si="1"/>
        <v>999</v>
      </c>
      <c r="N63" s="649"/>
      <c r="O63" s="644"/>
      <c r="P63" s="643">
        <f t="shared" si="2"/>
        <v>999</v>
      </c>
      <c r="Q63" s="644"/>
    </row>
    <row r="64" spans="1:17" s="645" customFormat="1" ht="18.899999999999999" customHeight="1" x14ac:dyDescent="0.25">
      <c r="A64" s="633">
        <v>58</v>
      </c>
      <c r="B64" s="634"/>
      <c r="C64" s="634"/>
      <c r="D64" s="635"/>
      <c r="E64" s="636"/>
      <c r="F64" s="644"/>
      <c r="G64" s="644"/>
      <c r="H64" s="646"/>
      <c r="I64" s="647"/>
      <c r="J64" s="639" t="e">
        <f>IF(AND(Q64="",#REF!&gt;0,#REF!&lt;5),K64,)</f>
        <v>#REF!</v>
      </c>
      <c r="K64" s="640" t="str">
        <f>IF(D64="","ZZZ9",IF(AND(#REF!&gt;0,#REF!&lt;5),D64&amp;#REF!,D64&amp;"9"))</f>
        <v>ZZZ9</v>
      </c>
      <c r="L64" s="641">
        <f t="shared" si="0"/>
        <v>999</v>
      </c>
      <c r="M64" s="652">
        <f t="shared" si="1"/>
        <v>999</v>
      </c>
      <c r="N64" s="649"/>
      <c r="O64" s="644"/>
      <c r="P64" s="643">
        <f t="shared" si="2"/>
        <v>999</v>
      </c>
      <c r="Q64" s="644"/>
    </row>
    <row r="65" spans="1:17" s="645" customFormat="1" ht="18.899999999999999" customHeight="1" x14ac:dyDescent="0.25">
      <c r="A65" s="633">
        <v>59</v>
      </c>
      <c r="B65" s="634"/>
      <c r="C65" s="634"/>
      <c r="D65" s="635"/>
      <c r="E65" s="636"/>
      <c r="F65" s="644"/>
      <c r="G65" s="644"/>
      <c r="H65" s="646"/>
      <c r="I65" s="647"/>
      <c r="J65" s="639" t="e">
        <f>IF(AND(Q65="",#REF!&gt;0,#REF!&lt;5),K65,)</f>
        <v>#REF!</v>
      </c>
      <c r="K65" s="640" t="str">
        <f>IF(D65="","ZZZ9",IF(AND(#REF!&gt;0,#REF!&lt;5),D65&amp;#REF!,D65&amp;"9"))</f>
        <v>ZZZ9</v>
      </c>
      <c r="L65" s="641">
        <f t="shared" si="0"/>
        <v>999</v>
      </c>
      <c r="M65" s="652">
        <f t="shared" si="1"/>
        <v>999</v>
      </c>
      <c r="N65" s="649"/>
      <c r="O65" s="644"/>
      <c r="P65" s="643">
        <f t="shared" si="2"/>
        <v>999</v>
      </c>
      <c r="Q65" s="644"/>
    </row>
    <row r="66" spans="1:17" s="645" customFormat="1" ht="18.899999999999999" customHeight="1" x14ac:dyDescent="0.25">
      <c r="A66" s="633">
        <v>60</v>
      </c>
      <c r="B66" s="634"/>
      <c r="C66" s="634"/>
      <c r="D66" s="635"/>
      <c r="E66" s="636"/>
      <c r="F66" s="644"/>
      <c r="G66" s="644"/>
      <c r="H66" s="646"/>
      <c r="I66" s="647"/>
      <c r="J66" s="639" t="e">
        <f>IF(AND(Q66="",#REF!&gt;0,#REF!&lt;5),K66,)</f>
        <v>#REF!</v>
      </c>
      <c r="K66" s="640" t="str">
        <f>IF(D66="","ZZZ9",IF(AND(#REF!&gt;0,#REF!&lt;5),D66&amp;#REF!,D66&amp;"9"))</f>
        <v>ZZZ9</v>
      </c>
      <c r="L66" s="641">
        <f t="shared" si="0"/>
        <v>999</v>
      </c>
      <c r="M66" s="652">
        <f t="shared" si="1"/>
        <v>999</v>
      </c>
      <c r="N66" s="649"/>
      <c r="O66" s="644"/>
      <c r="P66" s="643">
        <f t="shared" si="2"/>
        <v>999</v>
      </c>
      <c r="Q66" s="644"/>
    </row>
    <row r="67" spans="1:17" s="645" customFormat="1" ht="18.899999999999999" customHeight="1" x14ac:dyDescent="0.25">
      <c r="A67" s="633">
        <v>61</v>
      </c>
      <c r="B67" s="634"/>
      <c r="C67" s="634"/>
      <c r="D67" s="635"/>
      <c r="E67" s="636"/>
      <c r="F67" s="644"/>
      <c r="G67" s="644"/>
      <c r="H67" s="646"/>
      <c r="I67" s="647"/>
      <c r="J67" s="639" t="e">
        <f>IF(AND(Q67="",#REF!&gt;0,#REF!&lt;5),K67,)</f>
        <v>#REF!</v>
      </c>
      <c r="K67" s="640" t="str">
        <f>IF(D67="","ZZZ9",IF(AND(#REF!&gt;0,#REF!&lt;5),D67&amp;#REF!,D67&amp;"9"))</f>
        <v>ZZZ9</v>
      </c>
      <c r="L67" s="641">
        <f t="shared" si="0"/>
        <v>999</v>
      </c>
      <c r="M67" s="652">
        <f t="shared" si="1"/>
        <v>999</v>
      </c>
      <c r="N67" s="649"/>
      <c r="O67" s="644"/>
      <c r="P67" s="643">
        <f t="shared" si="2"/>
        <v>999</v>
      </c>
      <c r="Q67" s="644"/>
    </row>
    <row r="68" spans="1:17" s="645" customFormat="1" ht="18.899999999999999" customHeight="1" x14ac:dyDescent="0.25">
      <c r="A68" s="633">
        <v>62</v>
      </c>
      <c r="B68" s="634"/>
      <c r="C68" s="634"/>
      <c r="D68" s="635"/>
      <c r="E68" s="636"/>
      <c r="F68" s="644"/>
      <c r="G68" s="644"/>
      <c r="H68" s="646"/>
      <c r="I68" s="647"/>
      <c r="J68" s="639" t="e">
        <f>IF(AND(Q68="",#REF!&gt;0,#REF!&lt;5),K68,)</f>
        <v>#REF!</v>
      </c>
      <c r="K68" s="640" t="str">
        <f>IF(D68="","ZZZ9",IF(AND(#REF!&gt;0,#REF!&lt;5),D68&amp;#REF!,D68&amp;"9"))</f>
        <v>ZZZ9</v>
      </c>
      <c r="L68" s="641">
        <f t="shared" si="0"/>
        <v>999</v>
      </c>
      <c r="M68" s="652">
        <f t="shared" si="1"/>
        <v>999</v>
      </c>
      <c r="N68" s="649"/>
      <c r="O68" s="644"/>
      <c r="P68" s="643">
        <f t="shared" si="2"/>
        <v>999</v>
      </c>
      <c r="Q68" s="644"/>
    </row>
    <row r="69" spans="1:17" s="645" customFormat="1" ht="18.899999999999999" customHeight="1" x14ac:dyDescent="0.25">
      <c r="A69" s="633">
        <v>63</v>
      </c>
      <c r="B69" s="634"/>
      <c r="C69" s="634"/>
      <c r="D69" s="635"/>
      <c r="E69" s="636"/>
      <c r="F69" s="644"/>
      <c r="G69" s="644"/>
      <c r="H69" s="646"/>
      <c r="I69" s="647"/>
      <c r="J69" s="639" t="e">
        <f>IF(AND(Q69="",#REF!&gt;0,#REF!&lt;5),K69,)</f>
        <v>#REF!</v>
      </c>
      <c r="K69" s="640" t="str">
        <f>IF(D69="","ZZZ9",IF(AND(#REF!&gt;0,#REF!&lt;5),D69&amp;#REF!,D69&amp;"9"))</f>
        <v>ZZZ9</v>
      </c>
      <c r="L69" s="641">
        <f t="shared" si="0"/>
        <v>999</v>
      </c>
      <c r="M69" s="652">
        <f t="shared" si="1"/>
        <v>999</v>
      </c>
      <c r="N69" s="649"/>
      <c r="O69" s="644"/>
      <c r="P69" s="643">
        <f t="shared" si="2"/>
        <v>999</v>
      </c>
      <c r="Q69" s="644"/>
    </row>
    <row r="70" spans="1:17" s="645" customFormat="1" ht="18.899999999999999" customHeight="1" x14ac:dyDescent="0.25">
      <c r="A70" s="633">
        <v>64</v>
      </c>
      <c r="B70" s="634"/>
      <c r="C70" s="634"/>
      <c r="D70" s="635"/>
      <c r="E70" s="636"/>
      <c r="F70" s="644"/>
      <c r="G70" s="644"/>
      <c r="H70" s="646"/>
      <c r="I70" s="647"/>
      <c r="J70" s="639" t="e">
        <f>IF(AND(Q70="",#REF!&gt;0,#REF!&lt;5),K70,)</f>
        <v>#REF!</v>
      </c>
      <c r="K70" s="640" t="str">
        <f>IF(D70="","ZZZ9",IF(AND(#REF!&gt;0,#REF!&lt;5),D70&amp;#REF!,D70&amp;"9"))</f>
        <v>ZZZ9</v>
      </c>
      <c r="L70" s="641">
        <f t="shared" si="0"/>
        <v>999</v>
      </c>
      <c r="M70" s="652">
        <f t="shared" si="1"/>
        <v>999</v>
      </c>
      <c r="N70" s="649"/>
      <c r="O70" s="644"/>
      <c r="P70" s="643">
        <f t="shared" si="2"/>
        <v>999</v>
      </c>
      <c r="Q70" s="644"/>
    </row>
    <row r="71" spans="1:17" s="645" customFormat="1" ht="18.899999999999999" customHeight="1" x14ac:dyDescent="0.25">
      <c r="A71" s="633">
        <v>65</v>
      </c>
      <c r="B71" s="634"/>
      <c r="C71" s="634"/>
      <c r="D71" s="635"/>
      <c r="E71" s="636"/>
      <c r="F71" s="644"/>
      <c r="G71" s="644"/>
      <c r="H71" s="646"/>
      <c r="I71" s="647"/>
      <c r="J71" s="639" t="e">
        <f>IF(AND(Q71="",#REF!&gt;0,#REF!&lt;5),K71,)</f>
        <v>#REF!</v>
      </c>
      <c r="K71" s="640" t="str">
        <f>IF(D71="","ZZZ9",IF(AND(#REF!&gt;0,#REF!&lt;5),D71&amp;#REF!,D71&amp;"9"))</f>
        <v>ZZZ9</v>
      </c>
      <c r="L71" s="641">
        <f t="shared" si="0"/>
        <v>999</v>
      </c>
      <c r="M71" s="652">
        <f t="shared" si="1"/>
        <v>999</v>
      </c>
      <c r="N71" s="649"/>
      <c r="O71" s="644"/>
      <c r="P71" s="643">
        <f t="shared" si="2"/>
        <v>999</v>
      </c>
      <c r="Q71" s="644"/>
    </row>
    <row r="72" spans="1:17" s="645" customFormat="1" ht="18.899999999999999" customHeight="1" x14ac:dyDescent="0.25">
      <c r="A72" s="633">
        <v>66</v>
      </c>
      <c r="B72" s="634"/>
      <c r="C72" s="634"/>
      <c r="D72" s="635"/>
      <c r="E72" s="636"/>
      <c r="F72" s="644"/>
      <c r="G72" s="644"/>
      <c r="H72" s="646"/>
      <c r="I72" s="647"/>
      <c r="J72" s="639" t="e">
        <f>IF(AND(Q72="",#REF!&gt;0,#REF!&lt;5),K72,)</f>
        <v>#REF!</v>
      </c>
      <c r="K72" s="640" t="str">
        <f>IF(D72="","ZZZ9",IF(AND(#REF!&gt;0,#REF!&lt;5),D72&amp;#REF!,D72&amp;"9"))</f>
        <v>ZZZ9</v>
      </c>
      <c r="L72" s="641">
        <f t="shared" si="0"/>
        <v>999</v>
      </c>
      <c r="M72" s="652">
        <f t="shared" si="1"/>
        <v>999</v>
      </c>
      <c r="N72" s="649"/>
      <c r="O72" s="644"/>
      <c r="P72" s="643">
        <f t="shared" si="2"/>
        <v>999</v>
      </c>
      <c r="Q72" s="644"/>
    </row>
    <row r="73" spans="1:17" s="645" customFormat="1" ht="18.899999999999999" customHeight="1" x14ac:dyDescent="0.25">
      <c r="A73" s="633">
        <v>67</v>
      </c>
      <c r="B73" s="634"/>
      <c r="C73" s="634"/>
      <c r="D73" s="635"/>
      <c r="E73" s="636"/>
      <c r="F73" s="644"/>
      <c r="G73" s="644"/>
      <c r="H73" s="646"/>
      <c r="I73" s="647"/>
      <c r="J73" s="639" t="e">
        <f>IF(AND(Q73="",#REF!&gt;0,#REF!&lt;5),K73,)</f>
        <v>#REF!</v>
      </c>
      <c r="K73" s="640" t="str">
        <f>IF(D73="","ZZZ9",IF(AND(#REF!&gt;0,#REF!&lt;5),D73&amp;#REF!,D73&amp;"9"))</f>
        <v>ZZZ9</v>
      </c>
      <c r="L73" s="641">
        <f t="shared" si="0"/>
        <v>999</v>
      </c>
      <c r="M73" s="652">
        <f t="shared" si="1"/>
        <v>999</v>
      </c>
      <c r="N73" s="649"/>
      <c r="O73" s="644"/>
      <c r="P73" s="643">
        <f t="shared" si="2"/>
        <v>999</v>
      </c>
      <c r="Q73" s="644"/>
    </row>
    <row r="74" spans="1:17" s="645" customFormat="1" ht="18.899999999999999" customHeight="1" x14ac:dyDescent="0.25">
      <c r="A74" s="633">
        <v>68</v>
      </c>
      <c r="B74" s="634"/>
      <c r="C74" s="634"/>
      <c r="D74" s="635"/>
      <c r="E74" s="636"/>
      <c r="F74" s="644"/>
      <c r="G74" s="644"/>
      <c r="H74" s="646"/>
      <c r="I74" s="647"/>
      <c r="J74" s="639" t="e">
        <f>IF(AND(Q74="",#REF!&gt;0,#REF!&lt;5),K74,)</f>
        <v>#REF!</v>
      </c>
      <c r="K74" s="640" t="str">
        <f>IF(D74="","ZZZ9",IF(AND(#REF!&gt;0,#REF!&lt;5),D74&amp;#REF!,D74&amp;"9"))</f>
        <v>ZZZ9</v>
      </c>
      <c r="L74" s="641">
        <f t="shared" si="0"/>
        <v>999</v>
      </c>
      <c r="M74" s="652">
        <f t="shared" si="1"/>
        <v>999</v>
      </c>
      <c r="N74" s="649"/>
      <c r="O74" s="644"/>
      <c r="P74" s="643">
        <f t="shared" si="2"/>
        <v>999</v>
      </c>
      <c r="Q74" s="644"/>
    </row>
    <row r="75" spans="1:17" s="645" customFormat="1" ht="18.899999999999999" customHeight="1" x14ac:dyDescent="0.25">
      <c r="A75" s="633">
        <v>69</v>
      </c>
      <c r="B75" s="634"/>
      <c r="C75" s="634"/>
      <c r="D75" s="635"/>
      <c r="E75" s="636"/>
      <c r="F75" s="644"/>
      <c r="G75" s="644"/>
      <c r="H75" s="646"/>
      <c r="I75" s="647"/>
      <c r="J75" s="639" t="e">
        <f>IF(AND(Q75="",#REF!&gt;0,#REF!&lt;5),K75,)</f>
        <v>#REF!</v>
      </c>
      <c r="K75" s="640" t="str">
        <f>IF(D75="","ZZZ9",IF(AND(#REF!&gt;0,#REF!&lt;5),D75&amp;#REF!,D75&amp;"9"))</f>
        <v>ZZZ9</v>
      </c>
      <c r="L75" s="641">
        <f t="shared" si="0"/>
        <v>999</v>
      </c>
      <c r="M75" s="652">
        <f t="shared" si="1"/>
        <v>999</v>
      </c>
      <c r="N75" s="649"/>
      <c r="O75" s="644"/>
      <c r="P75" s="643">
        <f t="shared" si="2"/>
        <v>999</v>
      </c>
      <c r="Q75" s="644"/>
    </row>
    <row r="76" spans="1:17" s="645" customFormat="1" ht="18.899999999999999" customHeight="1" x14ac:dyDescent="0.25">
      <c r="A76" s="633">
        <v>70</v>
      </c>
      <c r="B76" s="634"/>
      <c r="C76" s="634"/>
      <c r="D76" s="635"/>
      <c r="E76" s="636"/>
      <c r="F76" s="644"/>
      <c r="G76" s="644"/>
      <c r="H76" s="646"/>
      <c r="I76" s="647"/>
      <c r="J76" s="639" t="e">
        <f>IF(AND(Q76="",#REF!&gt;0,#REF!&lt;5),K76,)</f>
        <v>#REF!</v>
      </c>
      <c r="K76" s="640" t="str">
        <f>IF(D76="","ZZZ9",IF(AND(#REF!&gt;0,#REF!&lt;5),D76&amp;#REF!,D76&amp;"9"))</f>
        <v>ZZZ9</v>
      </c>
      <c r="L76" s="641">
        <f t="shared" si="0"/>
        <v>999</v>
      </c>
      <c r="M76" s="652">
        <f t="shared" si="1"/>
        <v>999</v>
      </c>
      <c r="N76" s="649"/>
      <c r="O76" s="644"/>
      <c r="P76" s="643">
        <f t="shared" si="2"/>
        <v>999</v>
      </c>
      <c r="Q76" s="644"/>
    </row>
    <row r="77" spans="1:17" s="645" customFormat="1" ht="18.899999999999999" customHeight="1" x14ac:dyDescent="0.25">
      <c r="A77" s="633">
        <v>71</v>
      </c>
      <c r="B77" s="634"/>
      <c r="C77" s="634"/>
      <c r="D77" s="635"/>
      <c r="E77" s="636"/>
      <c r="F77" s="644"/>
      <c r="G77" s="644"/>
      <c r="H77" s="646"/>
      <c r="I77" s="647"/>
      <c r="J77" s="639" t="e">
        <f>IF(AND(Q77="",#REF!&gt;0,#REF!&lt;5),K77,)</f>
        <v>#REF!</v>
      </c>
      <c r="K77" s="640" t="str">
        <f>IF(D77="","ZZZ9",IF(AND(#REF!&gt;0,#REF!&lt;5),D77&amp;#REF!,D77&amp;"9"))</f>
        <v>ZZZ9</v>
      </c>
      <c r="L77" s="641">
        <f t="shared" si="0"/>
        <v>999</v>
      </c>
      <c r="M77" s="652">
        <f t="shared" si="1"/>
        <v>999</v>
      </c>
      <c r="N77" s="649"/>
      <c r="O77" s="644"/>
      <c r="P77" s="643">
        <f t="shared" si="2"/>
        <v>999</v>
      </c>
      <c r="Q77" s="644"/>
    </row>
    <row r="78" spans="1:17" s="645" customFormat="1" ht="18.899999999999999" customHeight="1" x14ac:dyDescent="0.25">
      <c r="A78" s="633">
        <v>72</v>
      </c>
      <c r="B78" s="634"/>
      <c r="C78" s="634"/>
      <c r="D78" s="635"/>
      <c r="E78" s="636"/>
      <c r="F78" s="644"/>
      <c r="G78" s="644"/>
      <c r="H78" s="646"/>
      <c r="I78" s="647"/>
      <c r="J78" s="639" t="e">
        <f>IF(AND(Q78="",#REF!&gt;0,#REF!&lt;5),K78,)</f>
        <v>#REF!</v>
      </c>
      <c r="K78" s="640" t="str">
        <f>IF(D78="","ZZZ9",IF(AND(#REF!&gt;0,#REF!&lt;5),D78&amp;#REF!,D78&amp;"9"))</f>
        <v>ZZZ9</v>
      </c>
      <c r="L78" s="641">
        <f t="shared" si="0"/>
        <v>999</v>
      </c>
      <c r="M78" s="652">
        <f t="shared" si="1"/>
        <v>999</v>
      </c>
      <c r="N78" s="649"/>
      <c r="O78" s="644"/>
      <c r="P78" s="643">
        <f t="shared" si="2"/>
        <v>999</v>
      </c>
      <c r="Q78" s="644"/>
    </row>
    <row r="79" spans="1:17" s="645" customFormat="1" ht="18.899999999999999" customHeight="1" x14ac:dyDescent="0.25">
      <c r="A79" s="633">
        <v>73</v>
      </c>
      <c r="B79" s="634"/>
      <c r="C79" s="634"/>
      <c r="D79" s="635"/>
      <c r="E79" s="636"/>
      <c r="F79" s="644"/>
      <c r="G79" s="644"/>
      <c r="H79" s="646"/>
      <c r="I79" s="647"/>
      <c r="J79" s="639" t="e">
        <f>IF(AND(Q79="",#REF!&gt;0,#REF!&lt;5),K79,)</f>
        <v>#REF!</v>
      </c>
      <c r="K79" s="640" t="str">
        <f>IF(D79="","ZZZ9",IF(AND(#REF!&gt;0,#REF!&lt;5),D79&amp;#REF!,D79&amp;"9"))</f>
        <v>ZZZ9</v>
      </c>
      <c r="L79" s="641">
        <f t="shared" si="0"/>
        <v>999</v>
      </c>
      <c r="M79" s="652">
        <f t="shared" si="1"/>
        <v>999</v>
      </c>
      <c r="N79" s="649"/>
      <c r="O79" s="644"/>
      <c r="P79" s="643">
        <f t="shared" si="2"/>
        <v>999</v>
      </c>
      <c r="Q79" s="644"/>
    </row>
    <row r="80" spans="1:17" s="645" customFormat="1" ht="18.899999999999999" customHeight="1" x14ac:dyDescent="0.25">
      <c r="A80" s="633">
        <v>74</v>
      </c>
      <c r="B80" s="634"/>
      <c r="C80" s="634"/>
      <c r="D80" s="635"/>
      <c r="E80" s="636"/>
      <c r="F80" s="644"/>
      <c r="G80" s="644"/>
      <c r="H80" s="646"/>
      <c r="I80" s="647"/>
      <c r="J80" s="639" t="e">
        <f>IF(AND(Q80="",#REF!&gt;0,#REF!&lt;5),K80,)</f>
        <v>#REF!</v>
      </c>
      <c r="K80" s="640" t="str">
        <f>IF(D80="","ZZZ9",IF(AND(#REF!&gt;0,#REF!&lt;5),D80&amp;#REF!,D80&amp;"9"))</f>
        <v>ZZZ9</v>
      </c>
      <c r="L80" s="641">
        <f t="shared" si="0"/>
        <v>999</v>
      </c>
      <c r="M80" s="652">
        <f t="shared" si="1"/>
        <v>999</v>
      </c>
      <c r="N80" s="649"/>
      <c r="O80" s="644"/>
      <c r="P80" s="643">
        <f t="shared" si="2"/>
        <v>999</v>
      </c>
      <c r="Q80" s="644"/>
    </row>
    <row r="81" spans="1:17" s="645" customFormat="1" ht="18.899999999999999" customHeight="1" x14ac:dyDescent="0.25">
      <c r="A81" s="633">
        <v>75</v>
      </c>
      <c r="B81" s="634"/>
      <c r="C81" s="634"/>
      <c r="D81" s="635"/>
      <c r="E81" s="636"/>
      <c r="F81" s="644"/>
      <c r="G81" s="644"/>
      <c r="H81" s="646"/>
      <c r="I81" s="647"/>
      <c r="J81" s="639" t="e">
        <f>IF(AND(Q81="",#REF!&gt;0,#REF!&lt;5),K81,)</f>
        <v>#REF!</v>
      </c>
      <c r="K81" s="640" t="str">
        <f>IF(D81="","ZZZ9",IF(AND(#REF!&gt;0,#REF!&lt;5),D81&amp;#REF!,D81&amp;"9"))</f>
        <v>ZZZ9</v>
      </c>
      <c r="L81" s="641">
        <f t="shared" si="0"/>
        <v>999</v>
      </c>
      <c r="M81" s="652">
        <f t="shared" si="1"/>
        <v>999</v>
      </c>
      <c r="N81" s="649"/>
      <c r="O81" s="644"/>
      <c r="P81" s="643">
        <f t="shared" si="2"/>
        <v>999</v>
      </c>
      <c r="Q81" s="644"/>
    </row>
    <row r="82" spans="1:17" s="645" customFormat="1" ht="18.899999999999999" customHeight="1" x14ac:dyDescent="0.25">
      <c r="A82" s="633">
        <v>76</v>
      </c>
      <c r="B82" s="634"/>
      <c r="C82" s="634"/>
      <c r="D82" s="635"/>
      <c r="E82" s="636"/>
      <c r="F82" s="644"/>
      <c r="G82" s="644"/>
      <c r="H82" s="646"/>
      <c r="I82" s="647"/>
      <c r="J82" s="639" t="e">
        <f>IF(AND(Q82="",#REF!&gt;0,#REF!&lt;5),K82,)</f>
        <v>#REF!</v>
      </c>
      <c r="K82" s="640" t="str">
        <f>IF(D82="","ZZZ9",IF(AND(#REF!&gt;0,#REF!&lt;5),D82&amp;#REF!,D82&amp;"9"))</f>
        <v>ZZZ9</v>
      </c>
      <c r="L82" s="641">
        <f t="shared" si="0"/>
        <v>999</v>
      </c>
      <c r="M82" s="652">
        <f t="shared" si="1"/>
        <v>999</v>
      </c>
      <c r="N82" s="649"/>
      <c r="O82" s="644"/>
      <c r="P82" s="643">
        <f t="shared" si="2"/>
        <v>999</v>
      </c>
      <c r="Q82" s="644"/>
    </row>
    <row r="83" spans="1:17" s="645" customFormat="1" ht="18.899999999999999" customHeight="1" x14ac:dyDescent="0.25">
      <c r="A83" s="633">
        <v>77</v>
      </c>
      <c r="B83" s="634"/>
      <c r="C83" s="634"/>
      <c r="D83" s="635"/>
      <c r="E83" s="636"/>
      <c r="F83" s="644"/>
      <c r="G83" s="644"/>
      <c r="H83" s="646"/>
      <c r="I83" s="647"/>
      <c r="J83" s="639" t="e">
        <f>IF(AND(Q83="",#REF!&gt;0,#REF!&lt;5),K83,)</f>
        <v>#REF!</v>
      </c>
      <c r="K83" s="640" t="str">
        <f>IF(D83="","ZZZ9",IF(AND(#REF!&gt;0,#REF!&lt;5),D83&amp;#REF!,D83&amp;"9"))</f>
        <v>ZZZ9</v>
      </c>
      <c r="L83" s="641">
        <f t="shared" si="0"/>
        <v>999</v>
      </c>
      <c r="M83" s="652">
        <f t="shared" si="1"/>
        <v>999</v>
      </c>
      <c r="N83" s="649"/>
      <c r="O83" s="644"/>
      <c r="P83" s="643">
        <f t="shared" si="2"/>
        <v>999</v>
      </c>
      <c r="Q83" s="644"/>
    </row>
    <row r="84" spans="1:17" s="645" customFormat="1" ht="18.899999999999999" customHeight="1" x14ac:dyDescent="0.25">
      <c r="A84" s="633">
        <v>78</v>
      </c>
      <c r="B84" s="634"/>
      <c r="C84" s="634"/>
      <c r="D84" s="635"/>
      <c r="E84" s="636"/>
      <c r="F84" s="644"/>
      <c r="G84" s="644"/>
      <c r="H84" s="646"/>
      <c r="I84" s="647"/>
      <c r="J84" s="639" t="e">
        <f>IF(AND(Q84="",#REF!&gt;0,#REF!&lt;5),K84,)</f>
        <v>#REF!</v>
      </c>
      <c r="K84" s="640" t="str">
        <f>IF(D84="","ZZZ9",IF(AND(#REF!&gt;0,#REF!&lt;5),D84&amp;#REF!,D84&amp;"9"))</f>
        <v>ZZZ9</v>
      </c>
      <c r="L84" s="641">
        <f t="shared" si="0"/>
        <v>999</v>
      </c>
      <c r="M84" s="652">
        <f t="shared" si="1"/>
        <v>999</v>
      </c>
      <c r="N84" s="649"/>
      <c r="O84" s="644"/>
      <c r="P84" s="643">
        <f t="shared" si="2"/>
        <v>999</v>
      </c>
      <c r="Q84" s="644"/>
    </row>
    <row r="85" spans="1:17" s="645" customFormat="1" ht="18.899999999999999" customHeight="1" x14ac:dyDescent="0.25">
      <c r="A85" s="633">
        <v>79</v>
      </c>
      <c r="B85" s="634"/>
      <c r="C85" s="634"/>
      <c r="D85" s="635"/>
      <c r="E85" s="636"/>
      <c r="F85" s="644"/>
      <c r="G85" s="644"/>
      <c r="H85" s="646"/>
      <c r="I85" s="647"/>
      <c r="J85" s="639" t="e">
        <f>IF(AND(Q85="",#REF!&gt;0,#REF!&lt;5),K85,)</f>
        <v>#REF!</v>
      </c>
      <c r="K85" s="640" t="str">
        <f>IF(D85="","ZZZ9",IF(AND(#REF!&gt;0,#REF!&lt;5),D85&amp;#REF!,D85&amp;"9"))</f>
        <v>ZZZ9</v>
      </c>
      <c r="L85" s="641">
        <f t="shared" si="0"/>
        <v>999</v>
      </c>
      <c r="M85" s="652">
        <f t="shared" si="1"/>
        <v>999</v>
      </c>
      <c r="N85" s="649"/>
      <c r="O85" s="644"/>
      <c r="P85" s="643">
        <f t="shared" si="2"/>
        <v>999</v>
      </c>
      <c r="Q85" s="644"/>
    </row>
    <row r="86" spans="1:17" s="645" customFormat="1" ht="18.899999999999999" customHeight="1" x14ac:dyDescent="0.25">
      <c r="A86" s="633">
        <v>80</v>
      </c>
      <c r="B86" s="634"/>
      <c r="C86" s="634"/>
      <c r="D86" s="635"/>
      <c r="E86" s="636"/>
      <c r="F86" s="644"/>
      <c r="G86" s="644"/>
      <c r="H86" s="646"/>
      <c r="I86" s="647"/>
      <c r="J86" s="639" t="e">
        <f>IF(AND(Q86="",#REF!&gt;0,#REF!&lt;5),K86,)</f>
        <v>#REF!</v>
      </c>
      <c r="K86" s="640" t="str">
        <f>IF(D86="","ZZZ9",IF(AND(#REF!&gt;0,#REF!&lt;5),D86&amp;#REF!,D86&amp;"9"))</f>
        <v>ZZZ9</v>
      </c>
      <c r="L86" s="641">
        <f t="shared" si="0"/>
        <v>999</v>
      </c>
      <c r="M86" s="652">
        <f t="shared" si="1"/>
        <v>999</v>
      </c>
      <c r="N86" s="649"/>
      <c r="O86" s="644"/>
      <c r="P86" s="643">
        <f t="shared" si="2"/>
        <v>999</v>
      </c>
      <c r="Q86" s="644"/>
    </row>
    <row r="87" spans="1:17" s="645" customFormat="1" ht="18.899999999999999" customHeight="1" x14ac:dyDescent="0.25">
      <c r="A87" s="633">
        <v>81</v>
      </c>
      <c r="B87" s="634"/>
      <c r="C87" s="634"/>
      <c r="D87" s="635"/>
      <c r="E87" s="636"/>
      <c r="F87" s="644"/>
      <c r="G87" s="644"/>
      <c r="H87" s="646"/>
      <c r="I87" s="647"/>
      <c r="J87" s="639" t="e">
        <f>IF(AND(Q87="",#REF!&gt;0,#REF!&lt;5),K87,)</f>
        <v>#REF!</v>
      </c>
      <c r="K87" s="640" t="str">
        <f>IF(D87="","ZZZ9",IF(AND(#REF!&gt;0,#REF!&lt;5),D87&amp;#REF!,D87&amp;"9"))</f>
        <v>ZZZ9</v>
      </c>
      <c r="L87" s="641">
        <f t="shared" si="0"/>
        <v>999</v>
      </c>
      <c r="M87" s="652">
        <f t="shared" si="1"/>
        <v>999</v>
      </c>
      <c r="N87" s="649"/>
      <c r="O87" s="644"/>
      <c r="P87" s="643">
        <f t="shared" si="2"/>
        <v>999</v>
      </c>
      <c r="Q87" s="644"/>
    </row>
    <row r="88" spans="1:17" s="645" customFormat="1" ht="18.899999999999999" customHeight="1" x14ac:dyDescent="0.25">
      <c r="A88" s="633">
        <v>82</v>
      </c>
      <c r="B88" s="634"/>
      <c r="C88" s="634"/>
      <c r="D88" s="635"/>
      <c r="E88" s="636"/>
      <c r="F88" s="644"/>
      <c r="G88" s="644"/>
      <c r="H88" s="646"/>
      <c r="I88" s="647"/>
      <c r="J88" s="639" t="e">
        <f>IF(AND(Q88="",#REF!&gt;0,#REF!&lt;5),K88,)</f>
        <v>#REF!</v>
      </c>
      <c r="K88" s="640" t="str">
        <f>IF(D88="","ZZZ9",IF(AND(#REF!&gt;0,#REF!&lt;5),D88&amp;#REF!,D88&amp;"9"))</f>
        <v>ZZZ9</v>
      </c>
      <c r="L88" s="641">
        <f t="shared" si="0"/>
        <v>999</v>
      </c>
      <c r="M88" s="652">
        <f t="shared" si="1"/>
        <v>999</v>
      </c>
      <c r="N88" s="649"/>
      <c r="O88" s="644"/>
      <c r="P88" s="643">
        <f t="shared" si="2"/>
        <v>999</v>
      </c>
      <c r="Q88" s="644"/>
    </row>
    <row r="89" spans="1:17" s="645" customFormat="1" ht="18.899999999999999" customHeight="1" x14ac:dyDescent="0.25">
      <c r="A89" s="633">
        <v>83</v>
      </c>
      <c r="B89" s="634"/>
      <c r="C89" s="634"/>
      <c r="D89" s="635"/>
      <c r="E89" s="636"/>
      <c r="F89" s="644"/>
      <c r="G89" s="644"/>
      <c r="H89" s="646"/>
      <c r="I89" s="647"/>
      <c r="J89" s="639" t="e">
        <f>IF(AND(Q89="",#REF!&gt;0,#REF!&lt;5),K89,)</f>
        <v>#REF!</v>
      </c>
      <c r="K89" s="640" t="str">
        <f>IF(D89="","ZZZ9",IF(AND(#REF!&gt;0,#REF!&lt;5),D89&amp;#REF!,D89&amp;"9"))</f>
        <v>ZZZ9</v>
      </c>
      <c r="L89" s="641">
        <f t="shared" si="0"/>
        <v>999</v>
      </c>
      <c r="M89" s="652">
        <f t="shared" si="1"/>
        <v>999</v>
      </c>
      <c r="N89" s="649"/>
      <c r="O89" s="644"/>
      <c r="P89" s="643">
        <f t="shared" si="2"/>
        <v>999</v>
      </c>
      <c r="Q89" s="644"/>
    </row>
    <row r="90" spans="1:17" s="645" customFormat="1" ht="18.899999999999999" customHeight="1" x14ac:dyDescent="0.25">
      <c r="A90" s="633">
        <v>84</v>
      </c>
      <c r="B90" s="634"/>
      <c r="C90" s="634"/>
      <c r="D90" s="635"/>
      <c r="E90" s="636"/>
      <c r="F90" s="644"/>
      <c r="G90" s="644"/>
      <c r="H90" s="646"/>
      <c r="I90" s="647"/>
      <c r="J90" s="639" t="e">
        <f>IF(AND(Q90="",#REF!&gt;0,#REF!&lt;5),K90,)</f>
        <v>#REF!</v>
      </c>
      <c r="K90" s="640" t="str">
        <f>IF(D90="","ZZZ9",IF(AND(#REF!&gt;0,#REF!&lt;5),D90&amp;#REF!,D90&amp;"9"))</f>
        <v>ZZZ9</v>
      </c>
      <c r="L90" s="641">
        <f t="shared" si="0"/>
        <v>999</v>
      </c>
      <c r="M90" s="652">
        <f t="shared" si="1"/>
        <v>999</v>
      </c>
      <c r="N90" s="649"/>
      <c r="O90" s="644"/>
      <c r="P90" s="643">
        <f t="shared" si="2"/>
        <v>999</v>
      </c>
      <c r="Q90" s="644"/>
    </row>
    <row r="91" spans="1:17" s="645" customFormat="1" ht="18.899999999999999" customHeight="1" x14ac:dyDescent="0.25">
      <c r="A91" s="633">
        <v>85</v>
      </c>
      <c r="B91" s="634"/>
      <c r="C91" s="634"/>
      <c r="D91" s="635"/>
      <c r="E91" s="636"/>
      <c r="F91" s="644"/>
      <c r="G91" s="644"/>
      <c r="H91" s="646"/>
      <c r="I91" s="647"/>
      <c r="J91" s="639" t="e">
        <f>IF(AND(Q91="",#REF!&gt;0,#REF!&lt;5),K91,)</f>
        <v>#REF!</v>
      </c>
      <c r="K91" s="640" t="str">
        <f>IF(D91="","ZZZ9",IF(AND(#REF!&gt;0,#REF!&lt;5),D91&amp;#REF!,D91&amp;"9"))</f>
        <v>ZZZ9</v>
      </c>
      <c r="L91" s="641">
        <f t="shared" si="0"/>
        <v>999</v>
      </c>
      <c r="M91" s="652">
        <f t="shared" si="1"/>
        <v>999</v>
      </c>
      <c r="N91" s="649"/>
      <c r="O91" s="644"/>
      <c r="P91" s="643">
        <f t="shared" si="2"/>
        <v>999</v>
      </c>
      <c r="Q91" s="644"/>
    </row>
    <row r="92" spans="1:17" s="645" customFormat="1" ht="18.899999999999999" customHeight="1" x14ac:dyDescent="0.25">
      <c r="A92" s="633">
        <v>86</v>
      </c>
      <c r="B92" s="634"/>
      <c r="C92" s="634"/>
      <c r="D92" s="635"/>
      <c r="E92" s="636"/>
      <c r="F92" s="644"/>
      <c r="G92" s="644"/>
      <c r="H92" s="646"/>
      <c r="I92" s="647"/>
      <c r="J92" s="639" t="e">
        <f>IF(AND(Q92="",#REF!&gt;0,#REF!&lt;5),K92,)</f>
        <v>#REF!</v>
      </c>
      <c r="K92" s="640" t="str">
        <f>IF(D92="","ZZZ9",IF(AND(#REF!&gt;0,#REF!&lt;5),D92&amp;#REF!,D92&amp;"9"))</f>
        <v>ZZZ9</v>
      </c>
      <c r="L92" s="641">
        <f t="shared" si="0"/>
        <v>999</v>
      </c>
      <c r="M92" s="652">
        <f t="shared" si="1"/>
        <v>999</v>
      </c>
      <c r="N92" s="649"/>
      <c r="O92" s="644"/>
      <c r="P92" s="643">
        <f t="shared" si="2"/>
        <v>999</v>
      </c>
      <c r="Q92" s="644"/>
    </row>
    <row r="93" spans="1:17" s="645" customFormat="1" ht="18.899999999999999" customHeight="1" x14ac:dyDescent="0.25">
      <c r="A93" s="633">
        <v>87</v>
      </c>
      <c r="B93" s="634"/>
      <c r="C93" s="634"/>
      <c r="D93" s="635"/>
      <c r="E93" s="636"/>
      <c r="F93" s="644"/>
      <c r="G93" s="644"/>
      <c r="H93" s="646"/>
      <c r="I93" s="647"/>
      <c r="J93" s="639" t="e">
        <f>IF(AND(Q93="",#REF!&gt;0,#REF!&lt;5),K93,)</f>
        <v>#REF!</v>
      </c>
      <c r="K93" s="640" t="str">
        <f>IF(D93="","ZZZ9",IF(AND(#REF!&gt;0,#REF!&lt;5),D93&amp;#REF!,D93&amp;"9"))</f>
        <v>ZZZ9</v>
      </c>
      <c r="L93" s="641">
        <f t="shared" si="0"/>
        <v>999</v>
      </c>
      <c r="M93" s="652">
        <f t="shared" si="1"/>
        <v>999</v>
      </c>
      <c r="N93" s="649"/>
      <c r="O93" s="644"/>
      <c r="P93" s="643">
        <f t="shared" si="2"/>
        <v>999</v>
      </c>
      <c r="Q93" s="644"/>
    </row>
    <row r="94" spans="1:17" s="645" customFormat="1" ht="18.899999999999999" customHeight="1" x14ac:dyDescent="0.25">
      <c r="A94" s="633">
        <v>88</v>
      </c>
      <c r="B94" s="634"/>
      <c r="C94" s="634"/>
      <c r="D94" s="635"/>
      <c r="E94" s="636"/>
      <c r="F94" s="644"/>
      <c r="G94" s="644"/>
      <c r="H94" s="646"/>
      <c r="I94" s="647"/>
      <c r="J94" s="639" t="e">
        <f>IF(AND(Q94="",#REF!&gt;0,#REF!&lt;5),K94,)</f>
        <v>#REF!</v>
      </c>
      <c r="K94" s="640" t="str">
        <f>IF(D94="","ZZZ9",IF(AND(#REF!&gt;0,#REF!&lt;5),D94&amp;#REF!,D94&amp;"9"))</f>
        <v>ZZZ9</v>
      </c>
      <c r="L94" s="641">
        <f t="shared" si="0"/>
        <v>999</v>
      </c>
      <c r="M94" s="652">
        <f t="shared" si="1"/>
        <v>999</v>
      </c>
      <c r="N94" s="649"/>
      <c r="O94" s="644"/>
      <c r="P94" s="643">
        <f t="shared" si="2"/>
        <v>999</v>
      </c>
      <c r="Q94" s="644"/>
    </row>
    <row r="95" spans="1:17" s="645" customFormat="1" ht="18.899999999999999" customHeight="1" x14ac:dyDescent="0.25">
      <c r="A95" s="633">
        <v>89</v>
      </c>
      <c r="B95" s="634"/>
      <c r="C95" s="634"/>
      <c r="D95" s="635"/>
      <c r="E95" s="636"/>
      <c r="F95" s="644"/>
      <c r="G95" s="644"/>
      <c r="H95" s="646"/>
      <c r="I95" s="647"/>
      <c r="J95" s="639" t="e">
        <f>IF(AND(Q95="",#REF!&gt;0,#REF!&lt;5),K95,)</f>
        <v>#REF!</v>
      </c>
      <c r="K95" s="640" t="str">
        <f>IF(D95="","ZZZ9",IF(AND(#REF!&gt;0,#REF!&lt;5),D95&amp;#REF!,D95&amp;"9"))</f>
        <v>ZZZ9</v>
      </c>
      <c r="L95" s="641">
        <f t="shared" si="0"/>
        <v>999</v>
      </c>
      <c r="M95" s="652">
        <f t="shared" si="1"/>
        <v>999</v>
      </c>
      <c r="N95" s="649"/>
      <c r="O95" s="644"/>
      <c r="P95" s="643">
        <f t="shared" si="2"/>
        <v>999</v>
      </c>
      <c r="Q95" s="644"/>
    </row>
    <row r="96" spans="1:17" s="645" customFormat="1" ht="18.899999999999999" customHeight="1" x14ac:dyDescent="0.25">
      <c r="A96" s="633">
        <v>90</v>
      </c>
      <c r="B96" s="634"/>
      <c r="C96" s="634"/>
      <c r="D96" s="635"/>
      <c r="E96" s="636"/>
      <c r="F96" s="644"/>
      <c r="G96" s="644"/>
      <c r="H96" s="646"/>
      <c r="I96" s="647"/>
      <c r="J96" s="639" t="e">
        <f>IF(AND(Q96="",#REF!&gt;0,#REF!&lt;5),K96,)</f>
        <v>#REF!</v>
      </c>
      <c r="K96" s="640" t="str">
        <f>IF(D96="","ZZZ9",IF(AND(#REF!&gt;0,#REF!&lt;5),D96&amp;#REF!,D96&amp;"9"))</f>
        <v>ZZZ9</v>
      </c>
      <c r="L96" s="641">
        <f t="shared" si="0"/>
        <v>999</v>
      </c>
      <c r="M96" s="652">
        <f t="shared" si="1"/>
        <v>999</v>
      </c>
      <c r="N96" s="649"/>
      <c r="O96" s="644"/>
      <c r="P96" s="643">
        <f t="shared" si="2"/>
        <v>999</v>
      </c>
      <c r="Q96" s="644"/>
    </row>
    <row r="97" spans="1:17" s="645" customFormat="1" ht="18.899999999999999" customHeight="1" x14ac:dyDescent="0.25">
      <c r="A97" s="633">
        <v>91</v>
      </c>
      <c r="B97" s="634"/>
      <c r="C97" s="634"/>
      <c r="D97" s="635"/>
      <c r="E97" s="636"/>
      <c r="F97" s="644"/>
      <c r="G97" s="644"/>
      <c r="H97" s="646"/>
      <c r="I97" s="647"/>
      <c r="J97" s="639" t="e">
        <f>IF(AND(Q97="",#REF!&gt;0,#REF!&lt;5),K97,)</f>
        <v>#REF!</v>
      </c>
      <c r="K97" s="640" t="str">
        <f>IF(D97="","ZZZ9",IF(AND(#REF!&gt;0,#REF!&lt;5),D97&amp;#REF!,D97&amp;"9"))</f>
        <v>ZZZ9</v>
      </c>
      <c r="L97" s="641">
        <f t="shared" si="0"/>
        <v>999</v>
      </c>
      <c r="M97" s="652">
        <f t="shared" si="1"/>
        <v>999</v>
      </c>
      <c r="N97" s="649"/>
      <c r="O97" s="644"/>
      <c r="P97" s="643">
        <f t="shared" si="2"/>
        <v>999</v>
      </c>
      <c r="Q97" s="644"/>
    </row>
    <row r="98" spans="1:17" s="645" customFormat="1" ht="18.899999999999999" customHeight="1" x14ac:dyDescent="0.25">
      <c r="A98" s="633">
        <v>92</v>
      </c>
      <c r="B98" s="634"/>
      <c r="C98" s="634"/>
      <c r="D98" s="635"/>
      <c r="E98" s="636"/>
      <c r="F98" s="644"/>
      <c r="G98" s="644"/>
      <c r="H98" s="646"/>
      <c r="I98" s="647"/>
      <c r="J98" s="639" t="e">
        <f>IF(AND(Q98="",#REF!&gt;0,#REF!&lt;5),K98,)</f>
        <v>#REF!</v>
      </c>
      <c r="K98" s="640" t="str">
        <f>IF(D98="","ZZZ9",IF(AND(#REF!&gt;0,#REF!&lt;5),D98&amp;#REF!,D98&amp;"9"))</f>
        <v>ZZZ9</v>
      </c>
      <c r="L98" s="641">
        <f t="shared" si="0"/>
        <v>999</v>
      </c>
      <c r="M98" s="652">
        <f t="shared" si="1"/>
        <v>999</v>
      </c>
      <c r="N98" s="649"/>
      <c r="O98" s="644"/>
      <c r="P98" s="643">
        <f t="shared" si="2"/>
        <v>999</v>
      </c>
      <c r="Q98" s="644"/>
    </row>
    <row r="99" spans="1:17" s="645" customFormat="1" ht="18.899999999999999" customHeight="1" x14ac:dyDescent="0.25">
      <c r="A99" s="633">
        <v>93</v>
      </c>
      <c r="B99" s="634"/>
      <c r="C99" s="634"/>
      <c r="D99" s="635"/>
      <c r="E99" s="636"/>
      <c r="F99" s="644"/>
      <c r="G99" s="644"/>
      <c r="H99" s="646"/>
      <c r="I99" s="647"/>
      <c r="J99" s="639" t="e">
        <f>IF(AND(Q99="",#REF!&gt;0,#REF!&lt;5),K99,)</f>
        <v>#REF!</v>
      </c>
      <c r="K99" s="640" t="str">
        <f>IF(D99="","ZZZ9",IF(AND(#REF!&gt;0,#REF!&lt;5),D99&amp;#REF!,D99&amp;"9"))</f>
        <v>ZZZ9</v>
      </c>
      <c r="L99" s="641">
        <f t="shared" si="0"/>
        <v>999</v>
      </c>
      <c r="M99" s="652">
        <f t="shared" si="1"/>
        <v>999</v>
      </c>
      <c r="N99" s="649"/>
      <c r="O99" s="644"/>
      <c r="P99" s="643">
        <f t="shared" si="2"/>
        <v>999</v>
      </c>
      <c r="Q99" s="644"/>
    </row>
    <row r="100" spans="1:17" s="645" customFormat="1" ht="18.899999999999999" customHeight="1" x14ac:dyDescent="0.25">
      <c r="A100" s="633">
        <v>94</v>
      </c>
      <c r="B100" s="634"/>
      <c r="C100" s="634"/>
      <c r="D100" s="635"/>
      <c r="E100" s="636"/>
      <c r="F100" s="644"/>
      <c r="G100" s="644"/>
      <c r="H100" s="646"/>
      <c r="I100" s="647"/>
      <c r="J100" s="639" t="e">
        <f>IF(AND(Q100="",#REF!&gt;0,#REF!&lt;5),K100,)</f>
        <v>#REF!</v>
      </c>
      <c r="K100" s="640" t="str">
        <f>IF(D100="","ZZZ9",IF(AND(#REF!&gt;0,#REF!&lt;5),D100&amp;#REF!,D100&amp;"9"))</f>
        <v>ZZZ9</v>
      </c>
      <c r="L100" s="641">
        <f t="shared" si="0"/>
        <v>999</v>
      </c>
      <c r="M100" s="652">
        <f t="shared" si="1"/>
        <v>999</v>
      </c>
      <c r="N100" s="649"/>
      <c r="O100" s="644"/>
      <c r="P100" s="643">
        <f t="shared" si="2"/>
        <v>999</v>
      </c>
      <c r="Q100" s="644"/>
    </row>
    <row r="101" spans="1:17" s="645" customFormat="1" ht="18.899999999999999" customHeight="1" x14ac:dyDescent="0.25">
      <c r="A101" s="633">
        <v>95</v>
      </c>
      <c r="B101" s="634"/>
      <c r="C101" s="634"/>
      <c r="D101" s="635"/>
      <c r="E101" s="636"/>
      <c r="F101" s="644"/>
      <c r="G101" s="644"/>
      <c r="H101" s="646"/>
      <c r="I101" s="647"/>
      <c r="J101" s="639" t="e">
        <f>IF(AND(Q101="",#REF!&gt;0,#REF!&lt;5),K101,)</f>
        <v>#REF!</v>
      </c>
      <c r="K101" s="640" t="str">
        <f>IF(D101="","ZZZ9",IF(AND(#REF!&gt;0,#REF!&lt;5),D101&amp;#REF!,D101&amp;"9"))</f>
        <v>ZZZ9</v>
      </c>
      <c r="L101" s="641">
        <f t="shared" si="0"/>
        <v>999</v>
      </c>
      <c r="M101" s="652">
        <f t="shared" si="1"/>
        <v>999</v>
      </c>
      <c r="N101" s="649"/>
      <c r="O101" s="644"/>
      <c r="P101" s="643">
        <f t="shared" si="2"/>
        <v>999</v>
      </c>
      <c r="Q101" s="644"/>
    </row>
    <row r="102" spans="1:17" s="645" customFormat="1" ht="18.899999999999999" customHeight="1" x14ac:dyDescent="0.25">
      <c r="A102" s="633">
        <v>96</v>
      </c>
      <c r="B102" s="634"/>
      <c r="C102" s="634"/>
      <c r="D102" s="635"/>
      <c r="E102" s="636"/>
      <c r="F102" s="644"/>
      <c r="G102" s="644"/>
      <c r="H102" s="646"/>
      <c r="I102" s="647"/>
      <c r="J102" s="639" t="e">
        <f>IF(AND(Q102="",#REF!&gt;0,#REF!&lt;5),K102,)</f>
        <v>#REF!</v>
      </c>
      <c r="K102" s="640" t="str">
        <f>IF(D102="","ZZZ9",IF(AND(#REF!&gt;0,#REF!&lt;5),D102&amp;#REF!,D102&amp;"9"))</f>
        <v>ZZZ9</v>
      </c>
      <c r="L102" s="641">
        <f t="shared" si="0"/>
        <v>999</v>
      </c>
      <c r="M102" s="652">
        <f t="shared" si="1"/>
        <v>999</v>
      </c>
      <c r="N102" s="649"/>
      <c r="O102" s="644"/>
      <c r="P102" s="643">
        <f t="shared" si="2"/>
        <v>999</v>
      </c>
      <c r="Q102" s="644"/>
    </row>
    <row r="103" spans="1:17" s="645" customFormat="1" ht="18.899999999999999" customHeight="1" x14ac:dyDescent="0.25">
      <c r="A103" s="633">
        <v>97</v>
      </c>
      <c r="B103" s="634"/>
      <c r="C103" s="634"/>
      <c r="D103" s="635"/>
      <c r="E103" s="636"/>
      <c r="F103" s="644"/>
      <c r="G103" s="644"/>
      <c r="H103" s="646"/>
      <c r="I103" s="647"/>
      <c r="J103" s="639" t="e">
        <f>IF(AND(Q103="",#REF!&gt;0,#REF!&lt;5),K103,)</f>
        <v>#REF!</v>
      </c>
      <c r="K103" s="640" t="str">
        <f>IF(D103="","ZZZ9",IF(AND(#REF!&gt;0,#REF!&lt;5),D103&amp;#REF!,D103&amp;"9"))</f>
        <v>ZZZ9</v>
      </c>
      <c r="L103" s="641">
        <f t="shared" si="0"/>
        <v>999</v>
      </c>
      <c r="M103" s="652">
        <f t="shared" si="1"/>
        <v>999</v>
      </c>
      <c r="N103" s="649"/>
      <c r="O103" s="644"/>
      <c r="P103" s="643">
        <f t="shared" si="2"/>
        <v>999</v>
      </c>
      <c r="Q103" s="644"/>
    </row>
    <row r="104" spans="1:17" s="645" customFormat="1" ht="18.899999999999999" customHeight="1" x14ac:dyDescent="0.25">
      <c r="A104" s="633">
        <v>98</v>
      </c>
      <c r="B104" s="634"/>
      <c r="C104" s="634"/>
      <c r="D104" s="635"/>
      <c r="E104" s="636"/>
      <c r="F104" s="644"/>
      <c r="G104" s="644"/>
      <c r="H104" s="646"/>
      <c r="I104" s="647"/>
      <c r="J104" s="639" t="e">
        <f>IF(AND(Q104="",#REF!&gt;0,#REF!&lt;5),K104,)</f>
        <v>#REF!</v>
      </c>
      <c r="K104" s="640" t="str">
        <f>IF(D104="","ZZZ9",IF(AND(#REF!&gt;0,#REF!&lt;5),D104&amp;#REF!,D104&amp;"9"))</f>
        <v>ZZZ9</v>
      </c>
      <c r="L104" s="641">
        <f t="shared" ref="L104:L156" si="3">IF(Q104="",999,Q104)</f>
        <v>999</v>
      </c>
      <c r="M104" s="652">
        <f t="shared" ref="M104:M156" si="4">IF(P104=999,999,1)</f>
        <v>999</v>
      </c>
      <c r="N104" s="649"/>
      <c r="O104" s="644"/>
      <c r="P104" s="643">
        <f t="shared" ref="P104:P156" si="5">IF(N104="DA",1,IF(N104="WC",2,IF(N104="SE",3,IF(N104="Q",4,IF(N104="LL",5,999)))))</f>
        <v>999</v>
      </c>
      <c r="Q104" s="644"/>
    </row>
    <row r="105" spans="1:17" s="645" customFormat="1" ht="18.899999999999999" customHeight="1" x14ac:dyDescent="0.25">
      <c r="A105" s="633">
        <v>99</v>
      </c>
      <c r="B105" s="634"/>
      <c r="C105" s="634"/>
      <c r="D105" s="635"/>
      <c r="E105" s="636"/>
      <c r="F105" s="644"/>
      <c r="G105" s="644"/>
      <c r="H105" s="646"/>
      <c r="I105" s="647"/>
      <c r="J105" s="639" t="e">
        <f>IF(AND(Q105="",#REF!&gt;0,#REF!&lt;5),K105,)</f>
        <v>#REF!</v>
      </c>
      <c r="K105" s="640" t="str">
        <f>IF(D105="","ZZZ9",IF(AND(#REF!&gt;0,#REF!&lt;5),D105&amp;#REF!,D105&amp;"9"))</f>
        <v>ZZZ9</v>
      </c>
      <c r="L105" s="641">
        <f t="shared" si="3"/>
        <v>999</v>
      </c>
      <c r="M105" s="652">
        <f t="shared" si="4"/>
        <v>999</v>
      </c>
      <c r="N105" s="649"/>
      <c r="O105" s="644"/>
      <c r="P105" s="643">
        <f t="shared" si="5"/>
        <v>999</v>
      </c>
      <c r="Q105" s="644"/>
    </row>
    <row r="106" spans="1:17" s="645" customFormat="1" ht="18.899999999999999" customHeight="1" x14ac:dyDescent="0.25">
      <c r="A106" s="633">
        <v>100</v>
      </c>
      <c r="B106" s="634"/>
      <c r="C106" s="634"/>
      <c r="D106" s="635"/>
      <c r="E106" s="636"/>
      <c r="F106" s="644"/>
      <c r="G106" s="644"/>
      <c r="H106" s="646"/>
      <c r="I106" s="647"/>
      <c r="J106" s="639" t="e">
        <f>IF(AND(Q106="",#REF!&gt;0,#REF!&lt;5),K106,)</f>
        <v>#REF!</v>
      </c>
      <c r="K106" s="640" t="str">
        <f>IF(D106="","ZZZ9",IF(AND(#REF!&gt;0,#REF!&lt;5),D106&amp;#REF!,D106&amp;"9"))</f>
        <v>ZZZ9</v>
      </c>
      <c r="L106" s="641">
        <f t="shared" si="3"/>
        <v>999</v>
      </c>
      <c r="M106" s="652">
        <f t="shared" si="4"/>
        <v>999</v>
      </c>
      <c r="N106" s="649"/>
      <c r="O106" s="644"/>
      <c r="P106" s="643">
        <f t="shared" si="5"/>
        <v>999</v>
      </c>
      <c r="Q106" s="644"/>
    </row>
    <row r="107" spans="1:17" s="645" customFormat="1" ht="18.899999999999999" customHeight="1" x14ac:dyDescent="0.25">
      <c r="A107" s="633">
        <v>101</v>
      </c>
      <c r="B107" s="634"/>
      <c r="C107" s="634"/>
      <c r="D107" s="635"/>
      <c r="E107" s="636"/>
      <c r="F107" s="644"/>
      <c r="G107" s="644"/>
      <c r="H107" s="646"/>
      <c r="I107" s="647"/>
      <c r="J107" s="639" t="e">
        <f>IF(AND(Q107="",#REF!&gt;0,#REF!&lt;5),K107,)</f>
        <v>#REF!</v>
      </c>
      <c r="K107" s="640" t="str">
        <f>IF(D107="","ZZZ9",IF(AND(#REF!&gt;0,#REF!&lt;5),D107&amp;#REF!,D107&amp;"9"))</f>
        <v>ZZZ9</v>
      </c>
      <c r="L107" s="641">
        <f t="shared" si="3"/>
        <v>999</v>
      </c>
      <c r="M107" s="652">
        <f t="shared" si="4"/>
        <v>999</v>
      </c>
      <c r="N107" s="649"/>
      <c r="O107" s="644"/>
      <c r="P107" s="643">
        <f t="shared" si="5"/>
        <v>999</v>
      </c>
      <c r="Q107" s="644"/>
    </row>
    <row r="108" spans="1:17" s="645" customFormat="1" ht="18.899999999999999" customHeight="1" x14ac:dyDescent="0.25">
      <c r="A108" s="633">
        <v>102</v>
      </c>
      <c r="B108" s="634"/>
      <c r="C108" s="634"/>
      <c r="D108" s="635"/>
      <c r="E108" s="636"/>
      <c r="F108" s="644"/>
      <c r="G108" s="644"/>
      <c r="H108" s="646"/>
      <c r="I108" s="647"/>
      <c r="J108" s="639" t="e">
        <f>IF(AND(Q108="",#REF!&gt;0,#REF!&lt;5),K108,)</f>
        <v>#REF!</v>
      </c>
      <c r="K108" s="640" t="str">
        <f>IF(D108="","ZZZ9",IF(AND(#REF!&gt;0,#REF!&lt;5),D108&amp;#REF!,D108&amp;"9"))</f>
        <v>ZZZ9</v>
      </c>
      <c r="L108" s="641">
        <f t="shared" si="3"/>
        <v>999</v>
      </c>
      <c r="M108" s="652">
        <f t="shared" si="4"/>
        <v>999</v>
      </c>
      <c r="N108" s="649"/>
      <c r="O108" s="644"/>
      <c r="P108" s="643">
        <f t="shared" si="5"/>
        <v>999</v>
      </c>
      <c r="Q108" s="644"/>
    </row>
    <row r="109" spans="1:17" s="645" customFormat="1" ht="18.899999999999999" customHeight="1" x14ac:dyDescent="0.25">
      <c r="A109" s="633">
        <v>103</v>
      </c>
      <c r="B109" s="634"/>
      <c r="C109" s="634"/>
      <c r="D109" s="635"/>
      <c r="E109" s="636"/>
      <c r="F109" s="644"/>
      <c r="G109" s="644"/>
      <c r="H109" s="646"/>
      <c r="I109" s="647"/>
      <c r="J109" s="639" t="e">
        <f>IF(AND(Q109="",#REF!&gt;0,#REF!&lt;5),K109,)</f>
        <v>#REF!</v>
      </c>
      <c r="K109" s="640" t="str">
        <f>IF(D109="","ZZZ9",IF(AND(#REF!&gt;0,#REF!&lt;5),D109&amp;#REF!,D109&amp;"9"))</f>
        <v>ZZZ9</v>
      </c>
      <c r="L109" s="641">
        <f t="shared" si="3"/>
        <v>999</v>
      </c>
      <c r="M109" s="652">
        <f t="shared" si="4"/>
        <v>999</v>
      </c>
      <c r="N109" s="649"/>
      <c r="O109" s="644"/>
      <c r="P109" s="643">
        <f t="shared" si="5"/>
        <v>999</v>
      </c>
      <c r="Q109" s="644"/>
    </row>
    <row r="110" spans="1:17" s="645" customFormat="1" ht="18.899999999999999" customHeight="1" x14ac:dyDescent="0.25">
      <c r="A110" s="633">
        <v>104</v>
      </c>
      <c r="B110" s="634"/>
      <c r="C110" s="634"/>
      <c r="D110" s="635"/>
      <c r="E110" s="636"/>
      <c r="F110" s="644"/>
      <c r="G110" s="644"/>
      <c r="H110" s="646"/>
      <c r="I110" s="647"/>
      <c r="J110" s="639" t="e">
        <f>IF(AND(Q110="",#REF!&gt;0,#REF!&lt;5),K110,)</f>
        <v>#REF!</v>
      </c>
      <c r="K110" s="640" t="str">
        <f>IF(D110="","ZZZ9",IF(AND(#REF!&gt;0,#REF!&lt;5),D110&amp;#REF!,D110&amp;"9"))</f>
        <v>ZZZ9</v>
      </c>
      <c r="L110" s="641">
        <f t="shared" si="3"/>
        <v>999</v>
      </c>
      <c r="M110" s="652">
        <f t="shared" si="4"/>
        <v>999</v>
      </c>
      <c r="N110" s="649"/>
      <c r="O110" s="644"/>
      <c r="P110" s="643">
        <f t="shared" si="5"/>
        <v>999</v>
      </c>
      <c r="Q110" s="644"/>
    </row>
    <row r="111" spans="1:17" s="645" customFormat="1" ht="18.899999999999999" customHeight="1" x14ac:dyDescent="0.25">
      <c r="A111" s="633">
        <v>105</v>
      </c>
      <c r="B111" s="634"/>
      <c r="C111" s="634"/>
      <c r="D111" s="635"/>
      <c r="E111" s="636"/>
      <c r="F111" s="644"/>
      <c r="G111" s="644"/>
      <c r="H111" s="646"/>
      <c r="I111" s="647"/>
      <c r="J111" s="639" t="e">
        <f>IF(AND(Q111="",#REF!&gt;0,#REF!&lt;5),K111,)</f>
        <v>#REF!</v>
      </c>
      <c r="K111" s="640" t="str">
        <f>IF(D111="","ZZZ9",IF(AND(#REF!&gt;0,#REF!&lt;5),D111&amp;#REF!,D111&amp;"9"))</f>
        <v>ZZZ9</v>
      </c>
      <c r="L111" s="641">
        <f t="shared" si="3"/>
        <v>999</v>
      </c>
      <c r="M111" s="652">
        <f t="shared" si="4"/>
        <v>999</v>
      </c>
      <c r="N111" s="649"/>
      <c r="O111" s="644"/>
      <c r="P111" s="643">
        <f t="shared" si="5"/>
        <v>999</v>
      </c>
      <c r="Q111" s="644"/>
    </row>
    <row r="112" spans="1:17" s="645" customFormat="1" ht="18.899999999999999" customHeight="1" x14ac:dyDescent="0.25">
      <c r="A112" s="633">
        <v>106</v>
      </c>
      <c r="B112" s="634"/>
      <c r="C112" s="634"/>
      <c r="D112" s="635"/>
      <c r="E112" s="636"/>
      <c r="F112" s="644"/>
      <c r="G112" s="644"/>
      <c r="H112" s="646"/>
      <c r="I112" s="647"/>
      <c r="J112" s="639" t="e">
        <f>IF(AND(Q112="",#REF!&gt;0,#REF!&lt;5),K112,)</f>
        <v>#REF!</v>
      </c>
      <c r="K112" s="640" t="str">
        <f>IF(D112="","ZZZ9",IF(AND(#REF!&gt;0,#REF!&lt;5),D112&amp;#REF!,D112&amp;"9"))</f>
        <v>ZZZ9</v>
      </c>
      <c r="L112" s="641">
        <f t="shared" si="3"/>
        <v>999</v>
      </c>
      <c r="M112" s="652">
        <f t="shared" si="4"/>
        <v>999</v>
      </c>
      <c r="N112" s="649"/>
      <c r="O112" s="644"/>
      <c r="P112" s="643">
        <f t="shared" si="5"/>
        <v>999</v>
      </c>
      <c r="Q112" s="644"/>
    </row>
    <row r="113" spans="1:17" s="645" customFormat="1" ht="18.899999999999999" customHeight="1" x14ac:dyDescent="0.25">
      <c r="A113" s="633">
        <v>107</v>
      </c>
      <c r="B113" s="634"/>
      <c r="C113" s="634"/>
      <c r="D113" s="635"/>
      <c r="E113" s="636"/>
      <c r="F113" s="644"/>
      <c r="G113" s="644"/>
      <c r="H113" s="646"/>
      <c r="I113" s="647"/>
      <c r="J113" s="639" t="e">
        <f>IF(AND(Q113="",#REF!&gt;0,#REF!&lt;5),K113,)</f>
        <v>#REF!</v>
      </c>
      <c r="K113" s="640" t="str">
        <f>IF(D113="","ZZZ9",IF(AND(#REF!&gt;0,#REF!&lt;5),D113&amp;#REF!,D113&amp;"9"))</f>
        <v>ZZZ9</v>
      </c>
      <c r="L113" s="641">
        <f t="shared" si="3"/>
        <v>999</v>
      </c>
      <c r="M113" s="652">
        <f t="shared" si="4"/>
        <v>999</v>
      </c>
      <c r="N113" s="649"/>
      <c r="O113" s="644"/>
      <c r="P113" s="643">
        <f t="shared" si="5"/>
        <v>999</v>
      </c>
      <c r="Q113" s="644"/>
    </row>
    <row r="114" spans="1:17" s="645" customFormat="1" ht="18.899999999999999" customHeight="1" x14ac:dyDescent="0.25">
      <c r="A114" s="633">
        <v>108</v>
      </c>
      <c r="B114" s="634"/>
      <c r="C114" s="634"/>
      <c r="D114" s="635"/>
      <c r="E114" s="636"/>
      <c r="F114" s="644"/>
      <c r="G114" s="644"/>
      <c r="H114" s="646"/>
      <c r="I114" s="647"/>
      <c r="J114" s="639" t="e">
        <f>IF(AND(Q114="",#REF!&gt;0,#REF!&lt;5),K114,)</f>
        <v>#REF!</v>
      </c>
      <c r="K114" s="640" t="str">
        <f>IF(D114="","ZZZ9",IF(AND(#REF!&gt;0,#REF!&lt;5),D114&amp;#REF!,D114&amp;"9"))</f>
        <v>ZZZ9</v>
      </c>
      <c r="L114" s="641">
        <f t="shared" si="3"/>
        <v>999</v>
      </c>
      <c r="M114" s="652">
        <f t="shared" si="4"/>
        <v>999</v>
      </c>
      <c r="N114" s="649"/>
      <c r="O114" s="644"/>
      <c r="P114" s="643">
        <f t="shared" si="5"/>
        <v>999</v>
      </c>
      <c r="Q114" s="644"/>
    </row>
    <row r="115" spans="1:17" s="645" customFormat="1" ht="18.899999999999999" customHeight="1" x14ac:dyDescent="0.25">
      <c r="A115" s="633">
        <v>109</v>
      </c>
      <c r="B115" s="634"/>
      <c r="C115" s="634"/>
      <c r="D115" s="635"/>
      <c r="E115" s="636"/>
      <c r="F115" s="644"/>
      <c r="G115" s="644"/>
      <c r="H115" s="646"/>
      <c r="I115" s="647"/>
      <c r="J115" s="639" t="e">
        <f>IF(AND(Q115="",#REF!&gt;0,#REF!&lt;5),K115,)</f>
        <v>#REF!</v>
      </c>
      <c r="K115" s="640" t="str">
        <f>IF(D115="","ZZZ9",IF(AND(#REF!&gt;0,#REF!&lt;5),D115&amp;#REF!,D115&amp;"9"))</f>
        <v>ZZZ9</v>
      </c>
      <c r="L115" s="641">
        <f t="shared" si="3"/>
        <v>999</v>
      </c>
      <c r="M115" s="652">
        <f t="shared" si="4"/>
        <v>999</v>
      </c>
      <c r="N115" s="649"/>
      <c r="O115" s="644"/>
      <c r="P115" s="643">
        <f t="shared" si="5"/>
        <v>999</v>
      </c>
      <c r="Q115" s="644"/>
    </row>
    <row r="116" spans="1:17" s="645" customFormat="1" ht="18.899999999999999" customHeight="1" x14ac:dyDescent="0.25">
      <c r="A116" s="633">
        <v>110</v>
      </c>
      <c r="B116" s="634"/>
      <c r="C116" s="634"/>
      <c r="D116" s="635"/>
      <c r="E116" s="636"/>
      <c r="F116" s="644"/>
      <c r="G116" s="644"/>
      <c r="H116" s="646"/>
      <c r="I116" s="647"/>
      <c r="J116" s="639" t="e">
        <f>IF(AND(Q116="",#REF!&gt;0,#REF!&lt;5),K116,)</f>
        <v>#REF!</v>
      </c>
      <c r="K116" s="640" t="str">
        <f>IF(D116="","ZZZ9",IF(AND(#REF!&gt;0,#REF!&lt;5),D116&amp;#REF!,D116&amp;"9"))</f>
        <v>ZZZ9</v>
      </c>
      <c r="L116" s="641">
        <f t="shared" si="3"/>
        <v>999</v>
      </c>
      <c r="M116" s="652">
        <f t="shared" si="4"/>
        <v>999</v>
      </c>
      <c r="N116" s="649"/>
      <c r="O116" s="644"/>
      <c r="P116" s="643">
        <f t="shared" si="5"/>
        <v>999</v>
      </c>
      <c r="Q116" s="644"/>
    </row>
    <row r="117" spans="1:17" s="645" customFormat="1" ht="18.899999999999999" customHeight="1" x14ac:dyDescent="0.25">
      <c r="A117" s="633">
        <v>111</v>
      </c>
      <c r="B117" s="634"/>
      <c r="C117" s="634"/>
      <c r="D117" s="635"/>
      <c r="E117" s="636"/>
      <c r="F117" s="644"/>
      <c r="G117" s="644"/>
      <c r="H117" s="646"/>
      <c r="I117" s="647"/>
      <c r="J117" s="639" t="e">
        <f>IF(AND(Q117="",#REF!&gt;0,#REF!&lt;5),K117,)</f>
        <v>#REF!</v>
      </c>
      <c r="K117" s="640" t="str">
        <f>IF(D117="","ZZZ9",IF(AND(#REF!&gt;0,#REF!&lt;5),D117&amp;#REF!,D117&amp;"9"))</f>
        <v>ZZZ9</v>
      </c>
      <c r="L117" s="641">
        <f t="shared" si="3"/>
        <v>999</v>
      </c>
      <c r="M117" s="652">
        <f t="shared" si="4"/>
        <v>999</v>
      </c>
      <c r="N117" s="649"/>
      <c r="O117" s="644"/>
      <c r="P117" s="643">
        <f t="shared" si="5"/>
        <v>999</v>
      </c>
      <c r="Q117" s="644"/>
    </row>
    <row r="118" spans="1:17" s="645" customFormat="1" ht="18.899999999999999" customHeight="1" x14ac:dyDescent="0.25">
      <c r="A118" s="633">
        <v>112</v>
      </c>
      <c r="B118" s="634"/>
      <c r="C118" s="634"/>
      <c r="D118" s="635"/>
      <c r="E118" s="636"/>
      <c r="F118" s="644"/>
      <c r="G118" s="644"/>
      <c r="H118" s="646"/>
      <c r="I118" s="647"/>
      <c r="J118" s="639" t="e">
        <f>IF(AND(Q118="",#REF!&gt;0,#REF!&lt;5),K118,)</f>
        <v>#REF!</v>
      </c>
      <c r="K118" s="640" t="str">
        <f>IF(D118="","ZZZ9",IF(AND(#REF!&gt;0,#REF!&lt;5),D118&amp;#REF!,D118&amp;"9"))</f>
        <v>ZZZ9</v>
      </c>
      <c r="L118" s="641">
        <f t="shared" si="3"/>
        <v>999</v>
      </c>
      <c r="M118" s="652">
        <f t="shared" si="4"/>
        <v>999</v>
      </c>
      <c r="N118" s="649"/>
      <c r="O118" s="644"/>
      <c r="P118" s="643">
        <f t="shared" si="5"/>
        <v>999</v>
      </c>
      <c r="Q118" s="644"/>
    </row>
    <row r="119" spans="1:17" s="645" customFormat="1" ht="18.899999999999999" customHeight="1" x14ac:dyDescent="0.25">
      <c r="A119" s="633">
        <v>113</v>
      </c>
      <c r="B119" s="634"/>
      <c r="C119" s="634"/>
      <c r="D119" s="635"/>
      <c r="E119" s="636"/>
      <c r="F119" s="644"/>
      <c r="G119" s="644"/>
      <c r="H119" s="646"/>
      <c r="I119" s="647"/>
      <c r="J119" s="639" t="e">
        <f>IF(AND(Q119="",#REF!&gt;0,#REF!&lt;5),K119,)</f>
        <v>#REF!</v>
      </c>
      <c r="K119" s="640" t="str">
        <f>IF(D119="","ZZZ9",IF(AND(#REF!&gt;0,#REF!&lt;5),D119&amp;#REF!,D119&amp;"9"))</f>
        <v>ZZZ9</v>
      </c>
      <c r="L119" s="641">
        <f t="shared" si="3"/>
        <v>999</v>
      </c>
      <c r="M119" s="652">
        <f t="shared" si="4"/>
        <v>999</v>
      </c>
      <c r="N119" s="649"/>
      <c r="O119" s="644"/>
      <c r="P119" s="643">
        <f t="shared" si="5"/>
        <v>999</v>
      </c>
      <c r="Q119" s="644"/>
    </row>
    <row r="120" spans="1:17" s="645" customFormat="1" ht="18.899999999999999" customHeight="1" x14ac:dyDescent="0.25">
      <c r="A120" s="633">
        <v>114</v>
      </c>
      <c r="B120" s="634"/>
      <c r="C120" s="634"/>
      <c r="D120" s="635"/>
      <c r="E120" s="636"/>
      <c r="F120" s="644"/>
      <c r="G120" s="644"/>
      <c r="H120" s="646"/>
      <c r="I120" s="647"/>
      <c r="J120" s="639" t="e">
        <f>IF(AND(Q120="",#REF!&gt;0,#REF!&lt;5),K120,)</f>
        <v>#REF!</v>
      </c>
      <c r="K120" s="640" t="str">
        <f>IF(D120="","ZZZ9",IF(AND(#REF!&gt;0,#REF!&lt;5),D120&amp;#REF!,D120&amp;"9"))</f>
        <v>ZZZ9</v>
      </c>
      <c r="L120" s="641">
        <f t="shared" si="3"/>
        <v>999</v>
      </c>
      <c r="M120" s="652">
        <f t="shared" si="4"/>
        <v>999</v>
      </c>
      <c r="N120" s="649"/>
      <c r="O120" s="644"/>
      <c r="P120" s="643">
        <f t="shared" si="5"/>
        <v>999</v>
      </c>
      <c r="Q120" s="644"/>
    </row>
    <row r="121" spans="1:17" s="645" customFormat="1" ht="18.899999999999999" customHeight="1" x14ac:dyDescent="0.25">
      <c r="A121" s="633">
        <v>115</v>
      </c>
      <c r="B121" s="634"/>
      <c r="C121" s="634"/>
      <c r="D121" s="635"/>
      <c r="E121" s="636"/>
      <c r="F121" s="644"/>
      <c r="G121" s="644"/>
      <c r="H121" s="646"/>
      <c r="I121" s="647"/>
      <c r="J121" s="639" t="e">
        <f>IF(AND(Q121="",#REF!&gt;0,#REF!&lt;5),K121,)</f>
        <v>#REF!</v>
      </c>
      <c r="K121" s="640" t="str">
        <f>IF(D121="","ZZZ9",IF(AND(#REF!&gt;0,#REF!&lt;5),D121&amp;#REF!,D121&amp;"9"))</f>
        <v>ZZZ9</v>
      </c>
      <c r="L121" s="641">
        <f t="shared" si="3"/>
        <v>999</v>
      </c>
      <c r="M121" s="652">
        <f t="shared" si="4"/>
        <v>999</v>
      </c>
      <c r="N121" s="649"/>
      <c r="O121" s="644"/>
      <c r="P121" s="643">
        <f t="shared" si="5"/>
        <v>999</v>
      </c>
      <c r="Q121" s="644"/>
    </row>
    <row r="122" spans="1:17" s="645" customFormat="1" ht="18.899999999999999" customHeight="1" x14ac:dyDescent="0.25">
      <c r="A122" s="633">
        <v>116</v>
      </c>
      <c r="B122" s="634"/>
      <c r="C122" s="634"/>
      <c r="D122" s="635"/>
      <c r="E122" s="636"/>
      <c r="F122" s="644"/>
      <c r="G122" s="644"/>
      <c r="H122" s="646"/>
      <c r="I122" s="647"/>
      <c r="J122" s="639" t="e">
        <f>IF(AND(Q122="",#REF!&gt;0,#REF!&lt;5),K122,)</f>
        <v>#REF!</v>
      </c>
      <c r="K122" s="640" t="str">
        <f>IF(D122="","ZZZ9",IF(AND(#REF!&gt;0,#REF!&lt;5),D122&amp;#REF!,D122&amp;"9"))</f>
        <v>ZZZ9</v>
      </c>
      <c r="L122" s="641">
        <f t="shared" si="3"/>
        <v>999</v>
      </c>
      <c r="M122" s="652">
        <f t="shared" si="4"/>
        <v>999</v>
      </c>
      <c r="N122" s="649"/>
      <c r="O122" s="644"/>
      <c r="P122" s="643">
        <f t="shared" si="5"/>
        <v>999</v>
      </c>
      <c r="Q122" s="644"/>
    </row>
    <row r="123" spans="1:17" s="645" customFormat="1" ht="18.899999999999999" customHeight="1" x14ac:dyDescent="0.25">
      <c r="A123" s="633">
        <v>117</v>
      </c>
      <c r="B123" s="634"/>
      <c r="C123" s="634"/>
      <c r="D123" s="635"/>
      <c r="E123" s="636"/>
      <c r="F123" s="644"/>
      <c r="G123" s="644"/>
      <c r="H123" s="646"/>
      <c r="I123" s="647"/>
      <c r="J123" s="639" t="e">
        <f>IF(AND(Q123="",#REF!&gt;0,#REF!&lt;5),K123,)</f>
        <v>#REF!</v>
      </c>
      <c r="K123" s="640" t="str">
        <f>IF(D123="","ZZZ9",IF(AND(#REF!&gt;0,#REF!&lt;5),D123&amp;#REF!,D123&amp;"9"))</f>
        <v>ZZZ9</v>
      </c>
      <c r="L123" s="641">
        <f t="shared" si="3"/>
        <v>999</v>
      </c>
      <c r="M123" s="652">
        <f t="shared" si="4"/>
        <v>999</v>
      </c>
      <c r="N123" s="649"/>
      <c r="O123" s="644"/>
      <c r="P123" s="643">
        <f t="shared" si="5"/>
        <v>999</v>
      </c>
      <c r="Q123" s="644"/>
    </row>
    <row r="124" spans="1:17" s="645" customFormat="1" ht="18.899999999999999" customHeight="1" x14ac:dyDescent="0.25">
      <c r="A124" s="633">
        <v>118</v>
      </c>
      <c r="B124" s="634"/>
      <c r="C124" s="634"/>
      <c r="D124" s="635"/>
      <c r="E124" s="636"/>
      <c r="F124" s="644"/>
      <c r="G124" s="644"/>
      <c r="H124" s="646"/>
      <c r="I124" s="647"/>
      <c r="J124" s="639" t="e">
        <f>IF(AND(Q124="",#REF!&gt;0,#REF!&lt;5),K124,)</f>
        <v>#REF!</v>
      </c>
      <c r="K124" s="640" t="str">
        <f>IF(D124="","ZZZ9",IF(AND(#REF!&gt;0,#REF!&lt;5),D124&amp;#REF!,D124&amp;"9"))</f>
        <v>ZZZ9</v>
      </c>
      <c r="L124" s="641">
        <f t="shared" si="3"/>
        <v>999</v>
      </c>
      <c r="M124" s="652">
        <f t="shared" si="4"/>
        <v>999</v>
      </c>
      <c r="N124" s="649"/>
      <c r="O124" s="644"/>
      <c r="P124" s="643">
        <f t="shared" si="5"/>
        <v>999</v>
      </c>
      <c r="Q124" s="644"/>
    </row>
    <row r="125" spans="1:17" s="645" customFormat="1" ht="18.899999999999999" customHeight="1" x14ac:dyDescent="0.25">
      <c r="A125" s="633">
        <v>119</v>
      </c>
      <c r="B125" s="634"/>
      <c r="C125" s="634"/>
      <c r="D125" s="635"/>
      <c r="E125" s="636"/>
      <c r="F125" s="644"/>
      <c r="G125" s="644"/>
      <c r="H125" s="646"/>
      <c r="I125" s="647"/>
      <c r="J125" s="639" t="e">
        <f>IF(AND(Q125="",#REF!&gt;0,#REF!&lt;5),K125,)</f>
        <v>#REF!</v>
      </c>
      <c r="K125" s="640" t="str">
        <f>IF(D125="","ZZZ9",IF(AND(#REF!&gt;0,#REF!&lt;5),D125&amp;#REF!,D125&amp;"9"))</f>
        <v>ZZZ9</v>
      </c>
      <c r="L125" s="641">
        <f t="shared" si="3"/>
        <v>999</v>
      </c>
      <c r="M125" s="652">
        <f t="shared" si="4"/>
        <v>999</v>
      </c>
      <c r="N125" s="649"/>
      <c r="O125" s="644"/>
      <c r="P125" s="643">
        <f t="shared" si="5"/>
        <v>999</v>
      </c>
      <c r="Q125" s="644"/>
    </row>
    <row r="126" spans="1:17" s="645" customFormat="1" ht="18.899999999999999" customHeight="1" x14ac:dyDescent="0.25">
      <c r="A126" s="633">
        <v>120</v>
      </c>
      <c r="B126" s="634"/>
      <c r="C126" s="634"/>
      <c r="D126" s="635"/>
      <c r="E126" s="636"/>
      <c r="F126" s="644"/>
      <c r="G126" s="644"/>
      <c r="H126" s="646"/>
      <c r="I126" s="647"/>
      <c r="J126" s="639" t="e">
        <f>IF(AND(Q126="",#REF!&gt;0,#REF!&lt;5),K126,)</f>
        <v>#REF!</v>
      </c>
      <c r="K126" s="640" t="str">
        <f>IF(D126="","ZZZ9",IF(AND(#REF!&gt;0,#REF!&lt;5),D126&amp;#REF!,D126&amp;"9"))</f>
        <v>ZZZ9</v>
      </c>
      <c r="L126" s="641">
        <f t="shared" si="3"/>
        <v>999</v>
      </c>
      <c r="M126" s="652">
        <f t="shared" si="4"/>
        <v>999</v>
      </c>
      <c r="N126" s="649"/>
      <c r="O126" s="644"/>
      <c r="P126" s="643">
        <f t="shared" si="5"/>
        <v>999</v>
      </c>
      <c r="Q126" s="644"/>
    </row>
    <row r="127" spans="1:17" s="645" customFormat="1" ht="18.899999999999999" customHeight="1" x14ac:dyDescent="0.25">
      <c r="A127" s="633">
        <v>121</v>
      </c>
      <c r="B127" s="634"/>
      <c r="C127" s="634"/>
      <c r="D127" s="635"/>
      <c r="E127" s="636"/>
      <c r="F127" s="644"/>
      <c r="G127" s="644"/>
      <c r="H127" s="646"/>
      <c r="I127" s="647"/>
      <c r="J127" s="639" t="e">
        <f>IF(AND(Q127="",#REF!&gt;0,#REF!&lt;5),K127,)</f>
        <v>#REF!</v>
      </c>
      <c r="K127" s="640" t="str">
        <f>IF(D127="","ZZZ9",IF(AND(#REF!&gt;0,#REF!&lt;5),D127&amp;#REF!,D127&amp;"9"))</f>
        <v>ZZZ9</v>
      </c>
      <c r="L127" s="641">
        <f t="shared" si="3"/>
        <v>999</v>
      </c>
      <c r="M127" s="652">
        <f t="shared" si="4"/>
        <v>999</v>
      </c>
      <c r="N127" s="649"/>
      <c r="O127" s="644"/>
      <c r="P127" s="643">
        <f t="shared" si="5"/>
        <v>999</v>
      </c>
      <c r="Q127" s="644"/>
    </row>
    <row r="128" spans="1:17" s="645" customFormat="1" ht="18.899999999999999" customHeight="1" x14ac:dyDescent="0.25">
      <c r="A128" s="633">
        <v>122</v>
      </c>
      <c r="B128" s="634"/>
      <c r="C128" s="634"/>
      <c r="D128" s="635"/>
      <c r="E128" s="636"/>
      <c r="F128" s="644"/>
      <c r="G128" s="644"/>
      <c r="H128" s="646"/>
      <c r="I128" s="647"/>
      <c r="J128" s="639" t="e">
        <f>IF(AND(Q128="",#REF!&gt;0,#REF!&lt;5),K128,)</f>
        <v>#REF!</v>
      </c>
      <c r="K128" s="640" t="str">
        <f>IF(D128="","ZZZ9",IF(AND(#REF!&gt;0,#REF!&lt;5),D128&amp;#REF!,D128&amp;"9"))</f>
        <v>ZZZ9</v>
      </c>
      <c r="L128" s="641">
        <f t="shared" si="3"/>
        <v>999</v>
      </c>
      <c r="M128" s="652">
        <f t="shared" si="4"/>
        <v>999</v>
      </c>
      <c r="N128" s="649"/>
      <c r="O128" s="644"/>
      <c r="P128" s="643">
        <f t="shared" si="5"/>
        <v>999</v>
      </c>
      <c r="Q128" s="644"/>
    </row>
    <row r="129" spans="1:17" s="645" customFormat="1" ht="18.899999999999999" customHeight="1" x14ac:dyDescent="0.25">
      <c r="A129" s="633">
        <v>123</v>
      </c>
      <c r="B129" s="634"/>
      <c r="C129" s="634"/>
      <c r="D129" s="635"/>
      <c r="E129" s="636"/>
      <c r="F129" s="644"/>
      <c r="G129" s="644"/>
      <c r="H129" s="646"/>
      <c r="I129" s="647"/>
      <c r="J129" s="639" t="e">
        <f>IF(AND(Q129="",#REF!&gt;0,#REF!&lt;5),K129,)</f>
        <v>#REF!</v>
      </c>
      <c r="K129" s="640" t="str">
        <f>IF(D129="","ZZZ9",IF(AND(#REF!&gt;0,#REF!&lt;5),D129&amp;#REF!,D129&amp;"9"))</f>
        <v>ZZZ9</v>
      </c>
      <c r="L129" s="641">
        <f t="shared" si="3"/>
        <v>999</v>
      </c>
      <c r="M129" s="652">
        <f t="shared" si="4"/>
        <v>999</v>
      </c>
      <c r="N129" s="649"/>
      <c r="O129" s="644"/>
      <c r="P129" s="643">
        <f t="shared" si="5"/>
        <v>999</v>
      </c>
      <c r="Q129" s="644"/>
    </row>
    <row r="130" spans="1:17" s="645" customFormat="1" ht="18.899999999999999" customHeight="1" x14ac:dyDescent="0.25">
      <c r="A130" s="633">
        <v>124</v>
      </c>
      <c r="B130" s="634"/>
      <c r="C130" s="634"/>
      <c r="D130" s="635"/>
      <c r="E130" s="636"/>
      <c r="F130" s="644"/>
      <c r="G130" s="644"/>
      <c r="H130" s="646"/>
      <c r="I130" s="647"/>
      <c r="J130" s="639" t="e">
        <f>IF(AND(Q130="",#REF!&gt;0,#REF!&lt;5),K130,)</f>
        <v>#REF!</v>
      </c>
      <c r="K130" s="640" t="str">
        <f>IF(D130="","ZZZ9",IF(AND(#REF!&gt;0,#REF!&lt;5),D130&amp;#REF!,D130&amp;"9"))</f>
        <v>ZZZ9</v>
      </c>
      <c r="L130" s="641">
        <f t="shared" si="3"/>
        <v>999</v>
      </c>
      <c r="M130" s="652">
        <f t="shared" si="4"/>
        <v>999</v>
      </c>
      <c r="N130" s="649"/>
      <c r="O130" s="644"/>
      <c r="P130" s="643">
        <f t="shared" si="5"/>
        <v>999</v>
      </c>
      <c r="Q130" s="644"/>
    </row>
    <row r="131" spans="1:17" s="645" customFormat="1" ht="18.899999999999999" customHeight="1" x14ac:dyDescent="0.25">
      <c r="A131" s="633">
        <v>125</v>
      </c>
      <c r="B131" s="634"/>
      <c r="C131" s="634"/>
      <c r="D131" s="635"/>
      <c r="E131" s="636"/>
      <c r="F131" s="644"/>
      <c r="G131" s="644"/>
      <c r="H131" s="646"/>
      <c r="I131" s="647"/>
      <c r="J131" s="639" t="e">
        <f>IF(AND(Q131="",#REF!&gt;0,#REF!&lt;5),K131,)</f>
        <v>#REF!</v>
      </c>
      <c r="K131" s="640" t="str">
        <f>IF(D131="","ZZZ9",IF(AND(#REF!&gt;0,#REF!&lt;5),D131&amp;#REF!,D131&amp;"9"))</f>
        <v>ZZZ9</v>
      </c>
      <c r="L131" s="641">
        <f t="shared" si="3"/>
        <v>999</v>
      </c>
      <c r="M131" s="652">
        <f t="shared" si="4"/>
        <v>999</v>
      </c>
      <c r="N131" s="649"/>
      <c r="O131" s="644"/>
      <c r="P131" s="643">
        <f t="shared" si="5"/>
        <v>999</v>
      </c>
      <c r="Q131" s="644"/>
    </row>
    <row r="132" spans="1:17" s="645" customFormat="1" ht="18.899999999999999" customHeight="1" x14ac:dyDescent="0.25">
      <c r="A132" s="633">
        <v>126</v>
      </c>
      <c r="B132" s="634"/>
      <c r="C132" s="634"/>
      <c r="D132" s="635"/>
      <c r="E132" s="636"/>
      <c r="F132" s="644"/>
      <c r="G132" s="644"/>
      <c r="H132" s="646"/>
      <c r="I132" s="647"/>
      <c r="J132" s="639" t="e">
        <f>IF(AND(Q132="",#REF!&gt;0,#REF!&lt;5),K132,)</f>
        <v>#REF!</v>
      </c>
      <c r="K132" s="640" t="str">
        <f>IF(D132="","ZZZ9",IF(AND(#REF!&gt;0,#REF!&lt;5),D132&amp;#REF!,D132&amp;"9"))</f>
        <v>ZZZ9</v>
      </c>
      <c r="L132" s="641">
        <f t="shared" si="3"/>
        <v>999</v>
      </c>
      <c r="M132" s="652">
        <f t="shared" si="4"/>
        <v>999</v>
      </c>
      <c r="N132" s="649"/>
      <c r="O132" s="644"/>
      <c r="P132" s="643">
        <f t="shared" si="5"/>
        <v>999</v>
      </c>
      <c r="Q132" s="644"/>
    </row>
    <row r="133" spans="1:17" s="645" customFormat="1" ht="18.899999999999999" customHeight="1" x14ac:dyDescent="0.25">
      <c r="A133" s="633">
        <v>127</v>
      </c>
      <c r="B133" s="634"/>
      <c r="C133" s="634"/>
      <c r="D133" s="635"/>
      <c r="E133" s="636"/>
      <c r="F133" s="644"/>
      <c r="G133" s="644"/>
      <c r="H133" s="646"/>
      <c r="I133" s="647"/>
      <c r="J133" s="639" t="e">
        <f>IF(AND(Q133="",#REF!&gt;0,#REF!&lt;5),K133,)</f>
        <v>#REF!</v>
      </c>
      <c r="K133" s="640" t="str">
        <f>IF(D133="","ZZZ9",IF(AND(#REF!&gt;0,#REF!&lt;5),D133&amp;#REF!,D133&amp;"9"))</f>
        <v>ZZZ9</v>
      </c>
      <c r="L133" s="641">
        <f t="shared" si="3"/>
        <v>999</v>
      </c>
      <c r="M133" s="652">
        <f t="shared" si="4"/>
        <v>999</v>
      </c>
      <c r="N133" s="649"/>
      <c r="O133" s="644"/>
      <c r="P133" s="643">
        <f t="shared" si="5"/>
        <v>999</v>
      </c>
      <c r="Q133" s="644"/>
    </row>
    <row r="134" spans="1:17" s="645" customFormat="1" ht="18.899999999999999" customHeight="1" x14ac:dyDescent="0.25">
      <c r="A134" s="633">
        <v>128</v>
      </c>
      <c r="B134" s="634"/>
      <c r="C134" s="634"/>
      <c r="D134" s="635"/>
      <c r="E134" s="636"/>
      <c r="F134" s="644"/>
      <c r="G134" s="644"/>
      <c r="H134" s="646"/>
      <c r="I134" s="647"/>
      <c r="J134" s="639" t="e">
        <f>IF(AND(Q134="",#REF!&gt;0,#REF!&lt;5),K134,)</f>
        <v>#REF!</v>
      </c>
      <c r="K134" s="640" t="str">
        <f>IF(D134="","ZZZ9",IF(AND(#REF!&gt;0,#REF!&lt;5),D134&amp;#REF!,D134&amp;"9"))</f>
        <v>ZZZ9</v>
      </c>
      <c r="L134" s="641">
        <f t="shared" si="3"/>
        <v>999</v>
      </c>
      <c r="M134" s="652">
        <f t="shared" si="4"/>
        <v>999</v>
      </c>
      <c r="N134" s="649"/>
      <c r="O134" s="647"/>
      <c r="P134" s="658">
        <f t="shared" si="5"/>
        <v>999</v>
      </c>
      <c r="Q134" s="647"/>
    </row>
    <row r="135" spans="1:17" x14ac:dyDescent="0.25">
      <c r="A135" s="633">
        <v>129</v>
      </c>
      <c r="B135" s="634"/>
      <c r="C135" s="634"/>
      <c r="D135" s="635"/>
      <c r="E135" s="636"/>
      <c r="F135" s="644"/>
      <c r="G135" s="644"/>
      <c r="H135" s="646"/>
      <c r="I135" s="647"/>
      <c r="J135" s="639" t="e">
        <f>IF(AND(Q135="",#REF!&gt;0,#REF!&lt;5),K135,)</f>
        <v>#REF!</v>
      </c>
      <c r="K135" s="640" t="str">
        <f>IF(D135="","ZZZ9",IF(AND(#REF!&gt;0,#REF!&lt;5),D135&amp;#REF!,D135&amp;"9"))</f>
        <v>ZZZ9</v>
      </c>
      <c r="L135" s="641">
        <f t="shared" si="3"/>
        <v>999</v>
      </c>
      <c r="M135" s="652">
        <f t="shared" si="4"/>
        <v>999</v>
      </c>
      <c r="N135" s="649"/>
      <c r="O135" s="644"/>
      <c r="P135" s="643">
        <f t="shared" si="5"/>
        <v>999</v>
      </c>
      <c r="Q135" s="644"/>
    </row>
    <row r="136" spans="1:17" x14ac:dyDescent="0.25">
      <c r="A136" s="633">
        <v>130</v>
      </c>
      <c r="B136" s="634"/>
      <c r="C136" s="634"/>
      <c r="D136" s="635"/>
      <c r="E136" s="636"/>
      <c r="F136" s="644"/>
      <c r="G136" s="644"/>
      <c r="H136" s="646"/>
      <c r="I136" s="647"/>
      <c r="J136" s="639" t="e">
        <f>IF(AND(Q136="",#REF!&gt;0,#REF!&lt;5),K136,)</f>
        <v>#REF!</v>
      </c>
      <c r="K136" s="640" t="str">
        <f>IF(D136="","ZZZ9",IF(AND(#REF!&gt;0,#REF!&lt;5),D136&amp;#REF!,D136&amp;"9"))</f>
        <v>ZZZ9</v>
      </c>
      <c r="L136" s="641">
        <f t="shared" si="3"/>
        <v>999</v>
      </c>
      <c r="M136" s="652">
        <f t="shared" si="4"/>
        <v>999</v>
      </c>
      <c r="N136" s="649"/>
      <c r="O136" s="644"/>
      <c r="P136" s="643">
        <f t="shared" si="5"/>
        <v>999</v>
      </c>
      <c r="Q136" s="644"/>
    </row>
    <row r="137" spans="1:17" x14ac:dyDescent="0.25">
      <c r="A137" s="633">
        <v>131</v>
      </c>
      <c r="B137" s="634"/>
      <c r="C137" s="634"/>
      <c r="D137" s="635"/>
      <c r="E137" s="636"/>
      <c r="F137" s="644"/>
      <c r="G137" s="644"/>
      <c r="H137" s="646"/>
      <c r="I137" s="647"/>
      <c r="J137" s="639" t="e">
        <f>IF(AND(Q137="",#REF!&gt;0,#REF!&lt;5),K137,)</f>
        <v>#REF!</v>
      </c>
      <c r="K137" s="640" t="str">
        <f>IF(D137="","ZZZ9",IF(AND(#REF!&gt;0,#REF!&lt;5),D137&amp;#REF!,D137&amp;"9"))</f>
        <v>ZZZ9</v>
      </c>
      <c r="L137" s="641">
        <f t="shared" si="3"/>
        <v>999</v>
      </c>
      <c r="M137" s="652">
        <f t="shared" si="4"/>
        <v>999</v>
      </c>
      <c r="N137" s="649"/>
      <c r="O137" s="644"/>
      <c r="P137" s="643">
        <f t="shared" si="5"/>
        <v>999</v>
      </c>
      <c r="Q137" s="644"/>
    </row>
    <row r="138" spans="1:17" x14ac:dyDescent="0.25">
      <c r="A138" s="633">
        <v>132</v>
      </c>
      <c r="B138" s="634"/>
      <c r="C138" s="634"/>
      <c r="D138" s="635"/>
      <c r="E138" s="636"/>
      <c r="F138" s="644"/>
      <c r="G138" s="644"/>
      <c r="H138" s="646"/>
      <c r="I138" s="647"/>
      <c r="J138" s="639" t="e">
        <f>IF(AND(Q138="",#REF!&gt;0,#REF!&lt;5),K138,)</f>
        <v>#REF!</v>
      </c>
      <c r="K138" s="640" t="str">
        <f>IF(D138="","ZZZ9",IF(AND(#REF!&gt;0,#REF!&lt;5),D138&amp;#REF!,D138&amp;"9"))</f>
        <v>ZZZ9</v>
      </c>
      <c r="L138" s="641">
        <f t="shared" si="3"/>
        <v>999</v>
      </c>
      <c r="M138" s="652">
        <f t="shared" si="4"/>
        <v>999</v>
      </c>
      <c r="N138" s="649"/>
      <c r="O138" s="644"/>
      <c r="P138" s="643">
        <f t="shared" si="5"/>
        <v>999</v>
      </c>
      <c r="Q138" s="644"/>
    </row>
    <row r="139" spans="1:17" x14ac:dyDescent="0.25">
      <c r="A139" s="633">
        <v>133</v>
      </c>
      <c r="B139" s="634"/>
      <c r="C139" s="634"/>
      <c r="D139" s="635"/>
      <c r="E139" s="636"/>
      <c r="F139" s="644"/>
      <c r="G139" s="644"/>
      <c r="H139" s="646"/>
      <c r="I139" s="647"/>
      <c r="J139" s="639" t="e">
        <f>IF(AND(Q139="",#REF!&gt;0,#REF!&lt;5),K139,)</f>
        <v>#REF!</v>
      </c>
      <c r="K139" s="640" t="str">
        <f>IF(D139="","ZZZ9",IF(AND(#REF!&gt;0,#REF!&lt;5),D139&amp;#REF!,D139&amp;"9"))</f>
        <v>ZZZ9</v>
      </c>
      <c r="L139" s="641">
        <f t="shared" si="3"/>
        <v>999</v>
      </c>
      <c r="M139" s="652">
        <f t="shared" si="4"/>
        <v>999</v>
      </c>
      <c r="N139" s="649"/>
      <c r="O139" s="644"/>
      <c r="P139" s="643">
        <f t="shared" si="5"/>
        <v>999</v>
      </c>
      <c r="Q139" s="644"/>
    </row>
    <row r="140" spans="1:17" x14ac:dyDescent="0.25">
      <c r="A140" s="633">
        <v>134</v>
      </c>
      <c r="B140" s="634"/>
      <c r="C140" s="634"/>
      <c r="D140" s="635"/>
      <c r="E140" s="636"/>
      <c r="F140" s="644"/>
      <c r="G140" s="644"/>
      <c r="H140" s="646"/>
      <c r="I140" s="647"/>
      <c r="J140" s="639" t="e">
        <f>IF(AND(Q140="",#REF!&gt;0,#REF!&lt;5),K140,)</f>
        <v>#REF!</v>
      </c>
      <c r="K140" s="640" t="str">
        <f>IF(D140="","ZZZ9",IF(AND(#REF!&gt;0,#REF!&lt;5),D140&amp;#REF!,D140&amp;"9"))</f>
        <v>ZZZ9</v>
      </c>
      <c r="L140" s="641">
        <f t="shared" si="3"/>
        <v>999</v>
      </c>
      <c r="M140" s="652">
        <f t="shared" si="4"/>
        <v>999</v>
      </c>
      <c r="N140" s="649"/>
      <c r="O140" s="644"/>
      <c r="P140" s="643">
        <f t="shared" si="5"/>
        <v>999</v>
      </c>
      <c r="Q140" s="644"/>
    </row>
    <row r="141" spans="1:17" x14ac:dyDescent="0.25">
      <c r="A141" s="633">
        <v>135</v>
      </c>
      <c r="B141" s="634"/>
      <c r="C141" s="634"/>
      <c r="D141" s="635"/>
      <c r="E141" s="636"/>
      <c r="F141" s="644"/>
      <c r="G141" s="644"/>
      <c r="H141" s="646"/>
      <c r="I141" s="647"/>
      <c r="J141" s="639" t="e">
        <f>IF(AND(Q141="",#REF!&gt;0,#REF!&lt;5),K141,)</f>
        <v>#REF!</v>
      </c>
      <c r="K141" s="640" t="str">
        <f>IF(D141="","ZZZ9",IF(AND(#REF!&gt;0,#REF!&lt;5),D141&amp;#REF!,D141&amp;"9"))</f>
        <v>ZZZ9</v>
      </c>
      <c r="L141" s="641">
        <f t="shared" si="3"/>
        <v>999</v>
      </c>
      <c r="M141" s="652">
        <f t="shared" si="4"/>
        <v>999</v>
      </c>
      <c r="N141" s="649"/>
      <c r="O141" s="647"/>
      <c r="P141" s="658">
        <f t="shared" si="5"/>
        <v>999</v>
      </c>
      <c r="Q141" s="647"/>
    </row>
    <row r="142" spans="1:17" x14ac:dyDescent="0.25">
      <c r="A142" s="633">
        <v>136</v>
      </c>
      <c r="B142" s="634"/>
      <c r="C142" s="634"/>
      <c r="D142" s="635"/>
      <c r="E142" s="636"/>
      <c r="F142" s="644"/>
      <c r="G142" s="644"/>
      <c r="H142" s="646"/>
      <c r="I142" s="647"/>
      <c r="J142" s="639" t="e">
        <f>IF(AND(Q142="",#REF!&gt;0,#REF!&lt;5),K142,)</f>
        <v>#REF!</v>
      </c>
      <c r="K142" s="640" t="str">
        <f>IF(D142="","ZZZ9",IF(AND(#REF!&gt;0,#REF!&lt;5),D142&amp;#REF!,D142&amp;"9"))</f>
        <v>ZZZ9</v>
      </c>
      <c r="L142" s="641">
        <f t="shared" si="3"/>
        <v>999</v>
      </c>
      <c r="M142" s="652">
        <f t="shared" si="4"/>
        <v>999</v>
      </c>
      <c r="N142" s="649"/>
      <c r="O142" s="644"/>
      <c r="P142" s="643">
        <f t="shared" si="5"/>
        <v>999</v>
      </c>
      <c r="Q142" s="644"/>
    </row>
    <row r="143" spans="1:17" x14ac:dyDescent="0.25">
      <c r="A143" s="633">
        <v>137</v>
      </c>
      <c r="B143" s="634"/>
      <c r="C143" s="634"/>
      <c r="D143" s="635"/>
      <c r="E143" s="636"/>
      <c r="F143" s="644"/>
      <c r="G143" s="644"/>
      <c r="H143" s="646"/>
      <c r="I143" s="647"/>
      <c r="J143" s="639" t="e">
        <f>IF(AND(Q143="",#REF!&gt;0,#REF!&lt;5),K143,)</f>
        <v>#REF!</v>
      </c>
      <c r="K143" s="640" t="str">
        <f>IF(D143="","ZZZ9",IF(AND(#REF!&gt;0,#REF!&lt;5),D143&amp;#REF!,D143&amp;"9"))</f>
        <v>ZZZ9</v>
      </c>
      <c r="L143" s="641">
        <f t="shared" si="3"/>
        <v>999</v>
      </c>
      <c r="M143" s="652">
        <f t="shared" si="4"/>
        <v>999</v>
      </c>
      <c r="N143" s="649"/>
      <c r="O143" s="644"/>
      <c r="P143" s="643">
        <f t="shared" si="5"/>
        <v>999</v>
      </c>
      <c r="Q143" s="644"/>
    </row>
    <row r="144" spans="1:17" x14ac:dyDescent="0.25">
      <c r="A144" s="633">
        <v>138</v>
      </c>
      <c r="B144" s="634"/>
      <c r="C144" s="634"/>
      <c r="D144" s="635"/>
      <c r="E144" s="636"/>
      <c r="F144" s="644"/>
      <c r="G144" s="644"/>
      <c r="H144" s="646"/>
      <c r="I144" s="647"/>
      <c r="J144" s="639" t="e">
        <f>IF(AND(Q144="",#REF!&gt;0,#REF!&lt;5),K144,)</f>
        <v>#REF!</v>
      </c>
      <c r="K144" s="640" t="str">
        <f>IF(D144="","ZZZ9",IF(AND(#REF!&gt;0,#REF!&lt;5),D144&amp;#REF!,D144&amp;"9"))</f>
        <v>ZZZ9</v>
      </c>
      <c r="L144" s="641">
        <f t="shared" si="3"/>
        <v>999</v>
      </c>
      <c r="M144" s="652">
        <f t="shared" si="4"/>
        <v>999</v>
      </c>
      <c r="N144" s="649"/>
      <c r="O144" s="644"/>
      <c r="P144" s="643">
        <f t="shared" si="5"/>
        <v>999</v>
      </c>
      <c r="Q144" s="644"/>
    </row>
    <row r="145" spans="1:17" x14ac:dyDescent="0.25">
      <c r="A145" s="633">
        <v>139</v>
      </c>
      <c r="B145" s="634"/>
      <c r="C145" s="634"/>
      <c r="D145" s="635"/>
      <c r="E145" s="636"/>
      <c r="F145" s="644"/>
      <c r="G145" s="644"/>
      <c r="H145" s="646"/>
      <c r="I145" s="647"/>
      <c r="J145" s="639" t="e">
        <f>IF(AND(Q145="",#REF!&gt;0,#REF!&lt;5),K145,)</f>
        <v>#REF!</v>
      </c>
      <c r="K145" s="640" t="str">
        <f>IF(D145="","ZZZ9",IF(AND(#REF!&gt;0,#REF!&lt;5),D145&amp;#REF!,D145&amp;"9"))</f>
        <v>ZZZ9</v>
      </c>
      <c r="L145" s="641">
        <f t="shared" si="3"/>
        <v>999</v>
      </c>
      <c r="M145" s="652">
        <f t="shared" si="4"/>
        <v>999</v>
      </c>
      <c r="N145" s="649"/>
      <c r="O145" s="644"/>
      <c r="P145" s="643">
        <f t="shared" si="5"/>
        <v>999</v>
      </c>
      <c r="Q145" s="644"/>
    </row>
    <row r="146" spans="1:17" x14ac:dyDescent="0.25">
      <c r="A146" s="633">
        <v>140</v>
      </c>
      <c r="B146" s="634"/>
      <c r="C146" s="634"/>
      <c r="D146" s="635"/>
      <c r="E146" s="636"/>
      <c r="F146" s="644"/>
      <c r="G146" s="644"/>
      <c r="H146" s="646"/>
      <c r="I146" s="647"/>
      <c r="J146" s="639" t="e">
        <f>IF(AND(Q146="",#REF!&gt;0,#REF!&lt;5),K146,)</f>
        <v>#REF!</v>
      </c>
      <c r="K146" s="640" t="str">
        <f>IF(D146="","ZZZ9",IF(AND(#REF!&gt;0,#REF!&lt;5),D146&amp;#REF!,D146&amp;"9"))</f>
        <v>ZZZ9</v>
      </c>
      <c r="L146" s="641">
        <f t="shared" si="3"/>
        <v>999</v>
      </c>
      <c r="M146" s="652">
        <f t="shared" si="4"/>
        <v>999</v>
      </c>
      <c r="N146" s="649"/>
      <c r="O146" s="644"/>
      <c r="P146" s="643">
        <f t="shared" si="5"/>
        <v>999</v>
      </c>
      <c r="Q146" s="644"/>
    </row>
    <row r="147" spans="1:17" x14ac:dyDescent="0.25">
      <c r="A147" s="633">
        <v>141</v>
      </c>
      <c r="B147" s="634"/>
      <c r="C147" s="634"/>
      <c r="D147" s="635"/>
      <c r="E147" s="636"/>
      <c r="F147" s="644"/>
      <c r="G147" s="644"/>
      <c r="H147" s="646"/>
      <c r="I147" s="647"/>
      <c r="J147" s="639" t="e">
        <f>IF(AND(Q147="",#REF!&gt;0,#REF!&lt;5),K147,)</f>
        <v>#REF!</v>
      </c>
      <c r="K147" s="640" t="str">
        <f>IF(D147="","ZZZ9",IF(AND(#REF!&gt;0,#REF!&lt;5),D147&amp;#REF!,D147&amp;"9"))</f>
        <v>ZZZ9</v>
      </c>
      <c r="L147" s="641">
        <f t="shared" si="3"/>
        <v>999</v>
      </c>
      <c r="M147" s="652">
        <f t="shared" si="4"/>
        <v>999</v>
      </c>
      <c r="N147" s="649"/>
      <c r="O147" s="644"/>
      <c r="P147" s="643">
        <f t="shared" si="5"/>
        <v>999</v>
      </c>
      <c r="Q147" s="644"/>
    </row>
    <row r="148" spans="1:17" x14ac:dyDescent="0.25">
      <c r="A148" s="633">
        <v>142</v>
      </c>
      <c r="B148" s="634"/>
      <c r="C148" s="634"/>
      <c r="D148" s="635"/>
      <c r="E148" s="636"/>
      <c r="F148" s="644"/>
      <c r="G148" s="644"/>
      <c r="H148" s="646"/>
      <c r="I148" s="647"/>
      <c r="J148" s="639" t="e">
        <f>IF(AND(Q148="",#REF!&gt;0,#REF!&lt;5),K148,)</f>
        <v>#REF!</v>
      </c>
      <c r="K148" s="640" t="str">
        <f>IF(D148="","ZZZ9",IF(AND(#REF!&gt;0,#REF!&lt;5),D148&amp;#REF!,D148&amp;"9"))</f>
        <v>ZZZ9</v>
      </c>
      <c r="L148" s="641">
        <f t="shared" si="3"/>
        <v>999</v>
      </c>
      <c r="M148" s="652">
        <f t="shared" si="4"/>
        <v>999</v>
      </c>
      <c r="N148" s="649"/>
      <c r="O148" s="647"/>
      <c r="P148" s="658">
        <f t="shared" si="5"/>
        <v>999</v>
      </c>
      <c r="Q148" s="647"/>
    </row>
    <row r="149" spans="1:17" x14ac:dyDescent="0.25">
      <c r="A149" s="633">
        <v>143</v>
      </c>
      <c r="B149" s="634"/>
      <c r="C149" s="634"/>
      <c r="D149" s="635"/>
      <c r="E149" s="636"/>
      <c r="F149" s="644"/>
      <c r="G149" s="644"/>
      <c r="H149" s="646"/>
      <c r="I149" s="647"/>
      <c r="J149" s="639" t="e">
        <f>IF(AND(Q149="",#REF!&gt;0,#REF!&lt;5),K149,)</f>
        <v>#REF!</v>
      </c>
      <c r="K149" s="640" t="str">
        <f>IF(D149="","ZZZ9",IF(AND(#REF!&gt;0,#REF!&lt;5),D149&amp;#REF!,D149&amp;"9"))</f>
        <v>ZZZ9</v>
      </c>
      <c r="L149" s="641">
        <f t="shared" si="3"/>
        <v>999</v>
      </c>
      <c r="M149" s="652">
        <f t="shared" si="4"/>
        <v>999</v>
      </c>
      <c r="N149" s="649"/>
      <c r="O149" s="644"/>
      <c r="P149" s="643">
        <f t="shared" si="5"/>
        <v>999</v>
      </c>
      <c r="Q149" s="644"/>
    </row>
    <row r="150" spans="1:17" x14ac:dyDescent="0.25">
      <c r="A150" s="633">
        <v>144</v>
      </c>
      <c r="B150" s="634"/>
      <c r="C150" s="634"/>
      <c r="D150" s="635"/>
      <c r="E150" s="636"/>
      <c r="F150" s="644"/>
      <c r="G150" s="644"/>
      <c r="H150" s="646"/>
      <c r="I150" s="647"/>
      <c r="J150" s="639" t="e">
        <f>IF(AND(Q150="",#REF!&gt;0,#REF!&lt;5),K150,)</f>
        <v>#REF!</v>
      </c>
      <c r="K150" s="640" t="str">
        <f>IF(D150="","ZZZ9",IF(AND(#REF!&gt;0,#REF!&lt;5),D150&amp;#REF!,D150&amp;"9"))</f>
        <v>ZZZ9</v>
      </c>
      <c r="L150" s="641">
        <f t="shared" si="3"/>
        <v>999</v>
      </c>
      <c r="M150" s="652">
        <f t="shared" si="4"/>
        <v>999</v>
      </c>
      <c r="N150" s="649"/>
      <c r="O150" s="644"/>
      <c r="P150" s="643">
        <f t="shared" si="5"/>
        <v>999</v>
      </c>
      <c r="Q150" s="644"/>
    </row>
    <row r="151" spans="1:17" x14ac:dyDescent="0.25">
      <c r="A151" s="633">
        <v>145</v>
      </c>
      <c r="B151" s="634"/>
      <c r="C151" s="634"/>
      <c r="D151" s="635"/>
      <c r="E151" s="636"/>
      <c r="F151" s="644"/>
      <c r="G151" s="644"/>
      <c r="H151" s="646"/>
      <c r="I151" s="647"/>
      <c r="J151" s="639" t="e">
        <f>IF(AND(Q151="",#REF!&gt;0,#REF!&lt;5),K151,)</f>
        <v>#REF!</v>
      </c>
      <c r="K151" s="640" t="str">
        <f>IF(D151="","ZZZ9",IF(AND(#REF!&gt;0,#REF!&lt;5),D151&amp;#REF!,D151&amp;"9"))</f>
        <v>ZZZ9</v>
      </c>
      <c r="L151" s="641">
        <f t="shared" si="3"/>
        <v>999</v>
      </c>
      <c r="M151" s="652">
        <f t="shared" si="4"/>
        <v>999</v>
      </c>
      <c r="N151" s="649"/>
      <c r="O151" s="644"/>
      <c r="P151" s="643">
        <f t="shared" si="5"/>
        <v>999</v>
      </c>
      <c r="Q151" s="644"/>
    </row>
    <row r="152" spans="1:17" x14ac:dyDescent="0.25">
      <c r="A152" s="633">
        <v>146</v>
      </c>
      <c r="B152" s="634"/>
      <c r="C152" s="634"/>
      <c r="D152" s="635"/>
      <c r="E152" s="636"/>
      <c r="F152" s="644"/>
      <c r="G152" s="644"/>
      <c r="H152" s="646"/>
      <c r="I152" s="647"/>
      <c r="J152" s="639" t="e">
        <f>IF(AND(Q152="",#REF!&gt;0,#REF!&lt;5),K152,)</f>
        <v>#REF!</v>
      </c>
      <c r="K152" s="640" t="str">
        <f>IF(D152="","ZZZ9",IF(AND(#REF!&gt;0,#REF!&lt;5),D152&amp;#REF!,D152&amp;"9"))</f>
        <v>ZZZ9</v>
      </c>
      <c r="L152" s="641">
        <f t="shared" si="3"/>
        <v>999</v>
      </c>
      <c r="M152" s="652">
        <f t="shared" si="4"/>
        <v>999</v>
      </c>
      <c r="N152" s="649"/>
      <c r="O152" s="644"/>
      <c r="P152" s="643">
        <f t="shared" si="5"/>
        <v>999</v>
      </c>
      <c r="Q152" s="644"/>
    </row>
    <row r="153" spans="1:17" x14ac:dyDescent="0.25">
      <c r="A153" s="633">
        <v>147</v>
      </c>
      <c r="B153" s="634"/>
      <c r="C153" s="634"/>
      <c r="D153" s="635"/>
      <c r="E153" s="636"/>
      <c r="F153" s="644"/>
      <c r="G153" s="644"/>
      <c r="H153" s="646"/>
      <c r="I153" s="647"/>
      <c r="J153" s="639" t="e">
        <f>IF(AND(Q153="",#REF!&gt;0,#REF!&lt;5),K153,)</f>
        <v>#REF!</v>
      </c>
      <c r="K153" s="640" t="str">
        <f>IF(D153="","ZZZ9",IF(AND(#REF!&gt;0,#REF!&lt;5),D153&amp;#REF!,D153&amp;"9"))</f>
        <v>ZZZ9</v>
      </c>
      <c r="L153" s="641">
        <f t="shared" si="3"/>
        <v>999</v>
      </c>
      <c r="M153" s="652">
        <f t="shared" si="4"/>
        <v>999</v>
      </c>
      <c r="N153" s="649"/>
      <c r="O153" s="644"/>
      <c r="P153" s="643">
        <f t="shared" si="5"/>
        <v>999</v>
      </c>
      <c r="Q153" s="644"/>
    </row>
    <row r="154" spans="1:17" x14ac:dyDescent="0.25">
      <c r="A154" s="633">
        <v>148</v>
      </c>
      <c r="B154" s="634"/>
      <c r="C154" s="634"/>
      <c r="D154" s="635"/>
      <c r="E154" s="636"/>
      <c r="F154" s="644"/>
      <c r="G154" s="644"/>
      <c r="H154" s="646"/>
      <c r="I154" s="647"/>
      <c r="J154" s="639" t="e">
        <f>IF(AND(Q154="",#REF!&gt;0,#REF!&lt;5),K154,)</f>
        <v>#REF!</v>
      </c>
      <c r="K154" s="640" t="str">
        <f>IF(D154="","ZZZ9",IF(AND(#REF!&gt;0,#REF!&lt;5),D154&amp;#REF!,D154&amp;"9"))</f>
        <v>ZZZ9</v>
      </c>
      <c r="L154" s="641">
        <f t="shared" si="3"/>
        <v>999</v>
      </c>
      <c r="M154" s="652">
        <f t="shared" si="4"/>
        <v>999</v>
      </c>
      <c r="N154" s="649"/>
      <c r="O154" s="644"/>
      <c r="P154" s="643">
        <f t="shared" si="5"/>
        <v>999</v>
      </c>
      <c r="Q154" s="644"/>
    </row>
    <row r="155" spans="1:17" x14ac:dyDescent="0.25">
      <c r="A155" s="633">
        <v>149</v>
      </c>
      <c r="B155" s="634"/>
      <c r="C155" s="634"/>
      <c r="D155" s="635"/>
      <c r="E155" s="636"/>
      <c r="F155" s="644"/>
      <c r="G155" s="644"/>
      <c r="H155" s="646"/>
      <c r="I155" s="647"/>
      <c r="J155" s="639" t="e">
        <f>IF(AND(Q155="",#REF!&gt;0,#REF!&lt;5),K155,)</f>
        <v>#REF!</v>
      </c>
      <c r="K155" s="640" t="str">
        <f>IF(D155="","ZZZ9",IF(AND(#REF!&gt;0,#REF!&lt;5),D155&amp;#REF!,D155&amp;"9"))</f>
        <v>ZZZ9</v>
      </c>
      <c r="L155" s="641">
        <f t="shared" si="3"/>
        <v>999</v>
      </c>
      <c r="M155" s="652">
        <f t="shared" si="4"/>
        <v>999</v>
      </c>
      <c r="N155" s="649"/>
      <c r="O155" s="644"/>
      <c r="P155" s="643">
        <f t="shared" si="5"/>
        <v>999</v>
      </c>
      <c r="Q155" s="644"/>
    </row>
    <row r="156" spans="1:17" x14ac:dyDescent="0.25">
      <c r="A156" s="633">
        <v>150</v>
      </c>
      <c r="B156" s="634"/>
      <c r="C156" s="634"/>
      <c r="D156" s="635"/>
      <c r="E156" s="636"/>
      <c r="F156" s="644"/>
      <c r="G156" s="644"/>
      <c r="H156" s="646"/>
      <c r="I156" s="647"/>
      <c r="J156" s="639" t="e">
        <f>IF(AND(Q156="",#REF!&gt;0,#REF!&lt;5),K156,)</f>
        <v>#REF!</v>
      </c>
      <c r="K156" s="640" t="str">
        <f>IF(D156="","ZZZ9",IF(AND(#REF!&gt;0,#REF!&lt;5),D156&amp;#REF!,D156&amp;"9"))</f>
        <v>ZZZ9</v>
      </c>
      <c r="L156" s="641">
        <f t="shared" si="3"/>
        <v>999</v>
      </c>
      <c r="M156" s="652">
        <f t="shared" si="4"/>
        <v>999</v>
      </c>
      <c r="N156" s="649"/>
      <c r="O156" s="644"/>
      <c r="P156" s="643">
        <f t="shared" si="5"/>
        <v>999</v>
      </c>
      <c r="Q156" s="644"/>
    </row>
  </sheetData>
  <conditionalFormatting sqref="A7:D156">
    <cfRule type="expression" dxfId="51" priority="18" stopIfTrue="1">
      <formula>$Q7&gt;=1</formula>
    </cfRule>
  </conditionalFormatting>
  <conditionalFormatting sqref="B7:D37">
    <cfRule type="expression" dxfId="50" priority="1" stopIfTrue="1">
      <formula>$Q7&gt;=1</formula>
    </cfRule>
  </conditionalFormatting>
  <conditionalFormatting sqref="E7:E14">
    <cfRule type="expression" dxfId="49" priority="6" stopIfTrue="1">
      <formula>AND(ROUNDDOWN(($A$4-E7)/365.25,0)&lt;=13,G7&lt;&gt;"OK")</formula>
    </cfRule>
    <cfRule type="expression" dxfId="48" priority="7" stopIfTrue="1">
      <formula>AND(ROUNDDOWN(($A$4-E7)/365.25,0)&lt;=14,G7&lt;&gt;"OK")</formula>
    </cfRule>
    <cfRule type="expression" dxfId="47" priority="8" stopIfTrue="1">
      <formula>AND(ROUNDDOWN(($A$4-E7)/365.25,0)&lt;=17,G7&lt;&gt;"OK")</formula>
    </cfRule>
    <cfRule type="expression" dxfId="46" priority="11" stopIfTrue="1">
      <formula>AND(ROUNDDOWN(($A$4-E7)/365.25,0)&lt;=13,G7&lt;&gt;"OK")</formula>
    </cfRule>
    <cfRule type="expression" dxfId="45" priority="12" stopIfTrue="1">
      <formula>AND(ROUNDDOWN(($A$4-E7)/365.25,0)&lt;=14,G7&lt;&gt;"OK")</formula>
    </cfRule>
    <cfRule type="expression" dxfId="44" priority="13" stopIfTrue="1">
      <formula>AND(ROUNDDOWN(($A$4-E7)/365.25,0)&lt;=17,G7&lt;&gt;"OK")</formula>
    </cfRule>
  </conditionalFormatting>
  <conditionalFormatting sqref="E7:E27 E29:E37">
    <cfRule type="expression" dxfId="43" priority="2" stopIfTrue="1">
      <formula>AND(ROUNDDOWN(($A$4-E7)/365.25,0)&lt;=13,G7&lt;&gt;"OK")</formula>
    </cfRule>
    <cfRule type="expression" dxfId="42" priority="3" stopIfTrue="1">
      <formula>AND(ROUNDDOWN(($A$4-E7)/365.25,0)&lt;=14,G7&lt;&gt;"OK")</formula>
    </cfRule>
    <cfRule type="expression" dxfId="41" priority="4" stopIfTrue="1">
      <formula>AND(ROUNDDOWN(($A$4-E7)/365.25,0)&lt;=17,G7&lt;&gt;"OK")</formula>
    </cfRule>
  </conditionalFormatting>
  <conditionalFormatting sqref="E7:E156">
    <cfRule type="expression" dxfId="40" priority="14" stopIfTrue="1">
      <formula>AND(ROUNDDOWN(($A$4-E7)/365.25,0)&lt;=13,G7&lt;&gt;"OK")</formula>
    </cfRule>
    <cfRule type="expression" dxfId="39" priority="15" stopIfTrue="1">
      <formula>AND(ROUNDDOWN(($A$4-E7)/365.25,0)&lt;=14,G7&lt;&gt;"OK")</formula>
    </cfRule>
    <cfRule type="expression" dxfId="38" priority="16" stopIfTrue="1">
      <formula>AND(ROUNDDOWN(($A$4-E7)/365.25,0)&lt;=17,G7&lt;&gt;"OK")</formula>
    </cfRule>
  </conditionalFormatting>
  <conditionalFormatting sqref="J7:J156">
    <cfRule type="cellIs" dxfId="37" priority="10"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722945" r:id="rId4" name="Button 1">
              <controlPr defaultSize="0" print="0" autoFill="0" autoPict="0" macro="[2]!egyeni_fotabla_sorsolasi_ranglista">
                <anchor moveWithCells="1" sizeWithCells="1">
                  <from>
                    <xdr:col>7</xdr:col>
                    <xdr:colOff>205740</xdr:colOff>
                    <xdr:row>0</xdr:row>
                    <xdr:rowOff>68580</xdr:rowOff>
                  </from>
                  <to>
                    <xdr:col>14</xdr:col>
                    <xdr:colOff>129540</xdr:colOff>
                    <xdr:row>1</xdr:row>
                    <xdr:rowOff>137160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1C5B9-D9CA-411E-9326-3B0741B904BD}">
  <sheetPr codeName="Munka6">
    <tabColor indexed="11"/>
  </sheetPr>
  <dimension ref="A1:AS140"/>
  <sheetViews>
    <sheetView workbookViewId="0">
      <selection activeCell="B11" sqref="B11"/>
    </sheetView>
  </sheetViews>
  <sheetFormatPr defaultRowHeight="13.2" x14ac:dyDescent="0.25"/>
  <cols>
    <col min="1" max="2" width="3.33203125" style="476" customWidth="1"/>
    <col min="3" max="4" width="4.6640625" style="476" customWidth="1"/>
    <col min="5" max="5" width="4.33203125" style="476" customWidth="1"/>
    <col min="6" max="6" width="12.6640625" style="476" customWidth="1"/>
    <col min="7" max="7" width="2.6640625" style="476" customWidth="1"/>
    <col min="8" max="8" width="7.6640625" style="476" customWidth="1"/>
    <col min="9" max="9" width="5.88671875" style="476" customWidth="1"/>
    <col min="10" max="10" width="1.6640625" style="763" customWidth="1"/>
    <col min="11" max="11" width="10.6640625" style="476" customWidth="1"/>
    <col min="12" max="12" width="1.6640625" style="763" customWidth="1"/>
    <col min="13" max="13" width="10.6640625" style="476" customWidth="1"/>
    <col min="14" max="14" width="1.6640625" style="764" customWidth="1"/>
    <col min="15" max="15" width="10.6640625" style="476" customWidth="1"/>
    <col min="16" max="16" width="1.6640625" style="763" customWidth="1"/>
    <col min="17" max="17" width="10.6640625" style="476" customWidth="1"/>
    <col min="18" max="18" width="1.6640625" style="764" customWidth="1"/>
    <col min="19" max="19" width="9.109375" style="476" hidden="1" customWidth="1"/>
    <col min="20" max="20" width="8.6640625" style="476" customWidth="1"/>
    <col min="21" max="21" width="9.109375" style="476" hidden="1" customWidth="1"/>
    <col min="22" max="24" width="8.88671875" style="476"/>
    <col min="25" max="27" width="0" style="476" hidden="1" customWidth="1"/>
    <col min="28" max="28" width="10.33203125" style="476" hidden="1" customWidth="1"/>
    <col min="29" max="34" width="0" style="476" hidden="1" customWidth="1"/>
    <col min="35" max="37" width="9.109375" style="508" customWidth="1"/>
    <col min="38" max="256" width="8.88671875" style="476"/>
    <col min="257" max="258" width="3.33203125" style="476" customWidth="1"/>
    <col min="259" max="260" width="4.6640625" style="476" customWidth="1"/>
    <col min="261" max="261" width="4.33203125" style="476" customWidth="1"/>
    <col min="262" max="262" width="12.6640625" style="476" customWidth="1"/>
    <col min="263" max="263" width="2.6640625" style="476" customWidth="1"/>
    <col min="264" max="264" width="7.6640625" style="476" customWidth="1"/>
    <col min="265" max="265" width="5.88671875" style="476" customWidth="1"/>
    <col min="266" max="266" width="1.6640625" style="476" customWidth="1"/>
    <col min="267" max="267" width="10.6640625" style="476" customWidth="1"/>
    <col min="268" max="268" width="1.6640625" style="476" customWidth="1"/>
    <col min="269" max="269" width="10.6640625" style="476" customWidth="1"/>
    <col min="270" max="270" width="1.6640625" style="476" customWidth="1"/>
    <col min="271" max="271" width="10.6640625" style="476" customWidth="1"/>
    <col min="272" max="272" width="1.6640625" style="476" customWidth="1"/>
    <col min="273" max="273" width="10.6640625" style="476" customWidth="1"/>
    <col min="274" max="274" width="1.6640625" style="476" customWidth="1"/>
    <col min="275" max="275" width="0" style="476" hidden="1" customWidth="1"/>
    <col min="276" max="276" width="8.6640625" style="476" customWidth="1"/>
    <col min="277" max="277" width="0" style="476" hidden="1" customWidth="1"/>
    <col min="278" max="280" width="8.88671875" style="476"/>
    <col min="281" max="290" width="0" style="476" hidden="1" customWidth="1"/>
    <col min="291" max="293" width="9.109375" style="476" customWidth="1"/>
    <col min="294" max="512" width="8.88671875" style="476"/>
    <col min="513" max="514" width="3.33203125" style="476" customWidth="1"/>
    <col min="515" max="516" width="4.6640625" style="476" customWidth="1"/>
    <col min="517" max="517" width="4.33203125" style="476" customWidth="1"/>
    <col min="518" max="518" width="12.6640625" style="476" customWidth="1"/>
    <col min="519" max="519" width="2.6640625" style="476" customWidth="1"/>
    <col min="520" max="520" width="7.6640625" style="476" customWidth="1"/>
    <col min="521" max="521" width="5.88671875" style="476" customWidth="1"/>
    <col min="522" max="522" width="1.6640625" style="476" customWidth="1"/>
    <col min="523" max="523" width="10.6640625" style="476" customWidth="1"/>
    <col min="524" max="524" width="1.6640625" style="476" customWidth="1"/>
    <col min="525" max="525" width="10.6640625" style="476" customWidth="1"/>
    <col min="526" max="526" width="1.6640625" style="476" customWidth="1"/>
    <col min="527" max="527" width="10.6640625" style="476" customWidth="1"/>
    <col min="528" max="528" width="1.6640625" style="476" customWidth="1"/>
    <col min="529" max="529" width="10.6640625" style="476" customWidth="1"/>
    <col min="530" max="530" width="1.6640625" style="476" customWidth="1"/>
    <col min="531" max="531" width="0" style="476" hidden="1" customWidth="1"/>
    <col min="532" max="532" width="8.6640625" style="476" customWidth="1"/>
    <col min="533" max="533" width="0" style="476" hidden="1" customWidth="1"/>
    <col min="534" max="536" width="8.88671875" style="476"/>
    <col min="537" max="546" width="0" style="476" hidden="1" customWidth="1"/>
    <col min="547" max="549" width="9.109375" style="476" customWidth="1"/>
    <col min="550" max="768" width="8.88671875" style="476"/>
    <col min="769" max="770" width="3.33203125" style="476" customWidth="1"/>
    <col min="771" max="772" width="4.6640625" style="476" customWidth="1"/>
    <col min="773" max="773" width="4.33203125" style="476" customWidth="1"/>
    <col min="774" max="774" width="12.6640625" style="476" customWidth="1"/>
    <col min="775" max="775" width="2.6640625" style="476" customWidth="1"/>
    <col min="776" max="776" width="7.6640625" style="476" customWidth="1"/>
    <col min="777" max="777" width="5.88671875" style="476" customWidth="1"/>
    <col min="778" max="778" width="1.6640625" style="476" customWidth="1"/>
    <col min="779" max="779" width="10.6640625" style="476" customWidth="1"/>
    <col min="780" max="780" width="1.6640625" style="476" customWidth="1"/>
    <col min="781" max="781" width="10.6640625" style="476" customWidth="1"/>
    <col min="782" max="782" width="1.6640625" style="476" customWidth="1"/>
    <col min="783" max="783" width="10.6640625" style="476" customWidth="1"/>
    <col min="784" max="784" width="1.6640625" style="476" customWidth="1"/>
    <col min="785" max="785" width="10.6640625" style="476" customWidth="1"/>
    <col min="786" max="786" width="1.6640625" style="476" customWidth="1"/>
    <col min="787" max="787" width="0" style="476" hidden="1" customWidth="1"/>
    <col min="788" max="788" width="8.6640625" style="476" customWidth="1"/>
    <col min="789" max="789" width="0" style="476" hidden="1" customWidth="1"/>
    <col min="790" max="792" width="8.88671875" style="476"/>
    <col min="793" max="802" width="0" style="476" hidden="1" customWidth="1"/>
    <col min="803" max="805" width="9.109375" style="476" customWidth="1"/>
    <col min="806" max="1024" width="8.88671875" style="476"/>
    <col min="1025" max="1026" width="3.33203125" style="476" customWidth="1"/>
    <col min="1027" max="1028" width="4.6640625" style="476" customWidth="1"/>
    <col min="1029" max="1029" width="4.33203125" style="476" customWidth="1"/>
    <col min="1030" max="1030" width="12.6640625" style="476" customWidth="1"/>
    <col min="1031" max="1031" width="2.6640625" style="476" customWidth="1"/>
    <col min="1032" max="1032" width="7.6640625" style="476" customWidth="1"/>
    <col min="1033" max="1033" width="5.88671875" style="476" customWidth="1"/>
    <col min="1034" max="1034" width="1.6640625" style="476" customWidth="1"/>
    <col min="1035" max="1035" width="10.6640625" style="476" customWidth="1"/>
    <col min="1036" max="1036" width="1.6640625" style="476" customWidth="1"/>
    <col min="1037" max="1037" width="10.6640625" style="476" customWidth="1"/>
    <col min="1038" max="1038" width="1.6640625" style="476" customWidth="1"/>
    <col min="1039" max="1039" width="10.6640625" style="476" customWidth="1"/>
    <col min="1040" max="1040" width="1.6640625" style="476" customWidth="1"/>
    <col min="1041" max="1041" width="10.6640625" style="476" customWidth="1"/>
    <col min="1042" max="1042" width="1.6640625" style="476" customWidth="1"/>
    <col min="1043" max="1043" width="0" style="476" hidden="1" customWidth="1"/>
    <col min="1044" max="1044" width="8.6640625" style="476" customWidth="1"/>
    <col min="1045" max="1045" width="0" style="476" hidden="1" customWidth="1"/>
    <col min="1046" max="1048" width="8.88671875" style="476"/>
    <col min="1049" max="1058" width="0" style="476" hidden="1" customWidth="1"/>
    <col min="1059" max="1061" width="9.109375" style="476" customWidth="1"/>
    <col min="1062" max="1280" width="8.88671875" style="476"/>
    <col min="1281" max="1282" width="3.33203125" style="476" customWidth="1"/>
    <col min="1283" max="1284" width="4.6640625" style="476" customWidth="1"/>
    <col min="1285" max="1285" width="4.33203125" style="476" customWidth="1"/>
    <col min="1286" max="1286" width="12.6640625" style="476" customWidth="1"/>
    <col min="1287" max="1287" width="2.6640625" style="476" customWidth="1"/>
    <col min="1288" max="1288" width="7.6640625" style="476" customWidth="1"/>
    <col min="1289" max="1289" width="5.88671875" style="476" customWidth="1"/>
    <col min="1290" max="1290" width="1.6640625" style="476" customWidth="1"/>
    <col min="1291" max="1291" width="10.6640625" style="476" customWidth="1"/>
    <col min="1292" max="1292" width="1.6640625" style="476" customWidth="1"/>
    <col min="1293" max="1293" width="10.6640625" style="476" customWidth="1"/>
    <col min="1294" max="1294" width="1.6640625" style="476" customWidth="1"/>
    <col min="1295" max="1295" width="10.6640625" style="476" customWidth="1"/>
    <col min="1296" max="1296" width="1.6640625" style="476" customWidth="1"/>
    <col min="1297" max="1297" width="10.6640625" style="476" customWidth="1"/>
    <col min="1298" max="1298" width="1.6640625" style="476" customWidth="1"/>
    <col min="1299" max="1299" width="0" style="476" hidden="1" customWidth="1"/>
    <col min="1300" max="1300" width="8.6640625" style="476" customWidth="1"/>
    <col min="1301" max="1301" width="0" style="476" hidden="1" customWidth="1"/>
    <col min="1302" max="1304" width="8.88671875" style="476"/>
    <col min="1305" max="1314" width="0" style="476" hidden="1" customWidth="1"/>
    <col min="1315" max="1317" width="9.109375" style="476" customWidth="1"/>
    <col min="1318" max="1536" width="8.88671875" style="476"/>
    <col min="1537" max="1538" width="3.33203125" style="476" customWidth="1"/>
    <col min="1539" max="1540" width="4.6640625" style="476" customWidth="1"/>
    <col min="1541" max="1541" width="4.33203125" style="476" customWidth="1"/>
    <col min="1542" max="1542" width="12.6640625" style="476" customWidth="1"/>
    <col min="1543" max="1543" width="2.6640625" style="476" customWidth="1"/>
    <col min="1544" max="1544" width="7.6640625" style="476" customWidth="1"/>
    <col min="1545" max="1545" width="5.88671875" style="476" customWidth="1"/>
    <col min="1546" max="1546" width="1.6640625" style="476" customWidth="1"/>
    <col min="1547" max="1547" width="10.6640625" style="476" customWidth="1"/>
    <col min="1548" max="1548" width="1.6640625" style="476" customWidth="1"/>
    <col min="1549" max="1549" width="10.6640625" style="476" customWidth="1"/>
    <col min="1550" max="1550" width="1.6640625" style="476" customWidth="1"/>
    <col min="1551" max="1551" width="10.6640625" style="476" customWidth="1"/>
    <col min="1552" max="1552" width="1.6640625" style="476" customWidth="1"/>
    <col min="1553" max="1553" width="10.6640625" style="476" customWidth="1"/>
    <col min="1554" max="1554" width="1.6640625" style="476" customWidth="1"/>
    <col min="1555" max="1555" width="0" style="476" hidden="1" customWidth="1"/>
    <col min="1556" max="1556" width="8.6640625" style="476" customWidth="1"/>
    <col min="1557" max="1557" width="0" style="476" hidden="1" customWidth="1"/>
    <col min="1558" max="1560" width="8.88671875" style="476"/>
    <col min="1561" max="1570" width="0" style="476" hidden="1" customWidth="1"/>
    <col min="1571" max="1573" width="9.109375" style="476" customWidth="1"/>
    <col min="1574" max="1792" width="8.88671875" style="476"/>
    <col min="1793" max="1794" width="3.33203125" style="476" customWidth="1"/>
    <col min="1795" max="1796" width="4.6640625" style="476" customWidth="1"/>
    <col min="1797" max="1797" width="4.33203125" style="476" customWidth="1"/>
    <col min="1798" max="1798" width="12.6640625" style="476" customWidth="1"/>
    <col min="1799" max="1799" width="2.6640625" style="476" customWidth="1"/>
    <col min="1800" max="1800" width="7.6640625" style="476" customWidth="1"/>
    <col min="1801" max="1801" width="5.88671875" style="476" customWidth="1"/>
    <col min="1802" max="1802" width="1.6640625" style="476" customWidth="1"/>
    <col min="1803" max="1803" width="10.6640625" style="476" customWidth="1"/>
    <col min="1804" max="1804" width="1.6640625" style="476" customWidth="1"/>
    <col min="1805" max="1805" width="10.6640625" style="476" customWidth="1"/>
    <col min="1806" max="1806" width="1.6640625" style="476" customWidth="1"/>
    <col min="1807" max="1807" width="10.6640625" style="476" customWidth="1"/>
    <col min="1808" max="1808" width="1.6640625" style="476" customWidth="1"/>
    <col min="1809" max="1809" width="10.6640625" style="476" customWidth="1"/>
    <col min="1810" max="1810" width="1.6640625" style="476" customWidth="1"/>
    <col min="1811" max="1811" width="0" style="476" hidden="1" customWidth="1"/>
    <col min="1812" max="1812" width="8.6640625" style="476" customWidth="1"/>
    <col min="1813" max="1813" width="0" style="476" hidden="1" customWidth="1"/>
    <col min="1814" max="1816" width="8.88671875" style="476"/>
    <col min="1817" max="1826" width="0" style="476" hidden="1" customWidth="1"/>
    <col min="1827" max="1829" width="9.109375" style="476" customWidth="1"/>
    <col min="1830" max="2048" width="8.88671875" style="476"/>
    <col min="2049" max="2050" width="3.33203125" style="476" customWidth="1"/>
    <col min="2051" max="2052" width="4.6640625" style="476" customWidth="1"/>
    <col min="2053" max="2053" width="4.33203125" style="476" customWidth="1"/>
    <col min="2054" max="2054" width="12.6640625" style="476" customWidth="1"/>
    <col min="2055" max="2055" width="2.6640625" style="476" customWidth="1"/>
    <col min="2056" max="2056" width="7.6640625" style="476" customWidth="1"/>
    <col min="2057" max="2057" width="5.88671875" style="476" customWidth="1"/>
    <col min="2058" max="2058" width="1.6640625" style="476" customWidth="1"/>
    <col min="2059" max="2059" width="10.6640625" style="476" customWidth="1"/>
    <col min="2060" max="2060" width="1.6640625" style="476" customWidth="1"/>
    <col min="2061" max="2061" width="10.6640625" style="476" customWidth="1"/>
    <col min="2062" max="2062" width="1.6640625" style="476" customWidth="1"/>
    <col min="2063" max="2063" width="10.6640625" style="476" customWidth="1"/>
    <col min="2064" max="2064" width="1.6640625" style="476" customWidth="1"/>
    <col min="2065" max="2065" width="10.6640625" style="476" customWidth="1"/>
    <col min="2066" max="2066" width="1.6640625" style="476" customWidth="1"/>
    <col min="2067" max="2067" width="0" style="476" hidden="1" customWidth="1"/>
    <col min="2068" max="2068" width="8.6640625" style="476" customWidth="1"/>
    <col min="2069" max="2069" width="0" style="476" hidden="1" customWidth="1"/>
    <col min="2070" max="2072" width="8.88671875" style="476"/>
    <col min="2073" max="2082" width="0" style="476" hidden="1" customWidth="1"/>
    <col min="2083" max="2085" width="9.109375" style="476" customWidth="1"/>
    <col min="2086" max="2304" width="8.88671875" style="476"/>
    <col min="2305" max="2306" width="3.33203125" style="476" customWidth="1"/>
    <col min="2307" max="2308" width="4.6640625" style="476" customWidth="1"/>
    <col min="2309" max="2309" width="4.33203125" style="476" customWidth="1"/>
    <col min="2310" max="2310" width="12.6640625" style="476" customWidth="1"/>
    <col min="2311" max="2311" width="2.6640625" style="476" customWidth="1"/>
    <col min="2312" max="2312" width="7.6640625" style="476" customWidth="1"/>
    <col min="2313" max="2313" width="5.88671875" style="476" customWidth="1"/>
    <col min="2314" max="2314" width="1.6640625" style="476" customWidth="1"/>
    <col min="2315" max="2315" width="10.6640625" style="476" customWidth="1"/>
    <col min="2316" max="2316" width="1.6640625" style="476" customWidth="1"/>
    <col min="2317" max="2317" width="10.6640625" style="476" customWidth="1"/>
    <col min="2318" max="2318" width="1.6640625" style="476" customWidth="1"/>
    <col min="2319" max="2319" width="10.6640625" style="476" customWidth="1"/>
    <col min="2320" max="2320" width="1.6640625" style="476" customWidth="1"/>
    <col min="2321" max="2321" width="10.6640625" style="476" customWidth="1"/>
    <col min="2322" max="2322" width="1.6640625" style="476" customWidth="1"/>
    <col min="2323" max="2323" width="0" style="476" hidden="1" customWidth="1"/>
    <col min="2324" max="2324" width="8.6640625" style="476" customWidth="1"/>
    <col min="2325" max="2325" width="0" style="476" hidden="1" customWidth="1"/>
    <col min="2326" max="2328" width="8.88671875" style="476"/>
    <col min="2329" max="2338" width="0" style="476" hidden="1" customWidth="1"/>
    <col min="2339" max="2341" width="9.109375" style="476" customWidth="1"/>
    <col min="2342" max="2560" width="8.88671875" style="476"/>
    <col min="2561" max="2562" width="3.33203125" style="476" customWidth="1"/>
    <col min="2563" max="2564" width="4.6640625" style="476" customWidth="1"/>
    <col min="2565" max="2565" width="4.33203125" style="476" customWidth="1"/>
    <col min="2566" max="2566" width="12.6640625" style="476" customWidth="1"/>
    <col min="2567" max="2567" width="2.6640625" style="476" customWidth="1"/>
    <col min="2568" max="2568" width="7.6640625" style="476" customWidth="1"/>
    <col min="2569" max="2569" width="5.88671875" style="476" customWidth="1"/>
    <col min="2570" max="2570" width="1.6640625" style="476" customWidth="1"/>
    <col min="2571" max="2571" width="10.6640625" style="476" customWidth="1"/>
    <col min="2572" max="2572" width="1.6640625" style="476" customWidth="1"/>
    <col min="2573" max="2573" width="10.6640625" style="476" customWidth="1"/>
    <col min="2574" max="2574" width="1.6640625" style="476" customWidth="1"/>
    <col min="2575" max="2575" width="10.6640625" style="476" customWidth="1"/>
    <col min="2576" max="2576" width="1.6640625" style="476" customWidth="1"/>
    <col min="2577" max="2577" width="10.6640625" style="476" customWidth="1"/>
    <col min="2578" max="2578" width="1.6640625" style="476" customWidth="1"/>
    <col min="2579" max="2579" width="0" style="476" hidden="1" customWidth="1"/>
    <col min="2580" max="2580" width="8.6640625" style="476" customWidth="1"/>
    <col min="2581" max="2581" width="0" style="476" hidden="1" customWidth="1"/>
    <col min="2582" max="2584" width="8.88671875" style="476"/>
    <col min="2585" max="2594" width="0" style="476" hidden="1" customWidth="1"/>
    <col min="2595" max="2597" width="9.109375" style="476" customWidth="1"/>
    <col min="2598" max="2816" width="8.88671875" style="476"/>
    <col min="2817" max="2818" width="3.33203125" style="476" customWidth="1"/>
    <col min="2819" max="2820" width="4.6640625" style="476" customWidth="1"/>
    <col min="2821" max="2821" width="4.33203125" style="476" customWidth="1"/>
    <col min="2822" max="2822" width="12.6640625" style="476" customWidth="1"/>
    <col min="2823" max="2823" width="2.6640625" style="476" customWidth="1"/>
    <col min="2824" max="2824" width="7.6640625" style="476" customWidth="1"/>
    <col min="2825" max="2825" width="5.88671875" style="476" customWidth="1"/>
    <col min="2826" max="2826" width="1.6640625" style="476" customWidth="1"/>
    <col min="2827" max="2827" width="10.6640625" style="476" customWidth="1"/>
    <col min="2828" max="2828" width="1.6640625" style="476" customWidth="1"/>
    <col min="2829" max="2829" width="10.6640625" style="476" customWidth="1"/>
    <col min="2830" max="2830" width="1.6640625" style="476" customWidth="1"/>
    <col min="2831" max="2831" width="10.6640625" style="476" customWidth="1"/>
    <col min="2832" max="2832" width="1.6640625" style="476" customWidth="1"/>
    <col min="2833" max="2833" width="10.6640625" style="476" customWidth="1"/>
    <col min="2834" max="2834" width="1.6640625" style="476" customWidth="1"/>
    <col min="2835" max="2835" width="0" style="476" hidden="1" customWidth="1"/>
    <col min="2836" max="2836" width="8.6640625" style="476" customWidth="1"/>
    <col min="2837" max="2837" width="0" style="476" hidden="1" customWidth="1"/>
    <col min="2838" max="2840" width="8.88671875" style="476"/>
    <col min="2841" max="2850" width="0" style="476" hidden="1" customWidth="1"/>
    <col min="2851" max="2853" width="9.109375" style="476" customWidth="1"/>
    <col min="2854" max="3072" width="8.88671875" style="476"/>
    <col min="3073" max="3074" width="3.33203125" style="476" customWidth="1"/>
    <col min="3075" max="3076" width="4.6640625" style="476" customWidth="1"/>
    <col min="3077" max="3077" width="4.33203125" style="476" customWidth="1"/>
    <col min="3078" max="3078" width="12.6640625" style="476" customWidth="1"/>
    <col min="3079" max="3079" width="2.6640625" style="476" customWidth="1"/>
    <col min="3080" max="3080" width="7.6640625" style="476" customWidth="1"/>
    <col min="3081" max="3081" width="5.88671875" style="476" customWidth="1"/>
    <col min="3082" max="3082" width="1.6640625" style="476" customWidth="1"/>
    <col min="3083" max="3083" width="10.6640625" style="476" customWidth="1"/>
    <col min="3084" max="3084" width="1.6640625" style="476" customWidth="1"/>
    <col min="3085" max="3085" width="10.6640625" style="476" customWidth="1"/>
    <col min="3086" max="3086" width="1.6640625" style="476" customWidth="1"/>
    <col min="3087" max="3087" width="10.6640625" style="476" customWidth="1"/>
    <col min="3088" max="3088" width="1.6640625" style="476" customWidth="1"/>
    <col min="3089" max="3089" width="10.6640625" style="476" customWidth="1"/>
    <col min="3090" max="3090" width="1.6640625" style="476" customWidth="1"/>
    <col min="3091" max="3091" width="0" style="476" hidden="1" customWidth="1"/>
    <col min="3092" max="3092" width="8.6640625" style="476" customWidth="1"/>
    <col min="3093" max="3093" width="0" style="476" hidden="1" customWidth="1"/>
    <col min="3094" max="3096" width="8.88671875" style="476"/>
    <col min="3097" max="3106" width="0" style="476" hidden="1" customWidth="1"/>
    <col min="3107" max="3109" width="9.109375" style="476" customWidth="1"/>
    <col min="3110" max="3328" width="8.88671875" style="476"/>
    <col min="3329" max="3330" width="3.33203125" style="476" customWidth="1"/>
    <col min="3331" max="3332" width="4.6640625" style="476" customWidth="1"/>
    <col min="3333" max="3333" width="4.33203125" style="476" customWidth="1"/>
    <col min="3334" max="3334" width="12.6640625" style="476" customWidth="1"/>
    <col min="3335" max="3335" width="2.6640625" style="476" customWidth="1"/>
    <col min="3336" max="3336" width="7.6640625" style="476" customWidth="1"/>
    <col min="3337" max="3337" width="5.88671875" style="476" customWidth="1"/>
    <col min="3338" max="3338" width="1.6640625" style="476" customWidth="1"/>
    <col min="3339" max="3339" width="10.6640625" style="476" customWidth="1"/>
    <col min="3340" max="3340" width="1.6640625" style="476" customWidth="1"/>
    <col min="3341" max="3341" width="10.6640625" style="476" customWidth="1"/>
    <col min="3342" max="3342" width="1.6640625" style="476" customWidth="1"/>
    <col min="3343" max="3343" width="10.6640625" style="476" customWidth="1"/>
    <col min="3344" max="3344" width="1.6640625" style="476" customWidth="1"/>
    <col min="3345" max="3345" width="10.6640625" style="476" customWidth="1"/>
    <col min="3346" max="3346" width="1.6640625" style="476" customWidth="1"/>
    <col min="3347" max="3347" width="0" style="476" hidden="1" customWidth="1"/>
    <col min="3348" max="3348" width="8.6640625" style="476" customWidth="1"/>
    <col min="3349" max="3349" width="0" style="476" hidden="1" customWidth="1"/>
    <col min="3350" max="3352" width="8.88671875" style="476"/>
    <col min="3353" max="3362" width="0" style="476" hidden="1" customWidth="1"/>
    <col min="3363" max="3365" width="9.109375" style="476" customWidth="1"/>
    <col min="3366" max="3584" width="8.88671875" style="476"/>
    <col min="3585" max="3586" width="3.33203125" style="476" customWidth="1"/>
    <col min="3587" max="3588" width="4.6640625" style="476" customWidth="1"/>
    <col min="3589" max="3589" width="4.33203125" style="476" customWidth="1"/>
    <col min="3590" max="3590" width="12.6640625" style="476" customWidth="1"/>
    <col min="3591" max="3591" width="2.6640625" style="476" customWidth="1"/>
    <col min="3592" max="3592" width="7.6640625" style="476" customWidth="1"/>
    <col min="3593" max="3593" width="5.88671875" style="476" customWidth="1"/>
    <col min="3594" max="3594" width="1.6640625" style="476" customWidth="1"/>
    <col min="3595" max="3595" width="10.6640625" style="476" customWidth="1"/>
    <col min="3596" max="3596" width="1.6640625" style="476" customWidth="1"/>
    <col min="3597" max="3597" width="10.6640625" style="476" customWidth="1"/>
    <col min="3598" max="3598" width="1.6640625" style="476" customWidth="1"/>
    <col min="3599" max="3599" width="10.6640625" style="476" customWidth="1"/>
    <col min="3600" max="3600" width="1.6640625" style="476" customWidth="1"/>
    <col min="3601" max="3601" width="10.6640625" style="476" customWidth="1"/>
    <col min="3602" max="3602" width="1.6640625" style="476" customWidth="1"/>
    <col min="3603" max="3603" width="0" style="476" hidden="1" customWidth="1"/>
    <col min="3604" max="3604" width="8.6640625" style="476" customWidth="1"/>
    <col min="3605" max="3605" width="0" style="476" hidden="1" customWidth="1"/>
    <col min="3606" max="3608" width="8.88671875" style="476"/>
    <col min="3609" max="3618" width="0" style="476" hidden="1" customWidth="1"/>
    <col min="3619" max="3621" width="9.109375" style="476" customWidth="1"/>
    <col min="3622" max="3840" width="8.88671875" style="476"/>
    <col min="3841" max="3842" width="3.33203125" style="476" customWidth="1"/>
    <col min="3843" max="3844" width="4.6640625" style="476" customWidth="1"/>
    <col min="3845" max="3845" width="4.33203125" style="476" customWidth="1"/>
    <col min="3846" max="3846" width="12.6640625" style="476" customWidth="1"/>
    <col min="3847" max="3847" width="2.6640625" style="476" customWidth="1"/>
    <col min="3848" max="3848" width="7.6640625" style="476" customWidth="1"/>
    <col min="3849" max="3849" width="5.88671875" style="476" customWidth="1"/>
    <col min="3850" max="3850" width="1.6640625" style="476" customWidth="1"/>
    <col min="3851" max="3851" width="10.6640625" style="476" customWidth="1"/>
    <col min="3852" max="3852" width="1.6640625" style="476" customWidth="1"/>
    <col min="3853" max="3853" width="10.6640625" style="476" customWidth="1"/>
    <col min="3854" max="3854" width="1.6640625" style="476" customWidth="1"/>
    <col min="3855" max="3855" width="10.6640625" style="476" customWidth="1"/>
    <col min="3856" max="3856" width="1.6640625" style="476" customWidth="1"/>
    <col min="3857" max="3857" width="10.6640625" style="476" customWidth="1"/>
    <col min="3858" max="3858" width="1.6640625" style="476" customWidth="1"/>
    <col min="3859" max="3859" width="0" style="476" hidden="1" customWidth="1"/>
    <col min="3860" max="3860" width="8.6640625" style="476" customWidth="1"/>
    <col min="3861" max="3861" width="0" style="476" hidden="1" customWidth="1"/>
    <col min="3862" max="3864" width="8.88671875" style="476"/>
    <col min="3865" max="3874" width="0" style="476" hidden="1" customWidth="1"/>
    <col min="3875" max="3877" width="9.109375" style="476" customWidth="1"/>
    <col min="3878" max="4096" width="8.88671875" style="476"/>
    <col min="4097" max="4098" width="3.33203125" style="476" customWidth="1"/>
    <col min="4099" max="4100" width="4.6640625" style="476" customWidth="1"/>
    <col min="4101" max="4101" width="4.33203125" style="476" customWidth="1"/>
    <col min="4102" max="4102" width="12.6640625" style="476" customWidth="1"/>
    <col min="4103" max="4103" width="2.6640625" style="476" customWidth="1"/>
    <col min="4104" max="4104" width="7.6640625" style="476" customWidth="1"/>
    <col min="4105" max="4105" width="5.88671875" style="476" customWidth="1"/>
    <col min="4106" max="4106" width="1.6640625" style="476" customWidth="1"/>
    <col min="4107" max="4107" width="10.6640625" style="476" customWidth="1"/>
    <col min="4108" max="4108" width="1.6640625" style="476" customWidth="1"/>
    <col min="4109" max="4109" width="10.6640625" style="476" customWidth="1"/>
    <col min="4110" max="4110" width="1.6640625" style="476" customWidth="1"/>
    <col min="4111" max="4111" width="10.6640625" style="476" customWidth="1"/>
    <col min="4112" max="4112" width="1.6640625" style="476" customWidth="1"/>
    <col min="4113" max="4113" width="10.6640625" style="476" customWidth="1"/>
    <col min="4114" max="4114" width="1.6640625" style="476" customWidth="1"/>
    <col min="4115" max="4115" width="0" style="476" hidden="1" customWidth="1"/>
    <col min="4116" max="4116" width="8.6640625" style="476" customWidth="1"/>
    <col min="4117" max="4117" width="0" style="476" hidden="1" customWidth="1"/>
    <col min="4118" max="4120" width="8.88671875" style="476"/>
    <col min="4121" max="4130" width="0" style="476" hidden="1" customWidth="1"/>
    <col min="4131" max="4133" width="9.109375" style="476" customWidth="1"/>
    <col min="4134" max="4352" width="8.88671875" style="476"/>
    <col min="4353" max="4354" width="3.33203125" style="476" customWidth="1"/>
    <col min="4355" max="4356" width="4.6640625" style="476" customWidth="1"/>
    <col min="4357" max="4357" width="4.33203125" style="476" customWidth="1"/>
    <col min="4358" max="4358" width="12.6640625" style="476" customWidth="1"/>
    <col min="4359" max="4359" width="2.6640625" style="476" customWidth="1"/>
    <col min="4360" max="4360" width="7.6640625" style="476" customWidth="1"/>
    <col min="4361" max="4361" width="5.88671875" style="476" customWidth="1"/>
    <col min="4362" max="4362" width="1.6640625" style="476" customWidth="1"/>
    <col min="4363" max="4363" width="10.6640625" style="476" customWidth="1"/>
    <col min="4364" max="4364" width="1.6640625" style="476" customWidth="1"/>
    <col min="4365" max="4365" width="10.6640625" style="476" customWidth="1"/>
    <col min="4366" max="4366" width="1.6640625" style="476" customWidth="1"/>
    <col min="4367" max="4367" width="10.6640625" style="476" customWidth="1"/>
    <col min="4368" max="4368" width="1.6640625" style="476" customWidth="1"/>
    <col min="4369" max="4369" width="10.6640625" style="476" customWidth="1"/>
    <col min="4370" max="4370" width="1.6640625" style="476" customWidth="1"/>
    <col min="4371" max="4371" width="0" style="476" hidden="1" customWidth="1"/>
    <col min="4372" max="4372" width="8.6640625" style="476" customWidth="1"/>
    <col min="4373" max="4373" width="0" style="476" hidden="1" customWidth="1"/>
    <col min="4374" max="4376" width="8.88671875" style="476"/>
    <col min="4377" max="4386" width="0" style="476" hidden="1" customWidth="1"/>
    <col min="4387" max="4389" width="9.109375" style="476" customWidth="1"/>
    <col min="4390" max="4608" width="8.88671875" style="476"/>
    <col min="4609" max="4610" width="3.33203125" style="476" customWidth="1"/>
    <col min="4611" max="4612" width="4.6640625" style="476" customWidth="1"/>
    <col min="4613" max="4613" width="4.33203125" style="476" customWidth="1"/>
    <col min="4614" max="4614" width="12.6640625" style="476" customWidth="1"/>
    <col min="4615" max="4615" width="2.6640625" style="476" customWidth="1"/>
    <col min="4616" max="4616" width="7.6640625" style="476" customWidth="1"/>
    <col min="4617" max="4617" width="5.88671875" style="476" customWidth="1"/>
    <col min="4618" max="4618" width="1.6640625" style="476" customWidth="1"/>
    <col min="4619" max="4619" width="10.6640625" style="476" customWidth="1"/>
    <col min="4620" max="4620" width="1.6640625" style="476" customWidth="1"/>
    <col min="4621" max="4621" width="10.6640625" style="476" customWidth="1"/>
    <col min="4622" max="4622" width="1.6640625" style="476" customWidth="1"/>
    <col min="4623" max="4623" width="10.6640625" style="476" customWidth="1"/>
    <col min="4624" max="4624" width="1.6640625" style="476" customWidth="1"/>
    <col min="4625" max="4625" width="10.6640625" style="476" customWidth="1"/>
    <col min="4626" max="4626" width="1.6640625" style="476" customWidth="1"/>
    <col min="4627" max="4627" width="0" style="476" hidden="1" customWidth="1"/>
    <col min="4628" max="4628" width="8.6640625" style="476" customWidth="1"/>
    <col min="4629" max="4629" width="0" style="476" hidden="1" customWidth="1"/>
    <col min="4630" max="4632" width="8.88671875" style="476"/>
    <col min="4633" max="4642" width="0" style="476" hidden="1" customWidth="1"/>
    <col min="4643" max="4645" width="9.109375" style="476" customWidth="1"/>
    <col min="4646" max="4864" width="8.88671875" style="476"/>
    <col min="4865" max="4866" width="3.33203125" style="476" customWidth="1"/>
    <col min="4867" max="4868" width="4.6640625" style="476" customWidth="1"/>
    <col min="4869" max="4869" width="4.33203125" style="476" customWidth="1"/>
    <col min="4870" max="4870" width="12.6640625" style="476" customWidth="1"/>
    <col min="4871" max="4871" width="2.6640625" style="476" customWidth="1"/>
    <col min="4872" max="4872" width="7.6640625" style="476" customWidth="1"/>
    <col min="4873" max="4873" width="5.88671875" style="476" customWidth="1"/>
    <col min="4874" max="4874" width="1.6640625" style="476" customWidth="1"/>
    <col min="4875" max="4875" width="10.6640625" style="476" customWidth="1"/>
    <col min="4876" max="4876" width="1.6640625" style="476" customWidth="1"/>
    <col min="4877" max="4877" width="10.6640625" style="476" customWidth="1"/>
    <col min="4878" max="4878" width="1.6640625" style="476" customWidth="1"/>
    <col min="4879" max="4879" width="10.6640625" style="476" customWidth="1"/>
    <col min="4880" max="4880" width="1.6640625" style="476" customWidth="1"/>
    <col min="4881" max="4881" width="10.6640625" style="476" customWidth="1"/>
    <col min="4882" max="4882" width="1.6640625" style="476" customWidth="1"/>
    <col min="4883" max="4883" width="0" style="476" hidden="1" customWidth="1"/>
    <col min="4884" max="4884" width="8.6640625" style="476" customWidth="1"/>
    <col min="4885" max="4885" width="0" style="476" hidden="1" customWidth="1"/>
    <col min="4886" max="4888" width="8.88671875" style="476"/>
    <col min="4889" max="4898" width="0" style="476" hidden="1" customWidth="1"/>
    <col min="4899" max="4901" width="9.109375" style="476" customWidth="1"/>
    <col min="4902" max="5120" width="8.88671875" style="476"/>
    <col min="5121" max="5122" width="3.33203125" style="476" customWidth="1"/>
    <col min="5123" max="5124" width="4.6640625" style="476" customWidth="1"/>
    <col min="5125" max="5125" width="4.33203125" style="476" customWidth="1"/>
    <col min="5126" max="5126" width="12.6640625" style="476" customWidth="1"/>
    <col min="5127" max="5127" width="2.6640625" style="476" customWidth="1"/>
    <col min="5128" max="5128" width="7.6640625" style="476" customWidth="1"/>
    <col min="5129" max="5129" width="5.88671875" style="476" customWidth="1"/>
    <col min="5130" max="5130" width="1.6640625" style="476" customWidth="1"/>
    <col min="5131" max="5131" width="10.6640625" style="476" customWidth="1"/>
    <col min="5132" max="5132" width="1.6640625" style="476" customWidth="1"/>
    <col min="5133" max="5133" width="10.6640625" style="476" customWidth="1"/>
    <col min="5134" max="5134" width="1.6640625" style="476" customWidth="1"/>
    <col min="5135" max="5135" width="10.6640625" style="476" customWidth="1"/>
    <col min="5136" max="5136" width="1.6640625" style="476" customWidth="1"/>
    <col min="5137" max="5137" width="10.6640625" style="476" customWidth="1"/>
    <col min="5138" max="5138" width="1.6640625" style="476" customWidth="1"/>
    <col min="5139" max="5139" width="0" style="476" hidden="1" customWidth="1"/>
    <col min="5140" max="5140" width="8.6640625" style="476" customWidth="1"/>
    <col min="5141" max="5141" width="0" style="476" hidden="1" customWidth="1"/>
    <col min="5142" max="5144" width="8.88671875" style="476"/>
    <col min="5145" max="5154" width="0" style="476" hidden="1" customWidth="1"/>
    <col min="5155" max="5157" width="9.109375" style="476" customWidth="1"/>
    <col min="5158" max="5376" width="8.88671875" style="476"/>
    <col min="5377" max="5378" width="3.33203125" style="476" customWidth="1"/>
    <col min="5379" max="5380" width="4.6640625" style="476" customWidth="1"/>
    <col min="5381" max="5381" width="4.33203125" style="476" customWidth="1"/>
    <col min="5382" max="5382" width="12.6640625" style="476" customWidth="1"/>
    <col min="5383" max="5383" width="2.6640625" style="476" customWidth="1"/>
    <col min="5384" max="5384" width="7.6640625" style="476" customWidth="1"/>
    <col min="5385" max="5385" width="5.88671875" style="476" customWidth="1"/>
    <col min="5386" max="5386" width="1.6640625" style="476" customWidth="1"/>
    <col min="5387" max="5387" width="10.6640625" style="476" customWidth="1"/>
    <col min="5388" max="5388" width="1.6640625" style="476" customWidth="1"/>
    <col min="5389" max="5389" width="10.6640625" style="476" customWidth="1"/>
    <col min="5390" max="5390" width="1.6640625" style="476" customWidth="1"/>
    <col min="5391" max="5391" width="10.6640625" style="476" customWidth="1"/>
    <col min="5392" max="5392" width="1.6640625" style="476" customWidth="1"/>
    <col min="5393" max="5393" width="10.6640625" style="476" customWidth="1"/>
    <col min="5394" max="5394" width="1.6640625" style="476" customWidth="1"/>
    <col min="5395" max="5395" width="0" style="476" hidden="1" customWidth="1"/>
    <col min="5396" max="5396" width="8.6640625" style="476" customWidth="1"/>
    <col min="5397" max="5397" width="0" style="476" hidden="1" customWidth="1"/>
    <col min="5398" max="5400" width="8.88671875" style="476"/>
    <col min="5401" max="5410" width="0" style="476" hidden="1" customWidth="1"/>
    <col min="5411" max="5413" width="9.109375" style="476" customWidth="1"/>
    <col min="5414" max="5632" width="8.88671875" style="476"/>
    <col min="5633" max="5634" width="3.33203125" style="476" customWidth="1"/>
    <col min="5635" max="5636" width="4.6640625" style="476" customWidth="1"/>
    <col min="5637" max="5637" width="4.33203125" style="476" customWidth="1"/>
    <col min="5638" max="5638" width="12.6640625" style="476" customWidth="1"/>
    <col min="5639" max="5639" width="2.6640625" style="476" customWidth="1"/>
    <col min="5640" max="5640" width="7.6640625" style="476" customWidth="1"/>
    <col min="5641" max="5641" width="5.88671875" style="476" customWidth="1"/>
    <col min="5642" max="5642" width="1.6640625" style="476" customWidth="1"/>
    <col min="5643" max="5643" width="10.6640625" style="476" customWidth="1"/>
    <col min="5644" max="5644" width="1.6640625" style="476" customWidth="1"/>
    <col min="5645" max="5645" width="10.6640625" style="476" customWidth="1"/>
    <col min="5646" max="5646" width="1.6640625" style="476" customWidth="1"/>
    <col min="5647" max="5647" width="10.6640625" style="476" customWidth="1"/>
    <col min="5648" max="5648" width="1.6640625" style="476" customWidth="1"/>
    <col min="5649" max="5649" width="10.6640625" style="476" customWidth="1"/>
    <col min="5650" max="5650" width="1.6640625" style="476" customWidth="1"/>
    <col min="5651" max="5651" width="0" style="476" hidden="1" customWidth="1"/>
    <col min="5652" max="5652" width="8.6640625" style="476" customWidth="1"/>
    <col min="5653" max="5653" width="0" style="476" hidden="1" customWidth="1"/>
    <col min="5654" max="5656" width="8.88671875" style="476"/>
    <col min="5657" max="5666" width="0" style="476" hidden="1" customWidth="1"/>
    <col min="5667" max="5669" width="9.109375" style="476" customWidth="1"/>
    <col min="5670" max="5888" width="8.88671875" style="476"/>
    <col min="5889" max="5890" width="3.33203125" style="476" customWidth="1"/>
    <col min="5891" max="5892" width="4.6640625" style="476" customWidth="1"/>
    <col min="5893" max="5893" width="4.33203125" style="476" customWidth="1"/>
    <col min="5894" max="5894" width="12.6640625" style="476" customWidth="1"/>
    <col min="5895" max="5895" width="2.6640625" style="476" customWidth="1"/>
    <col min="5896" max="5896" width="7.6640625" style="476" customWidth="1"/>
    <col min="5897" max="5897" width="5.88671875" style="476" customWidth="1"/>
    <col min="5898" max="5898" width="1.6640625" style="476" customWidth="1"/>
    <col min="5899" max="5899" width="10.6640625" style="476" customWidth="1"/>
    <col min="5900" max="5900" width="1.6640625" style="476" customWidth="1"/>
    <col min="5901" max="5901" width="10.6640625" style="476" customWidth="1"/>
    <col min="5902" max="5902" width="1.6640625" style="476" customWidth="1"/>
    <col min="5903" max="5903" width="10.6640625" style="476" customWidth="1"/>
    <col min="5904" max="5904" width="1.6640625" style="476" customWidth="1"/>
    <col min="5905" max="5905" width="10.6640625" style="476" customWidth="1"/>
    <col min="5906" max="5906" width="1.6640625" style="476" customWidth="1"/>
    <col min="5907" max="5907" width="0" style="476" hidden="1" customWidth="1"/>
    <col min="5908" max="5908" width="8.6640625" style="476" customWidth="1"/>
    <col min="5909" max="5909" width="0" style="476" hidden="1" customWidth="1"/>
    <col min="5910" max="5912" width="8.88671875" style="476"/>
    <col min="5913" max="5922" width="0" style="476" hidden="1" customWidth="1"/>
    <col min="5923" max="5925" width="9.109375" style="476" customWidth="1"/>
    <col min="5926" max="6144" width="8.88671875" style="476"/>
    <col min="6145" max="6146" width="3.33203125" style="476" customWidth="1"/>
    <col min="6147" max="6148" width="4.6640625" style="476" customWidth="1"/>
    <col min="6149" max="6149" width="4.33203125" style="476" customWidth="1"/>
    <col min="6150" max="6150" width="12.6640625" style="476" customWidth="1"/>
    <col min="6151" max="6151" width="2.6640625" style="476" customWidth="1"/>
    <col min="6152" max="6152" width="7.6640625" style="476" customWidth="1"/>
    <col min="6153" max="6153" width="5.88671875" style="476" customWidth="1"/>
    <col min="6154" max="6154" width="1.6640625" style="476" customWidth="1"/>
    <col min="6155" max="6155" width="10.6640625" style="476" customWidth="1"/>
    <col min="6156" max="6156" width="1.6640625" style="476" customWidth="1"/>
    <col min="6157" max="6157" width="10.6640625" style="476" customWidth="1"/>
    <col min="6158" max="6158" width="1.6640625" style="476" customWidth="1"/>
    <col min="6159" max="6159" width="10.6640625" style="476" customWidth="1"/>
    <col min="6160" max="6160" width="1.6640625" style="476" customWidth="1"/>
    <col min="6161" max="6161" width="10.6640625" style="476" customWidth="1"/>
    <col min="6162" max="6162" width="1.6640625" style="476" customWidth="1"/>
    <col min="6163" max="6163" width="0" style="476" hidden="1" customWidth="1"/>
    <col min="6164" max="6164" width="8.6640625" style="476" customWidth="1"/>
    <col min="6165" max="6165" width="0" style="476" hidden="1" customWidth="1"/>
    <col min="6166" max="6168" width="8.88671875" style="476"/>
    <col min="6169" max="6178" width="0" style="476" hidden="1" customWidth="1"/>
    <col min="6179" max="6181" width="9.109375" style="476" customWidth="1"/>
    <col min="6182" max="6400" width="8.88671875" style="476"/>
    <col min="6401" max="6402" width="3.33203125" style="476" customWidth="1"/>
    <col min="6403" max="6404" width="4.6640625" style="476" customWidth="1"/>
    <col min="6405" max="6405" width="4.33203125" style="476" customWidth="1"/>
    <col min="6406" max="6406" width="12.6640625" style="476" customWidth="1"/>
    <col min="6407" max="6407" width="2.6640625" style="476" customWidth="1"/>
    <col min="6408" max="6408" width="7.6640625" style="476" customWidth="1"/>
    <col min="6409" max="6409" width="5.88671875" style="476" customWidth="1"/>
    <col min="6410" max="6410" width="1.6640625" style="476" customWidth="1"/>
    <col min="6411" max="6411" width="10.6640625" style="476" customWidth="1"/>
    <col min="6412" max="6412" width="1.6640625" style="476" customWidth="1"/>
    <col min="6413" max="6413" width="10.6640625" style="476" customWidth="1"/>
    <col min="6414" max="6414" width="1.6640625" style="476" customWidth="1"/>
    <col min="6415" max="6415" width="10.6640625" style="476" customWidth="1"/>
    <col min="6416" max="6416" width="1.6640625" style="476" customWidth="1"/>
    <col min="6417" max="6417" width="10.6640625" style="476" customWidth="1"/>
    <col min="6418" max="6418" width="1.6640625" style="476" customWidth="1"/>
    <col min="6419" max="6419" width="0" style="476" hidden="1" customWidth="1"/>
    <col min="6420" max="6420" width="8.6640625" style="476" customWidth="1"/>
    <col min="6421" max="6421" width="0" style="476" hidden="1" customWidth="1"/>
    <col min="6422" max="6424" width="8.88671875" style="476"/>
    <col min="6425" max="6434" width="0" style="476" hidden="1" customWidth="1"/>
    <col min="6435" max="6437" width="9.109375" style="476" customWidth="1"/>
    <col min="6438" max="6656" width="8.88671875" style="476"/>
    <col min="6657" max="6658" width="3.33203125" style="476" customWidth="1"/>
    <col min="6659" max="6660" width="4.6640625" style="476" customWidth="1"/>
    <col min="6661" max="6661" width="4.33203125" style="476" customWidth="1"/>
    <col min="6662" max="6662" width="12.6640625" style="476" customWidth="1"/>
    <col min="6663" max="6663" width="2.6640625" style="476" customWidth="1"/>
    <col min="6664" max="6664" width="7.6640625" style="476" customWidth="1"/>
    <col min="6665" max="6665" width="5.88671875" style="476" customWidth="1"/>
    <col min="6666" max="6666" width="1.6640625" style="476" customWidth="1"/>
    <col min="6667" max="6667" width="10.6640625" style="476" customWidth="1"/>
    <col min="6668" max="6668" width="1.6640625" style="476" customWidth="1"/>
    <col min="6669" max="6669" width="10.6640625" style="476" customWidth="1"/>
    <col min="6670" max="6670" width="1.6640625" style="476" customWidth="1"/>
    <col min="6671" max="6671" width="10.6640625" style="476" customWidth="1"/>
    <col min="6672" max="6672" width="1.6640625" style="476" customWidth="1"/>
    <col min="6673" max="6673" width="10.6640625" style="476" customWidth="1"/>
    <col min="6674" max="6674" width="1.6640625" style="476" customWidth="1"/>
    <col min="6675" max="6675" width="0" style="476" hidden="1" customWidth="1"/>
    <col min="6676" max="6676" width="8.6640625" style="476" customWidth="1"/>
    <col min="6677" max="6677" width="0" style="476" hidden="1" customWidth="1"/>
    <col min="6678" max="6680" width="8.88671875" style="476"/>
    <col min="6681" max="6690" width="0" style="476" hidden="1" customWidth="1"/>
    <col min="6691" max="6693" width="9.109375" style="476" customWidth="1"/>
    <col min="6694" max="6912" width="8.88671875" style="476"/>
    <col min="6913" max="6914" width="3.33203125" style="476" customWidth="1"/>
    <col min="6915" max="6916" width="4.6640625" style="476" customWidth="1"/>
    <col min="6917" max="6917" width="4.33203125" style="476" customWidth="1"/>
    <col min="6918" max="6918" width="12.6640625" style="476" customWidth="1"/>
    <col min="6919" max="6919" width="2.6640625" style="476" customWidth="1"/>
    <col min="6920" max="6920" width="7.6640625" style="476" customWidth="1"/>
    <col min="6921" max="6921" width="5.88671875" style="476" customWidth="1"/>
    <col min="6922" max="6922" width="1.6640625" style="476" customWidth="1"/>
    <col min="6923" max="6923" width="10.6640625" style="476" customWidth="1"/>
    <col min="6924" max="6924" width="1.6640625" style="476" customWidth="1"/>
    <col min="6925" max="6925" width="10.6640625" style="476" customWidth="1"/>
    <col min="6926" max="6926" width="1.6640625" style="476" customWidth="1"/>
    <col min="6927" max="6927" width="10.6640625" style="476" customWidth="1"/>
    <col min="6928" max="6928" width="1.6640625" style="476" customWidth="1"/>
    <col min="6929" max="6929" width="10.6640625" style="476" customWidth="1"/>
    <col min="6930" max="6930" width="1.6640625" style="476" customWidth="1"/>
    <col min="6931" max="6931" width="0" style="476" hidden="1" customWidth="1"/>
    <col min="6932" max="6932" width="8.6640625" style="476" customWidth="1"/>
    <col min="6933" max="6933" width="0" style="476" hidden="1" customWidth="1"/>
    <col min="6934" max="6936" width="8.88671875" style="476"/>
    <col min="6937" max="6946" width="0" style="476" hidden="1" customWidth="1"/>
    <col min="6947" max="6949" width="9.109375" style="476" customWidth="1"/>
    <col min="6950" max="7168" width="8.88671875" style="476"/>
    <col min="7169" max="7170" width="3.33203125" style="476" customWidth="1"/>
    <col min="7171" max="7172" width="4.6640625" style="476" customWidth="1"/>
    <col min="7173" max="7173" width="4.33203125" style="476" customWidth="1"/>
    <col min="7174" max="7174" width="12.6640625" style="476" customWidth="1"/>
    <col min="7175" max="7175" width="2.6640625" style="476" customWidth="1"/>
    <col min="7176" max="7176" width="7.6640625" style="476" customWidth="1"/>
    <col min="7177" max="7177" width="5.88671875" style="476" customWidth="1"/>
    <col min="7178" max="7178" width="1.6640625" style="476" customWidth="1"/>
    <col min="7179" max="7179" width="10.6640625" style="476" customWidth="1"/>
    <col min="7180" max="7180" width="1.6640625" style="476" customWidth="1"/>
    <col min="7181" max="7181" width="10.6640625" style="476" customWidth="1"/>
    <col min="7182" max="7182" width="1.6640625" style="476" customWidth="1"/>
    <col min="7183" max="7183" width="10.6640625" style="476" customWidth="1"/>
    <col min="7184" max="7184" width="1.6640625" style="476" customWidth="1"/>
    <col min="7185" max="7185" width="10.6640625" style="476" customWidth="1"/>
    <col min="7186" max="7186" width="1.6640625" style="476" customWidth="1"/>
    <col min="7187" max="7187" width="0" style="476" hidden="1" customWidth="1"/>
    <col min="7188" max="7188" width="8.6640625" style="476" customWidth="1"/>
    <col min="7189" max="7189" width="0" style="476" hidden="1" customWidth="1"/>
    <col min="7190" max="7192" width="8.88671875" style="476"/>
    <col min="7193" max="7202" width="0" style="476" hidden="1" customWidth="1"/>
    <col min="7203" max="7205" width="9.109375" style="476" customWidth="1"/>
    <col min="7206" max="7424" width="8.88671875" style="476"/>
    <col min="7425" max="7426" width="3.33203125" style="476" customWidth="1"/>
    <col min="7427" max="7428" width="4.6640625" style="476" customWidth="1"/>
    <col min="7429" max="7429" width="4.33203125" style="476" customWidth="1"/>
    <col min="7430" max="7430" width="12.6640625" style="476" customWidth="1"/>
    <col min="7431" max="7431" width="2.6640625" style="476" customWidth="1"/>
    <col min="7432" max="7432" width="7.6640625" style="476" customWidth="1"/>
    <col min="7433" max="7433" width="5.88671875" style="476" customWidth="1"/>
    <col min="7434" max="7434" width="1.6640625" style="476" customWidth="1"/>
    <col min="7435" max="7435" width="10.6640625" style="476" customWidth="1"/>
    <col min="7436" max="7436" width="1.6640625" style="476" customWidth="1"/>
    <col min="7437" max="7437" width="10.6640625" style="476" customWidth="1"/>
    <col min="7438" max="7438" width="1.6640625" style="476" customWidth="1"/>
    <col min="7439" max="7439" width="10.6640625" style="476" customWidth="1"/>
    <col min="7440" max="7440" width="1.6640625" style="476" customWidth="1"/>
    <col min="7441" max="7441" width="10.6640625" style="476" customWidth="1"/>
    <col min="7442" max="7442" width="1.6640625" style="476" customWidth="1"/>
    <col min="7443" max="7443" width="0" style="476" hidden="1" customWidth="1"/>
    <col min="7444" max="7444" width="8.6640625" style="476" customWidth="1"/>
    <col min="7445" max="7445" width="0" style="476" hidden="1" customWidth="1"/>
    <col min="7446" max="7448" width="8.88671875" style="476"/>
    <col min="7449" max="7458" width="0" style="476" hidden="1" customWidth="1"/>
    <col min="7459" max="7461" width="9.109375" style="476" customWidth="1"/>
    <col min="7462" max="7680" width="8.88671875" style="476"/>
    <col min="7681" max="7682" width="3.33203125" style="476" customWidth="1"/>
    <col min="7683" max="7684" width="4.6640625" style="476" customWidth="1"/>
    <col min="7685" max="7685" width="4.33203125" style="476" customWidth="1"/>
    <col min="7686" max="7686" width="12.6640625" style="476" customWidth="1"/>
    <col min="7687" max="7687" width="2.6640625" style="476" customWidth="1"/>
    <col min="7688" max="7688" width="7.6640625" style="476" customWidth="1"/>
    <col min="7689" max="7689" width="5.88671875" style="476" customWidth="1"/>
    <col min="7690" max="7690" width="1.6640625" style="476" customWidth="1"/>
    <col min="7691" max="7691" width="10.6640625" style="476" customWidth="1"/>
    <col min="7692" max="7692" width="1.6640625" style="476" customWidth="1"/>
    <col min="7693" max="7693" width="10.6640625" style="476" customWidth="1"/>
    <col min="7694" max="7694" width="1.6640625" style="476" customWidth="1"/>
    <col min="7695" max="7695" width="10.6640625" style="476" customWidth="1"/>
    <col min="7696" max="7696" width="1.6640625" style="476" customWidth="1"/>
    <col min="7697" max="7697" width="10.6640625" style="476" customWidth="1"/>
    <col min="7698" max="7698" width="1.6640625" style="476" customWidth="1"/>
    <col min="7699" max="7699" width="0" style="476" hidden="1" customWidth="1"/>
    <col min="7700" max="7700" width="8.6640625" style="476" customWidth="1"/>
    <col min="7701" max="7701" width="0" style="476" hidden="1" customWidth="1"/>
    <col min="7702" max="7704" width="8.88671875" style="476"/>
    <col min="7705" max="7714" width="0" style="476" hidden="1" customWidth="1"/>
    <col min="7715" max="7717" width="9.109375" style="476" customWidth="1"/>
    <col min="7718" max="7936" width="8.88671875" style="476"/>
    <col min="7937" max="7938" width="3.33203125" style="476" customWidth="1"/>
    <col min="7939" max="7940" width="4.6640625" style="476" customWidth="1"/>
    <col min="7941" max="7941" width="4.33203125" style="476" customWidth="1"/>
    <col min="7942" max="7942" width="12.6640625" style="476" customWidth="1"/>
    <col min="7943" max="7943" width="2.6640625" style="476" customWidth="1"/>
    <col min="7944" max="7944" width="7.6640625" style="476" customWidth="1"/>
    <col min="7945" max="7945" width="5.88671875" style="476" customWidth="1"/>
    <col min="7946" max="7946" width="1.6640625" style="476" customWidth="1"/>
    <col min="7947" max="7947" width="10.6640625" style="476" customWidth="1"/>
    <col min="7948" max="7948" width="1.6640625" style="476" customWidth="1"/>
    <col min="7949" max="7949" width="10.6640625" style="476" customWidth="1"/>
    <col min="7950" max="7950" width="1.6640625" style="476" customWidth="1"/>
    <col min="7951" max="7951" width="10.6640625" style="476" customWidth="1"/>
    <col min="7952" max="7952" width="1.6640625" style="476" customWidth="1"/>
    <col min="7953" max="7953" width="10.6640625" style="476" customWidth="1"/>
    <col min="7954" max="7954" width="1.6640625" style="476" customWidth="1"/>
    <col min="7955" max="7955" width="0" style="476" hidden="1" customWidth="1"/>
    <col min="7956" max="7956" width="8.6640625" style="476" customWidth="1"/>
    <col min="7957" max="7957" width="0" style="476" hidden="1" customWidth="1"/>
    <col min="7958" max="7960" width="8.88671875" style="476"/>
    <col min="7961" max="7970" width="0" style="476" hidden="1" customWidth="1"/>
    <col min="7971" max="7973" width="9.109375" style="476" customWidth="1"/>
    <col min="7974" max="8192" width="8.88671875" style="476"/>
    <col min="8193" max="8194" width="3.33203125" style="476" customWidth="1"/>
    <col min="8195" max="8196" width="4.6640625" style="476" customWidth="1"/>
    <col min="8197" max="8197" width="4.33203125" style="476" customWidth="1"/>
    <col min="8198" max="8198" width="12.6640625" style="476" customWidth="1"/>
    <col min="8199" max="8199" width="2.6640625" style="476" customWidth="1"/>
    <col min="8200" max="8200" width="7.6640625" style="476" customWidth="1"/>
    <col min="8201" max="8201" width="5.88671875" style="476" customWidth="1"/>
    <col min="8202" max="8202" width="1.6640625" style="476" customWidth="1"/>
    <col min="8203" max="8203" width="10.6640625" style="476" customWidth="1"/>
    <col min="8204" max="8204" width="1.6640625" style="476" customWidth="1"/>
    <col min="8205" max="8205" width="10.6640625" style="476" customWidth="1"/>
    <col min="8206" max="8206" width="1.6640625" style="476" customWidth="1"/>
    <col min="8207" max="8207" width="10.6640625" style="476" customWidth="1"/>
    <col min="8208" max="8208" width="1.6640625" style="476" customWidth="1"/>
    <col min="8209" max="8209" width="10.6640625" style="476" customWidth="1"/>
    <col min="8210" max="8210" width="1.6640625" style="476" customWidth="1"/>
    <col min="8211" max="8211" width="0" style="476" hidden="1" customWidth="1"/>
    <col min="8212" max="8212" width="8.6640625" style="476" customWidth="1"/>
    <col min="8213" max="8213" width="0" style="476" hidden="1" customWidth="1"/>
    <col min="8214" max="8216" width="8.88671875" style="476"/>
    <col min="8217" max="8226" width="0" style="476" hidden="1" customWidth="1"/>
    <col min="8227" max="8229" width="9.109375" style="476" customWidth="1"/>
    <col min="8230" max="8448" width="8.88671875" style="476"/>
    <col min="8449" max="8450" width="3.33203125" style="476" customWidth="1"/>
    <col min="8451" max="8452" width="4.6640625" style="476" customWidth="1"/>
    <col min="8453" max="8453" width="4.33203125" style="476" customWidth="1"/>
    <col min="8454" max="8454" width="12.6640625" style="476" customWidth="1"/>
    <col min="8455" max="8455" width="2.6640625" style="476" customWidth="1"/>
    <col min="8456" max="8456" width="7.6640625" style="476" customWidth="1"/>
    <col min="8457" max="8457" width="5.88671875" style="476" customWidth="1"/>
    <col min="8458" max="8458" width="1.6640625" style="476" customWidth="1"/>
    <col min="8459" max="8459" width="10.6640625" style="476" customWidth="1"/>
    <col min="8460" max="8460" width="1.6640625" style="476" customWidth="1"/>
    <col min="8461" max="8461" width="10.6640625" style="476" customWidth="1"/>
    <col min="8462" max="8462" width="1.6640625" style="476" customWidth="1"/>
    <col min="8463" max="8463" width="10.6640625" style="476" customWidth="1"/>
    <col min="8464" max="8464" width="1.6640625" style="476" customWidth="1"/>
    <col min="8465" max="8465" width="10.6640625" style="476" customWidth="1"/>
    <col min="8466" max="8466" width="1.6640625" style="476" customWidth="1"/>
    <col min="8467" max="8467" width="0" style="476" hidden="1" customWidth="1"/>
    <col min="8468" max="8468" width="8.6640625" style="476" customWidth="1"/>
    <col min="8469" max="8469" width="0" style="476" hidden="1" customWidth="1"/>
    <col min="8470" max="8472" width="8.88671875" style="476"/>
    <col min="8473" max="8482" width="0" style="476" hidden="1" customWidth="1"/>
    <col min="8483" max="8485" width="9.109375" style="476" customWidth="1"/>
    <col min="8486" max="8704" width="8.88671875" style="476"/>
    <col min="8705" max="8706" width="3.33203125" style="476" customWidth="1"/>
    <col min="8707" max="8708" width="4.6640625" style="476" customWidth="1"/>
    <col min="8709" max="8709" width="4.33203125" style="476" customWidth="1"/>
    <col min="8710" max="8710" width="12.6640625" style="476" customWidth="1"/>
    <col min="8711" max="8711" width="2.6640625" style="476" customWidth="1"/>
    <col min="8712" max="8712" width="7.6640625" style="476" customWidth="1"/>
    <col min="8713" max="8713" width="5.88671875" style="476" customWidth="1"/>
    <col min="8714" max="8714" width="1.6640625" style="476" customWidth="1"/>
    <col min="8715" max="8715" width="10.6640625" style="476" customWidth="1"/>
    <col min="8716" max="8716" width="1.6640625" style="476" customWidth="1"/>
    <col min="8717" max="8717" width="10.6640625" style="476" customWidth="1"/>
    <col min="8718" max="8718" width="1.6640625" style="476" customWidth="1"/>
    <col min="8719" max="8719" width="10.6640625" style="476" customWidth="1"/>
    <col min="8720" max="8720" width="1.6640625" style="476" customWidth="1"/>
    <col min="8721" max="8721" width="10.6640625" style="476" customWidth="1"/>
    <col min="8722" max="8722" width="1.6640625" style="476" customWidth="1"/>
    <col min="8723" max="8723" width="0" style="476" hidden="1" customWidth="1"/>
    <col min="8724" max="8724" width="8.6640625" style="476" customWidth="1"/>
    <col min="8725" max="8725" width="0" style="476" hidden="1" customWidth="1"/>
    <col min="8726" max="8728" width="8.88671875" style="476"/>
    <col min="8729" max="8738" width="0" style="476" hidden="1" customWidth="1"/>
    <col min="8739" max="8741" width="9.109375" style="476" customWidth="1"/>
    <col min="8742" max="8960" width="8.88671875" style="476"/>
    <col min="8961" max="8962" width="3.33203125" style="476" customWidth="1"/>
    <col min="8963" max="8964" width="4.6640625" style="476" customWidth="1"/>
    <col min="8965" max="8965" width="4.33203125" style="476" customWidth="1"/>
    <col min="8966" max="8966" width="12.6640625" style="476" customWidth="1"/>
    <col min="8967" max="8967" width="2.6640625" style="476" customWidth="1"/>
    <col min="8968" max="8968" width="7.6640625" style="476" customWidth="1"/>
    <col min="8969" max="8969" width="5.88671875" style="476" customWidth="1"/>
    <col min="8970" max="8970" width="1.6640625" style="476" customWidth="1"/>
    <col min="8971" max="8971" width="10.6640625" style="476" customWidth="1"/>
    <col min="8972" max="8972" width="1.6640625" style="476" customWidth="1"/>
    <col min="8973" max="8973" width="10.6640625" style="476" customWidth="1"/>
    <col min="8974" max="8974" width="1.6640625" style="476" customWidth="1"/>
    <col min="8975" max="8975" width="10.6640625" style="476" customWidth="1"/>
    <col min="8976" max="8976" width="1.6640625" style="476" customWidth="1"/>
    <col min="8977" max="8977" width="10.6640625" style="476" customWidth="1"/>
    <col min="8978" max="8978" width="1.6640625" style="476" customWidth="1"/>
    <col min="8979" max="8979" width="0" style="476" hidden="1" customWidth="1"/>
    <col min="8980" max="8980" width="8.6640625" style="476" customWidth="1"/>
    <col min="8981" max="8981" width="0" style="476" hidden="1" customWidth="1"/>
    <col min="8982" max="8984" width="8.88671875" style="476"/>
    <col min="8985" max="8994" width="0" style="476" hidden="1" customWidth="1"/>
    <col min="8995" max="8997" width="9.109375" style="476" customWidth="1"/>
    <col min="8998" max="9216" width="8.88671875" style="476"/>
    <col min="9217" max="9218" width="3.33203125" style="476" customWidth="1"/>
    <col min="9219" max="9220" width="4.6640625" style="476" customWidth="1"/>
    <col min="9221" max="9221" width="4.33203125" style="476" customWidth="1"/>
    <col min="9222" max="9222" width="12.6640625" style="476" customWidth="1"/>
    <col min="9223" max="9223" width="2.6640625" style="476" customWidth="1"/>
    <col min="9224" max="9224" width="7.6640625" style="476" customWidth="1"/>
    <col min="9225" max="9225" width="5.88671875" style="476" customWidth="1"/>
    <col min="9226" max="9226" width="1.6640625" style="476" customWidth="1"/>
    <col min="9227" max="9227" width="10.6640625" style="476" customWidth="1"/>
    <col min="9228" max="9228" width="1.6640625" style="476" customWidth="1"/>
    <col min="9229" max="9229" width="10.6640625" style="476" customWidth="1"/>
    <col min="9230" max="9230" width="1.6640625" style="476" customWidth="1"/>
    <col min="9231" max="9231" width="10.6640625" style="476" customWidth="1"/>
    <col min="9232" max="9232" width="1.6640625" style="476" customWidth="1"/>
    <col min="9233" max="9233" width="10.6640625" style="476" customWidth="1"/>
    <col min="9234" max="9234" width="1.6640625" style="476" customWidth="1"/>
    <col min="9235" max="9235" width="0" style="476" hidden="1" customWidth="1"/>
    <col min="9236" max="9236" width="8.6640625" style="476" customWidth="1"/>
    <col min="9237" max="9237" width="0" style="476" hidden="1" customWidth="1"/>
    <col min="9238" max="9240" width="8.88671875" style="476"/>
    <col min="9241" max="9250" width="0" style="476" hidden="1" customWidth="1"/>
    <col min="9251" max="9253" width="9.109375" style="476" customWidth="1"/>
    <col min="9254" max="9472" width="8.88671875" style="476"/>
    <col min="9473" max="9474" width="3.33203125" style="476" customWidth="1"/>
    <col min="9475" max="9476" width="4.6640625" style="476" customWidth="1"/>
    <col min="9477" max="9477" width="4.33203125" style="476" customWidth="1"/>
    <col min="9478" max="9478" width="12.6640625" style="476" customWidth="1"/>
    <col min="9479" max="9479" width="2.6640625" style="476" customWidth="1"/>
    <col min="9480" max="9480" width="7.6640625" style="476" customWidth="1"/>
    <col min="9481" max="9481" width="5.88671875" style="476" customWidth="1"/>
    <col min="9482" max="9482" width="1.6640625" style="476" customWidth="1"/>
    <col min="9483" max="9483" width="10.6640625" style="476" customWidth="1"/>
    <col min="9484" max="9484" width="1.6640625" style="476" customWidth="1"/>
    <col min="9485" max="9485" width="10.6640625" style="476" customWidth="1"/>
    <col min="9486" max="9486" width="1.6640625" style="476" customWidth="1"/>
    <col min="9487" max="9487" width="10.6640625" style="476" customWidth="1"/>
    <col min="9488" max="9488" width="1.6640625" style="476" customWidth="1"/>
    <col min="9489" max="9489" width="10.6640625" style="476" customWidth="1"/>
    <col min="9490" max="9490" width="1.6640625" style="476" customWidth="1"/>
    <col min="9491" max="9491" width="0" style="476" hidden="1" customWidth="1"/>
    <col min="9492" max="9492" width="8.6640625" style="476" customWidth="1"/>
    <col min="9493" max="9493" width="0" style="476" hidden="1" customWidth="1"/>
    <col min="9494" max="9496" width="8.88671875" style="476"/>
    <col min="9497" max="9506" width="0" style="476" hidden="1" customWidth="1"/>
    <col min="9507" max="9509" width="9.109375" style="476" customWidth="1"/>
    <col min="9510" max="9728" width="8.88671875" style="476"/>
    <col min="9729" max="9730" width="3.33203125" style="476" customWidth="1"/>
    <col min="9731" max="9732" width="4.6640625" style="476" customWidth="1"/>
    <col min="9733" max="9733" width="4.33203125" style="476" customWidth="1"/>
    <col min="9734" max="9734" width="12.6640625" style="476" customWidth="1"/>
    <col min="9735" max="9735" width="2.6640625" style="476" customWidth="1"/>
    <col min="9736" max="9736" width="7.6640625" style="476" customWidth="1"/>
    <col min="9737" max="9737" width="5.88671875" style="476" customWidth="1"/>
    <col min="9738" max="9738" width="1.6640625" style="476" customWidth="1"/>
    <col min="9739" max="9739" width="10.6640625" style="476" customWidth="1"/>
    <col min="9740" max="9740" width="1.6640625" style="476" customWidth="1"/>
    <col min="9741" max="9741" width="10.6640625" style="476" customWidth="1"/>
    <col min="9742" max="9742" width="1.6640625" style="476" customWidth="1"/>
    <col min="9743" max="9743" width="10.6640625" style="476" customWidth="1"/>
    <col min="9744" max="9744" width="1.6640625" style="476" customWidth="1"/>
    <col min="9745" max="9745" width="10.6640625" style="476" customWidth="1"/>
    <col min="9746" max="9746" width="1.6640625" style="476" customWidth="1"/>
    <col min="9747" max="9747" width="0" style="476" hidden="1" customWidth="1"/>
    <col min="9748" max="9748" width="8.6640625" style="476" customWidth="1"/>
    <col min="9749" max="9749" width="0" style="476" hidden="1" customWidth="1"/>
    <col min="9750" max="9752" width="8.88671875" style="476"/>
    <col min="9753" max="9762" width="0" style="476" hidden="1" customWidth="1"/>
    <col min="9763" max="9765" width="9.109375" style="476" customWidth="1"/>
    <col min="9766" max="9984" width="8.88671875" style="476"/>
    <col min="9985" max="9986" width="3.33203125" style="476" customWidth="1"/>
    <col min="9987" max="9988" width="4.6640625" style="476" customWidth="1"/>
    <col min="9989" max="9989" width="4.33203125" style="476" customWidth="1"/>
    <col min="9990" max="9990" width="12.6640625" style="476" customWidth="1"/>
    <col min="9991" max="9991" width="2.6640625" style="476" customWidth="1"/>
    <col min="9992" max="9992" width="7.6640625" style="476" customWidth="1"/>
    <col min="9993" max="9993" width="5.88671875" style="476" customWidth="1"/>
    <col min="9994" max="9994" width="1.6640625" style="476" customWidth="1"/>
    <col min="9995" max="9995" width="10.6640625" style="476" customWidth="1"/>
    <col min="9996" max="9996" width="1.6640625" style="476" customWidth="1"/>
    <col min="9997" max="9997" width="10.6640625" style="476" customWidth="1"/>
    <col min="9998" max="9998" width="1.6640625" style="476" customWidth="1"/>
    <col min="9999" max="9999" width="10.6640625" style="476" customWidth="1"/>
    <col min="10000" max="10000" width="1.6640625" style="476" customWidth="1"/>
    <col min="10001" max="10001" width="10.6640625" style="476" customWidth="1"/>
    <col min="10002" max="10002" width="1.6640625" style="476" customWidth="1"/>
    <col min="10003" max="10003" width="0" style="476" hidden="1" customWidth="1"/>
    <col min="10004" max="10004" width="8.6640625" style="476" customWidth="1"/>
    <col min="10005" max="10005" width="0" style="476" hidden="1" customWidth="1"/>
    <col min="10006" max="10008" width="8.88671875" style="476"/>
    <col min="10009" max="10018" width="0" style="476" hidden="1" customWidth="1"/>
    <col min="10019" max="10021" width="9.109375" style="476" customWidth="1"/>
    <col min="10022" max="10240" width="8.88671875" style="476"/>
    <col min="10241" max="10242" width="3.33203125" style="476" customWidth="1"/>
    <col min="10243" max="10244" width="4.6640625" style="476" customWidth="1"/>
    <col min="10245" max="10245" width="4.33203125" style="476" customWidth="1"/>
    <col min="10246" max="10246" width="12.6640625" style="476" customWidth="1"/>
    <col min="10247" max="10247" width="2.6640625" style="476" customWidth="1"/>
    <col min="10248" max="10248" width="7.6640625" style="476" customWidth="1"/>
    <col min="10249" max="10249" width="5.88671875" style="476" customWidth="1"/>
    <col min="10250" max="10250" width="1.6640625" style="476" customWidth="1"/>
    <col min="10251" max="10251" width="10.6640625" style="476" customWidth="1"/>
    <col min="10252" max="10252" width="1.6640625" style="476" customWidth="1"/>
    <col min="10253" max="10253" width="10.6640625" style="476" customWidth="1"/>
    <col min="10254" max="10254" width="1.6640625" style="476" customWidth="1"/>
    <col min="10255" max="10255" width="10.6640625" style="476" customWidth="1"/>
    <col min="10256" max="10256" width="1.6640625" style="476" customWidth="1"/>
    <col min="10257" max="10257" width="10.6640625" style="476" customWidth="1"/>
    <col min="10258" max="10258" width="1.6640625" style="476" customWidth="1"/>
    <col min="10259" max="10259" width="0" style="476" hidden="1" customWidth="1"/>
    <col min="10260" max="10260" width="8.6640625" style="476" customWidth="1"/>
    <col min="10261" max="10261" width="0" style="476" hidden="1" customWidth="1"/>
    <col min="10262" max="10264" width="8.88671875" style="476"/>
    <col min="10265" max="10274" width="0" style="476" hidden="1" customWidth="1"/>
    <col min="10275" max="10277" width="9.109375" style="476" customWidth="1"/>
    <col min="10278" max="10496" width="8.88671875" style="476"/>
    <col min="10497" max="10498" width="3.33203125" style="476" customWidth="1"/>
    <col min="10499" max="10500" width="4.6640625" style="476" customWidth="1"/>
    <col min="10501" max="10501" width="4.33203125" style="476" customWidth="1"/>
    <col min="10502" max="10502" width="12.6640625" style="476" customWidth="1"/>
    <col min="10503" max="10503" width="2.6640625" style="476" customWidth="1"/>
    <col min="10504" max="10504" width="7.6640625" style="476" customWidth="1"/>
    <col min="10505" max="10505" width="5.88671875" style="476" customWidth="1"/>
    <col min="10506" max="10506" width="1.6640625" style="476" customWidth="1"/>
    <col min="10507" max="10507" width="10.6640625" style="476" customWidth="1"/>
    <col min="10508" max="10508" width="1.6640625" style="476" customWidth="1"/>
    <col min="10509" max="10509" width="10.6640625" style="476" customWidth="1"/>
    <col min="10510" max="10510" width="1.6640625" style="476" customWidth="1"/>
    <col min="10511" max="10511" width="10.6640625" style="476" customWidth="1"/>
    <col min="10512" max="10512" width="1.6640625" style="476" customWidth="1"/>
    <col min="10513" max="10513" width="10.6640625" style="476" customWidth="1"/>
    <col min="10514" max="10514" width="1.6640625" style="476" customWidth="1"/>
    <col min="10515" max="10515" width="0" style="476" hidden="1" customWidth="1"/>
    <col min="10516" max="10516" width="8.6640625" style="476" customWidth="1"/>
    <col min="10517" max="10517" width="0" style="476" hidden="1" customWidth="1"/>
    <col min="10518" max="10520" width="8.88671875" style="476"/>
    <col min="10521" max="10530" width="0" style="476" hidden="1" customWidth="1"/>
    <col min="10531" max="10533" width="9.109375" style="476" customWidth="1"/>
    <col min="10534" max="10752" width="8.88671875" style="476"/>
    <col min="10753" max="10754" width="3.33203125" style="476" customWidth="1"/>
    <col min="10755" max="10756" width="4.6640625" style="476" customWidth="1"/>
    <col min="10757" max="10757" width="4.33203125" style="476" customWidth="1"/>
    <col min="10758" max="10758" width="12.6640625" style="476" customWidth="1"/>
    <col min="10759" max="10759" width="2.6640625" style="476" customWidth="1"/>
    <col min="10760" max="10760" width="7.6640625" style="476" customWidth="1"/>
    <col min="10761" max="10761" width="5.88671875" style="476" customWidth="1"/>
    <col min="10762" max="10762" width="1.6640625" style="476" customWidth="1"/>
    <col min="10763" max="10763" width="10.6640625" style="476" customWidth="1"/>
    <col min="10764" max="10764" width="1.6640625" style="476" customWidth="1"/>
    <col min="10765" max="10765" width="10.6640625" style="476" customWidth="1"/>
    <col min="10766" max="10766" width="1.6640625" style="476" customWidth="1"/>
    <col min="10767" max="10767" width="10.6640625" style="476" customWidth="1"/>
    <col min="10768" max="10768" width="1.6640625" style="476" customWidth="1"/>
    <col min="10769" max="10769" width="10.6640625" style="476" customWidth="1"/>
    <col min="10770" max="10770" width="1.6640625" style="476" customWidth="1"/>
    <col min="10771" max="10771" width="0" style="476" hidden="1" customWidth="1"/>
    <col min="10772" max="10772" width="8.6640625" style="476" customWidth="1"/>
    <col min="10773" max="10773" width="0" style="476" hidden="1" customWidth="1"/>
    <col min="10774" max="10776" width="8.88671875" style="476"/>
    <col min="10777" max="10786" width="0" style="476" hidden="1" customWidth="1"/>
    <col min="10787" max="10789" width="9.109375" style="476" customWidth="1"/>
    <col min="10790" max="11008" width="8.88671875" style="476"/>
    <col min="11009" max="11010" width="3.33203125" style="476" customWidth="1"/>
    <col min="11011" max="11012" width="4.6640625" style="476" customWidth="1"/>
    <col min="11013" max="11013" width="4.33203125" style="476" customWidth="1"/>
    <col min="11014" max="11014" width="12.6640625" style="476" customWidth="1"/>
    <col min="11015" max="11015" width="2.6640625" style="476" customWidth="1"/>
    <col min="11016" max="11016" width="7.6640625" style="476" customWidth="1"/>
    <col min="11017" max="11017" width="5.88671875" style="476" customWidth="1"/>
    <col min="11018" max="11018" width="1.6640625" style="476" customWidth="1"/>
    <col min="11019" max="11019" width="10.6640625" style="476" customWidth="1"/>
    <col min="11020" max="11020" width="1.6640625" style="476" customWidth="1"/>
    <col min="11021" max="11021" width="10.6640625" style="476" customWidth="1"/>
    <col min="11022" max="11022" width="1.6640625" style="476" customWidth="1"/>
    <col min="11023" max="11023" width="10.6640625" style="476" customWidth="1"/>
    <col min="11024" max="11024" width="1.6640625" style="476" customWidth="1"/>
    <col min="11025" max="11025" width="10.6640625" style="476" customWidth="1"/>
    <col min="11026" max="11026" width="1.6640625" style="476" customWidth="1"/>
    <col min="11027" max="11027" width="0" style="476" hidden="1" customWidth="1"/>
    <col min="11028" max="11028" width="8.6640625" style="476" customWidth="1"/>
    <col min="11029" max="11029" width="0" style="476" hidden="1" customWidth="1"/>
    <col min="11030" max="11032" width="8.88671875" style="476"/>
    <col min="11033" max="11042" width="0" style="476" hidden="1" customWidth="1"/>
    <col min="11043" max="11045" width="9.109375" style="476" customWidth="1"/>
    <col min="11046" max="11264" width="8.88671875" style="476"/>
    <col min="11265" max="11266" width="3.33203125" style="476" customWidth="1"/>
    <col min="11267" max="11268" width="4.6640625" style="476" customWidth="1"/>
    <col min="11269" max="11269" width="4.33203125" style="476" customWidth="1"/>
    <col min="11270" max="11270" width="12.6640625" style="476" customWidth="1"/>
    <col min="11271" max="11271" width="2.6640625" style="476" customWidth="1"/>
    <col min="11272" max="11272" width="7.6640625" style="476" customWidth="1"/>
    <col min="11273" max="11273" width="5.88671875" style="476" customWidth="1"/>
    <col min="11274" max="11274" width="1.6640625" style="476" customWidth="1"/>
    <col min="11275" max="11275" width="10.6640625" style="476" customWidth="1"/>
    <col min="11276" max="11276" width="1.6640625" style="476" customWidth="1"/>
    <col min="11277" max="11277" width="10.6640625" style="476" customWidth="1"/>
    <col min="11278" max="11278" width="1.6640625" style="476" customWidth="1"/>
    <col min="11279" max="11279" width="10.6640625" style="476" customWidth="1"/>
    <col min="11280" max="11280" width="1.6640625" style="476" customWidth="1"/>
    <col min="11281" max="11281" width="10.6640625" style="476" customWidth="1"/>
    <col min="11282" max="11282" width="1.6640625" style="476" customWidth="1"/>
    <col min="11283" max="11283" width="0" style="476" hidden="1" customWidth="1"/>
    <col min="11284" max="11284" width="8.6640625" style="476" customWidth="1"/>
    <col min="11285" max="11285" width="0" style="476" hidden="1" customWidth="1"/>
    <col min="11286" max="11288" width="8.88671875" style="476"/>
    <col min="11289" max="11298" width="0" style="476" hidden="1" customWidth="1"/>
    <col min="11299" max="11301" width="9.109375" style="476" customWidth="1"/>
    <col min="11302" max="11520" width="8.88671875" style="476"/>
    <col min="11521" max="11522" width="3.33203125" style="476" customWidth="1"/>
    <col min="11523" max="11524" width="4.6640625" style="476" customWidth="1"/>
    <col min="11525" max="11525" width="4.33203125" style="476" customWidth="1"/>
    <col min="11526" max="11526" width="12.6640625" style="476" customWidth="1"/>
    <col min="11527" max="11527" width="2.6640625" style="476" customWidth="1"/>
    <col min="11528" max="11528" width="7.6640625" style="476" customWidth="1"/>
    <col min="11529" max="11529" width="5.88671875" style="476" customWidth="1"/>
    <col min="11530" max="11530" width="1.6640625" style="476" customWidth="1"/>
    <col min="11531" max="11531" width="10.6640625" style="476" customWidth="1"/>
    <col min="11532" max="11532" width="1.6640625" style="476" customWidth="1"/>
    <col min="11533" max="11533" width="10.6640625" style="476" customWidth="1"/>
    <col min="11534" max="11534" width="1.6640625" style="476" customWidth="1"/>
    <col min="11535" max="11535" width="10.6640625" style="476" customWidth="1"/>
    <col min="11536" max="11536" width="1.6640625" style="476" customWidth="1"/>
    <col min="11537" max="11537" width="10.6640625" style="476" customWidth="1"/>
    <col min="11538" max="11538" width="1.6640625" style="476" customWidth="1"/>
    <col min="11539" max="11539" width="0" style="476" hidden="1" customWidth="1"/>
    <col min="11540" max="11540" width="8.6640625" style="476" customWidth="1"/>
    <col min="11541" max="11541" width="0" style="476" hidden="1" customWidth="1"/>
    <col min="11542" max="11544" width="8.88671875" style="476"/>
    <col min="11545" max="11554" width="0" style="476" hidden="1" customWidth="1"/>
    <col min="11555" max="11557" width="9.109375" style="476" customWidth="1"/>
    <col min="11558" max="11776" width="8.88671875" style="476"/>
    <col min="11777" max="11778" width="3.33203125" style="476" customWidth="1"/>
    <col min="11779" max="11780" width="4.6640625" style="476" customWidth="1"/>
    <col min="11781" max="11781" width="4.33203125" style="476" customWidth="1"/>
    <col min="11782" max="11782" width="12.6640625" style="476" customWidth="1"/>
    <col min="11783" max="11783" width="2.6640625" style="476" customWidth="1"/>
    <col min="11784" max="11784" width="7.6640625" style="476" customWidth="1"/>
    <col min="11785" max="11785" width="5.88671875" style="476" customWidth="1"/>
    <col min="11786" max="11786" width="1.6640625" style="476" customWidth="1"/>
    <col min="11787" max="11787" width="10.6640625" style="476" customWidth="1"/>
    <col min="11788" max="11788" width="1.6640625" style="476" customWidth="1"/>
    <col min="11789" max="11789" width="10.6640625" style="476" customWidth="1"/>
    <col min="11790" max="11790" width="1.6640625" style="476" customWidth="1"/>
    <col min="11791" max="11791" width="10.6640625" style="476" customWidth="1"/>
    <col min="11792" max="11792" width="1.6640625" style="476" customWidth="1"/>
    <col min="11793" max="11793" width="10.6640625" style="476" customWidth="1"/>
    <col min="11794" max="11794" width="1.6640625" style="476" customWidth="1"/>
    <col min="11795" max="11795" width="0" style="476" hidden="1" customWidth="1"/>
    <col min="11796" max="11796" width="8.6640625" style="476" customWidth="1"/>
    <col min="11797" max="11797" width="0" style="476" hidden="1" customWidth="1"/>
    <col min="11798" max="11800" width="8.88671875" style="476"/>
    <col min="11801" max="11810" width="0" style="476" hidden="1" customWidth="1"/>
    <col min="11811" max="11813" width="9.109375" style="476" customWidth="1"/>
    <col min="11814" max="12032" width="8.88671875" style="476"/>
    <col min="12033" max="12034" width="3.33203125" style="476" customWidth="1"/>
    <col min="12035" max="12036" width="4.6640625" style="476" customWidth="1"/>
    <col min="12037" max="12037" width="4.33203125" style="476" customWidth="1"/>
    <col min="12038" max="12038" width="12.6640625" style="476" customWidth="1"/>
    <col min="12039" max="12039" width="2.6640625" style="476" customWidth="1"/>
    <col min="12040" max="12040" width="7.6640625" style="476" customWidth="1"/>
    <col min="12041" max="12041" width="5.88671875" style="476" customWidth="1"/>
    <col min="12042" max="12042" width="1.6640625" style="476" customWidth="1"/>
    <col min="12043" max="12043" width="10.6640625" style="476" customWidth="1"/>
    <col min="12044" max="12044" width="1.6640625" style="476" customWidth="1"/>
    <col min="12045" max="12045" width="10.6640625" style="476" customWidth="1"/>
    <col min="12046" max="12046" width="1.6640625" style="476" customWidth="1"/>
    <col min="12047" max="12047" width="10.6640625" style="476" customWidth="1"/>
    <col min="12048" max="12048" width="1.6640625" style="476" customWidth="1"/>
    <col min="12049" max="12049" width="10.6640625" style="476" customWidth="1"/>
    <col min="12050" max="12050" width="1.6640625" style="476" customWidth="1"/>
    <col min="12051" max="12051" width="0" style="476" hidden="1" customWidth="1"/>
    <col min="12052" max="12052" width="8.6640625" style="476" customWidth="1"/>
    <col min="12053" max="12053" width="0" style="476" hidden="1" customWidth="1"/>
    <col min="12054" max="12056" width="8.88671875" style="476"/>
    <col min="12057" max="12066" width="0" style="476" hidden="1" customWidth="1"/>
    <col min="12067" max="12069" width="9.109375" style="476" customWidth="1"/>
    <col min="12070" max="12288" width="8.88671875" style="476"/>
    <col min="12289" max="12290" width="3.33203125" style="476" customWidth="1"/>
    <col min="12291" max="12292" width="4.6640625" style="476" customWidth="1"/>
    <col min="12293" max="12293" width="4.33203125" style="476" customWidth="1"/>
    <col min="12294" max="12294" width="12.6640625" style="476" customWidth="1"/>
    <col min="12295" max="12295" width="2.6640625" style="476" customWidth="1"/>
    <col min="12296" max="12296" width="7.6640625" style="476" customWidth="1"/>
    <col min="12297" max="12297" width="5.88671875" style="476" customWidth="1"/>
    <col min="12298" max="12298" width="1.6640625" style="476" customWidth="1"/>
    <col min="12299" max="12299" width="10.6640625" style="476" customWidth="1"/>
    <col min="12300" max="12300" width="1.6640625" style="476" customWidth="1"/>
    <col min="12301" max="12301" width="10.6640625" style="476" customWidth="1"/>
    <col min="12302" max="12302" width="1.6640625" style="476" customWidth="1"/>
    <col min="12303" max="12303" width="10.6640625" style="476" customWidth="1"/>
    <col min="12304" max="12304" width="1.6640625" style="476" customWidth="1"/>
    <col min="12305" max="12305" width="10.6640625" style="476" customWidth="1"/>
    <col min="12306" max="12306" width="1.6640625" style="476" customWidth="1"/>
    <col min="12307" max="12307" width="0" style="476" hidden="1" customWidth="1"/>
    <col min="12308" max="12308" width="8.6640625" style="476" customWidth="1"/>
    <col min="12309" max="12309" width="0" style="476" hidden="1" customWidth="1"/>
    <col min="12310" max="12312" width="8.88671875" style="476"/>
    <col min="12313" max="12322" width="0" style="476" hidden="1" customWidth="1"/>
    <col min="12323" max="12325" width="9.109375" style="476" customWidth="1"/>
    <col min="12326" max="12544" width="8.88671875" style="476"/>
    <col min="12545" max="12546" width="3.33203125" style="476" customWidth="1"/>
    <col min="12547" max="12548" width="4.6640625" style="476" customWidth="1"/>
    <col min="12549" max="12549" width="4.33203125" style="476" customWidth="1"/>
    <col min="12550" max="12550" width="12.6640625" style="476" customWidth="1"/>
    <col min="12551" max="12551" width="2.6640625" style="476" customWidth="1"/>
    <col min="12552" max="12552" width="7.6640625" style="476" customWidth="1"/>
    <col min="12553" max="12553" width="5.88671875" style="476" customWidth="1"/>
    <col min="12554" max="12554" width="1.6640625" style="476" customWidth="1"/>
    <col min="12555" max="12555" width="10.6640625" style="476" customWidth="1"/>
    <col min="12556" max="12556" width="1.6640625" style="476" customWidth="1"/>
    <col min="12557" max="12557" width="10.6640625" style="476" customWidth="1"/>
    <col min="12558" max="12558" width="1.6640625" style="476" customWidth="1"/>
    <col min="12559" max="12559" width="10.6640625" style="476" customWidth="1"/>
    <col min="12560" max="12560" width="1.6640625" style="476" customWidth="1"/>
    <col min="12561" max="12561" width="10.6640625" style="476" customWidth="1"/>
    <col min="12562" max="12562" width="1.6640625" style="476" customWidth="1"/>
    <col min="12563" max="12563" width="0" style="476" hidden="1" customWidth="1"/>
    <col min="12564" max="12564" width="8.6640625" style="476" customWidth="1"/>
    <col min="12565" max="12565" width="0" style="476" hidden="1" customWidth="1"/>
    <col min="12566" max="12568" width="8.88671875" style="476"/>
    <col min="12569" max="12578" width="0" style="476" hidden="1" customWidth="1"/>
    <col min="12579" max="12581" width="9.109375" style="476" customWidth="1"/>
    <col min="12582" max="12800" width="8.88671875" style="476"/>
    <col min="12801" max="12802" width="3.33203125" style="476" customWidth="1"/>
    <col min="12803" max="12804" width="4.6640625" style="476" customWidth="1"/>
    <col min="12805" max="12805" width="4.33203125" style="476" customWidth="1"/>
    <col min="12806" max="12806" width="12.6640625" style="476" customWidth="1"/>
    <col min="12807" max="12807" width="2.6640625" style="476" customWidth="1"/>
    <col min="12808" max="12808" width="7.6640625" style="476" customWidth="1"/>
    <col min="12809" max="12809" width="5.88671875" style="476" customWidth="1"/>
    <col min="12810" max="12810" width="1.6640625" style="476" customWidth="1"/>
    <col min="12811" max="12811" width="10.6640625" style="476" customWidth="1"/>
    <col min="12812" max="12812" width="1.6640625" style="476" customWidth="1"/>
    <col min="12813" max="12813" width="10.6640625" style="476" customWidth="1"/>
    <col min="12814" max="12814" width="1.6640625" style="476" customWidth="1"/>
    <col min="12815" max="12815" width="10.6640625" style="476" customWidth="1"/>
    <col min="12816" max="12816" width="1.6640625" style="476" customWidth="1"/>
    <col min="12817" max="12817" width="10.6640625" style="476" customWidth="1"/>
    <col min="12818" max="12818" width="1.6640625" style="476" customWidth="1"/>
    <col min="12819" max="12819" width="0" style="476" hidden="1" customWidth="1"/>
    <col min="12820" max="12820" width="8.6640625" style="476" customWidth="1"/>
    <col min="12821" max="12821" width="0" style="476" hidden="1" customWidth="1"/>
    <col min="12822" max="12824" width="8.88671875" style="476"/>
    <col min="12825" max="12834" width="0" style="476" hidden="1" customWidth="1"/>
    <col min="12835" max="12837" width="9.109375" style="476" customWidth="1"/>
    <col min="12838" max="13056" width="8.88671875" style="476"/>
    <col min="13057" max="13058" width="3.33203125" style="476" customWidth="1"/>
    <col min="13059" max="13060" width="4.6640625" style="476" customWidth="1"/>
    <col min="13061" max="13061" width="4.33203125" style="476" customWidth="1"/>
    <col min="13062" max="13062" width="12.6640625" style="476" customWidth="1"/>
    <col min="13063" max="13063" width="2.6640625" style="476" customWidth="1"/>
    <col min="13064" max="13064" width="7.6640625" style="476" customWidth="1"/>
    <col min="13065" max="13065" width="5.88671875" style="476" customWidth="1"/>
    <col min="13066" max="13066" width="1.6640625" style="476" customWidth="1"/>
    <col min="13067" max="13067" width="10.6640625" style="476" customWidth="1"/>
    <col min="13068" max="13068" width="1.6640625" style="476" customWidth="1"/>
    <col min="13069" max="13069" width="10.6640625" style="476" customWidth="1"/>
    <col min="13070" max="13070" width="1.6640625" style="476" customWidth="1"/>
    <col min="13071" max="13071" width="10.6640625" style="476" customWidth="1"/>
    <col min="13072" max="13072" width="1.6640625" style="476" customWidth="1"/>
    <col min="13073" max="13073" width="10.6640625" style="476" customWidth="1"/>
    <col min="13074" max="13074" width="1.6640625" style="476" customWidth="1"/>
    <col min="13075" max="13075" width="0" style="476" hidden="1" customWidth="1"/>
    <col min="13076" max="13076" width="8.6640625" style="476" customWidth="1"/>
    <col min="13077" max="13077" width="0" style="476" hidden="1" customWidth="1"/>
    <col min="13078" max="13080" width="8.88671875" style="476"/>
    <col min="13081" max="13090" width="0" style="476" hidden="1" customWidth="1"/>
    <col min="13091" max="13093" width="9.109375" style="476" customWidth="1"/>
    <col min="13094" max="13312" width="8.88671875" style="476"/>
    <col min="13313" max="13314" width="3.33203125" style="476" customWidth="1"/>
    <col min="13315" max="13316" width="4.6640625" style="476" customWidth="1"/>
    <col min="13317" max="13317" width="4.33203125" style="476" customWidth="1"/>
    <col min="13318" max="13318" width="12.6640625" style="476" customWidth="1"/>
    <col min="13319" max="13319" width="2.6640625" style="476" customWidth="1"/>
    <col min="13320" max="13320" width="7.6640625" style="476" customWidth="1"/>
    <col min="13321" max="13321" width="5.88671875" style="476" customWidth="1"/>
    <col min="13322" max="13322" width="1.6640625" style="476" customWidth="1"/>
    <col min="13323" max="13323" width="10.6640625" style="476" customWidth="1"/>
    <col min="13324" max="13324" width="1.6640625" style="476" customWidth="1"/>
    <col min="13325" max="13325" width="10.6640625" style="476" customWidth="1"/>
    <col min="13326" max="13326" width="1.6640625" style="476" customWidth="1"/>
    <col min="13327" max="13327" width="10.6640625" style="476" customWidth="1"/>
    <col min="13328" max="13328" width="1.6640625" style="476" customWidth="1"/>
    <col min="13329" max="13329" width="10.6640625" style="476" customWidth="1"/>
    <col min="13330" max="13330" width="1.6640625" style="476" customWidth="1"/>
    <col min="13331" max="13331" width="0" style="476" hidden="1" customWidth="1"/>
    <col min="13332" max="13332" width="8.6640625" style="476" customWidth="1"/>
    <col min="13333" max="13333" width="0" style="476" hidden="1" customWidth="1"/>
    <col min="13334" max="13336" width="8.88671875" style="476"/>
    <col min="13337" max="13346" width="0" style="476" hidden="1" customWidth="1"/>
    <col min="13347" max="13349" width="9.109375" style="476" customWidth="1"/>
    <col min="13350" max="13568" width="8.88671875" style="476"/>
    <col min="13569" max="13570" width="3.33203125" style="476" customWidth="1"/>
    <col min="13571" max="13572" width="4.6640625" style="476" customWidth="1"/>
    <col min="13573" max="13573" width="4.33203125" style="476" customWidth="1"/>
    <col min="13574" max="13574" width="12.6640625" style="476" customWidth="1"/>
    <col min="13575" max="13575" width="2.6640625" style="476" customWidth="1"/>
    <col min="13576" max="13576" width="7.6640625" style="476" customWidth="1"/>
    <col min="13577" max="13577" width="5.88671875" style="476" customWidth="1"/>
    <col min="13578" max="13578" width="1.6640625" style="476" customWidth="1"/>
    <col min="13579" max="13579" width="10.6640625" style="476" customWidth="1"/>
    <col min="13580" max="13580" width="1.6640625" style="476" customWidth="1"/>
    <col min="13581" max="13581" width="10.6640625" style="476" customWidth="1"/>
    <col min="13582" max="13582" width="1.6640625" style="476" customWidth="1"/>
    <col min="13583" max="13583" width="10.6640625" style="476" customWidth="1"/>
    <col min="13584" max="13584" width="1.6640625" style="476" customWidth="1"/>
    <col min="13585" max="13585" width="10.6640625" style="476" customWidth="1"/>
    <col min="13586" max="13586" width="1.6640625" style="476" customWidth="1"/>
    <col min="13587" max="13587" width="0" style="476" hidden="1" customWidth="1"/>
    <col min="13588" max="13588" width="8.6640625" style="476" customWidth="1"/>
    <col min="13589" max="13589" width="0" style="476" hidden="1" customWidth="1"/>
    <col min="13590" max="13592" width="8.88671875" style="476"/>
    <col min="13593" max="13602" width="0" style="476" hidden="1" customWidth="1"/>
    <col min="13603" max="13605" width="9.109375" style="476" customWidth="1"/>
    <col min="13606" max="13824" width="8.88671875" style="476"/>
    <col min="13825" max="13826" width="3.33203125" style="476" customWidth="1"/>
    <col min="13827" max="13828" width="4.6640625" style="476" customWidth="1"/>
    <col min="13829" max="13829" width="4.33203125" style="476" customWidth="1"/>
    <col min="13830" max="13830" width="12.6640625" style="476" customWidth="1"/>
    <col min="13831" max="13831" width="2.6640625" style="476" customWidth="1"/>
    <col min="13832" max="13832" width="7.6640625" style="476" customWidth="1"/>
    <col min="13833" max="13833" width="5.88671875" style="476" customWidth="1"/>
    <col min="13834" max="13834" width="1.6640625" style="476" customWidth="1"/>
    <col min="13835" max="13835" width="10.6640625" style="476" customWidth="1"/>
    <col min="13836" max="13836" width="1.6640625" style="476" customWidth="1"/>
    <col min="13837" max="13837" width="10.6640625" style="476" customWidth="1"/>
    <col min="13838" max="13838" width="1.6640625" style="476" customWidth="1"/>
    <col min="13839" max="13839" width="10.6640625" style="476" customWidth="1"/>
    <col min="13840" max="13840" width="1.6640625" style="476" customWidth="1"/>
    <col min="13841" max="13841" width="10.6640625" style="476" customWidth="1"/>
    <col min="13842" max="13842" width="1.6640625" style="476" customWidth="1"/>
    <col min="13843" max="13843" width="0" style="476" hidden="1" customWidth="1"/>
    <col min="13844" max="13844" width="8.6640625" style="476" customWidth="1"/>
    <col min="13845" max="13845" width="0" style="476" hidden="1" customWidth="1"/>
    <col min="13846" max="13848" width="8.88671875" style="476"/>
    <col min="13849" max="13858" width="0" style="476" hidden="1" customWidth="1"/>
    <col min="13859" max="13861" width="9.109375" style="476" customWidth="1"/>
    <col min="13862" max="14080" width="8.88671875" style="476"/>
    <col min="14081" max="14082" width="3.33203125" style="476" customWidth="1"/>
    <col min="14083" max="14084" width="4.6640625" style="476" customWidth="1"/>
    <col min="14085" max="14085" width="4.33203125" style="476" customWidth="1"/>
    <col min="14086" max="14086" width="12.6640625" style="476" customWidth="1"/>
    <col min="14087" max="14087" width="2.6640625" style="476" customWidth="1"/>
    <col min="14088" max="14088" width="7.6640625" style="476" customWidth="1"/>
    <col min="14089" max="14089" width="5.88671875" style="476" customWidth="1"/>
    <col min="14090" max="14090" width="1.6640625" style="476" customWidth="1"/>
    <col min="14091" max="14091" width="10.6640625" style="476" customWidth="1"/>
    <col min="14092" max="14092" width="1.6640625" style="476" customWidth="1"/>
    <col min="14093" max="14093" width="10.6640625" style="476" customWidth="1"/>
    <col min="14094" max="14094" width="1.6640625" style="476" customWidth="1"/>
    <col min="14095" max="14095" width="10.6640625" style="476" customWidth="1"/>
    <col min="14096" max="14096" width="1.6640625" style="476" customWidth="1"/>
    <col min="14097" max="14097" width="10.6640625" style="476" customWidth="1"/>
    <col min="14098" max="14098" width="1.6640625" style="476" customWidth="1"/>
    <col min="14099" max="14099" width="0" style="476" hidden="1" customWidth="1"/>
    <col min="14100" max="14100" width="8.6640625" style="476" customWidth="1"/>
    <col min="14101" max="14101" width="0" style="476" hidden="1" customWidth="1"/>
    <col min="14102" max="14104" width="8.88671875" style="476"/>
    <col min="14105" max="14114" width="0" style="476" hidden="1" customWidth="1"/>
    <col min="14115" max="14117" width="9.109375" style="476" customWidth="1"/>
    <col min="14118" max="14336" width="8.88671875" style="476"/>
    <col min="14337" max="14338" width="3.33203125" style="476" customWidth="1"/>
    <col min="14339" max="14340" width="4.6640625" style="476" customWidth="1"/>
    <col min="14341" max="14341" width="4.33203125" style="476" customWidth="1"/>
    <col min="14342" max="14342" width="12.6640625" style="476" customWidth="1"/>
    <col min="14343" max="14343" width="2.6640625" style="476" customWidth="1"/>
    <col min="14344" max="14344" width="7.6640625" style="476" customWidth="1"/>
    <col min="14345" max="14345" width="5.88671875" style="476" customWidth="1"/>
    <col min="14346" max="14346" width="1.6640625" style="476" customWidth="1"/>
    <col min="14347" max="14347" width="10.6640625" style="476" customWidth="1"/>
    <col min="14348" max="14348" width="1.6640625" style="476" customWidth="1"/>
    <col min="14349" max="14349" width="10.6640625" style="476" customWidth="1"/>
    <col min="14350" max="14350" width="1.6640625" style="476" customWidth="1"/>
    <col min="14351" max="14351" width="10.6640625" style="476" customWidth="1"/>
    <col min="14352" max="14352" width="1.6640625" style="476" customWidth="1"/>
    <col min="14353" max="14353" width="10.6640625" style="476" customWidth="1"/>
    <col min="14354" max="14354" width="1.6640625" style="476" customWidth="1"/>
    <col min="14355" max="14355" width="0" style="476" hidden="1" customWidth="1"/>
    <col min="14356" max="14356" width="8.6640625" style="476" customWidth="1"/>
    <col min="14357" max="14357" width="0" style="476" hidden="1" customWidth="1"/>
    <col min="14358" max="14360" width="8.88671875" style="476"/>
    <col min="14361" max="14370" width="0" style="476" hidden="1" customWidth="1"/>
    <col min="14371" max="14373" width="9.109375" style="476" customWidth="1"/>
    <col min="14374" max="14592" width="8.88671875" style="476"/>
    <col min="14593" max="14594" width="3.33203125" style="476" customWidth="1"/>
    <col min="14595" max="14596" width="4.6640625" style="476" customWidth="1"/>
    <col min="14597" max="14597" width="4.33203125" style="476" customWidth="1"/>
    <col min="14598" max="14598" width="12.6640625" style="476" customWidth="1"/>
    <col min="14599" max="14599" width="2.6640625" style="476" customWidth="1"/>
    <col min="14600" max="14600" width="7.6640625" style="476" customWidth="1"/>
    <col min="14601" max="14601" width="5.88671875" style="476" customWidth="1"/>
    <col min="14602" max="14602" width="1.6640625" style="476" customWidth="1"/>
    <col min="14603" max="14603" width="10.6640625" style="476" customWidth="1"/>
    <col min="14604" max="14604" width="1.6640625" style="476" customWidth="1"/>
    <col min="14605" max="14605" width="10.6640625" style="476" customWidth="1"/>
    <col min="14606" max="14606" width="1.6640625" style="476" customWidth="1"/>
    <col min="14607" max="14607" width="10.6640625" style="476" customWidth="1"/>
    <col min="14608" max="14608" width="1.6640625" style="476" customWidth="1"/>
    <col min="14609" max="14609" width="10.6640625" style="476" customWidth="1"/>
    <col min="14610" max="14610" width="1.6640625" style="476" customWidth="1"/>
    <col min="14611" max="14611" width="0" style="476" hidden="1" customWidth="1"/>
    <col min="14612" max="14612" width="8.6640625" style="476" customWidth="1"/>
    <col min="14613" max="14613" width="0" style="476" hidden="1" customWidth="1"/>
    <col min="14614" max="14616" width="8.88671875" style="476"/>
    <col min="14617" max="14626" width="0" style="476" hidden="1" customWidth="1"/>
    <col min="14627" max="14629" width="9.109375" style="476" customWidth="1"/>
    <col min="14630" max="14848" width="8.88671875" style="476"/>
    <col min="14849" max="14850" width="3.33203125" style="476" customWidth="1"/>
    <col min="14851" max="14852" width="4.6640625" style="476" customWidth="1"/>
    <col min="14853" max="14853" width="4.33203125" style="476" customWidth="1"/>
    <col min="14854" max="14854" width="12.6640625" style="476" customWidth="1"/>
    <col min="14855" max="14855" width="2.6640625" style="476" customWidth="1"/>
    <col min="14856" max="14856" width="7.6640625" style="476" customWidth="1"/>
    <col min="14857" max="14857" width="5.88671875" style="476" customWidth="1"/>
    <col min="14858" max="14858" width="1.6640625" style="476" customWidth="1"/>
    <col min="14859" max="14859" width="10.6640625" style="476" customWidth="1"/>
    <col min="14860" max="14860" width="1.6640625" style="476" customWidth="1"/>
    <col min="14861" max="14861" width="10.6640625" style="476" customWidth="1"/>
    <col min="14862" max="14862" width="1.6640625" style="476" customWidth="1"/>
    <col min="14863" max="14863" width="10.6640625" style="476" customWidth="1"/>
    <col min="14864" max="14864" width="1.6640625" style="476" customWidth="1"/>
    <col min="14865" max="14865" width="10.6640625" style="476" customWidth="1"/>
    <col min="14866" max="14866" width="1.6640625" style="476" customWidth="1"/>
    <col min="14867" max="14867" width="0" style="476" hidden="1" customWidth="1"/>
    <col min="14868" max="14868" width="8.6640625" style="476" customWidth="1"/>
    <col min="14869" max="14869" width="0" style="476" hidden="1" customWidth="1"/>
    <col min="14870" max="14872" width="8.88671875" style="476"/>
    <col min="14873" max="14882" width="0" style="476" hidden="1" customWidth="1"/>
    <col min="14883" max="14885" width="9.109375" style="476" customWidth="1"/>
    <col min="14886" max="15104" width="8.88671875" style="476"/>
    <col min="15105" max="15106" width="3.33203125" style="476" customWidth="1"/>
    <col min="15107" max="15108" width="4.6640625" style="476" customWidth="1"/>
    <col min="15109" max="15109" width="4.33203125" style="476" customWidth="1"/>
    <col min="15110" max="15110" width="12.6640625" style="476" customWidth="1"/>
    <col min="15111" max="15111" width="2.6640625" style="476" customWidth="1"/>
    <col min="15112" max="15112" width="7.6640625" style="476" customWidth="1"/>
    <col min="15113" max="15113" width="5.88671875" style="476" customWidth="1"/>
    <col min="15114" max="15114" width="1.6640625" style="476" customWidth="1"/>
    <col min="15115" max="15115" width="10.6640625" style="476" customWidth="1"/>
    <col min="15116" max="15116" width="1.6640625" style="476" customWidth="1"/>
    <col min="15117" max="15117" width="10.6640625" style="476" customWidth="1"/>
    <col min="15118" max="15118" width="1.6640625" style="476" customWidth="1"/>
    <col min="15119" max="15119" width="10.6640625" style="476" customWidth="1"/>
    <col min="15120" max="15120" width="1.6640625" style="476" customWidth="1"/>
    <col min="15121" max="15121" width="10.6640625" style="476" customWidth="1"/>
    <col min="15122" max="15122" width="1.6640625" style="476" customWidth="1"/>
    <col min="15123" max="15123" width="0" style="476" hidden="1" customWidth="1"/>
    <col min="15124" max="15124" width="8.6640625" style="476" customWidth="1"/>
    <col min="15125" max="15125" width="0" style="476" hidden="1" customWidth="1"/>
    <col min="15126" max="15128" width="8.88671875" style="476"/>
    <col min="15129" max="15138" width="0" style="476" hidden="1" customWidth="1"/>
    <col min="15139" max="15141" width="9.109375" style="476" customWidth="1"/>
    <col min="15142" max="15360" width="8.88671875" style="476"/>
    <col min="15361" max="15362" width="3.33203125" style="476" customWidth="1"/>
    <col min="15363" max="15364" width="4.6640625" style="476" customWidth="1"/>
    <col min="15365" max="15365" width="4.33203125" style="476" customWidth="1"/>
    <col min="15366" max="15366" width="12.6640625" style="476" customWidth="1"/>
    <col min="15367" max="15367" width="2.6640625" style="476" customWidth="1"/>
    <col min="15368" max="15368" width="7.6640625" style="476" customWidth="1"/>
    <col min="15369" max="15369" width="5.88671875" style="476" customWidth="1"/>
    <col min="15370" max="15370" width="1.6640625" style="476" customWidth="1"/>
    <col min="15371" max="15371" width="10.6640625" style="476" customWidth="1"/>
    <col min="15372" max="15372" width="1.6640625" style="476" customWidth="1"/>
    <col min="15373" max="15373" width="10.6640625" style="476" customWidth="1"/>
    <col min="15374" max="15374" width="1.6640625" style="476" customWidth="1"/>
    <col min="15375" max="15375" width="10.6640625" style="476" customWidth="1"/>
    <col min="15376" max="15376" width="1.6640625" style="476" customWidth="1"/>
    <col min="15377" max="15377" width="10.6640625" style="476" customWidth="1"/>
    <col min="15378" max="15378" width="1.6640625" style="476" customWidth="1"/>
    <col min="15379" max="15379" width="0" style="476" hidden="1" customWidth="1"/>
    <col min="15380" max="15380" width="8.6640625" style="476" customWidth="1"/>
    <col min="15381" max="15381" width="0" style="476" hidden="1" customWidth="1"/>
    <col min="15382" max="15384" width="8.88671875" style="476"/>
    <col min="15385" max="15394" width="0" style="476" hidden="1" customWidth="1"/>
    <col min="15395" max="15397" width="9.109375" style="476" customWidth="1"/>
    <col min="15398" max="15616" width="8.88671875" style="476"/>
    <col min="15617" max="15618" width="3.33203125" style="476" customWidth="1"/>
    <col min="15619" max="15620" width="4.6640625" style="476" customWidth="1"/>
    <col min="15621" max="15621" width="4.33203125" style="476" customWidth="1"/>
    <col min="15622" max="15622" width="12.6640625" style="476" customWidth="1"/>
    <col min="15623" max="15623" width="2.6640625" style="476" customWidth="1"/>
    <col min="15624" max="15624" width="7.6640625" style="476" customWidth="1"/>
    <col min="15625" max="15625" width="5.88671875" style="476" customWidth="1"/>
    <col min="15626" max="15626" width="1.6640625" style="476" customWidth="1"/>
    <col min="15627" max="15627" width="10.6640625" style="476" customWidth="1"/>
    <col min="15628" max="15628" width="1.6640625" style="476" customWidth="1"/>
    <col min="15629" max="15629" width="10.6640625" style="476" customWidth="1"/>
    <col min="15630" max="15630" width="1.6640625" style="476" customWidth="1"/>
    <col min="15631" max="15631" width="10.6640625" style="476" customWidth="1"/>
    <col min="15632" max="15632" width="1.6640625" style="476" customWidth="1"/>
    <col min="15633" max="15633" width="10.6640625" style="476" customWidth="1"/>
    <col min="15634" max="15634" width="1.6640625" style="476" customWidth="1"/>
    <col min="15635" max="15635" width="0" style="476" hidden="1" customWidth="1"/>
    <col min="15636" max="15636" width="8.6640625" style="476" customWidth="1"/>
    <col min="15637" max="15637" width="0" style="476" hidden="1" customWidth="1"/>
    <col min="15638" max="15640" width="8.88671875" style="476"/>
    <col min="15641" max="15650" width="0" style="476" hidden="1" customWidth="1"/>
    <col min="15651" max="15653" width="9.109375" style="476" customWidth="1"/>
    <col min="15654" max="15872" width="8.88671875" style="476"/>
    <col min="15873" max="15874" width="3.33203125" style="476" customWidth="1"/>
    <col min="15875" max="15876" width="4.6640625" style="476" customWidth="1"/>
    <col min="15877" max="15877" width="4.33203125" style="476" customWidth="1"/>
    <col min="15878" max="15878" width="12.6640625" style="476" customWidth="1"/>
    <col min="15879" max="15879" width="2.6640625" style="476" customWidth="1"/>
    <col min="15880" max="15880" width="7.6640625" style="476" customWidth="1"/>
    <col min="15881" max="15881" width="5.88671875" style="476" customWidth="1"/>
    <col min="15882" max="15882" width="1.6640625" style="476" customWidth="1"/>
    <col min="15883" max="15883" width="10.6640625" style="476" customWidth="1"/>
    <col min="15884" max="15884" width="1.6640625" style="476" customWidth="1"/>
    <col min="15885" max="15885" width="10.6640625" style="476" customWidth="1"/>
    <col min="15886" max="15886" width="1.6640625" style="476" customWidth="1"/>
    <col min="15887" max="15887" width="10.6640625" style="476" customWidth="1"/>
    <col min="15888" max="15888" width="1.6640625" style="476" customWidth="1"/>
    <col min="15889" max="15889" width="10.6640625" style="476" customWidth="1"/>
    <col min="15890" max="15890" width="1.6640625" style="476" customWidth="1"/>
    <col min="15891" max="15891" width="0" style="476" hidden="1" customWidth="1"/>
    <col min="15892" max="15892" width="8.6640625" style="476" customWidth="1"/>
    <col min="15893" max="15893" width="0" style="476" hidden="1" customWidth="1"/>
    <col min="15894" max="15896" width="8.88671875" style="476"/>
    <col min="15897" max="15906" width="0" style="476" hidden="1" customWidth="1"/>
    <col min="15907" max="15909" width="9.109375" style="476" customWidth="1"/>
    <col min="15910" max="16128" width="8.88671875" style="476"/>
    <col min="16129" max="16130" width="3.33203125" style="476" customWidth="1"/>
    <col min="16131" max="16132" width="4.6640625" style="476" customWidth="1"/>
    <col min="16133" max="16133" width="4.33203125" style="476" customWidth="1"/>
    <col min="16134" max="16134" width="12.6640625" style="476" customWidth="1"/>
    <col min="16135" max="16135" width="2.6640625" style="476" customWidth="1"/>
    <col min="16136" max="16136" width="7.6640625" style="476" customWidth="1"/>
    <col min="16137" max="16137" width="5.88671875" style="476" customWidth="1"/>
    <col min="16138" max="16138" width="1.6640625" style="476" customWidth="1"/>
    <col min="16139" max="16139" width="10.6640625" style="476" customWidth="1"/>
    <col min="16140" max="16140" width="1.6640625" style="476" customWidth="1"/>
    <col min="16141" max="16141" width="10.6640625" style="476" customWidth="1"/>
    <col min="16142" max="16142" width="1.6640625" style="476" customWidth="1"/>
    <col min="16143" max="16143" width="10.6640625" style="476" customWidth="1"/>
    <col min="16144" max="16144" width="1.6640625" style="476" customWidth="1"/>
    <col min="16145" max="16145" width="10.6640625" style="476" customWidth="1"/>
    <col min="16146" max="16146" width="1.6640625" style="476" customWidth="1"/>
    <col min="16147" max="16147" width="0" style="476" hidden="1" customWidth="1"/>
    <col min="16148" max="16148" width="8.6640625" style="476" customWidth="1"/>
    <col min="16149" max="16149" width="0" style="476" hidden="1" customWidth="1"/>
    <col min="16150" max="16152" width="8.88671875" style="476"/>
    <col min="16153" max="16162" width="0" style="476" hidden="1" customWidth="1"/>
    <col min="16163" max="16165" width="9.109375" style="476" customWidth="1"/>
    <col min="16166" max="16384" width="8.88671875" style="476"/>
  </cols>
  <sheetData>
    <row r="1" spans="1:45" s="662" customFormat="1" ht="21.75" customHeight="1" x14ac:dyDescent="0.25">
      <c r="A1" s="661" t="str">
        <f>[2]Altalanos!$A$6</f>
        <v>OB</v>
      </c>
      <c r="B1" s="661"/>
      <c r="C1" s="472"/>
      <c r="D1" s="472"/>
      <c r="E1" s="472"/>
      <c r="F1" s="472"/>
      <c r="G1" s="472"/>
      <c r="H1" s="661"/>
      <c r="I1" s="474"/>
      <c r="J1" s="475"/>
      <c r="K1" s="473" t="s">
        <v>52</v>
      </c>
      <c r="L1" s="477"/>
      <c r="M1" s="478"/>
      <c r="N1" s="475"/>
      <c r="O1" s="475" t="s">
        <v>13</v>
      </c>
      <c r="P1" s="475"/>
      <c r="Q1" s="472"/>
      <c r="R1" s="475"/>
      <c r="T1" s="663"/>
      <c r="U1" s="663"/>
      <c r="V1" s="663"/>
      <c r="W1" s="663"/>
      <c r="X1" s="663"/>
      <c r="Y1" s="663"/>
      <c r="Z1" s="663"/>
      <c r="AA1" s="663"/>
      <c r="AB1" s="664" t="e">
        <f>IF($Y$5=1,CONCATENATE(VLOOKUP($Y$3,$AA$2:$AH$14,2)),CONCATENATE(VLOOKUP($Y$3,$AA$16:$AH$25,2)))</f>
        <v>#N/A</v>
      </c>
      <c r="AC1" s="664" t="e">
        <f>IF($Y$5=1,CONCATENATE(VLOOKUP($Y$3,$AA$2:$AH$14,3)),CONCATENATE(VLOOKUP($Y$3,$AA$16:$AH$25,3)))</f>
        <v>#N/A</v>
      </c>
      <c r="AD1" s="664" t="e">
        <f>IF($Y$5=1,CONCATENATE(VLOOKUP($Y$3,$AA$2:$AH$14,4)),CONCATENATE(VLOOKUP($Y$3,$AA$16:$AH$25,4)))</f>
        <v>#N/A</v>
      </c>
      <c r="AE1" s="664" t="e">
        <f>IF($Y$5=1,CONCATENATE(VLOOKUP($Y$3,$AA$2:$AH$14,5)),CONCATENATE(VLOOKUP($Y$3,$AA$16:$AH$25,5)))</f>
        <v>#N/A</v>
      </c>
      <c r="AF1" s="664" t="e">
        <f>IF($Y$5=1,CONCATENATE(VLOOKUP($Y$3,$AA$2:$AH$14,6)),CONCATENATE(VLOOKUP($Y$3,$AA$16:$AH$25,6)))</f>
        <v>#N/A</v>
      </c>
      <c r="AG1" s="664" t="e">
        <f>IF($Y$5=1,CONCATENATE(VLOOKUP($Y$3,$AA$2:$AH$14,7)),CONCATENATE(VLOOKUP($Y$3,$AA$16:$AH$25,7)))</f>
        <v>#N/A</v>
      </c>
      <c r="AH1" s="664" t="e">
        <f>IF($Y$5=1,CONCATENATE(VLOOKUP($Y$3,$AA$2:$AH$14,8)),CONCATENATE(VLOOKUP($Y$3,$AA$16:$AH$25,8)))</f>
        <v>#N/A</v>
      </c>
      <c r="AI1" s="665"/>
      <c r="AJ1" s="665"/>
      <c r="AK1" s="665"/>
    </row>
    <row r="2" spans="1:45" s="666" customFormat="1" x14ac:dyDescent="0.25">
      <c r="A2" s="481" t="s">
        <v>51</v>
      </c>
      <c r="B2" s="482"/>
      <c r="C2" s="482"/>
      <c r="D2" s="482"/>
      <c r="E2" s="482">
        <f>[2]Altalanos!$A$8</f>
        <v>0</v>
      </c>
      <c r="F2" s="482"/>
      <c r="G2" s="483"/>
      <c r="H2" s="484"/>
      <c r="I2" s="484"/>
      <c r="J2" s="485"/>
      <c r="K2" s="477"/>
      <c r="L2" s="477"/>
      <c r="M2" s="477"/>
      <c r="N2" s="485"/>
      <c r="O2" s="484"/>
      <c r="P2" s="485"/>
      <c r="Q2" s="484"/>
      <c r="R2" s="485"/>
      <c r="T2" s="667"/>
      <c r="U2" s="667"/>
      <c r="V2" s="667"/>
      <c r="W2" s="667"/>
      <c r="X2" s="667"/>
      <c r="Y2" s="668"/>
      <c r="Z2" s="669"/>
      <c r="AA2" s="669" t="s">
        <v>68</v>
      </c>
      <c r="AB2" s="494">
        <v>300</v>
      </c>
      <c r="AC2" s="494">
        <v>250</v>
      </c>
      <c r="AD2" s="494">
        <v>200</v>
      </c>
      <c r="AE2" s="494">
        <v>150</v>
      </c>
      <c r="AF2" s="494">
        <v>120</v>
      </c>
      <c r="AG2" s="494">
        <v>90</v>
      </c>
      <c r="AH2" s="494">
        <v>40</v>
      </c>
      <c r="AI2" s="508"/>
      <c r="AJ2" s="508"/>
      <c r="AK2" s="508"/>
      <c r="AL2" s="667"/>
      <c r="AM2" s="667"/>
      <c r="AN2" s="667"/>
      <c r="AO2" s="667"/>
      <c r="AP2" s="667"/>
      <c r="AQ2" s="667"/>
      <c r="AR2" s="667"/>
      <c r="AS2" s="667"/>
    </row>
    <row r="3" spans="1:45" s="670" customFormat="1" ht="11.25" customHeight="1" x14ac:dyDescent="0.25">
      <c r="A3" s="488" t="s">
        <v>24</v>
      </c>
      <c r="B3" s="488"/>
      <c r="C3" s="488"/>
      <c r="D3" s="488"/>
      <c r="E3" s="488"/>
      <c r="F3" s="488"/>
      <c r="G3" s="488" t="s">
        <v>21</v>
      </c>
      <c r="H3" s="488"/>
      <c r="I3" s="488"/>
      <c r="J3" s="489"/>
      <c r="K3" s="488" t="s">
        <v>29</v>
      </c>
      <c r="L3" s="489"/>
      <c r="M3" s="488"/>
      <c r="N3" s="489"/>
      <c r="O3" s="488"/>
      <c r="P3" s="489"/>
      <c r="Q3" s="488"/>
      <c r="R3" s="490" t="s">
        <v>30</v>
      </c>
      <c r="T3" s="671"/>
      <c r="U3" s="671"/>
      <c r="V3" s="671"/>
      <c r="W3" s="671"/>
      <c r="X3" s="671"/>
      <c r="Y3" s="669" t="str">
        <f>IF(K4="OB","A",IF(K4="IX","W",IF(K4="","",K4)))</f>
        <v/>
      </c>
      <c r="Z3" s="669"/>
      <c r="AA3" s="669" t="s">
        <v>69</v>
      </c>
      <c r="AB3" s="494">
        <v>280</v>
      </c>
      <c r="AC3" s="494">
        <v>230</v>
      </c>
      <c r="AD3" s="494">
        <v>180</v>
      </c>
      <c r="AE3" s="494">
        <v>140</v>
      </c>
      <c r="AF3" s="494">
        <v>80</v>
      </c>
      <c r="AG3" s="494">
        <v>0</v>
      </c>
      <c r="AH3" s="494">
        <v>0</v>
      </c>
      <c r="AI3" s="508"/>
      <c r="AJ3" s="508"/>
      <c r="AK3" s="508"/>
      <c r="AL3" s="671"/>
      <c r="AM3" s="671"/>
      <c r="AN3" s="671"/>
      <c r="AO3" s="671"/>
      <c r="AP3" s="671"/>
      <c r="AQ3" s="671"/>
      <c r="AR3" s="671"/>
      <c r="AS3" s="671"/>
    </row>
    <row r="4" spans="1:45" s="674" customFormat="1" ht="11.25" customHeight="1" thickBot="1" x14ac:dyDescent="0.3">
      <c r="A4" s="822">
        <f>[2]Altalanos!$A$10</f>
        <v>0</v>
      </c>
      <c r="B4" s="822"/>
      <c r="C4" s="822"/>
      <c r="D4" s="496"/>
      <c r="E4" s="497"/>
      <c r="F4" s="497"/>
      <c r="G4" s="497">
        <f>[2]Altalanos!$C$10</f>
        <v>0</v>
      </c>
      <c r="H4" s="672"/>
      <c r="I4" s="497"/>
      <c r="J4" s="498"/>
      <c r="K4" s="307"/>
      <c r="L4" s="498"/>
      <c r="M4" s="673"/>
      <c r="N4" s="498"/>
      <c r="O4" s="497"/>
      <c r="P4" s="498"/>
      <c r="Q4" s="497"/>
      <c r="R4" s="499">
        <f>[2]Altalanos!$E$10</f>
        <v>0</v>
      </c>
      <c r="T4" s="675"/>
      <c r="U4" s="675"/>
      <c r="V4" s="675"/>
      <c r="W4" s="675"/>
      <c r="X4" s="675"/>
      <c r="Y4" s="669"/>
      <c r="Z4" s="669"/>
      <c r="AA4" s="669" t="s">
        <v>85</v>
      </c>
      <c r="AB4" s="494">
        <v>250</v>
      </c>
      <c r="AC4" s="494">
        <v>200</v>
      </c>
      <c r="AD4" s="494">
        <v>150</v>
      </c>
      <c r="AE4" s="494">
        <v>120</v>
      </c>
      <c r="AF4" s="494">
        <v>90</v>
      </c>
      <c r="AG4" s="494">
        <v>60</v>
      </c>
      <c r="AH4" s="494">
        <v>25</v>
      </c>
      <c r="AI4" s="508"/>
      <c r="AJ4" s="508"/>
      <c r="AK4" s="508"/>
      <c r="AL4" s="675"/>
      <c r="AM4" s="675"/>
      <c r="AN4" s="675"/>
      <c r="AO4" s="675"/>
      <c r="AP4" s="675"/>
      <c r="AQ4" s="675"/>
      <c r="AR4" s="675"/>
      <c r="AS4" s="675"/>
    </row>
    <row r="5" spans="1:45" s="670" customFormat="1" x14ac:dyDescent="0.25">
      <c r="A5" s="559"/>
      <c r="B5" s="676" t="s">
        <v>3</v>
      </c>
      <c r="C5" s="677" t="s">
        <v>43</v>
      </c>
      <c r="D5" s="676" t="s">
        <v>42</v>
      </c>
      <c r="E5" s="676" t="s">
        <v>40</v>
      </c>
      <c r="F5" s="678" t="s">
        <v>27</v>
      </c>
      <c r="G5" s="678" t="s">
        <v>28</v>
      </c>
      <c r="H5" s="678"/>
      <c r="I5" s="678" t="s">
        <v>31</v>
      </c>
      <c r="J5" s="678"/>
      <c r="K5" s="676" t="s">
        <v>41</v>
      </c>
      <c r="L5" s="679"/>
      <c r="M5" s="676" t="s">
        <v>58</v>
      </c>
      <c r="N5" s="679"/>
      <c r="O5" s="676" t="s">
        <v>57</v>
      </c>
      <c r="P5" s="679"/>
      <c r="Q5" s="676"/>
      <c r="R5" s="680"/>
      <c r="T5" s="671"/>
      <c r="U5" s="671"/>
      <c r="V5" s="671"/>
      <c r="W5" s="671"/>
      <c r="X5" s="671"/>
      <c r="Y5" s="669">
        <f>IF(OR([2]Altalanos!$A$8="F1",[2]Altalanos!$A$8="F2",[2]Altalanos!$A$8="N1",[2]Altalanos!$A$8="N2"),1,2)</f>
        <v>2</v>
      </c>
      <c r="Z5" s="669"/>
      <c r="AA5" s="669" t="s">
        <v>86</v>
      </c>
      <c r="AB5" s="494">
        <v>200</v>
      </c>
      <c r="AC5" s="494">
        <v>150</v>
      </c>
      <c r="AD5" s="494">
        <v>120</v>
      </c>
      <c r="AE5" s="494">
        <v>90</v>
      </c>
      <c r="AF5" s="494">
        <v>60</v>
      </c>
      <c r="AG5" s="494">
        <v>40</v>
      </c>
      <c r="AH5" s="494">
        <v>15</v>
      </c>
      <c r="AI5" s="508"/>
      <c r="AJ5" s="508"/>
      <c r="AK5" s="508"/>
      <c r="AL5" s="671"/>
      <c r="AM5" s="671"/>
      <c r="AN5" s="671"/>
      <c r="AO5" s="671"/>
      <c r="AP5" s="671"/>
      <c r="AQ5" s="671"/>
      <c r="AR5" s="671"/>
      <c r="AS5" s="671"/>
    </row>
    <row r="6" spans="1:45" s="670" customFormat="1" ht="11.1" customHeight="1" thickBot="1" x14ac:dyDescent="0.3">
      <c r="A6" s="681"/>
      <c r="B6" s="682"/>
      <c r="C6" s="682"/>
      <c r="D6" s="682"/>
      <c r="E6" s="682"/>
      <c r="F6" s="681" t="str">
        <f>IF(Y3="","",CONCATENATE(VLOOKUP(Y3,AB1:AH1,4)," pont"))</f>
        <v/>
      </c>
      <c r="G6" s="683"/>
      <c r="H6" s="684"/>
      <c r="I6" s="683"/>
      <c r="J6" s="685"/>
      <c r="K6" s="682" t="str">
        <f>IF(Y3="","",CONCATENATE(VLOOKUP(Y3,AB1:AH1,3)," pont"))</f>
        <v/>
      </c>
      <c r="L6" s="685"/>
      <c r="M6" s="682" t="str">
        <f>IF(Y3="","",CONCATENATE(VLOOKUP(Y3,AB1:AH1,2)," pont"))</f>
        <v/>
      </c>
      <c r="N6" s="685"/>
      <c r="O6" s="682" t="str">
        <f>IF(Y3="","",CONCATENATE(VLOOKUP(Y3,AB1:AH1,1)," pont"))</f>
        <v/>
      </c>
      <c r="P6" s="685"/>
      <c r="Q6" s="682"/>
      <c r="R6" s="686"/>
      <c r="T6" s="671"/>
      <c r="U6" s="671"/>
      <c r="V6" s="671"/>
      <c r="W6" s="671"/>
      <c r="X6" s="671"/>
      <c r="Y6" s="669"/>
      <c r="Z6" s="669"/>
      <c r="AA6" s="669" t="s">
        <v>87</v>
      </c>
      <c r="AB6" s="494">
        <v>150</v>
      </c>
      <c r="AC6" s="494">
        <v>120</v>
      </c>
      <c r="AD6" s="494">
        <v>90</v>
      </c>
      <c r="AE6" s="494">
        <v>60</v>
      </c>
      <c r="AF6" s="494">
        <v>40</v>
      </c>
      <c r="AG6" s="494">
        <v>25</v>
      </c>
      <c r="AH6" s="494">
        <v>10</v>
      </c>
      <c r="AI6" s="508"/>
      <c r="AJ6" s="508"/>
      <c r="AK6" s="508"/>
      <c r="AL6" s="671"/>
      <c r="AM6" s="671"/>
      <c r="AN6" s="671"/>
      <c r="AO6" s="671"/>
      <c r="AP6" s="671"/>
      <c r="AQ6" s="671"/>
      <c r="AR6" s="671"/>
      <c r="AS6" s="671"/>
    </row>
    <row r="7" spans="1:45" s="699" customFormat="1" ht="12.9" customHeight="1" x14ac:dyDescent="0.25">
      <c r="A7" s="687">
        <v>1</v>
      </c>
      <c r="B7" s="688" t="str">
        <f>IF($E7="","",VLOOKUP($E7,'F VIGASZ ELO'!$A$7:$O$22,14))</f>
        <v/>
      </c>
      <c r="C7" s="510" t="str">
        <f>IF($E7="","",VLOOKUP($E7,'F VIGASZ ELO'!$A$7:$O$22,15))</f>
        <v/>
      </c>
      <c r="D7" s="510" t="str">
        <f>IF($E7="","",VLOOKUP($E7,'F VIGASZ ELO'!$A$7:$O$22,5))</f>
        <v/>
      </c>
      <c r="E7" s="689"/>
      <c r="F7" s="690" t="str">
        <f>UPPER(IF($E7="","",VLOOKUP($E7,'F VIGASZ ELO'!$A$7:$O$22,2)))</f>
        <v/>
      </c>
      <c r="G7" s="690" t="str">
        <f>IF($E7="","",VLOOKUP($E7,'F VIGASZ ELO'!$A$7:$O$22,3))</f>
        <v/>
      </c>
      <c r="H7" s="690"/>
      <c r="I7" s="690" t="str">
        <f>IF($E7="","",VLOOKUP($E7,'F VIGASZ ELO'!$A$7:$O$22,4))</f>
        <v/>
      </c>
      <c r="J7" s="691"/>
      <c r="K7" s="692"/>
      <c r="L7" s="692"/>
      <c r="M7" s="692"/>
      <c r="N7" s="692"/>
      <c r="O7" s="693"/>
      <c r="P7" s="694"/>
      <c r="Q7" s="695"/>
      <c r="R7" s="696"/>
      <c r="S7" s="697"/>
      <c r="T7" s="697"/>
      <c r="U7" s="698" t="str">
        <f>[2]Birók!P21</f>
        <v>Bíró</v>
      </c>
      <c r="V7" s="697"/>
      <c r="W7" s="697"/>
      <c r="X7" s="697"/>
      <c r="Y7" s="669"/>
      <c r="Z7" s="669"/>
      <c r="AA7" s="669" t="s">
        <v>88</v>
      </c>
      <c r="AB7" s="494">
        <v>120</v>
      </c>
      <c r="AC7" s="494">
        <v>90</v>
      </c>
      <c r="AD7" s="494">
        <v>60</v>
      </c>
      <c r="AE7" s="494">
        <v>40</v>
      </c>
      <c r="AF7" s="494">
        <v>25</v>
      </c>
      <c r="AG7" s="494">
        <v>10</v>
      </c>
      <c r="AH7" s="494">
        <v>5</v>
      </c>
      <c r="AI7" s="508"/>
      <c r="AJ7" s="508"/>
      <c r="AK7" s="508"/>
      <c r="AL7" s="697"/>
      <c r="AM7" s="697"/>
      <c r="AN7" s="697"/>
      <c r="AO7" s="697"/>
      <c r="AP7" s="697"/>
      <c r="AQ7" s="697"/>
      <c r="AR7" s="697"/>
      <c r="AS7" s="697"/>
    </row>
    <row r="8" spans="1:45" s="699" customFormat="1" ht="12.9" customHeight="1" x14ac:dyDescent="0.25">
      <c r="A8" s="700"/>
      <c r="B8" s="701"/>
      <c r="C8" s="511"/>
      <c r="D8" s="511"/>
      <c r="E8" s="702"/>
      <c r="F8" s="703"/>
      <c r="G8" s="703"/>
      <c r="H8" s="704"/>
      <c r="I8" s="705" t="s">
        <v>0</v>
      </c>
      <c r="J8" s="706"/>
      <c r="K8" s="707" t="str">
        <f>UPPER(IF(OR(J8="a",J8="as"),F7,IF(OR(J8="b",J8="bs"),F9,)))</f>
        <v/>
      </c>
      <c r="L8" s="707"/>
      <c r="M8" s="692"/>
      <c r="N8" s="692"/>
      <c r="O8" s="693"/>
      <c r="P8" s="694"/>
      <c r="Q8" s="695"/>
      <c r="R8" s="696"/>
      <c r="S8" s="697"/>
      <c r="T8" s="697"/>
      <c r="U8" s="708" t="str">
        <f>[2]Birók!P22</f>
        <v xml:space="preserve"> </v>
      </c>
      <c r="V8" s="697"/>
      <c r="W8" s="697"/>
      <c r="X8" s="697"/>
      <c r="Y8" s="669"/>
      <c r="Z8" s="669"/>
      <c r="AA8" s="669" t="s">
        <v>89</v>
      </c>
      <c r="AB8" s="494">
        <v>90</v>
      </c>
      <c r="AC8" s="494">
        <v>60</v>
      </c>
      <c r="AD8" s="494">
        <v>40</v>
      </c>
      <c r="AE8" s="494">
        <v>25</v>
      </c>
      <c r="AF8" s="494">
        <v>10</v>
      </c>
      <c r="AG8" s="494">
        <v>5</v>
      </c>
      <c r="AH8" s="494">
        <v>2</v>
      </c>
      <c r="AI8" s="508"/>
      <c r="AJ8" s="508"/>
      <c r="AK8" s="508"/>
      <c r="AL8" s="697"/>
      <c r="AM8" s="697"/>
      <c r="AN8" s="697"/>
      <c r="AO8" s="697"/>
      <c r="AP8" s="697"/>
      <c r="AQ8" s="697"/>
      <c r="AR8" s="697"/>
      <c r="AS8" s="697"/>
    </row>
    <row r="9" spans="1:45" s="699" customFormat="1" ht="12.9" customHeight="1" x14ac:dyDescent="0.25">
      <c r="A9" s="700">
        <v>2</v>
      </c>
      <c r="B9" s="688" t="str">
        <f>IF($E9="","",VLOOKUP($E9,'F VIGASZ ELO'!$A$7:$O$22,14))</f>
        <v/>
      </c>
      <c r="C9" s="510" t="str">
        <f>IF($E9="","",VLOOKUP($E9,'F VIGASZ ELO'!$A$7:$O$22,15))</f>
        <v/>
      </c>
      <c r="D9" s="510" t="str">
        <f>IF($E9="","",VLOOKUP($E9,'F VIGASZ ELO'!$A$7:$O$22,5))</f>
        <v/>
      </c>
      <c r="E9" s="709"/>
      <c r="F9" s="512" t="str">
        <f>UPPER(IF($E9="","",VLOOKUP($E9,'F VIGASZ ELO'!$A$7:$O$22,2)))</f>
        <v/>
      </c>
      <c r="G9" s="512" t="str">
        <f>IF($E9="","",VLOOKUP($E9,'F VIGASZ ELO'!$A$7:$O$22,3))</f>
        <v/>
      </c>
      <c r="H9" s="512"/>
      <c r="I9" s="512" t="str">
        <f>IF($E9="","",VLOOKUP($E9,'F VIGASZ ELO'!$A$7:$O$22,4))</f>
        <v/>
      </c>
      <c r="J9" s="710"/>
      <c r="K9" s="692"/>
      <c r="L9" s="711"/>
      <c r="M9" s="692"/>
      <c r="N9" s="692"/>
      <c r="O9" s="693"/>
      <c r="P9" s="694"/>
      <c r="Q9" s="695"/>
      <c r="R9" s="696"/>
      <c r="S9" s="697"/>
      <c r="T9" s="697"/>
      <c r="U9" s="708" t="str">
        <f>[2]Birók!P23</f>
        <v xml:space="preserve"> </v>
      </c>
      <c r="V9" s="697"/>
      <c r="W9" s="697"/>
      <c r="X9" s="697"/>
      <c r="Y9" s="669"/>
      <c r="Z9" s="669"/>
      <c r="AA9" s="669" t="s">
        <v>90</v>
      </c>
      <c r="AB9" s="494">
        <v>60</v>
      </c>
      <c r="AC9" s="494">
        <v>40</v>
      </c>
      <c r="AD9" s="494">
        <v>25</v>
      </c>
      <c r="AE9" s="494">
        <v>10</v>
      </c>
      <c r="AF9" s="494">
        <v>5</v>
      </c>
      <c r="AG9" s="494">
        <v>2</v>
      </c>
      <c r="AH9" s="494">
        <v>1</v>
      </c>
      <c r="AI9" s="508"/>
      <c r="AJ9" s="508"/>
      <c r="AK9" s="508"/>
      <c r="AL9" s="697"/>
      <c r="AM9" s="697"/>
      <c r="AN9" s="697"/>
      <c r="AO9" s="697"/>
      <c r="AP9" s="697"/>
      <c r="AQ9" s="697"/>
      <c r="AR9" s="697"/>
      <c r="AS9" s="697"/>
    </row>
    <row r="10" spans="1:45" s="699" customFormat="1" ht="12.9" customHeight="1" x14ac:dyDescent="0.25">
      <c r="A10" s="700"/>
      <c r="B10" s="701"/>
      <c r="C10" s="511"/>
      <c r="D10" s="511"/>
      <c r="E10" s="712"/>
      <c r="F10" s="703"/>
      <c r="G10" s="703"/>
      <c r="H10" s="704"/>
      <c r="I10" s="703"/>
      <c r="J10" s="713"/>
      <c r="K10" s="705" t="s">
        <v>0</v>
      </c>
      <c r="L10" s="714"/>
      <c r="M10" s="707" t="str">
        <f>UPPER(IF(OR(L10="a",L10="as"),K8,IF(OR(L10="b",L10="bs"),K12,)))</f>
        <v/>
      </c>
      <c r="N10" s="715"/>
      <c r="O10" s="716"/>
      <c r="P10" s="716"/>
      <c r="Q10" s="695"/>
      <c r="R10" s="696"/>
      <c r="S10" s="697"/>
      <c r="T10" s="697"/>
      <c r="U10" s="708" t="str">
        <f>[2]Birók!P24</f>
        <v xml:space="preserve"> </v>
      </c>
      <c r="V10" s="697"/>
      <c r="W10" s="697"/>
      <c r="X10" s="697"/>
      <c r="Y10" s="669"/>
      <c r="Z10" s="669"/>
      <c r="AA10" s="669" t="s">
        <v>91</v>
      </c>
      <c r="AB10" s="494">
        <v>40</v>
      </c>
      <c r="AC10" s="494">
        <v>25</v>
      </c>
      <c r="AD10" s="494">
        <v>15</v>
      </c>
      <c r="AE10" s="494">
        <v>7</v>
      </c>
      <c r="AF10" s="494">
        <v>4</v>
      </c>
      <c r="AG10" s="494">
        <v>1</v>
      </c>
      <c r="AH10" s="494">
        <v>0</v>
      </c>
      <c r="AI10" s="508"/>
      <c r="AJ10" s="508"/>
      <c r="AK10" s="508"/>
      <c r="AL10" s="697"/>
      <c r="AM10" s="697"/>
      <c r="AN10" s="697"/>
      <c r="AO10" s="697"/>
      <c r="AP10" s="697"/>
      <c r="AQ10" s="697"/>
      <c r="AR10" s="697"/>
      <c r="AS10" s="697"/>
    </row>
    <row r="11" spans="1:45" s="699" customFormat="1" ht="12.9" customHeight="1" x14ac:dyDescent="0.25">
      <c r="A11" s="700">
        <v>3</v>
      </c>
      <c r="B11" s="688" t="str">
        <f>IF($E11="","",VLOOKUP($E11,'F VIGASZ ELO'!$A$7:$O$22,14))</f>
        <v/>
      </c>
      <c r="C11" s="510" t="str">
        <f>IF($E11="","",VLOOKUP($E11,'F VIGASZ ELO'!$A$7:$O$22,15))</f>
        <v/>
      </c>
      <c r="D11" s="510" t="str">
        <f>IF($E11="","",VLOOKUP($E11,'F VIGASZ ELO'!$A$7:$O$22,5))</f>
        <v/>
      </c>
      <c r="E11" s="709"/>
      <c r="F11" s="512" t="str">
        <f>UPPER(IF($E11="","",VLOOKUP($E11,'F VIGASZ ELO'!$A$7:$O$22,2)))</f>
        <v/>
      </c>
      <c r="G11" s="512" t="str">
        <f>IF($E11="","",VLOOKUP($E11,'F VIGASZ ELO'!$A$7:$O$22,3))</f>
        <v/>
      </c>
      <c r="H11" s="512"/>
      <c r="I11" s="512" t="str">
        <f>IF($E11="","",VLOOKUP($E11,'F VIGASZ ELO'!$A$7:$O$22,4))</f>
        <v/>
      </c>
      <c r="J11" s="691"/>
      <c r="K11" s="692"/>
      <c r="L11" s="717"/>
      <c r="M11" s="692"/>
      <c r="N11" s="718"/>
      <c r="O11" s="716"/>
      <c r="P11" s="716"/>
      <c r="Q11" s="695"/>
      <c r="R11" s="696"/>
      <c r="S11" s="697"/>
      <c r="T11" s="697"/>
      <c r="U11" s="708" t="str">
        <f>[2]Birók!P25</f>
        <v xml:space="preserve"> </v>
      </c>
      <c r="V11" s="697"/>
      <c r="W11" s="697"/>
      <c r="X11" s="697"/>
      <c r="Y11" s="669"/>
      <c r="Z11" s="669"/>
      <c r="AA11" s="669" t="s">
        <v>92</v>
      </c>
      <c r="AB11" s="494">
        <v>25</v>
      </c>
      <c r="AC11" s="494">
        <v>15</v>
      </c>
      <c r="AD11" s="494">
        <v>10</v>
      </c>
      <c r="AE11" s="494">
        <v>6</v>
      </c>
      <c r="AF11" s="494">
        <v>3</v>
      </c>
      <c r="AG11" s="494">
        <v>1</v>
      </c>
      <c r="AH11" s="494">
        <v>0</v>
      </c>
      <c r="AI11" s="508"/>
      <c r="AJ11" s="508"/>
      <c r="AK11" s="508"/>
      <c r="AL11" s="697"/>
      <c r="AM11" s="697"/>
      <c r="AN11" s="697"/>
      <c r="AO11" s="697"/>
      <c r="AP11" s="697"/>
      <c r="AQ11" s="697"/>
      <c r="AR11" s="697"/>
      <c r="AS11" s="697"/>
    </row>
    <row r="12" spans="1:45" s="699" customFormat="1" ht="12.9" customHeight="1" x14ac:dyDescent="0.25">
      <c r="A12" s="700"/>
      <c r="B12" s="701"/>
      <c r="C12" s="511"/>
      <c r="D12" s="511"/>
      <c r="E12" s="712"/>
      <c r="F12" s="703"/>
      <c r="G12" s="703"/>
      <c r="H12" s="704"/>
      <c r="I12" s="705" t="s">
        <v>0</v>
      </c>
      <c r="J12" s="706"/>
      <c r="K12" s="707" t="str">
        <f>UPPER(IF(OR(J12="a",J12="as"),F11,IF(OR(J12="b",J12="bs"),F13,)))</f>
        <v/>
      </c>
      <c r="L12" s="719"/>
      <c r="M12" s="692"/>
      <c r="N12" s="718"/>
      <c r="O12" s="716"/>
      <c r="P12" s="716"/>
      <c r="Q12" s="695"/>
      <c r="R12" s="696"/>
      <c r="S12" s="697"/>
      <c r="T12" s="697"/>
      <c r="U12" s="708" t="str">
        <f>[2]Birók!P26</f>
        <v xml:space="preserve"> </v>
      </c>
      <c r="V12" s="697"/>
      <c r="W12" s="697"/>
      <c r="X12" s="697"/>
      <c r="Y12" s="669"/>
      <c r="Z12" s="669"/>
      <c r="AA12" s="669" t="s">
        <v>97</v>
      </c>
      <c r="AB12" s="494">
        <v>15</v>
      </c>
      <c r="AC12" s="494">
        <v>10</v>
      </c>
      <c r="AD12" s="494">
        <v>6</v>
      </c>
      <c r="AE12" s="494">
        <v>3</v>
      </c>
      <c r="AF12" s="494">
        <v>1</v>
      </c>
      <c r="AG12" s="494">
        <v>0</v>
      </c>
      <c r="AH12" s="494">
        <v>0</v>
      </c>
      <c r="AI12" s="508"/>
      <c r="AJ12" s="508"/>
      <c r="AK12" s="508"/>
      <c r="AL12" s="697"/>
      <c r="AM12" s="697"/>
      <c r="AN12" s="697"/>
      <c r="AO12" s="697"/>
      <c r="AP12" s="697"/>
      <c r="AQ12" s="697"/>
      <c r="AR12" s="697"/>
      <c r="AS12" s="697"/>
    </row>
    <row r="13" spans="1:45" s="699" customFormat="1" ht="12.9" customHeight="1" x14ac:dyDescent="0.25">
      <c r="A13" s="700">
        <v>4</v>
      </c>
      <c r="B13" s="688" t="str">
        <f>IF($E13="","",VLOOKUP($E13,'F VIGASZ ELO'!$A$7:$O$22,14))</f>
        <v/>
      </c>
      <c r="C13" s="510" t="str">
        <f>IF($E13="","",VLOOKUP($E13,'F VIGASZ ELO'!$A$7:$O$22,15))</f>
        <v/>
      </c>
      <c r="D13" s="510" t="str">
        <f>IF($E13="","",VLOOKUP($E13,'F VIGASZ ELO'!$A$7:$O$22,5))</f>
        <v/>
      </c>
      <c r="E13" s="709"/>
      <c r="F13" s="512" t="str">
        <f>UPPER(IF($E13="","",VLOOKUP($E13,'F VIGASZ ELO'!$A$7:$O$22,2)))</f>
        <v/>
      </c>
      <c r="G13" s="512" t="str">
        <f>IF($E13="","",VLOOKUP($E13,'F VIGASZ ELO'!$A$7:$O$22,3))</f>
        <v/>
      </c>
      <c r="H13" s="512"/>
      <c r="I13" s="512" t="str">
        <f>IF($E13="","",VLOOKUP($E13,'F VIGASZ ELO'!$A$7:$O$22,4))</f>
        <v/>
      </c>
      <c r="J13" s="720"/>
      <c r="K13" s="692"/>
      <c r="L13" s="692"/>
      <c r="M13" s="692"/>
      <c r="N13" s="718"/>
      <c r="O13" s="716"/>
      <c r="P13" s="716"/>
      <c r="Q13" s="695"/>
      <c r="R13" s="696"/>
      <c r="S13" s="697"/>
      <c r="T13" s="697"/>
      <c r="U13" s="708" t="str">
        <f>[2]Birók!P27</f>
        <v xml:space="preserve"> </v>
      </c>
      <c r="V13" s="697"/>
      <c r="W13" s="697"/>
      <c r="X13" s="697"/>
      <c r="Y13" s="669"/>
      <c r="Z13" s="669"/>
      <c r="AA13" s="669" t="s">
        <v>93</v>
      </c>
      <c r="AB13" s="494">
        <v>10</v>
      </c>
      <c r="AC13" s="494">
        <v>6</v>
      </c>
      <c r="AD13" s="494">
        <v>3</v>
      </c>
      <c r="AE13" s="494">
        <v>1</v>
      </c>
      <c r="AF13" s="494">
        <v>0</v>
      </c>
      <c r="AG13" s="494">
        <v>0</v>
      </c>
      <c r="AH13" s="494">
        <v>0</v>
      </c>
      <c r="AI13" s="508"/>
      <c r="AJ13" s="508"/>
      <c r="AK13" s="508"/>
      <c r="AL13" s="697"/>
      <c r="AM13" s="697"/>
      <c r="AN13" s="697"/>
      <c r="AO13" s="697"/>
      <c r="AP13" s="697"/>
      <c r="AQ13" s="697"/>
      <c r="AR13" s="697"/>
      <c r="AS13" s="697"/>
    </row>
    <row r="14" spans="1:45" s="699" customFormat="1" ht="12.9" customHeight="1" x14ac:dyDescent="0.25">
      <c r="A14" s="700"/>
      <c r="B14" s="701"/>
      <c r="C14" s="511"/>
      <c r="D14" s="511"/>
      <c r="E14" s="712"/>
      <c r="F14" s="703"/>
      <c r="G14" s="703"/>
      <c r="H14" s="704"/>
      <c r="I14" s="703"/>
      <c r="J14" s="713"/>
      <c r="K14" s="692"/>
      <c r="L14" s="692"/>
      <c r="M14" s="705" t="s">
        <v>0</v>
      </c>
      <c r="N14" s="714"/>
      <c r="O14" s="707" t="str">
        <f>UPPER(IF(OR(N14="a",N14="as"),M10,IF(OR(N14="b",N14="bs"),M18,)))</f>
        <v/>
      </c>
      <c r="P14" s="715"/>
      <c r="Q14" s="695"/>
      <c r="R14" s="696"/>
      <c r="S14" s="697"/>
      <c r="T14" s="697"/>
      <c r="U14" s="708" t="str">
        <f>[2]Birók!P28</f>
        <v xml:space="preserve"> </v>
      </c>
      <c r="V14" s="697"/>
      <c r="W14" s="697"/>
      <c r="X14" s="697"/>
      <c r="Y14" s="669"/>
      <c r="Z14" s="669"/>
      <c r="AA14" s="669" t="s">
        <v>94</v>
      </c>
      <c r="AB14" s="494">
        <v>3</v>
      </c>
      <c r="AC14" s="494">
        <v>2</v>
      </c>
      <c r="AD14" s="494">
        <v>1</v>
      </c>
      <c r="AE14" s="494">
        <v>0</v>
      </c>
      <c r="AF14" s="494">
        <v>0</v>
      </c>
      <c r="AG14" s="494">
        <v>0</v>
      </c>
      <c r="AH14" s="494">
        <v>0</v>
      </c>
      <c r="AI14" s="508"/>
      <c r="AJ14" s="508"/>
      <c r="AK14" s="508"/>
      <c r="AL14" s="697"/>
      <c r="AM14" s="697"/>
      <c r="AN14" s="697"/>
      <c r="AO14" s="697"/>
      <c r="AP14" s="697"/>
      <c r="AQ14" s="697"/>
      <c r="AR14" s="697"/>
      <c r="AS14" s="697"/>
    </row>
    <row r="15" spans="1:45" s="699" customFormat="1" ht="12.9" customHeight="1" x14ac:dyDescent="0.25">
      <c r="A15" s="721">
        <v>5</v>
      </c>
      <c r="B15" s="688" t="str">
        <f>IF($E15="","",VLOOKUP($E15,'F VIGASZ ELO'!$A$7:$O$22,14))</f>
        <v/>
      </c>
      <c r="C15" s="510" t="str">
        <f>IF($E15="","",VLOOKUP($E15,'F VIGASZ ELO'!$A$7:$O$22,15))</f>
        <v/>
      </c>
      <c r="D15" s="510" t="str">
        <f>IF($E15="","",VLOOKUP($E15,'F VIGASZ ELO'!$A$7:$O$22,5))</f>
        <v/>
      </c>
      <c r="E15" s="709"/>
      <c r="F15" s="512" t="str">
        <f>UPPER(IF($E15="","",VLOOKUP($E15,'F VIGASZ ELO'!$A$7:$O$22,2)))</f>
        <v/>
      </c>
      <c r="G15" s="512" t="str">
        <f>IF($E15="","",VLOOKUP($E15,'F VIGASZ ELO'!$A$7:$O$22,3))</f>
        <v/>
      </c>
      <c r="H15" s="512"/>
      <c r="I15" s="512" t="str">
        <f>IF($E15="","",VLOOKUP($E15,'F VIGASZ ELO'!$A$7:$O$22,4))</f>
        <v/>
      </c>
      <c r="J15" s="722"/>
      <c r="K15" s="692"/>
      <c r="L15" s="692"/>
      <c r="M15" s="692"/>
      <c r="N15" s="718"/>
      <c r="O15" s="692"/>
      <c r="P15" s="716"/>
      <c r="Q15" s="695"/>
      <c r="R15" s="696"/>
      <c r="S15" s="697"/>
      <c r="T15" s="697"/>
      <c r="U15" s="708" t="str">
        <f>[2]Birók!P29</f>
        <v xml:space="preserve"> </v>
      </c>
      <c r="V15" s="697"/>
      <c r="W15" s="697"/>
      <c r="X15" s="697"/>
      <c r="Y15" s="669"/>
      <c r="Z15" s="669"/>
      <c r="AA15" s="669"/>
      <c r="AB15" s="669"/>
      <c r="AC15" s="669"/>
      <c r="AD15" s="669"/>
      <c r="AE15" s="669"/>
      <c r="AF15" s="669"/>
      <c r="AG15" s="669"/>
      <c r="AH15" s="669"/>
      <c r="AI15" s="508"/>
      <c r="AJ15" s="508"/>
      <c r="AK15" s="508"/>
      <c r="AL15" s="697"/>
      <c r="AM15" s="697"/>
      <c r="AN15" s="697"/>
      <c r="AO15" s="697"/>
      <c r="AP15" s="697"/>
      <c r="AQ15" s="697"/>
      <c r="AR15" s="697"/>
      <c r="AS15" s="697"/>
    </row>
    <row r="16" spans="1:45" s="699" customFormat="1" ht="12.9" customHeight="1" thickBot="1" x14ac:dyDescent="0.3">
      <c r="A16" s="700"/>
      <c r="B16" s="701"/>
      <c r="C16" s="511"/>
      <c r="D16" s="511"/>
      <c r="E16" s="712"/>
      <c r="F16" s="703"/>
      <c r="G16" s="703"/>
      <c r="H16" s="704"/>
      <c r="I16" s="705" t="s">
        <v>0</v>
      </c>
      <c r="J16" s="706"/>
      <c r="K16" s="707" t="str">
        <f>UPPER(IF(OR(J16="a",J16="as"),F15,IF(OR(J16="b",J16="bs"),F17,)))</f>
        <v/>
      </c>
      <c r="L16" s="707"/>
      <c r="M16" s="692"/>
      <c r="N16" s="718"/>
      <c r="O16" s="705"/>
      <c r="P16" s="716"/>
      <c r="Q16" s="695"/>
      <c r="R16" s="696"/>
      <c r="S16" s="697"/>
      <c r="T16" s="697"/>
      <c r="U16" s="723" t="str">
        <f>[2]Birók!P30</f>
        <v>Egyik sem</v>
      </c>
      <c r="V16" s="697"/>
      <c r="W16" s="697"/>
      <c r="X16" s="697"/>
      <c r="Y16" s="669"/>
      <c r="Z16" s="669"/>
      <c r="AA16" s="669" t="s">
        <v>68</v>
      </c>
      <c r="AB16" s="494">
        <v>150</v>
      </c>
      <c r="AC16" s="494">
        <v>120</v>
      </c>
      <c r="AD16" s="494">
        <v>90</v>
      </c>
      <c r="AE16" s="494">
        <v>60</v>
      </c>
      <c r="AF16" s="494">
        <v>40</v>
      </c>
      <c r="AG16" s="494">
        <v>25</v>
      </c>
      <c r="AH16" s="494">
        <v>15</v>
      </c>
      <c r="AI16" s="508"/>
      <c r="AJ16" s="508"/>
      <c r="AK16" s="508"/>
      <c r="AL16" s="697"/>
      <c r="AM16" s="697"/>
      <c r="AN16" s="697"/>
      <c r="AO16" s="697"/>
      <c r="AP16" s="697"/>
      <c r="AQ16" s="697"/>
      <c r="AR16" s="697"/>
      <c r="AS16" s="697"/>
    </row>
    <row r="17" spans="1:45" s="699" customFormat="1" ht="12.9" customHeight="1" x14ac:dyDescent="0.25">
      <c r="A17" s="700">
        <v>6</v>
      </c>
      <c r="B17" s="688" t="str">
        <f>IF($E17="","",VLOOKUP($E17,'F VIGASZ ELO'!$A$7:$O$22,14))</f>
        <v/>
      </c>
      <c r="C17" s="510" t="str">
        <f>IF($E17="","",VLOOKUP($E17,'F VIGASZ ELO'!$A$7:$O$22,15))</f>
        <v/>
      </c>
      <c r="D17" s="510" t="str">
        <f>IF($E17="","",VLOOKUP($E17,'F VIGASZ ELO'!$A$7:$O$22,5))</f>
        <v/>
      </c>
      <c r="E17" s="709"/>
      <c r="F17" s="512" t="str">
        <f>UPPER(IF($E17="","",VLOOKUP($E17,'F VIGASZ ELO'!$A$7:$O$22,2)))</f>
        <v/>
      </c>
      <c r="G17" s="512" t="str">
        <f>IF($E17="","",VLOOKUP($E17,'F VIGASZ ELO'!$A$7:$O$22,3))</f>
        <v/>
      </c>
      <c r="H17" s="512"/>
      <c r="I17" s="512" t="str">
        <f>IF($E17="","",VLOOKUP($E17,'F VIGASZ ELO'!$A$7:$O$22,4))</f>
        <v/>
      </c>
      <c r="J17" s="710"/>
      <c r="K17" s="692"/>
      <c r="L17" s="711"/>
      <c r="M17" s="692"/>
      <c r="N17" s="718"/>
      <c r="O17" s="716"/>
      <c r="P17" s="716"/>
      <c r="Q17" s="695"/>
      <c r="R17" s="696"/>
      <c r="S17" s="697"/>
      <c r="T17" s="697"/>
      <c r="U17" s="697"/>
      <c r="V17" s="697"/>
      <c r="W17" s="697"/>
      <c r="X17" s="697"/>
      <c r="Y17" s="669"/>
      <c r="Z17" s="669"/>
      <c r="AA17" s="669" t="s">
        <v>85</v>
      </c>
      <c r="AB17" s="494">
        <v>120</v>
      </c>
      <c r="AC17" s="494">
        <v>90</v>
      </c>
      <c r="AD17" s="494">
        <v>60</v>
      </c>
      <c r="AE17" s="494">
        <v>40</v>
      </c>
      <c r="AF17" s="494">
        <v>25</v>
      </c>
      <c r="AG17" s="494">
        <v>15</v>
      </c>
      <c r="AH17" s="494">
        <v>8</v>
      </c>
      <c r="AI17" s="508"/>
      <c r="AJ17" s="508"/>
      <c r="AK17" s="508"/>
      <c r="AL17" s="697"/>
      <c r="AM17" s="697"/>
      <c r="AN17" s="697"/>
      <c r="AO17" s="697"/>
      <c r="AP17" s="697"/>
      <c r="AQ17" s="697"/>
      <c r="AR17" s="697"/>
      <c r="AS17" s="697"/>
    </row>
    <row r="18" spans="1:45" s="699" customFormat="1" ht="12.9" customHeight="1" x14ac:dyDescent="0.25">
      <c r="A18" s="700"/>
      <c r="B18" s="701"/>
      <c r="C18" s="511"/>
      <c r="D18" s="511"/>
      <c r="E18" s="712"/>
      <c r="F18" s="703"/>
      <c r="G18" s="703"/>
      <c r="H18" s="704"/>
      <c r="I18" s="703"/>
      <c r="J18" s="713"/>
      <c r="K18" s="705" t="s">
        <v>0</v>
      </c>
      <c r="L18" s="714"/>
      <c r="M18" s="707" t="str">
        <f>UPPER(IF(OR(L18="a",L18="as"),K16,IF(OR(L18="b",L18="bs"),K20,)))</f>
        <v/>
      </c>
      <c r="N18" s="724"/>
      <c r="O18" s="716"/>
      <c r="P18" s="716"/>
      <c r="Q18" s="695"/>
      <c r="R18" s="696"/>
      <c r="S18" s="697"/>
      <c r="T18" s="697"/>
      <c r="U18" s="697"/>
      <c r="V18" s="697"/>
      <c r="W18" s="697"/>
      <c r="X18" s="697"/>
      <c r="Y18" s="669"/>
      <c r="Z18" s="669"/>
      <c r="AA18" s="669" t="s">
        <v>86</v>
      </c>
      <c r="AB18" s="494">
        <v>90</v>
      </c>
      <c r="AC18" s="494">
        <v>60</v>
      </c>
      <c r="AD18" s="494">
        <v>40</v>
      </c>
      <c r="AE18" s="494">
        <v>25</v>
      </c>
      <c r="AF18" s="494">
        <v>15</v>
      </c>
      <c r="AG18" s="494">
        <v>8</v>
      </c>
      <c r="AH18" s="494">
        <v>4</v>
      </c>
      <c r="AI18" s="508"/>
      <c r="AJ18" s="508"/>
      <c r="AK18" s="508"/>
      <c r="AL18" s="697"/>
      <c r="AM18" s="697"/>
      <c r="AN18" s="697"/>
      <c r="AO18" s="697"/>
      <c r="AP18" s="697"/>
      <c r="AQ18" s="697"/>
      <c r="AR18" s="697"/>
      <c r="AS18" s="697"/>
    </row>
    <row r="19" spans="1:45" s="699" customFormat="1" ht="12.9" customHeight="1" x14ac:dyDescent="0.25">
      <c r="A19" s="700">
        <v>7</v>
      </c>
      <c r="B19" s="688" t="str">
        <f>IF($E19="","",VLOOKUP($E19,'F VIGASZ ELO'!$A$7:$O$22,14))</f>
        <v/>
      </c>
      <c r="C19" s="510" t="str">
        <f>IF($E19="","",VLOOKUP($E19,'F VIGASZ ELO'!$A$7:$O$22,15))</f>
        <v/>
      </c>
      <c r="D19" s="510" t="str">
        <f>IF($E19="","",VLOOKUP($E19,'F VIGASZ ELO'!$A$7:$O$22,5))</f>
        <v/>
      </c>
      <c r="E19" s="709"/>
      <c r="F19" s="512" t="str">
        <f>UPPER(IF($E19="","",VLOOKUP($E19,'F VIGASZ ELO'!$A$7:$O$22,2)))</f>
        <v/>
      </c>
      <c r="G19" s="512" t="str">
        <f>IF($E19="","",VLOOKUP($E19,'F VIGASZ ELO'!$A$7:$O$22,3))</f>
        <v/>
      </c>
      <c r="H19" s="512"/>
      <c r="I19" s="512" t="str">
        <f>IF($E19="","",VLOOKUP($E19,'F VIGASZ ELO'!$A$7:$O$22,4))</f>
        <v/>
      </c>
      <c r="J19" s="691"/>
      <c r="K19" s="692"/>
      <c r="L19" s="717"/>
      <c r="M19" s="692"/>
      <c r="N19" s="716"/>
      <c r="O19" s="716"/>
      <c r="P19" s="716"/>
      <c r="Q19" s="695"/>
      <c r="R19" s="696"/>
      <c r="S19" s="697"/>
      <c r="T19" s="697"/>
      <c r="U19" s="697"/>
      <c r="V19" s="697"/>
      <c r="W19" s="697"/>
      <c r="X19" s="697"/>
      <c r="Y19" s="669"/>
      <c r="Z19" s="669"/>
      <c r="AA19" s="669" t="s">
        <v>87</v>
      </c>
      <c r="AB19" s="494">
        <v>60</v>
      </c>
      <c r="AC19" s="494">
        <v>40</v>
      </c>
      <c r="AD19" s="494">
        <v>25</v>
      </c>
      <c r="AE19" s="494">
        <v>15</v>
      </c>
      <c r="AF19" s="494">
        <v>8</v>
      </c>
      <c r="AG19" s="494">
        <v>4</v>
      </c>
      <c r="AH19" s="494">
        <v>2</v>
      </c>
      <c r="AI19" s="508"/>
      <c r="AJ19" s="508"/>
      <c r="AK19" s="508"/>
      <c r="AL19" s="697"/>
      <c r="AM19" s="697"/>
      <c r="AN19" s="697"/>
      <c r="AO19" s="697"/>
      <c r="AP19" s="697"/>
      <c r="AQ19" s="697"/>
      <c r="AR19" s="697"/>
      <c r="AS19" s="697"/>
    </row>
    <row r="20" spans="1:45" s="699" customFormat="1" ht="12.9" customHeight="1" x14ac:dyDescent="0.25">
      <c r="A20" s="700"/>
      <c r="B20" s="701"/>
      <c r="C20" s="511"/>
      <c r="D20" s="511"/>
      <c r="E20" s="702"/>
      <c r="F20" s="703"/>
      <c r="G20" s="703"/>
      <c r="H20" s="704"/>
      <c r="I20" s="705" t="s">
        <v>0</v>
      </c>
      <c r="J20" s="706"/>
      <c r="K20" s="707" t="str">
        <f>UPPER(IF(OR(J20="a",J20="as"),F19,IF(OR(J20="b",J20="bs"),F21,)))</f>
        <v/>
      </c>
      <c r="L20" s="719"/>
      <c r="M20" s="692"/>
      <c r="N20" s="716"/>
      <c r="O20" s="716"/>
      <c r="P20" s="716"/>
      <c r="Q20" s="695"/>
      <c r="R20" s="696"/>
      <c r="S20" s="697"/>
      <c r="T20" s="697"/>
      <c r="U20" s="697"/>
      <c r="V20" s="697"/>
      <c r="W20" s="697"/>
      <c r="X20" s="697"/>
      <c r="Y20" s="669"/>
      <c r="Z20" s="669"/>
      <c r="AA20" s="669" t="s">
        <v>88</v>
      </c>
      <c r="AB20" s="494">
        <v>40</v>
      </c>
      <c r="AC20" s="494">
        <v>25</v>
      </c>
      <c r="AD20" s="494">
        <v>15</v>
      </c>
      <c r="AE20" s="494">
        <v>8</v>
      </c>
      <c r="AF20" s="494">
        <v>4</v>
      </c>
      <c r="AG20" s="494">
        <v>2</v>
      </c>
      <c r="AH20" s="494">
        <v>1</v>
      </c>
      <c r="AI20" s="508"/>
      <c r="AJ20" s="508"/>
      <c r="AK20" s="508"/>
      <c r="AL20" s="697"/>
      <c r="AM20" s="697"/>
      <c r="AN20" s="697"/>
      <c r="AO20" s="697"/>
      <c r="AP20" s="697"/>
      <c r="AQ20" s="697"/>
      <c r="AR20" s="697"/>
      <c r="AS20" s="697"/>
    </row>
    <row r="21" spans="1:45" s="699" customFormat="1" ht="12.9" customHeight="1" x14ac:dyDescent="0.25">
      <c r="A21" s="725">
        <v>8</v>
      </c>
      <c r="B21" s="688" t="str">
        <f>IF($E21="","",VLOOKUP($E21,'F VIGASZ ELO'!$A$7:$O$22,14))</f>
        <v/>
      </c>
      <c r="C21" s="510" t="str">
        <f>IF($E21="","",VLOOKUP($E21,'F VIGASZ ELO'!$A$7:$O$22,15))</f>
        <v/>
      </c>
      <c r="D21" s="510" t="str">
        <f>IF($E21="","",VLOOKUP($E21,'F VIGASZ ELO'!$A$7:$O$22,5))</f>
        <v/>
      </c>
      <c r="E21" s="689"/>
      <c r="F21" s="726" t="str">
        <f>UPPER(IF($E21="","",VLOOKUP($E21,'F VIGASZ ELO'!$A$7:$O$22,2)))</f>
        <v/>
      </c>
      <c r="G21" s="726" t="str">
        <f>IF($E21="","",VLOOKUP($E21,'F VIGASZ ELO'!$A$7:$O$22,3))</f>
        <v/>
      </c>
      <c r="H21" s="726"/>
      <c r="I21" s="726" t="str">
        <f>IF($E21="","",VLOOKUP($E21,'F VIGASZ ELO'!$A$7:$O$22,4))</f>
        <v/>
      </c>
      <c r="J21" s="720"/>
      <c r="K21" s="692"/>
      <c r="L21" s="692"/>
      <c r="M21" s="692"/>
      <c r="N21" s="716"/>
      <c r="O21" s="716"/>
      <c r="P21" s="716"/>
      <c r="Q21" s="695"/>
      <c r="R21" s="696"/>
      <c r="S21" s="697"/>
      <c r="T21" s="697"/>
      <c r="U21" s="697"/>
      <c r="V21" s="697"/>
      <c r="W21" s="697"/>
      <c r="X21" s="697"/>
      <c r="Y21" s="669"/>
      <c r="Z21" s="669"/>
      <c r="AA21" s="669" t="s">
        <v>89</v>
      </c>
      <c r="AB21" s="494">
        <v>25</v>
      </c>
      <c r="AC21" s="494">
        <v>15</v>
      </c>
      <c r="AD21" s="494">
        <v>10</v>
      </c>
      <c r="AE21" s="494">
        <v>6</v>
      </c>
      <c r="AF21" s="494">
        <v>3</v>
      </c>
      <c r="AG21" s="494">
        <v>1</v>
      </c>
      <c r="AH21" s="494">
        <v>0</v>
      </c>
      <c r="AI21" s="508"/>
      <c r="AJ21" s="508"/>
      <c r="AK21" s="508"/>
      <c r="AL21" s="697"/>
      <c r="AM21" s="697"/>
      <c r="AN21" s="697"/>
      <c r="AO21" s="697"/>
      <c r="AP21" s="697"/>
      <c r="AQ21" s="697"/>
      <c r="AR21" s="697"/>
      <c r="AS21" s="697"/>
    </row>
    <row r="22" spans="1:45" s="699" customFormat="1" ht="9.6" customHeight="1" x14ac:dyDescent="0.25">
      <c r="A22" s="727"/>
      <c r="B22" s="693"/>
      <c r="C22" s="693"/>
      <c r="D22" s="693"/>
      <c r="E22" s="702"/>
      <c r="F22" s="693"/>
      <c r="G22" s="693"/>
      <c r="H22" s="693"/>
      <c r="I22" s="693"/>
      <c r="J22" s="702"/>
      <c r="K22" s="693"/>
      <c r="L22" s="693"/>
      <c r="M22" s="693"/>
      <c r="N22" s="695"/>
      <c r="O22" s="695"/>
      <c r="P22" s="695"/>
      <c r="Q22" s="695"/>
      <c r="R22" s="696"/>
      <c r="S22" s="697"/>
      <c r="T22" s="697"/>
      <c r="U22" s="697"/>
      <c r="V22" s="697"/>
      <c r="W22" s="697"/>
      <c r="X22" s="697"/>
      <c r="Y22" s="669"/>
      <c r="Z22" s="669"/>
      <c r="AA22" s="669" t="s">
        <v>90</v>
      </c>
      <c r="AB22" s="494">
        <v>15</v>
      </c>
      <c r="AC22" s="494">
        <v>10</v>
      </c>
      <c r="AD22" s="494">
        <v>6</v>
      </c>
      <c r="AE22" s="494">
        <v>3</v>
      </c>
      <c r="AF22" s="494">
        <v>1</v>
      </c>
      <c r="AG22" s="494">
        <v>0</v>
      </c>
      <c r="AH22" s="494">
        <v>0</v>
      </c>
      <c r="AI22" s="508"/>
      <c r="AJ22" s="508"/>
      <c r="AK22" s="508"/>
      <c r="AL22" s="697"/>
      <c r="AM22" s="697"/>
      <c r="AN22" s="697"/>
      <c r="AO22" s="697"/>
      <c r="AP22" s="697"/>
      <c r="AQ22" s="697"/>
      <c r="AR22" s="697"/>
      <c r="AS22" s="697"/>
    </row>
    <row r="23" spans="1:45" s="699" customFormat="1" ht="9.6" customHeight="1" x14ac:dyDescent="0.25">
      <c r="A23" s="728"/>
      <c r="B23" s="702"/>
      <c r="C23" s="702"/>
      <c r="D23" s="702"/>
      <c r="E23" s="702"/>
      <c r="F23" s="693"/>
      <c r="G23" s="693"/>
      <c r="H23" s="697"/>
      <c r="I23" s="729"/>
      <c r="J23" s="702"/>
      <c r="K23" s="693"/>
      <c r="L23" s="693"/>
      <c r="M23" s="693"/>
      <c r="N23" s="695"/>
      <c r="O23" s="695"/>
      <c r="P23" s="695"/>
      <c r="Q23" s="695"/>
      <c r="R23" s="696"/>
      <c r="S23" s="697"/>
      <c r="T23" s="697"/>
      <c r="U23" s="697"/>
      <c r="V23" s="697"/>
      <c r="W23" s="697"/>
      <c r="X23" s="697"/>
      <c r="Y23" s="669"/>
      <c r="Z23" s="669"/>
      <c r="AA23" s="669" t="s">
        <v>91</v>
      </c>
      <c r="AB23" s="494">
        <v>10</v>
      </c>
      <c r="AC23" s="494">
        <v>6</v>
      </c>
      <c r="AD23" s="494">
        <v>3</v>
      </c>
      <c r="AE23" s="494">
        <v>1</v>
      </c>
      <c r="AF23" s="494">
        <v>0</v>
      </c>
      <c r="AG23" s="494">
        <v>0</v>
      </c>
      <c r="AH23" s="494">
        <v>0</v>
      </c>
      <c r="AI23" s="508"/>
      <c r="AJ23" s="508"/>
      <c r="AK23" s="508"/>
      <c r="AL23" s="697"/>
      <c r="AM23" s="697"/>
      <c r="AN23" s="697"/>
      <c r="AO23" s="697"/>
      <c r="AP23" s="697"/>
      <c r="AQ23" s="697"/>
      <c r="AR23" s="697"/>
      <c r="AS23" s="697"/>
    </row>
    <row r="24" spans="1:45" s="699" customFormat="1" ht="9.6" customHeight="1" x14ac:dyDescent="0.25">
      <c r="A24" s="728"/>
      <c r="B24" s="693"/>
      <c r="C24" s="693"/>
      <c r="D24" s="693"/>
      <c r="E24" s="702"/>
      <c r="F24" s="693"/>
      <c r="G24" s="693"/>
      <c r="H24" s="693"/>
      <c r="I24" s="693"/>
      <c r="J24" s="702"/>
      <c r="K24" s="693"/>
      <c r="L24" s="730"/>
      <c r="M24" s="693"/>
      <c r="N24" s="695"/>
      <c r="O24" s="695"/>
      <c r="P24" s="695"/>
      <c r="Q24" s="695"/>
      <c r="R24" s="696"/>
      <c r="S24" s="697"/>
      <c r="T24" s="697"/>
      <c r="U24" s="697"/>
      <c r="V24" s="697"/>
      <c r="W24" s="697"/>
      <c r="X24" s="697"/>
      <c r="Y24" s="669"/>
      <c r="Z24" s="669"/>
      <c r="AA24" s="669" t="s">
        <v>92</v>
      </c>
      <c r="AB24" s="494">
        <v>6</v>
      </c>
      <c r="AC24" s="494">
        <v>3</v>
      </c>
      <c r="AD24" s="494">
        <v>1</v>
      </c>
      <c r="AE24" s="494">
        <v>0</v>
      </c>
      <c r="AF24" s="494">
        <v>0</v>
      </c>
      <c r="AG24" s="494">
        <v>0</v>
      </c>
      <c r="AH24" s="494">
        <v>0</v>
      </c>
      <c r="AI24" s="508"/>
      <c r="AJ24" s="508"/>
      <c r="AK24" s="508"/>
      <c r="AL24" s="697"/>
      <c r="AM24" s="697"/>
      <c r="AN24" s="697"/>
      <c r="AO24" s="697"/>
      <c r="AP24" s="697"/>
      <c r="AQ24" s="697"/>
      <c r="AR24" s="697"/>
      <c r="AS24" s="697"/>
    </row>
    <row r="25" spans="1:45" s="699" customFormat="1" ht="9.6" customHeight="1" x14ac:dyDescent="0.25">
      <c r="A25" s="728"/>
      <c r="B25" s="702"/>
      <c r="C25" s="702"/>
      <c r="D25" s="702"/>
      <c r="E25" s="702"/>
      <c r="F25" s="693"/>
      <c r="G25" s="693"/>
      <c r="H25" s="697"/>
      <c r="I25" s="693"/>
      <c r="J25" s="702"/>
      <c r="K25" s="729"/>
      <c r="L25" s="702"/>
      <c r="M25" s="693"/>
      <c r="N25" s="695"/>
      <c r="O25" s="695"/>
      <c r="P25" s="695"/>
      <c r="Q25" s="695"/>
      <c r="R25" s="696"/>
      <c r="S25" s="697"/>
      <c r="T25" s="697"/>
      <c r="U25" s="697"/>
      <c r="V25" s="697"/>
      <c r="W25" s="697"/>
      <c r="X25" s="697"/>
      <c r="Y25" s="669"/>
      <c r="Z25" s="669"/>
      <c r="AA25" s="669" t="s">
        <v>97</v>
      </c>
      <c r="AB25" s="494">
        <v>3</v>
      </c>
      <c r="AC25" s="494">
        <v>2</v>
      </c>
      <c r="AD25" s="494">
        <v>1</v>
      </c>
      <c r="AE25" s="494">
        <v>0</v>
      </c>
      <c r="AF25" s="494">
        <v>0</v>
      </c>
      <c r="AG25" s="494">
        <v>0</v>
      </c>
      <c r="AH25" s="494">
        <v>0</v>
      </c>
      <c r="AI25" s="508"/>
      <c r="AJ25" s="508"/>
      <c r="AK25" s="508"/>
      <c r="AL25" s="697"/>
      <c r="AM25" s="697"/>
      <c r="AN25" s="697"/>
      <c r="AO25" s="697"/>
      <c r="AP25" s="697"/>
      <c r="AQ25" s="697"/>
      <c r="AR25" s="697"/>
      <c r="AS25" s="697"/>
    </row>
    <row r="26" spans="1:45" s="699" customFormat="1" ht="9.6" customHeight="1" x14ac:dyDescent="0.25">
      <c r="A26" s="728"/>
      <c r="B26" s="693"/>
      <c r="C26" s="693"/>
      <c r="D26" s="693"/>
      <c r="E26" s="702"/>
      <c r="F26" s="693"/>
      <c r="G26" s="693"/>
      <c r="H26" s="693"/>
      <c r="I26" s="693"/>
      <c r="J26" s="702"/>
      <c r="K26" s="693"/>
      <c r="L26" s="693"/>
      <c r="M26" s="693"/>
      <c r="N26" s="695"/>
      <c r="O26" s="695"/>
      <c r="P26" s="695"/>
      <c r="Q26" s="695"/>
      <c r="R26" s="696"/>
      <c r="S26" s="731"/>
      <c r="T26" s="697"/>
      <c r="U26" s="697"/>
      <c r="V26" s="697"/>
      <c r="W26" s="697"/>
      <c r="X26" s="697"/>
      <c r="Y26" s="476"/>
      <c r="Z26" s="476"/>
      <c r="AA26" s="476"/>
      <c r="AB26" s="476"/>
      <c r="AC26" s="476"/>
      <c r="AD26" s="476"/>
      <c r="AE26" s="476"/>
      <c r="AF26" s="476"/>
      <c r="AG26" s="476"/>
      <c r="AH26" s="476"/>
      <c r="AI26" s="508"/>
      <c r="AJ26" s="508"/>
      <c r="AK26" s="508"/>
      <c r="AL26" s="697"/>
      <c r="AM26" s="697"/>
      <c r="AN26" s="697"/>
      <c r="AO26" s="697"/>
      <c r="AP26" s="697"/>
      <c r="AQ26" s="697"/>
      <c r="AR26" s="697"/>
      <c r="AS26" s="697"/>
    </row>
    <row r="27" spans="1:45" s="699" customFormat="1" ht="9.6" customHeight="1" x14ac:dyDescent="0.25">
      <c r="A27" s="728"/>
      <c r="B27" s="702"/>
      <c r="C27" s="702"/>
      <c r="D27" s="702"/>
      <c r="E27" s="702"/>
      <c r="F27" s="693"/>
      <c r="G27" s="693"/>
      <c r="H27" s="697"/>
      <c r="I27" s="729"/>
      <c r="J27" s="702"/>
      <c r="K27" s="693"/>
      <c r="L27" s="693"/>
      <c r="M27" s="693"/>
      <c r="N27" s="695"/>
      <c r="O27" s="695"/>
      <c r="P27" s="695"/>
      <c r="Q27" s="695"/>
      <c r="R27" s="696"/>
      <c r="S27" s="697"/>
      <c r="T27" s="697"/>
      <c r="U27" s="697"/>
      <c r="V27" s="697"/>
      <c r="W27" s="697"/>
      <c r="X27" s="697"/>
      <c r="Y27" s="476"/>
      <c r="Z27" s="476"/>
      <c r="AA27" s="476"/>
      <c r="AB27" s="476"/>
      <c r="AC27" s="476"/>
      <c r="AD27" s="476"/>
      <c r="AE27" s="476"/>
      <c r="AF27" s="476"/>
      <c r="AG27" s="476"/>
      <c r="AH27" s="476"/>
      <c r="AI27" s="508"/>
      <c r="AJ27" s="508"/>
      <c r="AK27" s="508"/>
      <c r="AL27" s="697"/>
      <c r="AM27" s="697"/>
      <c r="AN27" s="697"/>
      <c r="AO27" s="697"/>
      <c r="AP27" s="697"/>
      <c r="AQ27" s="697"/>
      <c r="AR27" s="697"/>
      <c r="AS27" s="697"/>
    </row>
    <row r="28" spans="1:45" s="699" customFormat="1" ht="9.6" customHeight="1" x14ac:dyDescent="0.25">
      <c r="A28" s="728"/>
      <c r="B28" s="693"/>
      <c r="C28" s="693"/>
      <c r="D28" s="693"/>
      <c r="E28" s="702"/>
      <c r="F28" s="693"/>
      <c r="G28" s="693"/>
      <c r="H28" s="693"/>
      <c r="I28" s="693"/>
      <c r="J28" s="702"/>
      <c r="K28" s="693"/>
      <c r="L28" s="693"/>
      <c r="M28" s="693"/>
      <c r="N28" s="695"/>
      <c r="O28" s="695"/>
      <c r="P28" s="695"/>
      <c r="Q28" s="695"/>
      <c r="R28" s="696"/>
      <c r="S28" s="697"/>
      <c r="T28" s="697"/>
      <c r="U28" s="697"/>
      <c r="V28" s="697"/>
      <c r="W28" s="697"/>
      <c r="X28" s="697"/>
      <c r="Y28" s="697"/>
      <c r="Z28" s="697"/>
      <c r="AA28" s="697"/>
      <c r="AB28" s="697"/>
      <c r="AC28" s="697"/>
      <c r="AD28" s="697"/>
      <c r="AE28" s="697"/>
      <c r="AF28" s="697"/>
      <c r="AG28" s="697"/>
      <c r="AH28" s="697"/>
      <c r="AI28" s="732"/>
      <c r="AJ28" s="732"/>
      <c r="AK28" s="732"/>
      <c r="AL28" s="697"/>
      <c r="AM28" s="697"/>
      <c r="AN28" s="697"/>
      <c r="AO28" s="697"/>
      <c r="AP28" s="697"/>
      <c r="AQ28" s="697"/>
      <c r="AR28" s="697"/>
      <c r="AS28" s="697"/>
    </row>
    <row r="29" spans="1:45" s="699" customFormat="1" ht="9.6" customHeight="1" x14ac:dyDescent="0.25">
      <c r="A29" s="728"/>
      <c r="B29" s="702"/>
      <c r="C29" s="702"/>
      <c r="D29" s="702"/>
      <c r="E29" s="702"/>
      <c r="F29" s="693"/>
      <c r="G29" s="693"/>
      <c r="H29" s="697"/>
      <c r="I29" s="693"/>
      <c r="J29" s="702"/>
      <c r="K29" s="693"/>
      <c r="L29" s="693"/>
      <c r="M29" s="729"/>
      <c r="N29" s="702"/>
      <c r="O29" s="693"/>
      <c r="P29" s="695"/>
      <c r="Q29" s="695"/>
      <c r="R29" s="696"/>
      <c r="S29" s="697"/>
      <c r="T29" s="697"/>
      <c r="U29" s="697"/>
      <c r="V29" s="697"/>
      <c r="W29" s="697"/>
      <c r="X29" s="697"/>
      <c r="Y29" s="697"/>
      <c r="Z29" s="697"/>
      <c r="AA29" s="697"/>
      <c r="AB29" s="697"/>
      <c r="AC29" s="697"/>
      <c r="AD29" s="697"/>
      <c r="AE29" s="697"/>
      <c r="AF29" s="697"/>
      <c r="AG29" s="697"/>
      <c r="AH29" s="697"/>
      <c r="AI29" s="732"/>
      <c r="AJ29" s="732"/>
      <c r="AK29" s="732"/>
      <c r="AL29" s="697"/>
      <c r="AM29" s="697"/>
      <c r="AN29" s="697"/>
      <c r="AO29" s="697"/>
      <c r="AP29" s="697"/>
      <c r="AQ29" s="697"/>
      <c r="AR29" s="697"/>
      <c r="AS29" s="697"/>
    </row>
    <row r="30" spans="1:45" s="699" customFormat="1" ht="9.6" customHeight="1" x14ac:dyDescent="0.25">
      <c r="A30" s="728"/>
      <c r="B30" s="693"/>
      <c r="C30" s="693"/>
      <c r="D30" s="693"/>
      <c r="E30" s="702"/>
      <c r="F30" s="693"/>
      <c r="G30" s="693"/>
      <c r="H30" s="693"/>
      <c r="I30" s="693"/>
      <c r="J30" s="702"/>
      <c r="K30" s="693"/>
      <c r="L30" s="693"/>
      <c r="M30" s="693"/>
      <c r="N30" s="695"/>
      <c r="O30" s="693"/>
      <c r="P30" s="695"/>
      <c r="Q30" s="695"/>
      <c r="R30" s="696"/>
      <c r="S30" s="697"/>
      <c r="T30" s="697"/>
      <c r="U30" s="697"/>
      <c r="V30" s="697"/>
      <c r="W30" s="697"/>
      <c r="X30" s="697"/>
      <c r="Y30" s="697"/>
      <c r="Z30" s="697"/>
      <c r="AA30" s="697"/>
      <c r="AB30" s="697"/>
      <c r="AC30" s="697"/>
      <c r="AD30" s="697"/>
      <c r="AE30" s="697"/>
      <c r="AF30" s="697"/>
      <c r="AG30" s="697"/>
      <c r="AH30" s="697"/>
      <c r="AI30" s="732"/>
      <c r="AJ30" s="732"/>
      <c r="AK30" s="732"/>
      <c r="AL30" s="697"/>
      <c r="AM30" s="697"/>
      <c r="AN30" s="697"/>
      <c r="AO30" s="697"/>
      <c r="AP30" s="697"/>
      <c r="AQ30" s="697"/>
      <c r="AR30" s="697"/>
      <c r="AS30" s="697"/>
    </row>
    <row r="31" spans="1:45" s="699" customFormat="1" ht="9.6" customHeight="1" x14ac:dyDescent="0.25">
      <c r="A31" s="728"/>
      <c r="B31" s="702"/>
      <c r="C31" s="702"/>
      <c r="D31" s="702"/>
      <c r="E31" s="702"/>
      <c r="F31" s="693"/>
      <c r="G31" s="693"/>
      <c r="H31" s="697"/>
      <c r="I31" s="729"/>
      <c r="J31" s="702"/>
      <c r="K31" s="693"/>
      <c r="L31" s="693"/>
      <c r="M31" s="693"/>
      <c r="N31" s="695"/>
      <c r="O31" s="695"/>
      <c r="P31" s="695"/>
      <c r="Q31" s="695"/>
      <c r="R31" s="696"/>
      <c r="S31" s="697"/>
      <c r="T31" s="697"/>
      <c r="U31" s="697"/>
      <c r="V31" s="697"/>
      <c r="W31" s="697"/>
      <c r="X31" s="697"/>
      <c r="Y31" s="697"/>
      <c r="Z31" s="697"/>
      <c r="AA31" s="697"/>
      <c r="AB31" s="697"/>
      <c r="AC31" s="697"/>
      <c r="AD31" s="697"/>
      <c r="AE31" s="697"/>
      <c r="AF31" s="697"/>
      <c r="AG31" s="697"/>
      <c r="AH31" s="697"/>
      <c r="AI31" s="732"/>
      <c r="AJ31" s="732"/>
      <c r="AK31" s="732"/>
      <c r="AL31" s="697"/>
      <c r="AM31" s="697"/>
      <c r="AN31" s="697"/>
      <c r="AO31" s="697"/>
      <c r="AP31" s="697"/>
      <c r="AQ31" s="697"/>
      <c r="AR31" s="697"/>
      <c r="AS31" s="697"/>
    </row>
    <row r="32" spans="1:45" s="699" customFormat="1" ht="9.6" customHeight="1" x14ac:dyDescent="0.25">
      <c r="A32" s="728"/>
      <c r="B32" s="693"/>
      <c r="C32" s="693"/>
      <c r="D32" s="693"/>
      <c r="E32" s="702"/>
      <c r="F32" s="693"/>
      <c r="G32" s="693"/>
      <c r="H32" s="693"/>
      <c r="I32" s="693"/>
      <c r="J32" s="702"/>
      <c r="K32" s="693"/>
      <c r="L32" s="730"/>
      <c r="M32" s="693"/>
      <c r="N32" s="695"/>
      <c r="O32" s="695"/>
      <c r="P32" s="695"/>
      <c r="Q32" s="695"/>
      <c r="R32" s="696"/>
      <c r="S32" s="697"/>
      <c r="T32" s="697"/>
      <c r="U32" s="697"/>
      <c r="V32" s="697"/>
      <c r="W32" s="697"/>
      <c r="X32" s="697"/>
      <c r="Y32" s="697"/>
      <c r="Z32" s="697"/>
      <c r="AA32" s="697"/>
      <c r="AB32" s="697"/>
      <c r="AC32" s="697"/>
      <c r="AD32" s="697"/>
      <c r="AE32" s="697"/>
      <c r="AF32" s="697"/>
      <c r="AG32" s="697"/>
      <c r="AH32" s="697"/>
      <c r="AI32" s="732"/>
      <c r="AJ32" s="732"/>
      <c r="AK32" s="732"/>
      <c r="AL32" s="697"/>
      <c r="AM32" s="697"/>
      <c r="AN32" s="697"/>
      <c r="AO32" s="697"/>
      <c r="AP32" s="697"/>
      <c r="AQ32" s="697"/>
      <c r="AR32" s="697"/>
      <c r="AS32" s="697"/>
    </row>
    <row r="33" spans="1:45" s="699" customFormat="1" ht="9.6" customHeight="1" x14ac:dyDescent="0.25">
      <c r="A33" s="728"/>
      <c r="B33" s="702"/>
      <c r="C33" s="702"/>
      <c r="D33" s="702"/>
      <c r="E33" s="702"/>
      <c r="F33" s="693"/>
      <c r="G33" s="693"/>
      <c r="H33" s="697"/>
      <c r="I33" s="693"/>
      <c r="J33" s="702"/>
      <c r="K33" s="729"/>
      <c r="L33" s="702"/>
      <c r="M33" s="693"/>
      <c r="N33" s="695"/>
      <c r="O33" s="695"/>
      <c r="P33" s="695"/>
      <c r="Q33" s="695"/>
      <c r="R33" s="696"/>
      <c r="S33" s="697"/>
      <c r="T33" s="697"/>
      <c r="U33" s="697"/>
      <c r="V33" s="697"/>
      <c r="W33" s="697"/>
      <c r="X33" s="697"/>
      <c r="Y33" s="697"/>
      <c r="Z33" s="697"/>
      <c r="AA33" s="697"/>
      <c r="AB33" s="697"/>
      <c r="AC33" s="697"/>
      <c r="AD33" s="697"/>
      <c r="AE33" s="697"/>
      <c r="AF33" s="697"/>
      <c r="AG33" s="697"/>
      <c r="AH33" s="697"/>
      <c r="AI33" s="732"/>
      <c r="AJ33" s="732"/>
      <c r="AK33" s="732"/>
      <c r="AL33" s="697"/>
      <c r="AM33" s="697"/>
      <c r="AN33" s="697"/>
      <c r="AO33" s="697"/>
      <c r="AP33" s="697"/>
      <c r="AQ33" s="697"/>
      <c r="AR33" s="697"/>
      <c r="AS33" s="697"/>
    </row>
    <row r="34" spans="1:45" s="699" customFormat="1" ht="9.6" customHeight="1" x14ac:dyDescent="0.25">
      <c r="A34" s="728"/>
      <c r="B34" s="693"/>
      <c r="C34" s="693"/>
      <c r="D34" s="693"/>
      <c r="E34" s="702"/>
      <c r="F34" s="693"/>
      <c r="G34" s="693"/>
      <c r="H34" s="693"/>
      <c r="I34" s="693"/>
      <c r="J34" s="702"/>
      <c r="K34" s="693"/>
      <c r="L34" s="693"/>
      <c r="M34" s="693"/>
      <c r="N34" s="695"/>
      <c r="O34" s="695"/>
      <c r="P34" s="695"/>
      <c r="Q34" s="695"/>
      <c r="R34" s="696"/>
      <c r="S34" s="697"/>
      <c r="T34" s="697"/>
      <c r="U34" s="697"/>
      <c r="V34" s="697"/>
      <c r="W34" s="697"/>
      <c r="X34" s="697"/>
      <c r="Y34" s="697"/>
      <c r="Z34" s="697"/>
      <c r="AA34" s="697"/>
      <c r="AB34" s="697"/>
      <c r="AC34" s="697"/>
      <c r="AD34" s="697"/>
      <c r="AE34" s="697"/>
      <c r="AF34" s="697"/>
      <c r="AG34" s="697"/>
      <c r="AH34" s="697"/>
      <c r="AI34" s="732"/>
      <c r="AJ34" s="732"/>
      <c r="AK34" s="732"/>
      <c r="AL34" s="697"/>
      <c r="AM34" s="697"/>
      <c r="AN34" s="697"/>
      <c r="AO34" s="697"/>
      <c r="AP34" s="697"/>
      <c r="AQ34" s="697"/>
      <c r="AR34" s="697"/>
      <c r="AS34" s="697"/>
    </row>
    <row r="35" spans="1:45" s="699" customFormat="1" ht="9.6" customHeight="1" x14ac:dyDescent="0.25">
      <c r="A35" s="728"/>
      <c r="B35" s="702"/>
      <c r="C35" s="702"/>
      <c r="D35" s="702"/>
      <c r="E35" s="702"/>
      <c r="F35" s="693"/>
      <c r="G35" s="693"/>
      <c r="H35" s="697"/>
      <c r="I35" s="729"/>
      <c r="J35" s="702"/>
      <c r="K35" s="693"/>
      <c r="L35" s="693"/>
      <c r="M35" s="693"/>
      <c r="N35" s="695"/>
      <c r="O35" s="695"/>
      <c r="P35" s="695"/>
      <c r="Q35" s="695"/>
      <c r="R35" s="696"/>
      <c r="S35" s="697"/>
      <c r="T35" s="697"/>
      <c r="U35" s="697"/>
      <c r="V35" s="697"/>
      <c r="W35" s="697"/>
      <c r="X35" s="697"/>
      <c r="Y35" s="697"/>
      <c r="Z35" s="697"/>
      <c r="AA35" s="697"/>
      <c r="AB35" s="697"/>
      <c r="AC35" s="697"/>
      <c r="AD35" s="697"/>
      <c r="AE35" s="697"/>
      <c r="AF35" s="697"/>
      <c r="AG35" s="697"/>
      <c r="AH35" s="697"/>
      <c r="AI35" s="732"/>
      <c r="AJ35" s="732"/>
      <c r="AK35" s="732"/>
      <c r="AL35" s="697"/>
      <c r="AM35" s="697"/>
      <c r="AN35" s="697"/>
      <c r="AO35" s="697"/>
      <c r="AP35" s="697"/>
      <c r="AQ35" s="697"/>
      <c r="AR35" s="697"/>
      <c r="AS35" s="697"/>
    </row>
    <row r="36" spans="1:45" s="699" customFormat="1" ht="9.6" customHeight="1" x14ac:dyDescent="0.25">
      <c r="A36" s="727"/>
      <c r="B36" s="693"/>
      <c r="C36" s="693"/>
      <c r="D36" s="693"/>
      <c r="E36" s="702"/>
      <c r="F36" s="693"/>
      <c r="G36" s="693"/>
      <c r="H36" s="693"/>
      <c r="I36" s="693"/>
      <c r="J36" s="702"/>
      <c r="K36" s="693"/>
      <c r="L36" s="693"/>
      <c r="M36" s="693"/>
      <c r="N36" s="693"/>
      <c r="O36" s="693"/>
      <c r="P36" s="693"/>
      <c r="Q36" s="695"/>
      <c r="R36" s="696"/>
      <c r="S36" s="697"/>
      <c r="T36" s="697"/>
      <c r="U36" s="697"/>
      <c r="V36" s="697"/>
      <c r="W36" s="697"/>
      <c r="X36" s="697"/>
      <c r="Y36" s="697"/>
      <c r="Z36" s="697"/>
      <c r="AA36" s="697"/>
      <c r="AB36" s="697"/>
      <c r="AC36" s="697"/>
      <c r="AD36" s="697"/>
      <c r="AE36" s="697"/>
      <c r="AF36" s="697"/>
      <c r="AG36" s="697"/>
      <c r="AH36" s="697"/>
      <c r="AI36" s="732"/>
      <c r="AJ36" s="732"/>
      <c r="AK36" s="732"/>
      <c r="AL36" s="697"/>
      <c r="AM36" s="697"/>
      <c r="AN36" s="697"/>
      <c r="AO36" s="697"/>
      <c r="AP36" s="697"/>
      <c r="AQ36" s="697"/>
      <c r="AR36" s="697"/>
      <c r="AS36" s="697"/>
    </row>
    <row r="37" spans="1:45" s="699" customFormat="1" ht="9.6" customHeight="1" x14ac:dyDescent="0.25">
      <c r="A37" s="728"/>
      <c r="B37" s="702"/>
      <c r="C37" s="702"/>
      <c r="D37" s="702"/>
      <c r="E37" s="702"/>
      <c r="F37" s="733"/>
      <c r="G37" s="733"/>
      <c r="H37" s="734"/>
      <c r="I37" s="692"/>
      <c r="J37" s="713"/>
      <c r="K37" s="692"/>
      <c r="L37" s="692"/>
      <c r="M37" s="692"/>
      <c r="N37" s="716"/>
      <c r="O37" s="716"/>
      <c r="P37" s="716"/>
      <c r="Q37" s="695"/>
      <c r="R37" s="696"/>
      <c r="S37" s="697"/>
      <c r="T37" s="697"/>
      <c r="U37" s="697"/>
      <c r="V37" s="697"/>
      <c r="W37" s="697"/>
      <c r="X37" s="697"/>
      <c r="Y37" s="697"/>
      <c r="Z37" s="697"/>
      <c r="AA37" s="697"/>
      <c r="AB37" s="697"/>
      <c r="AC37" s="697"/>
      <c r="AD37" s="697"/>
      <c r="AE37" s="697"/>
      <c r="AF37" s="697"/>
      <c r="AG37" s="697"/>
      <c r="AH37" s="697"/>
      <c r="AI37" s="732"/>
      <c r="AJ37" s="732"/>
      <c r="AK37" s="732"/>
      <c r="AL37" s="697"/>
      <c r="AM37" s="697"/>
      <c r="AN37" s="697"/>
      <c r="AO37" s="697"/>
      <c r="AP37" s="697"/>
      <c r="AQ37" s="697"/>
      <c r="AR37" s="697"/>
      <c r="AS37" s="697"/>
    </row>
    <row r="38" spans="1:45" s="699" customFormat="1" ht="9.6" customHeight="1" x14ac:dyDescent="0.25">
      <c r="A38" s="727"/>
      <c r="B38" s="693"/>
      <c r="C38" s="693"/>
      <c r="D38" s="693"/>
      <c r="E38" s="702"/>
      <c r="F38" s="693"/>
      <c r="G38" s="693"/>
      <c r="H38" s="693"/>
      <c r="I38" s="693"/>
      <c r="J38" s="702"/>
      <c r="K38" s="693"/>
      <c r="L38" s="693"/>
      <c r="M38" s="693"/>
      <c r="N38" s="695"/>
      <c r="O38" s="695"/>
      <c r="P38" s="695"/>
      <c r="Q38" s="695"/>
      <c r="R38" s="696"/>
      <c r="S38" s="697"/>
      <c r="T38" s="697"/>
      <c r="U38" s="697"/>
      <c r="V38" s="697"/>
      <c r="W38" s="697"/>
      <c r="X38" s="697"/>
      <c r="Y38" s="697"/>
      <c r="Z38" s="697"/>
      <c r="AA38" s="697"/>
      <c r="AB38" s="697"/>
      <c r="AC38" s="697"/>
      <c r="AD38" s="697"/>
      <c r="AE38" s="697"/>
      <c r="AF38" s="697"/>
      <c r="AG38" s="697"/>
      <c r="AH38" s="697"/>
      <c r="AI38" s="732"/>
      <c r="AJ38" s="732"/>
      <c r="AK38" s="732"/>
      <c r="AL38" s="697"/>
      <c r="AM38" s="697"/>
      <c r="AN38" s="697"/>
      <c r="AO38" s="697"/>
      <c r="AP38" s="697"/>
      <c r="AQ38" s="697"/>
      <c r="AR38" s="697"/>
      <c r="AS38" s="697"/>
    </row>
    <row r="39" spans="1:45" s="699" customFormat="1" ht="9.6" customHeight="1" x14ac:dyDescent="0.25">
      <c r="A39" s="728"/>
      <c r="B39" s="702"/>
      <c r="C39" s="702"/>
      <c r="D39" s="702"/>
      <c r="E39" s="702"/>
      <c r="F39" s="693"/>
      <c r="G39" s="693"/>
      <c r="H39" s="697"/>
      <c r="I39" s="729"/>
      <c r="J39" s="702"/>
      <c r="K39" s="693"/>
      <c r="L39" s="693"/>
      <c r="M39" s="693"/>
      <c r="N39" s="695"/>
      <c r="O39" s="695"/>
      <c r="P39" s="695"/>
      <c r="Q39" s="695"/>
      <c r="R39" s="696"/>
      <c r="S39" s="697"/>
      <c r="T39" s="697"/>
      <c r="U39" s="697"/>
      <c r="V39" s="697"/>
      <c r="W39" s="697"/>
      <c r="X39" s="697"/>
      <c r="Y39" s="697"/>
      <c r="Z39" s="697"/>
      <c r="AA39" s="697"/>
      <c r="AB39" s="697"/>
      <c r="AC39" s="697"/>
      <c r="AD39" s="697"/>
      <c r="AE39" s="697"/>
      <c r="AF39" s="697"/>
      <c r="AG39" s="697"/>
      <c r="AH39" s="697"/>
      <c r="AI39" s="732"/>
      <c r="AJ39" s="732"/>
      <c r="AK39" s="732"/>
      <c r="AL39" s="697"/>
      <c r="AM39" s="697"/>
      <c r="AN39" s="697"/>
      <c r="AO39" s="697"/>
      <c r="AP39" s="697"/>
      <c r="AQ39" s="697"/>
      <c r="AR39" s="697"/>
      <c r="AS39" s="697"/>
    </row>
    <row r="40" spans="1:45" s="699" customFormat="1" ht="9.6" customHeight="1" x14ac:dyDescent="0.25">
      <c r="A40" s="728"/>
      <c r="B40" s="693"/>
      <c r="C40" s="693"/>
      <c r="D40" s="693"/>
      <c r="E40" s="702"/>
      <c r="F40" s="693"/>
      <c r="G40" s="693"/>
      <c r="H40" s="693"/>
      <c r="I40" s="693"/>
      <c r="J40" s="702"/>
      <c r="K40" s="693"/>
      <c r="L40" s="730"/>
      <c r="M40" s="693"/>
      <c r="N40" s="695"/>
      <c r="O40" s="695"/>
      <c r="P40" s="695"/>
      <c r="Q40" s="695"/>
      <c r="R40" s="696"/>
      <c r="S40" s="697"/>
      <c r="T40" s="697"/>
      <c r="U40" s="697"/>
      <c r="V40" s="697"/>
      <c r="W40" s="697"/>
      <c r="X40" s="697"/>
      <c r="Y40" s="697"/>
      <c r="Z40" s="697"/>
      <c r="AA40" s="697"/>
      <c r="AB40" s="697"/>
      <c r="AC40" s="697"/>
      <c r="AD40" s="697"/>
      <c r="AE40" s="697"/>
      <c r="AF40" s="697"/>
      <c r="AG40" s="697"/>
      <c r="AH40" s="697"/>
      <c r="AI40" s="732"/>
      <c r="AJ40" s="732"/>
      <c r="AK40" s="732"/>
      <c r="AL40" s="697"/>
      <c r="AM40" s="697"/>
      <c r="AN40" s="697"/>
      <c r="AO40" s="697"/>
      <c r="AP40" s="697"/>
      <c r="AQ40" s="697"/>
      <c r="AR40" s="697"/>
      <c r="AS40" s="697"/>
    </row>
    <row r="41" spans="1:45" s="699" customFormat="1" ht="9.6" customHeight="1" x14ac:dyDescent="0.25">
      <c r="A41" s="728"/>
      <c r="B41" s="702"/>
      <c r="C41" s="702"/>
      <c r="D41" s="702"/>
      <c r="E41" s="702"/>
      <c r="F41" s="693"/>
      <c r="G41" s="693"/>
      <c r="H41" s="697"/>
      <c r="I41" s="693"/>
      <c r="J41" s="702"/>
      <c r="K41" s="729"/>
      <c r="L41" s="702"/>
      <c r="M41" s="693"/>
      <c r="N41" s="695"/>
      <c r="O41" s="695"/>
      <c r="P41" s="695"/>
      <c r="Q41" s="695"/>
      <c r="R41" s="696"/>
      <c r="S41" s="697"/>
      <c r="T41" s="697"/>
      <c r="U41" s="697"/>
      <c r="V41" s="697"/>
      <c r="W41" s="697"/>
      <c r="X41" s="697"/>
      <c r="Y41" s="697"/>
      <c r="Z41" s="697"/>
      <c r="AA41" s="697"/>
      <c r="AB41" s="697"/>
      <c r="AC41" s="697"/>
      <c r="AD41" s="697"/>
      <c r="AE41" s="697"/>
      <c r="AF41" s="697"/>
      <c r="AG41" s="697"/>
      <c r="AH41" s="697"/>
      <c r="AI41" s="732"/>
      <c r="AJ41" s="732"/>
      <c r="AK41" s="732"/>
      <c r="AL41" s="697"/>
      <c r="AM41" s="697"/>
      <c r="AN41" s="697"/>
      <c r="AO41" s="697"/>
      <c r="AP41" s="697"/>
      <c r="AQ41" s="697"/>
      <c r="AR41" s="697"/>
      <c r="AS41" s="697"/>
    </row>
    <row r="42" spans="1:45" s="699" customFormat="1" ht="9.6" customHeight="1" x14ac:dyDescent="0.25">
      <c r="A42" s="728"/>
      <c r="B42" s="693"/>
      <c r="C42" s="693"/>
      <c r="D42" s="693"/>
      <c r="E42" s="702"/>
      <c r="F42" s="693"/>
      <c r="G42" s="693"/>
      <c r="H42" s="693"/>
      <c r="I42" s="693"/>
      <c r="J42" s="702"/>
      <c r="K42" s="693"/>
      <c r="L42" s="693"/>
      <c r="M42" s="693"/>
      <c r="N42" s="695"/>
      <c r="O42" s="695"/>
      <c r="P42" s="695"/>
      <c r="Q42" s="695"/>
      <c r="R42" s="696"/>
      <c r="S42" s="731"/>
      <c r="T42" s="697"/>
      <c r="U42" s="697"/>
      <c r="V42" s="697"/>
      <c r="W42" s="697"/>
      <c r="X42" s="697"/>
      <c r="Y42" s="697"/>
      <c r="Z42" s="697"/>
      <c r="AA42" s="697"/>
      <c r="AB42" s="697"/>
      <c r="AC42" s="697"/>
      <c r="AD42" s="697"/>
      <c r="AE42" s="697"/>
      <c r="AF42" s="697"/>
      <c r="AG42" s="697"/>
      <c r="AH42" s="697"/>
      <c r="AI42" s="732"/>
      <c r="AJ42" s="732"/>
      <c r="AK42" s="732"/>
      <c r="AL42" s="697"/>
      <c r="AM42" s="697"/>
      <c r="AN42" s="697"/>
      <c r="AO42" s="697"/>
      <c r="AP42" s="697"/>
      <c r="AQ42" s="697"/>
      <c r="AR42" s="697"/>
      <c r="AS42" s="697"/>
    </row>
    <row r="43" spans="1:45" s="699" customFormat="1" ht="9.6" customHeight="1" x14ac:dyDescent="0.25">
      <c r="A43" s="728"/>
      <c r="B43" s="702"/>
      <c r="C43" s="702"/>
      <c r="D43" s="702"/>
      <c r="E43" s="702"/>
      <c r="F43" s="693"/>
      <c r="G43" s="693"/>
      <c r="H43" s="697"/>
      <c r="I43" s="729"/>
      <c r="J43" s="702"/>
      <c r="K43" s="693"/>
      <c r="L43" s="693"/>
      <c r="M43" s="693"/>
      <c r="N43" s="695"/>
      <c r="O43" s="695"/>
      <c r="P43" s="695"/>
      <c r="Q43" s="695"/>
      <c r="R43" s="696"/>
      <c r="S43" s="697"/>
      <c r="T43" s="697"/>
      <c r="U43" s="697"/>
      <c r="V43" s="697"/>
      <c r="W43" s="697"/>
      <c r="X43" s="697"/>
      <c r="Y43" s="697"/>
      <c r="Z43" s="697"/>
      <c r="AA43" s="697"/>
      <c r="AB43" s="697"/>
      <c r="AC43" s="697"/>
      <c r="AD43" s="697"/>
      <c r="AE43" s="697"/>
      <c r="AF43" s="697"/>
      <c r="AG43" s="697"/>
      <c r="AH43" s="697"/>
      <c r="AI43" s="732"/>
      <c r="AJ43" s="732"/>
      <c r="AK43" s="732"/>
      <c r="AL43" s="697"/>
      <c r="AM43" s="697"/>
      <c r="AN43" s="697"/>
      <c r="AO43" s="697"/>
      <c r="AP43" s="697"/>
      <c r="AQ43" s="697"/>
      <c r="AR43" s="697"/>
      <c r="AS43" s="697"/>
    </row>
    <row r="44" spans="1:45" s="699" customFormat="1" ht="9.6" customHeight="1" x14ac:dyDescent="0.25">
      <c r="A44" s="728"/>
      <c r="B44" s="693"/>
      <c r="C44" s="693"/>
      <c r="D44" s="693"/>
      <c r="E44" s="702"/>
      <c r="F44" s="693"/>
      <c r="G44" s="693"/>
      <c r="H44" s="693"/>
      <c r="I44" s="693"/>
      <c r="J44" s="702"/>
      <c r="K44" s="693"/>
      <c r="L44" s="693"/>
      <c r="M44" s="693"/>
      <c r="N44" s="695"/>
      <c r="O44" s="695"/>
      <c r="P44" s="695"/>
      <c r="Q44" s="695"/>
      <c r="R44" s="696"/>
      <c r="S44" s="697"/>
      <c r="T44" s="697"/>
      <c r="U44" s="697"/>
      <c r="V44" s="697"/>
      <c r="W44" s="697"/>
      <c r="X44" s="697"/>
      <c r="Y44" s="697"/>
      <c r="Z44" s="697"/>
      <c r="AA44" s="697"/>
      <c r="AB44" s="697"/>
      <c r="AC44" s="697"/>
      <c r="AD44" s="697"/>
      <c r="AE44" s="697"/>
      <c r="AF44" s="697"/>
      <c r="AG44" s="697"/>
      <c r="AH44" s="697"/>
      <c r="AI44" s="732"/>
      <c r="AJ44" s="732"/>
      <c r="AK44" s="732"/>
      <c r="AL44" s="697"/>
      <c r="AM44" s="697"/>
      <c r="AN44" s="697"/>
      <c r="AO44" s="697"/>
      <c r="AP44" s="697"/>
      <c r="AQ44" s="697"/>
      <c r="AR44" s="697"/>
      <c r="AS44" s="697"/>
    </row>
    <row r="45" spans="1:45" s="699" customFormat="1" ht="9.6" customHeight="1" x14ac:dyDescent="0.25">
      <c r="A45" s="728"/>
      <c r="B45" s="702"/>
      <c r="C45" s="702"/>
      <c r="D45" s="702"/>
      <c r="E45" s="702"/>
      <c r="F45" s="693"/>
      <c r="G45" s="693"/>
      <c r="H45" s="697"/>
      <c r="I45" s="693"/>
      <c r="J45" s="702"/>
      <c r="K45" s="693"/>
      <c r="L45" s="693"/>
      <c r="M45" s="729"/>
      <c r="N45" s="702"/>
      <c r="O45" s="693"/>
      <c r="P45" s="695"/>
      <c r="Q45" s="695"/>
      <c r="R45" s="696"/>
      <c r="S45" s="697"/>
      <c r="T45" s="697"/>
      <c r="U45" s="697"/>
      <c r="V45" s="697"/>
      <c r="W45" s="697"/>
      <c r="X45" s="697"/>
      <c r="Y45" s="697"/>
      <c r="Z45" s="697"/>
      <c r="AA45" s="697"/>
      <c r="AB45" s="697"/>
      <c r="AC45" s="697"/>
      <c r="AD45" s="697"/>
      <c r="AE45" s="697"/>
      <c r="AF45" s="697"/>
      <c r="AG45" s="697"/>
      <c r="AH45" s="697"/>
      <c r="AI45" s="732"/>
      <c r="AJ45" s="732"/>
      <c r="AK45" s="732"/>
      <c r="AL45" s="697"/>
      <c r="AM45" s="697"/>
      <c r="AN45" s="697"/>
      <c r="AO45" s="697"/>
      <c r="AP45" s="697"/>
      <c r="AQ45" s="697"/>
      <c r="AR45" s="697"/>
      <c r="AS45" s="697"/>
    </row>
    <row r="46" spans="1:45" s="699" customFormat="1" ht="9.6" customHeight="1" x14ac:dyDescent="0.25">
      <c r="A46" s="728"/>
      <c r="B46" s="693"/>
      <c r="C46" s="693"/>
      <c r="D46" s="693"/>
      <c r="E46" s="702"/>
      <c r="F46" s="693"/>
      <c r="G46" s="693"/>
      <c r="H46" s="693"/>
      <c r="I46" s="693"/>
      <c r="J46" s="702"/>
      <c r="K46" s="693"/>
      <c r="L46" s="693"/>
      <c r="M46" s="693"/>
      <c r="N46" s="695"/>
      <c r="O46" s="693"/>
      <c r="P46" s="695"/>
      <c r="Q46" s="695"/>
      <c r="R46" s="696"/>
      <c r="S46" s="697"/>
      <c r="T46" s="697"/>
      <c r="U46" s="697"/>
      <c r="V46" s="697"/>
      <c r="W46" s="697"/>
      <c r="X46" s="697"/>
      <c r="Y46" s="697"/>
      <c r="Z46" s="697"/>
      <c r="AA46" s="697"/>
      <c r="AB46" s="697"/>
      <c r="AC46" s="697"/>
      <c r="AD46" s="697"/>
      <c r="AE46" s="697"/>
      <c r="AF46" s="697"/>
      <c r="AG46" s="697"/>
      <c r="AH46" s="697"/>
      <c r="AI46" s="732"/>
      <c r="AJ46" s="732"/>
      <c r="AK46" s="732"/>
      <c r="AL46" s="697"/>
      <c r="AM46" s="697"/>
      <c r="AN46" s="697"/>
      <c r="AO46" s="697"/>
      <c r="AP46" s="697"/>
      <c r="AQ46" s="697"/>
      <c r="AR46" s="697"/>
      <c r="AS46" s="697"/>
    </row>
    <row r="47" spans="1:45" s="699" customFormat="1" ht="9.6" customHeight="1" x14ac:dyDescent="0.25">
      <c r="A47" s="728"/>
      <c r="B47" s="702"/>
      <c r="C47" s="702"/>
      <c r="D47" s="702"/>
      <c r="E47" s="702"/>
      <c r="F47" s="693"/>
      <c r="G47" s="693"/>
      <c r="H47" s="697"/>
      <c r="I47" s="729"/>
      <c r="J47" s="702"/>
      <c r="K47" s="693"/>
      <c r="L47" s="693"/>
      <c r="M47" s="693"/>
      <c r="N47" s="695"/>
      <c r="O47" s="695"/>
      <c r="P47" s="695"/>
      <c r="Q47" s="695"/>
      <c r="R47" s="696"/>
      <c r="S47" s="697"/>
      <c r="T47" s="697"/>
      <c r="U47" s="697"/>
      <c r="V47" s="697"/>
      <c r="W47" s="697"/>
      <c r="X47" s="697"/>
      <c r="Y47" s="697"/>
      <c r="Z47" s="697"/>
      <c r="AA47" s="697"/>
      <c r="AB47" s="697"/>
      <c r="AC47" s="697"/>
      <c r="AD47" s="697"/>
      <c r="AE47" s="697"/>
      <c r="AF47" s="697"/>
      <c r="AG47" s="697"/>
      <c r="AH47" s="697"/>
      <c r="AI47" s="732"/>
      <c r="AJ47" s="732"/>
      <c r="AK47" s="732"/>
      <c r="AL47" s="697"/>
      <c r="AM47" s="697"/>
      <c r="AN47" s="697"/>
      <c r="AO47" s="697"/>
      <c r="AP47" s="697"/>
      <c r="AQ47" s="697"/>
      <c r="AR47" s="697"/>
      <c r="AS47" s="697"/>
    </row>
    <row r="48" spans="1:45" s="699" customFormat="1" ht="9.6" customHeight="1" x14ac:dyDescent="0.25">
      <c r="A48" s="728"/>
      <c r="B48" s="693"/>
      <c r="C48" s="693"/>
      <c r="D48" s="693"/>
      <c r="E48" s="702"/>
      <c r="F48" s="693"/>
      <c r="G48" s="693"/>
      <c r="H48" s="693"/>
      <c r="I48" s="693"/>
      <c r="J48" s="702"/>
      <c r="K48" s="693"/>
      <c r="L48" s="730"/>
      <c r="M48" s="693"/>
      <c r="N48" s="695"/>
      <c r="O48" s="695"/>
      <c r="P48" s="695"/>
      <c r="Q48" s="695"/>
      <c r="R48" s="696"/>
      <c r="S48" s="697"/>
      <c r="T48" s="697"/>
      <c r="U48" s="697"/>
      <c r="V48" s="697"/>
      <c r="W48" s="697"/>
      <c r="X48" s="697"/>
      <c r="Y48" s="697"/>
      <c r="Z48" s="697"/>
      <c r="AA48" s="697"/>
      <c r="AB48" s="697"/>
      <c r="AC48" s="697"/>
      <c r="AD48" s="697"/>
      <c r="AE48" s="697"/>
      <c r="AF48" s="697"/>
      <c r="AG48" s="697"/>
      <c r="AH48" s="697"/>
      <c r="AI48" s="732"/>
      <c r="AJ48" s="732"/>
      <c r="AK48" s="732"/>
      <c r="AL48" s="697"/>
      <c r="AM48" s="697"/>
      <c r="AN48" s="697"/>
      <c r="AO48" s="697"/>
      <c r="AP48" s="697"/>
      <c r="AQ48" s="697"/>
      <c r="AR48" s="697"/>
      <c r="AS48" s="697"/>
    </row>
    <row r="49" spans="1:45" s="699" customFormat="1" ht="9.6" customHeight="1" x14ac:dyDescent="0.25">
      <c r="A49" s="728"/>
      <c r="B49" s="702"/>
      <c r="C49" s="702"/>
      <c r="D49" s="702"/>
      <c r="E49" s="702"/>
      <c r="F49" s="693"/>
      <c r="G49" s="693"/>
      <c r="H49" s="697"/>
      <c r="I49" s="693"/>
      <c r="J49" s="702"/>
      <c r="K49" s="729"/>
      <c r="L49" s="702"/>
      <c r="M49" s="693"/>
      <c r="N49" s="695"/>
      <c r="O49" s="695"/>
      <c r="P49" s="695"/>
      <c r="Q49" s="695"/>
      <c r="R49" s="696"/>
      <c r="S49" s="697"/>
      <c r="T49" s="697"/>
      <c r="U49" s="697"/>
      <c r="V49" s="697"/>
      <c r="W49" s="697"/>
      <c r="X49" s="697"/>
      <c r="Y49" s="697"/>
      <c r="Z49" s="697"/>
      <c r="AA49" s="697"/>
      <c r="AB49" s="697"/>
      <c r="AC49" s="697"/>
      <c r="AD49" s="697"/>
      <c r="AE49" s="697"/>
      <c r="AF49" s="697"/>
      <c r="AG49" s="697"/>
      <c r="AH49" s="697"/>
      <c r="AI49" s="732"/>
      <c r="AJ49" s="732"/>
      <c r="AK49" s="732"/>
      <c r="AL49" s="697"/>
      <c r="AM49" s="697"/>
      <c r="AN49" s="697"/>
      <c r="AO49" s="697"/>
      <c r="AP49" s="697"/>
      <c r="AQ49" s="697"/>
      <c r="AR49" s="697"/>
      <c r="AS49" s="697"/>
    </row>
    <row r="50" spans="1:45" s="699" customFormat="1" ht="9.6" customHeight="1" x14ac:dyDescent="0.25">
      <c r="A50" s="728"/>
      <c r="B50" s="693"/>
      <c r="C50" s="693"/>
      <c r="D50" s="693"/>
      <c r="E50" s="702"/>
      <c r="F50" s="693"/>
      <c r="G50" s="693"/>
      <c r="H50" s="693"/>
      <c r="I50" s="693"/>
      <c r="J50" s="702"/>
      <c r="K50" s="693"/>
      <c r="L50" s="693"/>
      <c r="M50" s="693"/>
      <c r="N50" s="695"/>
      <c r="O50" s="695"/>
      <c r="P50" s="695"/>
      <c r="Q50" s="695"/>
      <c r="R50" s="696"/>
      <c r="S50" s="697"/>
      <c r="T50" s="697"/>
      <c r="U50" s="697"/>
      <c r="V50" s="697"/>
      <c r="W50" s="697"/>
      <c r="X50" s="697"/>
      <c r="Y50" s="697"/>
      <c r="Z50" s="697"/>
      <c r="AA50" s="697"/>
      <c r="AB50" s="697"/>
      <c r="AC50" s="697"/>
      <c r="AD50" s="697"/>
      <c r="AE50" s="697"/>
      <c r="AF50" s="697"/>
      <c r="AG50" s="697"/>
      <c r="AH50" s="697"/>
      <c r="AI50" s="732"/>
      <c r="AJ50" s="732"/>
      <c r="AK50" s="732"/>
      <c r="AL50" s="697"/>
      <c r="AM50" s="697"/>
      <c r="AN50" s="697"/>
      <c r="AO50" s="697"/>
      <c r="AP50" s="697"/>
      <c r="AQ50" s="697"/>
      <c r="AR50" s="697"/>
      <c r="AS50" s="697"/>
    </row>
    <row r="51" spans="1:45" s="699" customFormat="1" ht="9.6" customHeight="1" x14ac:dyDescent="0.25">
      <c r="A51" s="728"/>
      <c r="B51" s="702"/>
      <c r="C51" s="702"/>
      <c r="D51" s="702"/>
      <c r="E51" s="702"/>
      <c r="F51" s="693"/>
      <c r="G51" s="693"/>
      <c r="H51" s="697"/>
      <c r="I51" s="729"/>
      <c r="J51" s="702"/>
      <c r="K51" s="693"/>
      <c r="L51" s="693"/>
      <c r="M51" s="693"/>
      <c r="N51" s="695"/>
      <c r="O51" s="695"/>
      <c r="P51" s="695"/>
      <c r="Q51" s="695"/>
      <c r="R51" s="696"/>
      <c r="S51" s="697"/>
      <c r="T51" s="697"/>
      <c r="U51" s="697"/>
      <c r="V51" s="697"/>
      <c r="W51" s="697"/>
      <c r="X51" s="697"/>
      <c r="Y51" s="697"/>
      <c r="Z51" s="697"/>
      <c r="AA51" s="697"/>
      <c r="AB51" s="697"/>
      <c r="AC51" s="697"/>
      <c r="AD51" s="697"/>
      <c r="AE51" s="697"/>
      <c r="AF51" s="697"/>
      <c r="AG51" s="697"/>
      <c r="AH51" s="697"/>
      <c r="AI51" s="732"/>
      <c r="AJ51" s="732"/>
      <c r="AK51" s="732"/>
      <c r="AL51" s="697"/>
      <c r="AM51" s="697"/>
      <c r="AN51" s="697"/>
      <c r="AO51" s="697"/>
      <c r="AP51" s="697"/>
      <c r="AQ51" s="697"/>
      <c r="AR51" s="697"/>
      <c r="AS51" s="697"/>
    </row>
    <row r="52" spans="1:45" s="699" customFormat="1" ht="9.6" customHeight="1" x14ac:dyDescent="0.25">
      <c r="A52" s="727"/>
      <c r="B52" s="693"/>
      <c r="C52" s="693"/>
      <c r="D52" s="693"/>
      <c r="E52" s="702"/>
      <c r="F52" s="735"/>
      <c r="G52" s="735"/>
      <c r="H52" s="735"/>
      <c r="I52" s="735"/>
      <c r="J52" s="702"/>
      <c r="K52" s="693"/>
      <c r="L52" s="693"/>
      <c r="M52" s="693"/>
      <c r="N52" s="693"/>
      <c r="O52" s="693"/>
      <c r="P52" s="693"/>
      <c r="Q52" s="695"/>
      <c r="R52" s="696"/>
      <c r="S52" s="697"/>
      <c r="T52" s="697"/>
      <c r="U52" s="697"/>
      <c r="V52" s="697"/>
      <c r="W52" s="697"/>
      <c r="X52" s="697"/>
      <c r="Y52" s="697"/>
      <c r="Z52" s="697"/>
      <c r="AA52" s="697"/>
      <c r="AB52" s="697"/>
      <c r="AC52" s="697"/>
      <c r="AD52" s="697"/>
      <c r="AE52" s="697"/>
      <c r="AF52" s="697"/>
      <c r="AG52" s="697"/>
      <c r="AH52" s="697"/>
      <c r="AI52" s="732"/>
      <c r="AJ52" s="732"/>
      <c r="AK52" s="732"/>
      <c r="AL52" s="697"/>
      <c r="AM52" s="697"/>
      <c r="AN52" s="697"/>
      <c r="AO52" s="697"/>
      <c r="AP52" s="697"/>
      <c r="AQ52" s="697"/>
      <c r="AR52" s="697"/>
      <c r="AS52" s="697"/>
    </row>
    <row r="53" spans="1:45" s="603" customFormat="1" ht="6.75" customHeight="1" x14ac:dyDescent="0.25">
      <c r="A53" s="736"/>
      <c r="B53" s="736"/>
      <c r="C53" s="736"/>
      <c r="D53" s="736"/>
      <c r="E53" s="736"/>
      <c r="F53" s="737"/>
      <c r="G53" s="737"/>
      <c r="H53" s="737"/>
      <c r="I53" s="737"/>
      <c r="J53" s="738"/>
      <c r="K53" s="739"/>
      <c r="L53" s="740"/>
      <c r="M53" s="739"/>
      <c r="N53" s="740"/>
      <c r="O53" s="739"/>
      <c r="P53" s="740"/>
      <c r="Q53" s="739"/>
      <c r="R53" s="740"/>
      <c r="S53" s="732"/>
      <c r="T53" s="732"/>
      <c r="U53" s="732"/>
      <c r="V53" s="732"/>
      <c r="W53" s="732"/>
      <c r="X53" s="732"/>
      <c r="Y53" s="732"/>
      <c r="Z53" s="732"/>
      <c r="AA53" s="732"/>
      <c r="AB53" s="732"/>
      <c r="AC53" s="732"/>
      <c r="AD53" s="732"/>
      <c r="AE53" s="732"/>
      <c r="AF53" s="732"/>
      <c r="AG53" s="732"/>
      <c r="AH53" s="732"/>
      <c r="AI53" s="732"/>
      <c r="AJ53" s="732"/>
      <c r="AK53" s="732"/>
      <c r="AL53" s="732"/>
      <c r="AM53" s="732"/>
      <c r="AN53" s="732"/>
      <c r="AO53" s="732"/>
      <c r="AP53" s="732"/>
      <c r="AQ53" s="732"/>
      <c r="AR53" s="732"/>
      <c r="AS53" s="732"/>
    </row>
    <row r="54" spans="1:45" s="749" customFormat="1" ht="10.5" customHeight="1" x14ac:dyDescent="0.25">
      <c r="A54" s="520" t="s">
        <v>43</v>
      </c>
      <c r="B54" s="521"/>
      <c r="C54" s="521"/>
      <c r="D54" s="522"/>
      <c r="E54" s="741" t="s">
        <v>4</v>
      </c>
      <c r="F54" s="524" t="s">
        <v>45</v>
      </c>
      <c r="G54" s="741"/>
      <c r="H54" s="742"/>
      <c r="I54" s="743"/>
      <c r="J54" s="741" t="s">
        <v>4</v>
      </c>
      <c r="K54" s="524" t="s">
        <v>54</v>
      </c>
      <c r="L54" s="744"/>
      <c r="M54" s="524" t="s">
        <v>55</v>
      </c>
      <c r="N54" s="745"/>
      <c r="O54" s="746" t="s">
        <v>56</v>
      </c>
      <c r="P54" s="746"/>
      <c r="Q54" s="747"/>
      <c r="R54" s="748"/>
      <c r="T54" s="535"/>
      <c r="U54" s="535"/>
      <c r="V54" s="535"/>
      <c r="W54" s="535"/>
      <c r="X54" s="535"/>
      <c r="Y54" s="535"/>
      <c r="Z54" s="535"/>
      <c r="AA54" s="535"/>
      <c r="AB54" s="535"/>
      <c r="AC54" s="535"/>
      <c r="AD54" s="535"/>
      <c r="AE54" s="535"/>
      <c r="AF54" s="535"/>
      <c r="AG54" s="535"/>
      <c r="AH54" s="535"/>
      <c r="AI54" s="750"/>
      <c r="AJ54" s="750"/>
      <c r="AK54" s="750"/>
      <c r="AL54" s="535"/>
      <c r="AM54" s="535"/>
      <c r="AN54" s="535"/>
      <c r="AO54" s="535"/>
      <c r="AP54" s="535"/>
      <c r="AQ54" s="535"/>
      <c r="AR54" s="535"/>
      <c r="AS54" s="535"/>
    </row>
    <row r="55" spans="1:45" s="749" customFormat="1" ht="9" customHeight="1" x14ac:dyDescent="0.25">
      <c r="A55" s="531" t="s">
        <v>44</v>
      </c>
      <c r="B55" s="532"/>
      <c r="C55" s="751"/>
      <c r="D55" s="533"/>
      <c r="E55" s="752">
        <v>1</v>
      </c>
      <c r="F55" s="535" t="str">
        <f>IF(E55&gt;$R$62,,UPPER(VLOOKUP(E55,'F VIGASZ ELO'!$A$7:$Q$134,2)))</f>
        <v>HALÁSZY TAMÁS</v>
      </c>
      <c r="G55" s="752"/>
      <c r="H55" s="535"/>
      <c r="I55" s="551"/>
      <c r="J55" s="562" t="s">
        <v>5</v>
      </c>
      <c r="K55" s="549"/>
      <c r="L55" s="550"/>
      <c r="M55" s="549"/>
      <c r="N55" s="753"/>
      <c r="O55" s="539" t="s">
        <v>46</v>
      </c>
      <c r="P55" s="754"/>
      <c r="Q55" s="754"/>
      <c r="R55" s="753"/>
      <c r="T55" s="535"/>
      <c r="U55" s="535"/>
      <c r="V55" s="535"/>
      <c r="W55" s="535"/>
      <c r="X55" s="535"/>
      <c r="Y55" s="535"/>
      <c r="Z55" s="535"/>
      <c r="AA55" s="535"/>
      <c r="AB55" s="535"/>
      <c r="AC55" s="535"/>
      <c r="AD55" s="535"/>
      <c r="AE55" s="535"/>
      <c r="AF55" s="535"/>
      <c r="AG55" s="535"/>
      <c r="AH55" s="535"/>
      <c r="AI55" s="750"/>
      <c r="AJ55" s="750"/>
      <c r="AK55" s="750"/>
      <c r="AL55" s="535"/>
      <c r="AM55" s="535"/>
      <c r="AN55" s="535"/>
      <c r="AO55" s="535"/>
      <c r="AP55" s="535"/>
      <c r="AQ55" s="535"/>
      <c r="AR55" s="535"/>
      <c r="AS55" s="535"/>
    </row>
    <row r="56" spans="1:45" s="749" customFormat="1" ht="9" customHeight="1" x14ac:dyDescent="0.25">
      <c r="A56" s="544" t="s">
        <v>53</v>
      </c>
      <c r="B56" s="545"/>
      <c r="C56" s="755"/>
      <c r="D56" s="546"/>
      <c r="E56" s="752">
        <v>2</v>
      </c>
      <c r="F56" s="535" t="str">
        <f>IF(E56&gt;$R$62,,UPPER(VLOOKUP(E56,'F VIGASZ ELO'!$A$7:$Q$134,2)))</f>
        <v>BENYOVSZKY ZSOMBOR</v>
      </c>
      <c r="G56" s="752"/>
      <c r="H56" s="535"/>
      <c r="I56" s="551"/>
      <c r="J56" s="562" t="s">
        <v>6</v>
      </c>
      <c r="K56" s="549"/>
      <c r="L56" s="550"/>
      <c r="M56" s="549"/>
      <c r="N56" s="753"/>
      <c r="O56" s="575"/>
      <c r="P56" s="577"/>
      <c r="Q56" s="545"/>
      <c r="R56" s="756"/>
      <c r="T56" s="535"/>
      <c r="U56" s="535"/>
      <c r="V56" s="535"/>
      <c r="W56" s="535"/>
      <c r="X56" s="535"/>
      <c r="Y56" s="535"/>
      <c r="Z56" s="535"/>
      <c r="AA56" s="535"/>
      <c r="AB56" s="535"/>
      <c r="AC56" s="535"/>
      <c r="AD56" s="535"/>
      <c r="AE56" s="535"/>
      <c r="AF56" s="535"/>
      <c r="AG56" s="535"/>
      <c r="AH56" s="535"/>
      <c r="AI56" s="750"/>
      <c r="AJ56" s="750"/>
      <c r="AK56" s="750"/>
      <c r="AL56" s="535"/>
      <c r="AM56" s="535"/>
      <c r="AN56" s="535"/>
      <c r="AO56" s="535"/>
      <c r="AP56" s="535"/>
      <c r="AQ56" s="535"/>
      <c r="AR56" s="535"/>
      <c r="AS56" s="535"/>
    </row>
    <row r="57" spans="1:45" s="749" customFormat="1" ht="9" customHeight="1" x14ac:dyDescent="0.25">
      <c r="A57" s="555"/>
      <c r="B57" s="556"/>
      <c r="C57" s="757"/>
      <c r="D57" s="557"/>
      <c r="E57" s="752"/>
      <c r="F57" s="535"/>
      <c r="G57" s="752"/>
      <c r="H57" s="535"/>
      <c r="I57" s="551"/>
      <c r="J57" s="562" t="s">
        <v>7</v>
      </c>
      <c r="K57" s="549"/>
      <c r="L57" s="550"/>
      <c r="M57" s="549"/>
      <c r="N57" s="753"/>
      <c r="O57" s="539" t="s">
        <v>47</v>
      </c>
      <c r="P57" s="754"/>
      <c r="Q57" s="754"/>
      <c r="R57" s="753"/>
      <c r="T57" s="535"/>
      <c r="U57" s="535"/>
      <c r="V57" s="535"/>
      <c r="W57" s="535"/>
      <c r="X57" s="535"/>
      <c r="Y57" s="535"/>
      <c r="Z57" s="535"/>
      <c r="AA57" s="535"/>
      <c r="AB57" s="535"/>
      <c r="AC57" s="535"/>
      <c r="AD57" s="535"/>
      <c r="AE57" s="535"/>
      <c r="AF57" s="535"/>
      <c r="AG57" s="535"/>
      <c r="AH57" s="535"/>
      <c r="AI57" s="750"/>
      <c r="AJ57" s="750"/>
      <c r="AK57" s="750"/>
      <c r="AL57" s="535"/>
      <c r="AM57" s="535"/>
      <c r="AN57" s="535"/>
      <c r="AO57" s="535"/>
      <c r="AP57" s="535"/>
      <c r="AQ57" s="535"/>
      <c r="AR57" s="535"/>
      <c r="AS57" s="535"/>
    </row>
    <row r="58" spans="1:45" s="749" customFormat="1" ht="9" customHeight="1" x14ac:dyDescent="0.25">
      <c r="A58" s="558"/>
      <c r="B58" s="559"/>
      <c r="C58" s="559"/>
      <c r="D58" s="560"/>
      <c r="E58" s="752"/>
      <c r="F58" s="535"/>
      <c r="G58" s="752"/>
      <c r="H58" s="535"/>
      <c r="I58" s="551"/>
      <c r="J58" s="562" t="s">
        <v>8</v>
      </c>
      <c r="K58" s="549"/>
      <c r="L58" s="550"/>
      <c r="M58" s="549"/>
      <c r="N58" s="753"/>
      <c r="O58" s="549"/>
      <c r="P58" s="550"/>
      <c r="Q58" s="549"/>
      <c r="R58" s="753"/>
      <c r="T58" s="535"/>
      <c r="U58" s="535"/>
      <c r="V58" s="535"/>
      <c r="W58" s="535"/>
      <c r="X58" s="535"/>
      <c r="Y58" s="535"/>
      <c r="Z58" s="535"/>
      <c r="AA58" s="535"/>
      <c r="AB58" s="535"/>
      <c r="AC58" s="535"/>
      <c r="AD58" s="535"/>
      <c r="AE58" s="535"/>
      <c r="AF58" s="535"/>
      <c r="AG58" s="535"/>
      <c r="AH58" s="535"/>
      <c r="AI58" s="750"/>
      <c r="AJ58" s="750"/>
      <c r="AK58" s="750"/>
      <c r="AL58" s="535"/>
      <c r="AM58" s="535"/>
      <c r="AN58" s="535"/>
      <c r="AO58" s="535"/>
      <c r="AP58" s="535"/>
      <c r="AQ58" s="535"/>
      <c r="AR58" s="535"/>
      <c r="AS58" s="535"/>
    </row>
    <row r="59" spans="1:45" s="749" customFormat="1" ht="9" customHeight="1" x14ac:dyDescent="0.25">
      <c r="A59" s="565"/>
      <c r="B59" s="566"/>
      <c r="C59" s="566"/>
      <c r="D59" s="567"/>
      <c r="E59" s="752"/>
      <c r="F59" s="535"/>
      <c r="G59" s="752"/>
      <c r="H59" s="535"/>
      <c r="I59" s="551"/>
      <c r="J59" s="562" t="s">
        <v>9</v>
      </c>
      <c r="K59" s="549"/>
      <c r="L59" s="550"/>
      <c r="M59" s="549"/>
      <c r="N59" s="753"/>
      <c r="O59" s="545"/>
      <c r="P59" s="577"/>
      <c r="Q59" s="545"/>
      <c r="R59" s="756"/>
      <c r="T59" s="535"/>
      <c r="U59" s="535"/>
      <c r="V59" s="535"/>
      <c r="W59" s="535"/>
      <c r="X59" s="535"/>
      <c r="Y59" s="535"/>
      <c r="Z59" s="535"/>
      <c r="AA59" s="535"/>
      <c r="AB59" s="535"/>
      <c r="AC59" s="535"/>
      <c r="AD59" s="535"/>
      <c r="AE59" s="535"/>
      <c r="AF59" s="535"/>
      <c r="AG59" s="535"/>
      <c r="AH59" s="535"/>
      <c r="AI59" s="750"/>
      <c r="AJ59" s="750"/>
      <c r="AK59" s="750"/>
      <c r="AL59" s="535"/>
      <c r="AM59" s="535"/>
      <c r="AN59" s="535"/>
      <c r="AO59" s="535"/>
      <c r="AP59" s="535"/>
      <c r="AQ59" s="535"/>
      <c r="AR59" s="535"/>
      <c r="AS59" s="535"/>
    </row>
    <row r="60" spans="1:45" s="749" customFormat="1" ht="9" customHeight="1" x14ac:dyDescent="0.25">
      <c r="A60" s="568"/>
      <c r="B60" s="569"/>
      <c r="C60" s="559"/>
      <c r="D60" s="560"/>
      <c r="E60" s="752"/>
      <c r="F60" s="535"/>
      <c r="G60" s="752"/>
      <c r="H60" s="535"/>
      <c r="I60" s="551"/>
      <c r="J60" s="562" t="s">
        <v>10</v>
      </c>
      <c r="K60" s="549"/>
      <c r="L60" s="550"/>
      <c r="M60" s="549"/>
      <c r="N60" s="753"/>
      <c r="O60" s="539" t="s">
        <v>33</v>
      </c>
      <c r="P60" s="754"/>
      <c r="Q60" s="754"/>
      <c r="R60" s="753"/>
      <c r="T60" s="535"/>
      <c r="U60" s="535"/>
      <c r="V60" s="535"/>
      <c r="W60" s="535"/>
      <c r="X60" s="535"/>
      <c r="Y60" s="535"/>
      <c r="Z60" s="535"/>
      <c r="AA60" s="535"/>
      <c r="AB60" s="535"/>
      <c r="AC60" s="535"/>
      <c r="AD60" s="535"/>
      <c r="AE60" s="535"/>
      <c r="AF60" s="535"/>
      <c r="AG60" s="535"/>
      <c r="AH60" s="535"/>
      <c r="AI60" s="750"/>
      <c r="AJ60" s="750"/>
      <c r="AK60" s="750"/>
      <c r="AL60" s="535"/>
      <c r="AM60" s="535"/>
      <c r="AN60" s="535"/>
      <c r="AO60" s="535"/>
      <c r="AP60" s="535"/>
      <c r="AQ60" s="535"/>
      <c r="AR60" s="535"/>
      <c r="AS60" s="535"/>
    </row>
    <row r="61" spans="1:45" s="749" customFormat="1" ht="9" customHeight="1" x14ac:dyDescent="0.25">
      <c r="A61" s="568"/>
      <c r="B61" s="569"/>
      <c r="C61" s="758"/>
      <c r="D61" s="570"/>
      <c r="E61" s="752"/>
      <c r="F61" s="535"/>
      <c r="G61" s="752"/>
      <c r="H61" s="535"/>
      <c r="I61" s="551"/>
      <c r="J61" s="562" t="s">
        <v>11</v>
      </c>
      <c r="K61" s="549"/>
      <c r="L61" s="550"/>
      <c r="M61" s="549"/>
      <c r="N61" s="753"/>
      <c r="O61" s="549"/>
      <c r="P61" s="550"/>
      <c r="Q61" s="549"/>
      <c r="R61" s="753"/>
      <c r="T61" s="535"/>
      <c r="U61" s="535"/>
      <c r="V61" s="535"/>
      <c r="W61" s="535"/>
      <c r="X61" s="535"/>
      <c r="Y61" s="535"/>
      <c r="Z61" s="535"/>
      <c r="AA61" s="535"/>
      <c r="AB61" s="535"/>
      <c r="AC61" s="535"/>
      <c r="AD61" s="535"/>
      <c r="AE61" s="535"/>
      <c r="AF61" s="535"/>
      <c r="AG61" s="535"/>
      <c r="AH61" s="535"/>
      <c r="AI61" s="750"/>
      <c r="AJ61" s="750"/>
      <c r="AK61" s="750"/>
      <c r="AL61" s="535"/>
      <c r="AM61" s="535"/>
      <c r="AN61" s="535"/>
      <c r="AO61" s="535"/>
      <c r="AP61" s="535"/>
      <c r="AQ61" s="535"/>
      <c r="AR61" s="535"/>
      <c r="AS61" s="535"/>
    </row>
    <row r="62" spans="1:45" s="749" customFormat="1" ht="9" customHeight="1" x14ac:dyDescent="0.25">
      <c r="A62" s="571"/>
      <c r="B62" s="572"/>
      <c r="C62" s="759"/>
      <c r="D62" s="573"/>
      <c r="E62" s="760"/>
      <c r="F62" s="575"/>
      <c r="G62" s="760"/>
      <c r="H62" s="575"/>
      <c r="I62" s="578"/>
      <c r="J62" s="761" t="s">
        <v>12</v>
      </c>
      <c r="K62" s="545"/>
      <c r="L62" s="577"/>
      <c r="M62" s="545"/>
      <c r="N62" s="756"/>
      <c r="O62" s="545">
        <f>R4</f>
        <v>0</v>
      </c>
      <c r="P62" s="577"/>
      <c r="Q62" s="545"/>
      <c r="R62" s="762">
        <f>MIN(4,'F VIGASZ ELO'!Q5)</f>
        <v>4</v>
      </c>
      <c r="T62" s="535"/>
      <c r="U62" s="535"/>
      <c r="V62" s="535"/>
      <c r="W62" s="535"/>
      <c r="X62" s="535"/>
      <c r="Y62" s="535"/>
      <c r="Z62" s="535"/>
      <c r="AA62" s="535"/>
      <c r="AB62" s="535"/>
      <c r="AC62" s="535"/>
      <c r="AD62" s="535"/>
      <c r="AE62" s="535"/>
      <c r="AF62" s="535"/>
      <c r="AG62" s="535"/>
      <c r="AH62" s="535"/>
      <c r="AI62" s="750"/>
      <c r="AJ62" s="750"/>
      <c r="AK62" s="750"/>
      <c r="AL62" s="535"/>
      <c r="AM62" s="535"/>
      <c r="AN62" s="535"/>
      <c r="AO62" s="535"/>
      <c r="AP62" s="535"/>
      <c r="AQ62" s="535"/>
      <c r="AR62" s="535"/>
      <c r="AS62" s="535"/>
    </row>
    <row r="63" spans="1:45" x14ac:dyDescent="0.25">
      <c r="T63" s="508"/>
      <c r="U63" s="508"/>
      <c r="V63" s="508"/>
      <c r="W63" s="508"/>
      <c r="X63" s="508"/>
      <c r="Y63" s="508"/>
      <c r="Z63" s="508"/>
      <c r="AA63" s="508"/>
      <c r="AB63" s="508"/>
      <c r="AC63" s="508"/>
      <c r="AD63" s="508"/>
      <c r="AE63" s="508"/>
      <c r="AF63" s="508"/>
      <c r="AG63" s="508"/>
      <c r="AH63" s="508"/>
      <c r="AL63" s="508"/>
      <c r="AM63" s="508"/>
      <c r="AN63" s="508"/>
      <c r="AO63" s="508"/>
      <c r="AP63" s="508"/>
      <c r="AQ63" s="508"/>
      <c r="AR63" s="508"/>
      <c r="AS63" s="508"/>
    </row>
    <row r="64" spans="1:45" x14ac:dyDescent="0.25">
      <c r="T64" s="508"/>
      <c r="U64" s="508"/>
      <c r="V64" s="508"/>
      <c r="W64" s="508"/>
      <c r="X64" s="508"/>
      <c r="Y64" s="508"/>
      <c r="Z64" s="508"/>
      <c r="AA64" s="508"/>
      <c r="AB64" s="508"/>
      <c r="AC64" s="508"/>
      <c r="AD64" s="508"/>
      <c r="AE64" s="508"/>
      <c r="AF64" s="508"/>
      <c r="AG64" s="508"/>
      <c r="AH64" s="508"/>
      <c r="AL64" s="508"/>
      <c r="AM64" s="508"/>
      <c r="AN64" s="508"/>
      <c r="AO64" s="508"/>
      <c r="AP64" s="508"/>
      <c r="AQ64" s="508"/>
      <c r="AR64" s="508"/>
      <c r="AS64" s="508"/>
    </row>
    <row r="65" spans="20:45" x14ac:dyDescent="0.25">
      <c r="T65" s="508"/>
      <c r="U65" s="508"/>
      <c r="V65" s="508"/>
      <c r="W65" s="508"/>
      <c r="X65" s="508"/>
      <c r="Y65" s="508"/>
      <c r="Z65" s="508"/>
      <c r="AA65" s="508"/>
      <c r="AB65" s="508"/>
      <c r="AC65" s="508"/>
      <c r="AD65" s="508"/>
      <c r="AE65" s="508"/>
      <c r="AF65" s="508"/>
      <c r="AG65" s="508"/>
      <c r="AH65" s="508"/>
      <c r="AL65" s="508"/>
      <c r="AM65" s="508"/>
      <c r="AN65" s="508"/>
      <c r="AO65" s="508"/>
      <c r="AP65" s="508"/>
      <c r="AQ65" s="508"/>
      <c r="AR65" s="508"/>
      <c r="AS65" s="508"/>
    </row>
    <row r="66" spans="20:45" x14ac:dyDescent="0.25">
      <c r="T66" s="508"/>
      <c r="U66" s="508"/>
      <c r="V66" s="508"/>
      <c r="W66" s="508"/>
      <c r="X66" s="508"/>
      <c r="Y66" s="508"/>
      <c r="Z66" s="508"/>
      <c r="AA66" s="508"/>
      <c r="AB66" s="508"/>
      <c r="AC66" s="508"/>
      <c r="AD66" s="508"/>
      <c r="AE66" s="508"/>
      <c r="AF66" s="508"/>
      <c r="AG66" s="508"/>
      <c r="AH66" s="508"/>
      <c r="AL66" s="508"/>
      <c r="AM66" s="508"/>
      <c r="AN66" s="508"/>
      <c r="AO66" s="508"/>
      <c r="AP66" s="508"/>
      <c r="AQ66" s="508"/>
      <c r="AR66" s="508"/>
      <c r="AS66" s="508"/>
    </row>
    <row r="67" spans="20:45" x14ac:dyDescent="0.25">
      <c r="T67" s="508"/>
      <c r="U67" s="508"/>
      <c r="V67" s="508"/>
      <c r="W67" s="508"/>
      <c r="X67" s="508"/>
      <c r="Y67" s="508"/>
      <c r="Z67" s="508"/>
      <c r="AA67" s="508"/>
      <c r="AB67" s="508"/>
      <c r="AC67" s="508"/>
      <c r="AD67" s="508"/>
      <c r="AE67" s="508"/>
      <c r="AF67" s="508"/>
      <c r="AG67" s="508"/>
      <c r="AH67" s="508"/>
      <c r="AL67" s="508"/>
      <c r="AM67" s="508"/>
      <c r="AN67" s="508"/>
      <c r="AO67" s="508"/>
      <c r="AP67" s="508"/>
      <c r="AQ67" s="508"/>
      <c r="AR67" s="508"/>
      <c r="AS67" s="508"/>
    </row>
    <row r="68" spans="20:45" x14ac:dyDescent="0.25">
      <c r="T68" s="508"/>
      <c r="U68" s="508"/>
      <c r="V68" s="508"/>
      <c r="W68" s="508"/>
      <c r="X68" s="508"/>
      <c r="Y68" s="508"/>
      <c r="Z68" s="508"/>
      <c r="AA68" s="508"/>
      <c r="AB68" s="508"/>
      <c r="AC68" s="508"/>
      <c r="AD68" s="508"/>
      <c r="AE68" s="508"/>
      <c r="AF68" s="508"/>
      <c r="AG68" s="508"/>
      <c r="AH68" s="508"/>
      <c r="AL68" s="508"/>
      <c r="AM68" s="508"/>
      <c r="AN68" s="508"/>
      <c r="AO68" s="508"/>
      <c r="AP68" s="508"/>
      <c r="AQ68" s="508"/>
      <c r="AR68" s="508"/>
      <c r="AS68" s="508"/>
    </row>
    <row r="69" spans="20:45" x14ac:dyDescent="0.25">
      <c r="T69" s="508"/>
      <c r="U69" s="508"/>
      <c r="V69" s="508"/>
      <c r="W69" s="508"/>
      <c r="X69" s="508"/>
      <c r="Y69" s="508"/>
      <c r="Z69" s="508"/>
      <c r="AA69" s="508"/>
      <c r="AB69" s="508"/>
      <c r="AC69" s="508"/>
      <c r="AD69" s="508"/>
      <c r="AE69" s="508"/>
      <c r="AF69" s="508"/>
      <c r="AG69" s="508"/>
      <c r="AH69" s="508"/>
      <c r="AL69" s="508"/>
      <c r="AM69" s="508"/>
      <c r="AN69" s="508"/>
      <c r="AO69" s="508"/>
      <c r="AP69" s="508"/>
      <c r="AQ69" s="508"/>
      <c r="AR69" s="508"/>
      <c r="AS69" s="508"/>
    </row>
    <row r="70" spans="20:45" x14ac:dyDescent="0.25">
      <c r="T70" s="508"/>
      <c r="U70" s="508"/>
      <c r="V70" s="508"/>
      <c r="W70" s="508"/>
      <c r="X70" s="508"/>
      <c r="Y70" s="508"/>
      <c r="Z70" s="508"/>
      <c r="AA70" s="508"/>
      <c r="AB70" s="508"/>
      <c r="AC70" s="508"/>
      <c r="AD70" s="508"/>
      <c r="AE70" s="508"/>
      <c r="AF70" s="508"/>
      <c r="AG70" s="508"/>
      <c r="AH70" s="508"/>
      <c r="AL70" s="508"/>
      <c r="AM70" s="508"/>
      <c r="AN70" s="508"/>
      <c r="AO70" s="508"/>
      <c r="AP70" s="508"/>
      <c r="AQ70" s="508"/>
      <c r="AR70" s="508"/>
      <c r="AS70" s="508"/>
    </row>
    <row r="71" spans="20:45" x14ac:dyDescent="0.25">
      <c r="T71" s="508"/>
      <c r="U71" s="508"/>
      <c r="V71" s="508"/>
      <c r="W71" s="508"/>
      <c r="X71" s="508"/>
      <c r="Y71" s="508"/>
      <c r="Z71" s="508"/>
      <c r="AA71" s="508"/>
      <c r="AB71" s="508"/>
      <c r="AC71" s="508"/>
      <c r="AD71" s="508"/>
      <c r="AE71" s="508"/>
      <c r="AF71" s="508"/>
      <c r="AG71" s="508"/>
      <c r="AH71" s="508"/>
      <c r="AL71" s="508"/>
      <c r="AM71" s="508"/>
      <c r="AN71" s="508"/>
      <c r="AO71" s="508"/>
      <c r="AP71" s="508"/>
      <c r="AQ71" s="508"/>
      <c r="AR71" s="508"/>
      <c r="AS71" s="508"/>
    </row>
    <row r="72" spans="20:45" x14ac:dyDescent="0.25">
      <c r="T72" s="508"/>
      <c r="U72" s="508"/>
      <c r="V72" s="508"/>
      <c r="W72" s="508"/>
      <c r="X72" s="508"/>
      <c r="Y72" s="508"/>
      <c r="Z72" s="508"/>
      <c r="AA72" s="508"/>
      <c r="AB72" s="508"/>
      <c r="AC72" s="508"/>
      <c r="AD72" s="508"/>
      <c r="AE72" s="508"/>
      <c r="AF72" s="508"/>
      <c r="AG72" s="508"/>
      <c r="AH72" s="508"/>
      <c r="AL72" s="508"/>
      <c r="AM72" s="508"/>
      <c r="AN72" s="508"/>
      <c r="AO72" s="508"/>
      <c r="AP72" s="508"/>
      <c r="AQ72" s="508"/>
      <c r="AR72" s="508"/>
      <c r="AS72" s="508"/>
    </row>
    <row r="73" spans="20:45" x14ac:dyDescent="0.25">
      <c r="T73" s="508"/>
      <c r="U73" s="508"/>
      <c r="V73" s="508"/>
      <c r="W73" s="508"/>
      <c r="X73" s="508"/>
      <c r="Y73" s="508"/>
      <c r="Z73" s="508"/>
      <c r="AA73" s="508"/>
      <c r="AB73" s="508"/>
      <c r="AC73" s="508"/>
      <c r="AD73" s="508"/>
      <c r="AE73" s="508"/>
      <c r="AF73" s="508"/>
      <c r="AG73" s="508"/>
      <c r="AH73" s="508"/>
      <c r="AL73" s="508"/>
      <c r="AM73" s="508"/>
      <c r="AN73" s="508"/>
      <c r="AO73" s="508"/>
      <c r="AP73" s="508"/>
      <c r="AQ73" s="508"/>
      <c r="AR73" s="508"/>
      <c r="AS73" s="508"/>
    </row>
    <row r="74" spans="20:45" x14ac:dyDescent="0.25">
      <c r="T74" s="508"/>
      <c r="U74" s="508"/>
      <c r="V74" s="508"/>
      <c r="W74" s="508"/>
      <c r="X74" s="508"/>
      <c r="Y74" s="508"/>
      <c r="Z74" s="508"/>
      <c r="AA74" s="508"/>
      <c r="AB74" s="508"/>
      <c r="AC74" s="508"/>
      <c r="AD74" s="508"/>
      <c r="AE74" s="508"/>
      <c r="AF74" s="508"/>
      <c r="AG74" s="508"/>
      <c r="AH74" s="508"/>
      <c r="AL74" s="508"/>
      <c r="AM74" s="508"/>
      <c r="AN74" s="508"/>
      <c r="AO74" s="508"/>
      <c r="AP74" s="508"/>
      <c r="AQ74" s="508"/>
      <c r="AR74" s="508"/>
      <c r="AS74" s="508"/>
    </row>
    <row r="75" spans="20:45" x14ac:dyDescent="0.25">
      <c r="T75" s="508"/>
      <c r="U75" s="508"/>
      <c r="V75" s="508"/>
      <c r="W75" s="508"/>
      <c r="X75" s="508"/>
      <c r="Y75" s="508"/>
      <c r="Z75" s="508"/>
      <c r="AA75" s="508"/>
      <c r="AB75" s="508"/>
      <c r="AC75" s="508"/>
      <c r="AD75" s="508"/>
      <c r="AE75" s="508"/>
      <c r="AF75" s="508"/>
      <c r="AG75" s="508"/>
      <c r="AH75" s="508"/>
      <c r="AL75" s="508"/>
      <c r="AM75" s="508"/>
      <c r="AN75" s="508"/>
      <c r="AO75" s="508"/>
      <c r="AP75" s="508"/>
      <c r="AQ75" s="508"/>
      <c r="AR75" s="508"/>
      <c r="AS75" s="508"/>
    </row>
    <row r="76" spans="20:45" x14ac:dyDescent="0.25">
      <c r="T76" s="508"/>
      <c r="U76" s="508"/>
      <c r="V76" s="508"/>
      <c r="W76" s="508"/>
      <c r="X76" s="508"/>
      <c r="Y76" s="508"/>
      <c r="Z76" s="508"/>
      <c r="AA76" s="508"/>
      <c r="AB76" s="508"/>
      <c r="AC76" s="508"/>
      <c r="AD76" s="508"/>
      <c r="AE76" s="508"/>
      <c r="AF76" s="508"/>
      <c r="AG76" s="508"/>
      <c r="AH76" s="508"/>
      <c r="AL76" s="508"/>
      <c r="AM76" s="508"/>
      <c r="AN76" s="508"/>
      <c r="AO76" s="508"/>
      <c r="AP76" s="508"/>
      <c r="AQ76" s="508"/>
      <c r="AR76" s="508"/>
      <c r="AS76" s="508"/>
    </row>
    <row r="77" spans="20:45" x14ac:dyDescent="0.25">
      <c r="T77" s="508"/>
      <c r="U77" s="508"/>
      <c r="V77" s="508"/>
      <c r="W77" s="508"/>
      <c r="X77" s="508"/>
      <c r="Y77" s="508"/>
      <c r="Z77" s="508"/>
      <c r="AA77" s="508"/>
      <c r="AB77" s="508"/>
      <c r="AC77" s="508"/>
      <c r="AD77" s="508"/>
      <c r="AE77" s="508"/>
      <c r="AF77" s="508"/>
      <c r="AG77" s="508"/>
      <c r="AH77" s="508"/>
      <c r="AL77" s="508"/>
      <c r="AM77" s="508"/>
      <c r="AN77" s="508"/>
      <c r="AO77" s="508"/>
      <c r="AP77" s="508"/>
      <c r="AQ77" s="508"/>
      <c r="AR77" s="508"/>
      <c r="AS77" s="508"/>
    </row>
    <row r="78" spans="20:45" x14ac:dyDescent="0.25">
      <c r="T78" s="508"/>
      <c r="U78" s="508"/>
      <c r="V78" s="508"/>
      <c r="W78" s="508"/>
      <c r="X78" s="508"/>
      <c r="Y78" s="508"/>
      <c r="Z78" s="508"/>
      <c r="AA78" s="508"/>
      <c r="AB78" s="508"/>
      <c r="AC78" s="508"/>
      <c r="AD78" s="508"/>
      <c r="AE78" s="508"/>
      <c r="AF78" s="508"/>
      <c r="AG78" s="508"/>
      <c r="AH78" s="508"/>
      <c r="AL78" s="508"/>
      <c r="AM78" s="508"/>
      <c r="AN78" s="508"/>
      <c r="AO78" s="508"/>
      <c r="AP78" s="508"/>
      <c r="AQ78" s="508"/>
      <c r="AR78" s="508"/>
      <c r="AS78" s="508"/>
    </row>
    <row r="79" spans="20:45" x14ac:dyDescent="0.25">
      <c r="T79" s="508"/>
      <c r="U79" s="508"/>
      <c r="V79" s="508"/>
      <c r="W79" s="508"/>
      <c r="X79" s="508"/>
      <c r="Y79" s="508"/>
      <c r="Z79" s="508"/>
      <c r="AA79" s="508"/>
      <c r="AB79" s="508"/>
      <c r="AC79" s="508"/>
      <c r="AD79" s="508"/>
      <c r="AE79" s="508"/>
      <c r="AF79" s="508"/>
      <c r="AG79" s="508"/>
      <c r="AH79" s="508"/>
      <c r="AL79" s="508"/>
      <c r="AM79" s="508"/>
      <c r="AN79" s="508"/>
      <c r="AO79" s="508"/>
      <c r="AP79" s="508"/>
      <c r="AQ79" s="508"/>
      <c r="AR79" s="508"/>
      <c r="AS79" s="508"/>
    </row>
    <row r="80" spans="20:45" x14ac:dyDescent="0.25">
      <c r="T80" s="508"/>
      <c r="U80" s="508"/>
      <c r="V80" s="508"/>
      <c r="W80" s="508"/>
      <c r="X80" s="508"/>
      <c r="Y80" s="508"/>
      <c r="Z80" s="508"/>
      <c r="AA80" s="508"/>
      <c r="AB80" s="508"/>
      <c r="AC80" s="508"/>
      <c r="AD80" s="508"/>
      <c r="AE80" s="508"/>
      <c r="AF80" s="508"/>
      <c r="AG80" s="508"/>
      <c r="AH80" s="508"/>
      <c r="AL80" s="508"/>
      <c r="AM80" s="508"/>
      <c r="AN80" s="508"/>
      <c r="AO80" s="508"/>
      <c r="AP80" s="508"/>
      <c r="AQ80" s="508"/>
      <c r="AR80" s="508"/>
      <c r="AS80" s="508"/>
    </row>
    <row r="81" spans="20:45" x14ac:dyDescent="0.25">
      <c r="T81" s="508"/>
      <c r="U81" s="508"/>
      <c r="V81" s="508"/>
      <c r="W81" s="508"/>
      <c r="X81" s="508"/>
      <c r="Y81" s="508"/>
      <c r="Z81" s="508"/>
      <c r="AA81" s="508"/>
      <c r="AB81" s="508"/>
      <c r="AC81" s="508"/>
      <c r="AD81" s="508"/>
      <c r="AE81" s="508"/>
      <c r="AF81" s="508"/>
      <c r="AG81" s="508"/>
      <c r="AH81" s="508"/>
      <c r="AL81" s="508"/>
      <c r="AM81" s="508"/>
      <c r="AN81" s="508"/>
      <c r="AO81" s="508"/>
      <c r="AP81" s="508"/>
      <c r="AQ81" s="508"/>
      <c r="AR81" s="508"/>
      <c r="AS81" s="508"/>
    </row>
    <row r="82" spans="20:45" x14ac:dyDescent="0.25">
      <c r="T82" s="508"/>
      <c r="U82" s="508"/>
      <c r="V82" s="508"/>
      <c r="W82" s="508"/>
      <c r="X82" s="508"/>
      <c r="Y82" s="508"/>
      <c r="Z82" s="508"/>
      <c r="AA82" s="508"/>
      <c r="AB82" s="508"/>
      <c r="AC82" s="508"/>
      <c r="AD82" s="508"/>
      <c r="AE82" s="508"/>
      <c r="AF82" s="508"/>
      <c r="AG82" s="508"/>
      <c r="AH82" s="508"/>
      <c r="AL82" s="508"/>
      <c r="AM82" s="508"/>
      <c r="AN82" s="508"/>
      <c r="AO82" s="508"/>
      <c r="AP82" s="508"/>
      <c r="AQ82" s="508"/>
      <c r="AR82" s="508"/>
      <c r="AS82" s="508"/>
    </row>
    <row r="83" spans="20:45" x14ac:dyDescent="0.25">
      <c r="T83" s="508"/>
      <c r="U83" s="508"/>
      <c r="V83" s="508"/>
      <c r="W83" s="508"/>
      <c r="X83" s="508"/>
      <c r="Y83" s="508"/>
      <c r="Z83" s="508"/>
      <c r="AA83" s="508"/>
      <c r="AB83" s="508"/>
      <c r="AC83" s="508"/>
      <c r="AD83" s="508"/>
      <c r="AE83" s="508"/>
      <c r="AF83" s="508"/>
      <c r="AG83" s="508"/>
      <c r="AH83" s="508"/>
      <c r="AL83" s="508"/>
      <c r="AM83" s="508"/>
      <c r="AN83" s="508"/>
      <c r="AO83" s="508"/>
      <c r="AP83" s="508"/>
      <c r="AQ83" s="508"/>
      <c r="AR83" s="508"/>
      <c r="AS83" s="508"/>
    </row>
    <row r="84" spans="20:45" x14ac:dyDescent="0.25">
      <c r="T84" s="508"/>
      <c r="U84" s="508"/>
      <c r="V84" s="508"/>
      <c r="W84" s="508"/>
      <c r="X84" s="508"/>
      <c r="Y84" s="508"/>
      <c r="Z84" s="508"/>
      <c r="AA84" s="508"/>
      <c r="AB84" s="508"/>
      <c r="AC84" s="508"/>
      <c r="AD84" s="508"/>
      <c r="AE84" s="508"/>
      <c r="AF84" s="508"/>
      <c r="AG84" s="508"/>
      <c r="AH84" s="508"/>
      <c r="AL84" s="508"/>
      <c r="AM84" s="508"/>
      <c r="AN84" s="508"/>
      <c r="AO84" s="508"/>
      <c r="AP84" s="508"/>
      <c r="AQ84" s="508"/>
      <c r="AR84" s="508"/>
      <c r="AS84" s="508"/>
    </row>
    <row r="85" spans="20:45" x14ac:dyDescent="0.25">
      <c r="T85" s="508"/>
      <c r="U85" s="508"/>
      <c r="V85" s="508"/>
      <c r="W85" s="508"/>
      <c r="X85" s="508"/>
      <c r="Y85" s="508"/>
      <c r="Z85" s="508"/>
      <c r="AA85" s="508"/>
      <c r="AB85" s="508"/>
      <c r="AC85" s="508"/>
      <c r="AD85" s="508"/>
      <c r="AE85" s="508"/>
      <c r="AF85" s="508"/>
      <c r="AG85" s="508"/>
      <c r="AH85" s="508"/>
      <c r="AL85" s="508"/>
      <c r="AM85" s="508"/>
      <c r="AN85" s="508"/>
      <c r="AO85" s="508"/>
      <c r="AP85" s="508"/>
      <c r="AQ85" s="508"/>
      <c r="AR85" s="508"/>
      <c r="AS85" s="508"/>
    </row>
    <row r="86" spans="20:45" x14ac:dyDescent="0.25">
      <c r="T86" s="508"/>
      <c r="U86" s="508"/>
      <c r="V86" s="508"/>
      <c r="W86" s="508"/>
      <c r="X86" s="508"/>
      <c r="Y86" s="508"/>
      <c r="Z86" s="508"/>
      <c r="AA86" s="508"/>
      <c r="AB86" s="508"/>
      <c r="AC86" s="508"/>
      <c r="AD86" s="508"/>
      <c r="AE86" s="508"/>
      <c r="AF86" s="508"/>
      <c r="AG86" s="508"/>
      <c r="AH86" s="508"/>
      <c r="AL86" s="508"/>
      <c r="AM86" s="508"/>
      <c r="AN86" s="508"/>
      <c r="AO86" s="508"/>
      <c r="AP86" s="508"/>
      <c r="AQ86" s="508"/>
      <c r="AR86" s="508"/>
      <c r="AS86" s="508"/>
    </row>
    <row r="87" spans="20:45" x14ac:dyDescent="0.25">
      <c r="T87" s="508"/>
      <c r="U87" s="508"/>
      <c r="V87" s="508"/>
      <c r="W87" s="508"/>
      <c r="X87" s="508"/>
      <c r="Y87" s="508"/>
      <c r="Z87" s="508"/>
      <c r="AA87" s="508"/>
      <c r="AB87" s="508"/>
      <c r="AC87" s="508"/>
      <c r="AD87" s="508"/>
      <c r="AE87" s="508"/>
      <c r="AF87" s="508"/>
      <c r="AG87" s="508"/>
      <c r="AH87" s="508"/>
      <c r="AL87" s="508"/>
      <c r="AM87" s="508"/>
      <c r="AN87" s="508"/>
      <c r="AO87" s="508"/>
      <c r="AP87" s="508"/>
      <c r="AQ87" s="508"/>
      <c r="AR87" s="508"/>
      <c r="AS87" s="508"/>
    </row>
    <row r="88" spans="20:45" x14ac:dyDescent="0.25">
      <c r="T88" s="508"/>
      <c r="U88" s="508"/>
      <c r="V88" s="508"/>
      <c r="W88" s="508"/>
      <c r="X88" s="508"/>
      <c r="Y88" s="508"/>
      <c r="Z88" s="508"/>
      <c r="AA88" s="508"/>
      <c r="AB88" s="508"/>
      <c r="AC88" s="508"/>
      <c r="AD88" s="508"/>
      <c r="AE88" s="508"/>
      <c r="AF88" s="508"/>
      <c r="AG88" s="508"/>
      <c r="AH88" s="508"/>
      <c r="AL88" s="508"/>
      <c r="AM88" s="508"/>
      <c r="AN88" s="508"/>
      <c r="AO88" s="508"/>
      <c r="AP88" s="508"/>
      <c r="AQ88" s="508"/>
      <c r="AR88" s="508"/>
      <c r="AS88" s="508"/>
    </row>
    <row r="89" spans="20:45" x14ac:dyDescent="0.25">
      <c r="T89" s="508"/>
      <c r="U89" s="508"/>
      <c r="V89" s="508"/>
      <c r="W89" s="508"/>
      <c r="X89" s="508"/>
      <c r="Y89" s="508"/>
      <c r="Z89" s="508"/>
      <c r="AA89" s="508"/>
      <c r="AB89" s="508"/>
      <c r="AC89" s="508"/>
      <c r="AD89" s="508"/>
      <c r="AE89" s="508"/>
      <c r="AF89" s="508"/>
      <c r="AG89" s="508"/>
      <c r="AH89" s="508"/>
      <c r="AL89" s="508"/>
      <c r="AM89" s="508"/>
      <c r="AN89" s="508"/>
      <c r="AO89" s="508"/>
      <c r="AP89" s="508"/>
      <c r="AQ89" s="508"/>
      <c r="AR89" s="508"/>
      <c r="AS89" s="508"/>
    </row>
    <row r="90" spans="20:45" x14ac:dyDescent="0.25">
      <c r="T90" s="508"/>
      <c r="U90" s="508"/>
      <c r="V90" s="508"/>
      <c r="W90" s="508"/>
      <c r="X90" s="508"/>
      <c r="Y90" s="508"/>
      <c r="Z90" s="508"/>
      <c r="AA90" s="508"/>
      <c r="AB90" s="508"/>
      <c r="AC90" s="508"/>
      <c r="AD90" s="508"/>
      <c r="AE90" s="508"/>
      <c r="AF90" s="508"/>
      <c r="AG90" s="508"/>
      <c r="AH90" s="508"/>
      <c r="AL90" s="508"/>
      <c r="AM90" s="508"/>
      <c r="AN90" s="508"/>
      <c r="AO90" s="508"/>
      <c r="AP90" s="508"/>
      <c r="AQ90" s="508"/>
      <c r="AR90" s="508"/>
      <c r="AS90" s="508"/>
    </row>
    <row r="91" spans="20:45" x14ac:dyDescent="0.25">
      <c r="T91" s="508"/>
      <c r="U91" s="508"/>
      <c r="V91" s="508"/>
      <c r="W91" s="508"/>
      <c r="X91" s="508"/>
      <c r="Y91" s="508"/>
      <c r="Z91" s="508"/>
      <c r="AA91" s="508"/>
      <c r="AB91" s="508"/>
      <c r="AC91" s="508"/>
      <c r="AD91" s="508"/>
      <c r="AE91" s="508"/>
      <c r="AF91" s="508"/>
      <c r="AG91" s="508"/>
      <c r="AH91" s="508"/>
      <c r="AL91" s="508"/>
      <c r="AM91" s="508"/>
      <c r="AN91" s="508"/>
      <c r="AO91" s="508"/>
      <c r="AP91" s="508"/>
      <c r="AQ91" s="508"/>
      <c r="AR91" s="508"/>
      <c r="AS91" s="508"/>
    </row>
    <row r="92" spans="20:45" x14ac:dyDescent="0.25">
      <c r="T92" s="508"/>
      <c r="U92" s="508"/>
      <c r="V92" s="508"/>
      <c r="W92" s="508"/>
      <c r="X92" s="508"/>
      <c r="Y92" s="508"/>
      <c r="Z92" s="508"/>
      <c r="AA92" s="508"/>
      <c r="AB92" s="508"/>
      <c r="AC92" s="508"/>
      <c r="AD92" s="508"/>
      <c r="AE92" s="508"/>
      <c r="AF92" s="508"/>
      <c r="AG92" s="508"/>
      <c r="AH92" s="508"/>
      <c r="AL92" s="508"/>
      <c r="AM92" s="508"/>
      <c r="AN92" s="508"/>
      <c r="AO92" s="508"/>
      <c r="AP92" s="508"/>
      <c r="AQ92" s="508"/>
      <c r="AR92" s="508"/>
      <c r="AS92" s="508"/>
    </row>
    <row r="93" spans="20:45" x14ac:dyDescent="0.25">
      <c r="T93" s="508"/>
      <c r="U93" s="508"/>
      <c r="V93" s="508"/>
      <c r="W93" s="508"/>
      <c r="X93" s="508"/>
      <c r="Y93" s="508"/>
      <c r="Z93" s="508"/>
      <c r="AA93" s="508"/>
      <c r="AB93" s="508"/>
      <c r="AC93" s="508"/>
      <c r="AD93" s="508"/>
      <c r="AE93" s="508"/>
      <c r="AF93" s="508"/>
      <c r="AG93" s="508"/>
      <c r="AH93" s="508"/>
      <c r="AL93" s="508"/>
      <c r="AM93" s="508"/>
      <c r="AN93" s="508"/>
      <c r="AO93" s="508"/>
      <c r="AP93" s="508"/>
      <c r="AQ93" s="508"/>
      <c r="AR93" s="508"/>
      <c r="AS93" s="508"/>
    </row>
    <row r="94" spans="20:45" x14ac:dyDescent="0.25">
      <c r="T94" s="508"/>
      <c r="U94" s="508"/>
      <c r="V94" s="508"/>
      <c r="W94" s="508"/>
      <c r="X94" s="508"/>
      <c r="Y94" s="508"/>
      <c r="Z94" s="508"/>
      <c r="AA94" s="508"/>
      <c r="AB94" s="508"/>
      <c r="AC94" s="508"/>
      <c r="AD94" s="508"/>
      <c r="AE94" s="508"/>
      <c r="AF94" s="508"/>
      <c r="AG94" s="508"/>
      <c r="AH94" s="508"/>
      <c r="AL94" s="508"/>
      <c r="AM94" s="508"/>
      <c r="AN94" s="508"/>
      <c r="AO94" s="508"/>
      <c r="AP94" s="508"/>
      <c r="AQ94" s="508"/>
      <c r="AR94" s="508"/>
      <c r="AS94" s="508"/>
    </row>
    <row r="95" spans="20:45" x14ac:dyDescent="0.25">
      <c r="T95" s="508"/>
      <c r="U95" s="508"/>
      <c r="V95" s="508"/>
      <c r="W95" s="508"/>
      <c r="X95" s="508"/>
      <c r="Y95" s="508"/>
      <c r="Z95" s="508"/>
      <c r="AA95" s="508"/>
      <c r="AB95" s="508"/>
      <c r="AC95" s="508"/>
      <c r="AD95" s="508"/>
      <c r="AE95" s="508"/>
      <c r="AF95" s="508"/>
      <c r="AG95" s="508"/>
      <c r="AH95" s="508"/>
      <c r="AL95" s="508"/>
      <c r="AM95" s="508"/>
      <c r="AN95" s="508"/>
      <c r="AO95" s="508"/>
      <c r="AP95" s="508"/>
      <c r="AQ95" s="508"/>
      <c r="AR95" s="508"/>
      <c r="AS95" s="508"/>
    </row>
    <row r="96" spans="20:45" x14ac:dyDescent="0.25">
      <c r="T96" s="508"/>
      <c r="U96" s="508"/>
      <c r="V96" s="508"/>
      <c r="W96" s="508"/>
      <c r="X96" s="508"/>
      <c r="Y96" s="508"/>
      <c r="Z96" s="508"/>
      <c r="AA96" s="508"/>
      <c r="AB96" s="508"/>
      <c r="AC96" s="508"/>
      <c r="AD96" s="508"/>
      <c r="AE96" s="508"/>
      <c r="AF96" s="508"/>
      <c r="AG96" s="508"/>
      <c r="AH96" s="508"/>
      <c r="AL96" s="508"/>
      <c r="AM96" s="508"/>
      <c r="AN96" s="508"/>
      <c r="AO96" s="508"/>
      <c r="AP96" s="508"/>
      <c r="AQ96" s="508"/>
      <c r="AR96" s="508"/>
      <c r="AS96" s="508"/>
    </row>
    <row r="97" spans="20:45" x14ac:dyDescent="0.25">
      <c r="T97" s="508"/>
      <c r="U97" s="508"/>
      <c r="V97" s="508"/>
      <c r="W97" s="508"/>
      <c r="X97" s="508"/>
      <c r="Y97" s="508"/>
      <c r="Z97" s="508"/>
      <c r="AA97" s="508"/>
      <c r="AB97" s="508"/>
      <c r="AC97" s="508"/>
      <c r="AD97" s="508"/>
      <c r="AE97" s="508"/>
      <c r="AF97" s="508"/>
      <c r="AG97" s="508"/>
      <c r="AH97" s="508"/>
      <c r="AL97" s="508"/>
      <c r="AM97" s="508"/>
      <c r="AN97" s="508"/>
      <c r="AO97" s="508"/>
      <c r="AP97" s="508"/>
      <c r="AQ97" s="508"/>
      <c r="AR97" s="508"/>
      <c r="AS97" s="508"/>
    </row>
    <row r="98" spans="20:45" x14ac:dyDescent="0.25">
      <c r="T98" s="508"/>
      <c r="U98" s="508"/>
      <c r="V98" s="508"/>
      <c r="W98" s="508"/>
      <c r="X98" s="508"/>
      <c r="Y98" s="508"/>
      <c r="Z98" s="508"/>
      <c r="AA98" s="508"/>
      <c r="AB98" s="508"/>
      <c r="AC98" s="508"/>
      <c r="AD98" s="508"/>
      <c r="AE98" s="508"/>
      <c r="AF98" s="508"/>
      <c r="AG98" s="508"/>
      <c r="AH98" s="508"/>
      <c r="AL98" s="508"/>
      <c r="AM98" s="508"/>
      <c r="AN98" s="508"/>
      <c r="AO98" s="508"/>
      <c r="AP98" s="508"/>
      <c r="AQ98" s="508"/>
      <c r="AR98" s="508"/>
      <c r="AS98" s="508"/>
    </row>
    <row r="99" spans="20:45" x14ac:dyDescent="0.25">
      <c r="T99" s="508"/>
      <c r="U99" s="508"/>
      <c r="V99" s="508"/>
      <c r="W99" s="508"/>
      <c r="X99" s="508"/>
      <c r="Y99" s="508"/>
      <c r="Z99" s="508"/>
      <c r="AA99" s="508"/>
      <c r="AB99" s="508"/>
      <c r="AC99" s="508"/>
      <c r="AD99" s="508"/>
      <c r="AE99" s="508"/>
      <c r="AF99" s="508"/>
      <c r="AG99" s="508"/>
      <c r="AH99" s="508"/>
      <c r="AL99" s="508"/>
      <c r="AM99" s="508"/>
      <c r="AN99" s="508"/>
      <c r="AO99" s="508"/>
      <c r="AP99" s="508"/>
      <c r="AQ99" s="508"/>
      <c r="AR99" s="508"/>
      <c r="AS99" s="508"/>
    </row>
    <row r="100" spans="20:45" x14ac:dyDescent="0.25">
      <c r="T100" s="508"/>
      <c r="U100" s="508"/>
      <c r="V100" s="508"/>
      <c r="W100" s="508"/>
      <c r="X100" s="508"/>
      <c r="Y100" s="508"/>
      <c r="Z100" s="508"/>
      <c r="AA100" s="508"/>
      <c r="AB100" s="508"/>
      <c r="AC100" s="508"/>
      <c r="AD100" s="508"/>
      <c r="AE100" s="508"/>
      <c r="AF100" s="508"/>
      <c r="AG100" s="508"/>
      <c r="AH100" s="508"/>
      <c r="AL100" s="508"/>
      <c r="AM100" s="508"/>
      <c r="AN100" s="508"/>
      <c r="AO100" s="508"/>
      <c r="AP100" s="508"/>
      <c r="AQ100" s="508"/>
      <c r="AR100" s="508"/>
      <c r="AS100" s="508"/>
    </row>
    <row r="101" spans="20:45" x14ac:dyDescent="0.25">
      <c r="T101" s="508"/>
      <c r="U101" s="508"/>
      <c r="V101" s="508"/>
      <c r="W101" s="508"/>
      <c r="X101" s="508"/>
      <c r="Y101" s="508"/>
      <c r="Z101" s="508"/>
      <c r="AA101" s="508"/>
      <c r="AB101" s="508"/>
      <c r="AC101" s="508"/>
      <c r="AD101" s="508"/>
      <c r="AE101" s="508"/>
      <c r="AF101" s="508"/>
      <c r="AG101" s="508"/>
      <c r="AH101" s="508"/>
      <c r="AL101" s="508"/>
      <c r="AM101" s="508"/>
      <c r="AN101" s="508"/>
      <c r="AO101" s="508"/>
      <c r="AP101" s="508"/>
      <c r="AQ101" s="508"/>
      <c r="AR101" s="508"/>
      <c r="AS101" s="508"/>
    </row>
    <row r="102" spans="20:45" x14ac:dyDescent="0.25">
      <c r="T102" s="508"/>
      <c r="U102" s="508"/>
      <c r="V102" s="508"/>
      <c r="W102" s="508"/>
      <c r="X102" s="508"/>
      <c r="Y102" s="508"/>
      <c r="Z102" s="508"/>
      <c r="AA102" s="508"/>
      <c r="AB102" s="508"/>
      <c r="AC102" s="508"/>
      <c r="AD102" s="508"/>
      <c r="AE102" s="508"/>
      <c r="AF102" s="508"/>
      <c r="AG102" s="508"/>
      <c r="AH102" s="508"/>
      <c r="AL102" s="508"/>
      <c r="AM102" s="508"/>
      <c r="AN102" s="508"/>
      <c r="AO102" s="508"/>
      <c r="AP102" s="508"/>
      <c r="AQ102" s="508"/>
      <c r="AR102" s="508"/>
      <c r="AS102" s="508"/>
    </row>
    <row r="103" spans="20:45" x14ac:dyDescent="0.25">
      <c r="T103" s="508"/>
      <c r="U103" s="508"/>
      <c r="V103" s="508"/>
      <c r="W103" s="508"/>
      <c r="X103" s="508"/>
      <c r="Y103" s="508"/>
      <c r="Z103" s="508"/>
      <c r="AA103" s="508"/>
      <c r="AB103" s="508"/>
      <c r="AC103" s="508"/>
      <c r="AD103" s="508"/>
      <c r="AE103" s="508"/>
      <c r="AF103" s="508"/>
      <c r="AG103" s="508"/>
      <c r="AH103" s="508"/>
      <c r="AL103" s="508"/>
      <c r="AM103" s="508"/>
      <c r="AN103" s="508"/>
      <c r="AO103" s="508"/>
      <c r="AP103" s="508"/>
      <c r="AQ103" s="508"/>
      <c r="AR103" s="508"/>
      <c r="AS103" s="508"/>
    </row>
    <row r="104" spans="20:45" x14ac:dyDescent="0.25">
      <c r="T104" s="508"/>
      <c r="U104" s="508"/>
      <c r="V104" s="508"/>
      <c r="W104" s="508"/>
      <c r="X104" s="508"/>
      <c r="Y104" s="508"/>
      <c r="Z104" s="508"/>
      <c r="AA104" s="508"/>
      <c r="AB104" s="508"/>
      <c r="AC104" s="508"/>
      <c r="AD104" s="508"/>
      <c r="AE104" s="508"/>
      <c r="AF104" s="508"/>
      <c r="AG104" s="508"/>
      <c r="AH104" s="508"/>
      <c r="AL104" s="508"/>
      <c r="AM104" s="508"/>
      <c r="AN104" s="508"/>
      <c r="AO104" s="508"/>
      <c r="AP104" s="508"/>
      <c r="AQ104" s="508"/>
      <c r="AR104" s="508"/>
      <c r="AS104" s="508"/>
    </row>
    <row r="105" spans="20:45" x14ac:dyDescent="0.25">
      <c r="T105" s="508"/>
      <c r="U105" s="508"/>
      <c r="V105" s="508"/>
      <c r="W105" s="508"/>
      <c r="X105" s="508"/>
      <c r="Y105" s="508"/>
      <c r="Z105" s="508"/>
      <c r="AA105" s="508"/>
      <c r="AB105" s="508"/>
      <c r="AC105" s="508"/>
      <c r="AD105" s="508"/>
      <c r="AE105" s="508"/>
      <c r="AF105" s="508"/>
      <c r="AG105" s="508"/>
      <c r="AH105" s="508"/>
      <c r="AL105" s="508"/>
      <c r="AM105" s="508"/>
      <c r="AN105" s="508"/>
      <c r="AO105" s="508"/>
      <c r="AP105" s="508"/>
      <c r="AQ105" s="508"/>
      <c r="AR105" s="508"/>
      <c r="AS105" s="508"/>
    </row>
    <row r="106" spans="20:45" x14ac:dyDescent="0.25">
      <c r="T106" s="508"/>
      <c r="U106" s="508"/>
      <c r="V106" s="508"/>
      <c r="W106" s="508"/>
      <c r="X106" s="508"/>
      <c r="Y106" s="508"/>
      <c r="Z106" s="508"/>
      <c r="AA106" s="508"/>
      <c r="AB106" s="508"/>
      <c r="AC106" s="508"/>
      <c r="AD106" s="508"/>
      <c r="AE106" s="508"/>
      <c r="AF106" s="508"/>
      <c r="AG106" s="508"/>
      <c r="AH106" s="508"/>
      <c r="AL106" s="508"/>
      <c r="AM106" s="508"/>
      <c r="AN106" s="508"/>
      <c r="AO106" s="508"/>
      <c r="AP106" s="508"/>
      <c r="AQ106" s="508"/>
      <c r="AR106" s="508"/>
      <c r="AS106" s="508"/>
    </row>
    <row r="107" spans="20:45" x14ac:dyDescent="0.25">
      <c r="T107" s="508"/>
      <c r="U107" s="508"/>
      <c r="V107" s="508"/>
      <c r="W107" s="508"/>
      <c r="X107" s="508"/>
      <c r="Y107" s="508"/>
      <c r="Z107" s="508"/>
      <c r="AA107" s="508"/>
      <c r="AB107" s="508"/>
      <c r="AC107" s="508"/>
      <c r="AD107" s="508"/>
      <c r="AE107" s="508"/>
      <c r="AF107" s="508"/>
      <c r="AG107" s="508"/>
      <c r="AH107" s="508"/>
      <c r="AL107" s="508"/>
      <c r="AM107" s="508"/>
      <c r="AN107" s="508"/>
      <c r="AO107" s="508"/>
      <c r="AP107" s="508"/>
      <c r="AQ107" s="508"/>
      <c r="AR107" s="508"/>
      <c r="AS107" s="508"/>
    </row>
    <row r="108" spans="20:45" x14ac:dyDescent="0.25">
      <c r="T108" s="508"/>
      <c r="U108" s="508"/>
      <c r="V108" s="508"/>
      <c r="W108" s="508"/>
      <c r="X108" s="508"/>
      <c r="Y108" s="508"/>
      <c r="Z108" s="508"/>
      <c r="AA108" s="508"/>
      <c r="AB108" s="508"/>
      <c r="AC108" s="508"/>
      <c r="AD108" s="508"/>
      <c r="AE108" s="508"/>
      <c r="AF108" s="508"/>
      <c r="AG108" s="508"/>
      <c r="AH108" s="508"/>
      <c r="AL108" s="508"/>
      <c r="AM108" s="508"/>
      <c r="AN108" s="508"/>
      <c r="AO108" s="508"/>
      <c r="AP108" s="508"/>
      <c r="AQ108" s="508"/>
      <c r="AR108" s="508"/>
      <c r="AS108" s="508"/>
    </row>
    <row r="109" spans="20:45" x14ac:dyDescent="0.25">
      <c r="T109" s="508"/>
      <c r="U109" s="508"/>
      <c r="V109" s="508"/>
      <c r="W109" s="508"/>
      <c r="X109" s="508"/>
      <c r="Y109" s="508"/>
      <c r="Z109" s="508"/>
      <c r="AA109" s="508"/>
      <c r="AB109" s="508"/>
      <c r="AC109" s="508"/>
      <c r="AD109" s="508"/>
      <c r="AE109" s="508"/>
      <c r="AF109" s="508"/>
      <c r="AG109" s="508"/>
      <c r="AH109" s="508"/>
      <c r="AL109" s="508"/>
      <c r="AM109" s="508"/>
      <c r="AN109" s="508"/>
      <c r="AO109" s="508"/>
      <c r="AP109" s="508"/>
      <c r="AQ109" s="508"/>
      <c r="AR109" s="508"/>
      <c r="AS109" s="508"/>
    </row>
    <row r="110" spans="20:45" x14ac:dyDescent="0.25">
      <c r="T110" s="508"/>
      <c r="U110" s="508"/>
      <c r="V110" s="508"/>
      <c r="W110" s="508"/>
      <c r="X110" s="508"/>
      <c r="Y110" s="508"/>
      <c r="Z110" s="508"/>
      <c r="AA110" s="508"/>
      <c r="AB110" s="508"/>
      <c r="AC110" s="508"/>
      <c r="AD110" s="508"/>
      <c r="AE110" s="508"/>
      <c r="AF110" s="508"/>
      <c r="AG110" s="508"/>
      <c r="AH110" s="508"/>
      <c r="AL110" s="508"/>
      <c r="AM110" s="508"/>
      <c r="AN110" s="508"/>
      <c r="AO110" s="508"/>
      <c r="AP110" s="508"/>
      <c r="AQ110" s="508"/>
      <c r="AR110" s="508"/>
      <c r="AS110" s="508"/>
    </row>
    <row r="111" spans="20:45" x14ac:dyDescent="0.25">
      <c r="T111" s="508"/>
      <c r="U111" s="508"/>
      <c r="V111" s="508"/>
      <c r="W111" s="508"/>
      <c r="X111" s="508"/>
      <c r="Y111" s="508"/>
      <c r="Z111" s="508"/>
      <c r="AA111" s="508"/>
      <c r="AB111" s="508"/>
      <c r="AC111" s="508"/>
      <c r="AD111" s="508"/>
      <c r="AE111" s="508"/>
      <c r="AF111" s="508"/>
      <c r="AG111" s="508"/>
      <c r="AH111" s="508"/>
      <c r="AL111" s="508"/>
      <c r="AM111" s="508"/>
      <c r="AN111" s="508"/>
      <c r="AO111" s="508"/>
      <c r="AP111" s="508"/>
      <c r="AQ111" s="508"/>
      <c r="AR111" s="508"/>
      <c r="AS111" s="508"/>
    </row>
    <row r="112" spans="20:45" x14ac:dyDescent="0.25">
      <c r="T112" s="508"/>
      <c r="U112" s="508"/>
      <c r="V112" s="508"/>
      <c r="W112" s="508"/>
      <c r="X112" s="508"/>
      <c r="Y112" s="508"/>
      <c r="Z112" s="508"/>
      <c r="AA112" s="508"/>
      <c r="AB112" s="508"/>
      <c r="AC112" s="508"/>
      <c r="AD112" s="508"/>
      <c r="AE112" s="508"/>
      <c r="AF112" s="508"/>
      <c r="AG112" s="508"/>
      <c r="AH112" s="508"/>
      <c r="AL112" s="508"/>
      <c r="AM112" s="508"/>
      <c r="AN112" s="508"/>
      <c r="AO112" s="508"/>
      <c r="AP112" s="508"/>
      <c r="AQ112" s="508"/>
      <c r="AR112" s="508"/>
      <c r="AS112" s="508"/>
    </row>
    <row r="113" spans="20:45" x14ac:dyDescent="0.25">
      <c r="T113" s="508"/>
      <c r="U113" s="508"/>
      <c r="V113" s="508"/>
      <c r="W113" s="508"/>
      <c r="X113" s="508"/>
      <c r="Y113" s="508"/>
      <c r="Z113" s="508"/>
      <c r="AA113" s="508"/>
      <c r="AB113" s="508"/>
      <c r="AC113" s="508"/>
      <c r="AD113" s="508"/>
      <c r="AE113" s="508"/>
      <c r="AF113" s="508"/>
      <c r="AG113" s="508"/>
      <c r="AH113" s="508"/>
      <c r="AL113" s="508"/>
      <c r="AM113" s="508"/>
      <c r="AN113" s="508"/>
      <c r="AO113" s="508"/>
      <c r="AP113" s="508"/>
      <c r="AQ113" s="508"/>
      <c r="AR113" s="508"/>
      <c r="AS113" s="508"/>
    </row>
    <row r="114" spans="20:45" x14ac:dyDescent="0.25">
      <c r="T114" s="508"/>
      <c r="U114" s="508"/>
      <c r="V114" s="508"/>
      <c r="W114" s="508"/>
      <c r="X114" s="508"/>
      <c r="Y114" s="508"/>
      <c r="Z114" s="508"/>
      <c r="AA114" s="508"/>
      <c r="AB114" s="508"/>
      <c r="AC114" s="508"/>
      <c r="AD114" s="508"/>
      <c r="AE114" s="508"/>
      <c r="AF114" s="508"/>
      <c r="AG114" s="508"/>
      <c r="AH114" s="508"/>
      <c r="AL114" s="508"/>
      <c r="AM114" s="508"/>
      <c r="AN114" s="508"/>
      <c r="AO114" s="508"/>
      <c r="AP114" s="508"/>
      <c r="AQ114" s="508"/>
      <c r="AR114" s="508"/>
      <c r="AS114" s="508"/>
    </row>
    <row r="115" spans="20:45" x14ac:dyDescent="0.25">
      <c r="T115" s="508"/>
      <c r="U115" s="508"/>
      <c r="V115" s="508"/>
      <c r="W115" s="508"/>
      <c r="X115" s="508"/>
      <c r="Y115" s="508"/>
      <c r="Z115" s="508"/>
      <c r="AA115" s="508"/>
      <c r="AB115" s="508"/>
      <c r="AC115" s="508"/>
      <c r="AD115" s="508"/>
      <c r="AE115" s="508"/>
      <c r="AF115" s="508"/>
      <c r="AG115" s="508"/>
      <c r="AH115" s="508"/>
      <c r="AL115" s="508"/>
      <c r="AM115" s="508"/>
      <c r="AN115" s="508"/>
      <c r="AO115" s="508"/>
      <c r="AP115" s="508"/>
      <c r="AQ115" s="508"/>
      <c r="AR115" s="508"/>
      <c r="AS115" s="508"/>
    </row>
    <row r="116" spans="20:45" x14ac:dyDescent="0.25">
      <c r="T116" s="508"/>
      <c r="U116" s="508"/>
      <c r="V116" s="508"/>
      <c r="W116" s="508"/>
      <c r="X116" s="508"/>
      <c r="Y116" s="508"/>
      <c r="Z116" s="508"/>
      <c r="AA116" s="508"/>
      <c r="AB116" s="508"/>
      <c r="AC116" s="508"/>
      <c r="AD116" s="508"/>
      <c r="AE116" s="508"/>
      <c r="AF116" s="508"/>
      <c r="AG116" s="508"/>
      <c r="AH116" s="508"/>
      <c r="AL116" s="508"/>
      <c r="AM116" s="508"/>
      <c r="AN116" s="508"/>
      <c r="AO116" s="508"/>
      <c r="AP116" s="508"/>
      <c r="AQ116" s="508"/>
      <c r="AR116" s="508"/>
      <c r="AS116" s="508"/>
    </row>
    <row r="117" spans="20:45" x14ac:dyDescent="0.25">
      <c r="T117" s="508"/>
      <c r="U117" s="508"/>
      <c r="V117" s="508"/>
      <c r="W117" s="508"/>
      <c r="X117" s="508"/>
      <c r="Y117" s="508"/>
      <c r="Z117" s="508"/>
      <c r="AA117" s="508"/>
      <c r="AB117" s="508"/>
      <c r="AC117" s="508"/>
      <c r="AD117" s="508"/>
      <c r="AE117" s="508"/>
      <c r="AF117" s="508"/>
      <c r="AG117" s="508"/>
      <c r="AH117" s="508"/>
      <c r="AL117" s="508"/>
      <c r="AM117" s="508"/>
      <c r="AN117" s="508"/>
      <c r="AO117" s="508"/>
      <c r="AP117" s="508"/>
      <c r="AQ117" s="508"/>
      <c r="AR117" s="508"/>
      <c r="AS117" s="508"/>
    </row>
    <row r="118" spans="20:45" x14ac:dyDescent="0.25">
      <c r="T118" s="508"/>
      <c r="U118" s="508"/>
      <c r="V118" s="508"/>
      <c r="W118" s="508"/>
      <c r="X118" s="508"/>
      <c r="Y118" s="508"/>
      <c r="Z118" s="508"/>
      <c r="AA118" s="508"/>
      <c r="AB118" s="508"/>
      <c r="AC118" s="508"/>
      <c r="AD118" s="508"/>
      <c r="AE118" s="508"/>
      <c r="AF118" s="508"/>
      <c r="AG118" s="508"/>
      <c r="AH118" s="508"/>
      <c r="AL118" s="508"/>
      <c r="AM118" s="508"/>
      <c r="AN118" s="508"/>
      <c r="AO118" s="508"/>
      <c r="AP118" s="508"/>
      <c r="AQ118" s="508"/>
      <c r="AR118" s="508"/>
      <c r="AS118" s="508"/>
    </row>
    <row r="119" spans="20:45" x14ac:dyDescent="0.25">
      <c r="T119" s="508"/>
      <c r="U119" s="508"/>
      <c r="V119" s="508"/>
      <c r="W119" s="508"/>
      <c r="X119" s="508"/>
      <c r="Y119" s="508"/>
      <c r="Z119" s="508"/>
      <c r="AA119" s="508"/>
      <c r="AB119" s="508"/>
      <c r="AC119" s="508"/>
      <c r="AD119" s="508"/>
      <c r="AE119" s="508"/>
      <c r="AF119" s="508"/>
      <c r="AG119" s="508"/>
      <c r="AH119" s="508"/>
      <c r="AL119" s="508"/>
      <c r="AM119" s="508"/>
      <c r="AN119" s="508"/>
      <c r="AO119" s="508"/>
      <c r="AP119" s="508"/>
      <c r="AQ119" s="508"/>
      <c r="AR119" s="508"/>
      <c r="AS119" s="508"/>
    </row>
    <row r="120" spans="20:45" x14ac:dyDescent="0.25">
      <c r="T120" s="508"/>
      <c r="U120" s="508"/>
      <c r="V120" s="508"/>
      <c r="W120" s="508"/>
      <c r="X120" s="508"/>
      <c r="Y120" s="508"/>
      <c r="Z120" s="508"/>
      <c r="AA120" s="508"/>
      <c r="AB120" s="508"/>
      <c r="AC120" s="508"/>
      <c r="AD120" s="508"/>
      <c r="AE120" s="508"/>
      <c r="AF120" s="508"/>
      <c r="AG120" s="508"/>
      <c r="AH120" s="508"/>
      <c r="AL120" s="508"/>
      <c r="AM120" s="508"/>
      <c r="AN120" s="508"/>
      <c r="AO120" s="508"/>
      <c r="AP120" s="508"/>
      <c r="AQ120" s="508"/>
      <c r="AR120" s="508"/>
      <c r="AS120" s="508"/>
    </row>
    <row r="121" spans="20:45" x14ac:dyDescent="0.25">
      <c r="T121" s="508"/>
      <c r="U121" s="508"/>
      <c r="V121" s="508"/>
      <c r="W121" s="508"/>
      <c r="X121" s="508"/>
      <c r="Y121" s="508"/>
      <c r="Z121" s="508"/>
      <c r="AA121" s="508"/>
      <c r="AB121" s="508"/>
      <c r="AC121" s="508"/>
      <c r="AD121" s="508"/>
      <c r="AE121" s="508"/>
      <c r="AF121" s="508"/>
      <c r="AG121" s="508"/>
      <c r="AH121" s="508"/>
      <c r="AL121" s="508"/>
      <c r="AM121" s="508"/>
      <c r="AN121" s="508"/>
      <c r="AO121" s="508"/>
      <c r="AP121" s="508"/>
      <c r="AQ121" s="508"/>
      <c r="AR121" s="508"/>
      <c r="AS121" s="508"/>
    </row>
    <row r="122" spans="20:45" x14ac:dyDescent="0.25">
      <c r="T122" s="508"/>
      <c r="U122" s="508"/>
      <c r="V122" s="508"/>
      <c r="W122" s="508"/>
      <c r="X122" s="508"/>
      <c r="Y122" s="508"/>
      <c r="Z122" s="508"/>
      <c r="AA122" s="508"/>
      <c r="AB122" s="508"/>
      <c r="AC122" s="508"/>
      <c r="AD122" s="508"/>
      <c r="AE122" s="508"/>
      <c r="AF122" s="508"/>
      <c r="AG122" s="508"/>
      <c r="AH122" s="508"/>
      <c r="AL122" s="508"/>
      <c r="AM122" s="508"/>
      <c r="AN122" s="508"/>
      <c r="AO122" s="508"/>
      <c r="AP122" s="508"/>
      <c r="AQ122" s="508"/>
      <c r="AR122" s="508"/>
      <c r="AS122" s="508"/>
    </row>
    <row r="123" spans="20:45" x14ac:dyDescent="0.25">
      <c r="T123" s="508"/>
      <c r="U123" s="508"/>
      <c r="V123" s="508"/>
      <c r="W123" s="508"/>
      <c r="X123" s="508"/>
      <c r="Y123" s="508"/>
      <c r="Z123" s="508"/>
      <c r="AA123" s="508"/>
      <c r="AB123" s="508"/>
      <c r="AC123" s="508"/>
      <c r="AD123" s="508"/>
      <c r="AE123" s="508"/>
      <c r="AF123" s="508"/>
      <c r="AG123" s="508"/>
      <c r="AH123" s="508"/>
      <c r="AL123" s="508"/>
      <c r="AM123" s="508"/>
      <c r="AN123" s="508"/>
      <c r="AO123" s="508"/>
      <c r="AP123" s="508"/>
      <c r="AQ123" s="508"/>
      <c r="AR123" s="508"/>
      <c r="AS123" s="508"/>
    </row>
    <row r="124" spans="20:45" x14ac:dyDescent="0.25">
      <c r="T124" s="508"/>
      <c r="U124" s="508"/>
      <c r="V124" s="508"/>
      <c r="W124" s="508"/>
      <c r="X124" s="508"/>
      <c r="Y124" s="508"/>
      <c r="Z124" s="508"/>
      <c r="AA124" s="508"/>
      <c r="AB124" s="508"/>
      <c r="AC124" s="508"/>
      <c r="AD124" s="508"/>
      <c r="AE124" s="508"/>
      <c r="AF124" s="508"/>
      <c r="AG124" s="508"/>
      <c r="AH124" s="508"/>
      <c r="AL124" s="508"/>
      <c r="AM124" s="508"/>
      <c r="AN124" s="508"/>
      <c r="AO124" s="508"/>
      <c r="AP124" s="508"/>
      <c r="AQ124" s="508"/>
      <c r="AR124" s="508"/>
      <c r="AS124" s="508"/>
    </row>
    <row r="125" spans="20:45" x14ac:dyDescent="0.25">
      <c r="T125" s="508"/>
      <c r="U125" s="508"/>
      <c r="V125" s="508"/>
      <c r="W125" s="508"/>
      <c r="X125" s="508"/>
      <c r="Y125" s="508"/>
      <c r="Z125" s="508"/>
      <c r="AA125" s="508"/>
      <c r="AB125" s="508"/>
      <c r="AC125" s="508"/>
      <c r="AD125" s="508"/>
      <c r="AE125" s="508"/>
      <c r="AF125" s="508"/>
      <c r="AG125" s="508"/>
      <c r="AH125" s="508"/>
      <c r="AL125" s="508"/>
      <c r="AM125" s="508"/>
      <c r="AN125" s="508"/>
      <c r="AO125" s="508"/>
      <c r="AP125" s="508"/>
      <c r="AQ125" s="508"/>
      <c r="AR125" s="508"/>
      <c r="AS125" s="508"/>
    </row>
    <row r="126" spans="20:45" x14ac:dyDescent="0.25">
      <c r="T126" s="508"/>
      <c r="U126" s="508"/>
      <c r="V126" s="508"/>
      <c r="W126" s="508"/>
      <c r="X126" s="508"/>
      <c r="Y126" s="508"/>
      <c r="Z126" s="508"/>
      <c r="AA126" s="508"/>
      <c r="AB126" s="508"/>
      <c r="AC126" s="508"/>
      <c r="AD126" s="508"/>
      <c r="AE126" s="508"/>
      <c r="AF126" s="508"/>
      <c r="AG126" s="508"/>
      <c r="AH126" s="508"/>
      <c r="AL126" s="508"/>
      <c r="AM126" s="508"/>
      <c r="AN126" s="508"/>
      <c r="AO126" s="508"/>
      <c r="AP126" s="508"/>
      <c r="AQ126" s="508"/>
      <c r="AR126" s="508"/>
      <c r="AS126" s="508"/>
    </row>
    <row r="127" spans="20:45" x14ac:dyDescent="0.25">
      <c r="T127" s="508"/>
      <c r="U127" s="508"/>
      <c r="V127" s="508"/>
      <c r="W127" s="508"/>
      <c r="X127" s="508"/>
      <c r="Y127" s="508"/>
      <c r="Z127" s="508"/>
      <c r="AA127" s="508"/>
      <c r="AB127" s="508"/>
      <c r="AC127" s="508"/>
      <c r="AD127" s="508"/>
      <c r="AE127" s="508"/>
      <c r="AF127" s="508"/>
      <c r="AG127" s="508"/>
      <c r="AH127" s="508"/>
      <c r="AL127" s="508"/>
      <c r="AM127" s="508"/>
      <c r="AN127" s="508"/>
      <c r="AO127" s="508"/>
      <c r="AP127" s="508"/>
      <c r="AQ127" s="508"/>
      <c r="AR127" s="508"/>
      <c r="AS127" s="508"/>
    </row>
    <row r="128" spans="20:45" x14ac:dyDescent="0.25">
      <c r="T128" s="508"/>
      <c r="U128" s="508"/>
      <c r="V128" s="508"/>
      <c r="W128" s="508"/>
      <c r="X128" s="508"/>
      <c r="Y128" s="508"/>
      <c r="Z128" s="508"/>
      <c r="AA128" s="508"/>
      <c r="AB128" s="508"/>
      <c r="AC128" s="508"/>
      <c r="AD128" s="508"/>
      <c r="AE128" s="508"/>
      <c r="AF128" s="508"/>
      <c r="AG128" s="508"/>
      <c r="AH128" s="508"/>
      <c r="AL128" s="508"/>
      <c r="AM128" s="508"/>
      <c r="AN128" s="508"/>
      <c r="AO128" s="508"/>
      <c r="AP128" s="508"/>
      <c r="AQ128" s="508"/>
      <c r="AR128" s="508"/>
      <c r="AS128" s="508"/>
    </row>
    <row r="129" spans="20:45" x14ac:dyDescent="0.25">
      <c r="T129" s="508"/>
      <c r="U129" s="508"/>
      <c r="V129" s="508"/>
      <c r="W129" s="508"/>
      <c r="X129" s="508"/>
      <c r="Y129" s="508"/>
      <c r="Z129" s="508"/>
      <c r="AA129" s="508"/>
      <c r="AB129" s="508"/>
      <c r="AC129" s="508"/>
      <c r="AD129" s="508"/>
      <c r="AE129" s="508"/>
      <c r="AF129" s="508"/>
      <c r="AG129" s="508"/>
      <c r="AH129" s="508"/>
      <c r="AL129" s="508"/>
      <c r="AM129" s="508"/>
      <c r="AN129" s="508"/>
      <c r="AO129" s="508"/>
      <c r="AP129" s="508"/>
      <c r="AQ129" s="508"/>
      <c r="AR129" s="508"/>
      <c r="AS129" s="508"/>
    </row>
    <row r="130" spans="20:45" x14ac:dyDescent="0.25">
      <c r="T130" s="508"/>
      <c r="U130" s="508"/>
      <c r="V130" s="508"/>
      <c r="W130" s="508"/>
      <c r="X130" s="508"/>
      <c r="Y130" s="508"/>
      <c r="Z130" s="508"/>
      <c r="AA130" s="508"/>
      <c r="AB130" s="508"/>
      <c r="AC130" s="508"/>
      <c r="AD130" s="508"/>
      <c r="AE130" s="508"/>
      <c r="AF130" s="508"/>
      <c r="AG130" s="508"/>
      <c r="AH130" s="508"/>
      <c r="AL130" s="508"/>
      <c r="AM130" s="508"/>
      <c r="AN130" s="508"/>
      <c r="AO130" s="508"/>
      <c r="AP130" s="508"/>
      <c r="AQ130" s="508"/>
      <c r="AR130" s="508"/>
      <c r="AS130" s="508"/>
    </row>
    <row r="131" spans="20:45" x14ac:dyDescent="0.25">
      <c r="T131" s="508"/>
      <c r="U131" s="508"/>
      <c r="V131" s="508"/>
      <c r="W131" s="508"/>
      <c r="X131" s="508"/>
      <c r="Y131" s="508"/>
      <c r="Z131" s="508"/>
      <c r="AA131" s="508"/>
      <c r="AB131" s="508"/>
      <c r="AC131" s="508"/>
      <c r="AD131" s="508"/>
      <c r="AE131" s="508"/>
      <c r="AF131" s="508"/>
      <c r="AG131" s="508"/>
      <c r="AH131" s="508"/>
      <c r="AL131" s="508"/>
      <c r="AM131" s="508"/>
      <c r="AN131" s="508"/>
      <c r="AO131" s="508"/>
      <c r="AP131" s="508"/>
      <c r="AQ131" s="508"/>
      <c r="AR131" s="508"/>
      <c r="AS131" s="508"/>
    </row>
    <row r="132" spans="20:45" x14ac:dyDescent="0.25">
      <c r="T132" s="508"/>
      <c r="U132" s="508"/>
      <c r="V132" s="508"/>
      <c r="W132" s="508"/>
      <c r="X132" s="508"/>
      <c r="Y132" s="508"/>
      <c r="Z132" s="508"/>
      <c r="AA132" s="508"/>
      <c r="AB132" s="508"/>
      <c r="AC132" s="508"/>
      <c r="AD132" s="508"/>
      <c r="AE132" s="508"/>
      <c r="AF132" s="508"/>
      <c r="AG132" s="508"/>
      <c r="AH132" s="508"/>
      <c r="AL132" s="508"/>
      <c r="AM132" s="508"/>
      <c r="AN132" s="508"/>
      <c r="AO132" s="508"/>
      <c r="AP132" s="508"/>
      <c r="AQ132" s="508"/>
      <c r="AR132" s="508"/>
      <c r="AS132" s="508"/>
    </row>
    <row r="133" spans="20:45" x14ac:dyDescent="0.25">
      <c r="T133" s="508"/>
      <c r="U133" s="508"/>
      <c r="V133" s="508"/>
      <c r="W133" s="508"/>
      <c r="X133" s="508"/>
      <c r="Y133" s="508"/>
      <c r="Z133" s="508"/>
      <c r="AA133" s="508"/>
      <c r="AB133" s="508"/>
      <c r="AC133" s="508"/>
      <c r="AD133" s="508"/>
      <c r="AE133" s="508"/>
      <c r="AF133" s="508"/>
      <c r="AG133" s="508"/>
      <c r="AH133" s="508"/>
      <c r="AL133" s="508"/>
      <c r="AM133" s="508"/>
      <c r="AN133" s="508"/>
      <c r="AO133" s="508"/>
      <c r="AP133" s="508"/>
      <c r="AQ133" s="508"/>
      <c r="AR133" s="508"/>
      <c r="AS133" s="508"/>
    </row>
    <row r="134" spans="20:45" x14ac:dyDescent="0.25">
      <c r="T134" s="508"/>
      <c r="U134" s="508"/>
      <c r="V134" s="508"/>
      <c r="W134" s="508"/>
      <c r="X134" s="508"/>
      <c r="Y134" s="508"/>
      <c r="Z134" s="508"/>
      <c r="AA134" s="508"/>
      <c r="AB134" s="508"/>
      <c r="AC134" s="508"/>
      <c r="AD134" s="508"/>
      <c r="AE134" s="508"/>
      <c r="AF134" s="508"/>
      <c r="AG134" s="508"/>
      <c r="AH134" s="508"/>
      <c r="AL134" s="508"/>
      <c r="AM134" s="508"/>
      <c r="AN134" s="508"/>
      <c r="AO134" s="508"/>
      <c r="AP134" s="508"/>
      <c r="AQ134" s="508"/>
      <c r="AR134" s="508"/>
      <c r="AS134" s="508"/>
    </row>
    <row r="135" spans="20:45" x14ac:dyDescent="0.25">
      <c r="T135" s="508"/>
      <c r="U135" s="508"/>
      <c r="V135" s="508"/>
      <c r="W135" s="508"/>
      <c r="X135" s="508"/>
      <c r="Y135" s="508"/>
      <c r="Z135" s="508"/>
      <c r="AA135" s="508"/>
      <c r="AB135" s="508"/>
      <c r="AC135" s="508"/>
      <c r="AD135" s="508"/>
      <c r="AE135" s="508"/>
      <c r="AF135" s="508"/>
      <c r="AG135" s="508"/>
      <c r="AH135" s="508"/>
      <c r="AL135" s="508"/>
      <c r="AM135" s="508"/>
      <c r="AN135" s="508"/>
      <c r="AO135" s="508"/>
      <c r="AP135" s="508"/>
      <c r="AQ135" s="508"/>
      <c r="AR135" s="508"/>
      <c r="AS135" s="508"/>
    </row>
    <row r="136" spans="20:45" x14ac:dyDescent="0.25">
      <c r="T136" s="508"/>
      <c r="U136" s="508"/>
      <c r="V136" s="508"/>
      <c r="W136" s="508"/>
      <c r="X136" s="508"/>
      <c r="Y136" s="508"/>
      <c r="Z136" s="508"/>
      <c r="AA136" s="508"/>
      <c r="AB136" s="508"/>
      <c r="AC136" s="508"/>
      <c r="AD136" s="508"/>
      <c r="AE136" s="508"/>
      <c r="AF136" s="508"/>
      <c r="AG136" s="508"/>
      <c r="AH136" s="508"/>
      <c r="AL136" s="508"/>
      <c r="AM136" s="508"/>
      <c r="AN136" s="508"/>
      <c r="AO136" s="508"/>
      <c r="AP136" s="508"/>
      <c r="AQ136" s="508"/>
      <c r="AR136" s="508"/>
      <c r="AS136" s="508"/>
    </row>
    <row r="137" spans="20:45" x14ac:dyDescent="0.25">
      <c r="T137" s="508"/>
      <c r="U137" s="508"/>
      <c r="V137" s="508"/>
      <c r="W137" s="508"/>
      <c r="X137" s="508"/>
      <c r="Y137" s="508"/>
      <c r="Z137" s="508"/>
      <c r="AA137" s="508"/>
      <c r="AB137" s="508"/>
      <c r="AC137" s="508"/>
      <c r="AD137" s="508"/>
      <c r="AE137" s="508"/>
      <c r="AF137" s="508"/>
      <c r="AG137" s="508"/>
      <c r="AH137" s="508"/>
      <c r="AL137" s="508"/>
      <c r="AM137" s="508"/>
      <c r="AN137" s="508"/>
      <c r="AO137" s="508"/>
      <c r="AP137" s="508"/>
      <c r="AQ137" s="508"/>
      <c r="AR137" s="508"/>
      <c r="AS137" s="508"/>
    </row>
    <row r="138" spans="20:45" x14ac:dyDescent="0.25">
      <c r="T138" s="508"/>
      <c r="U138" s="508"/>
      <c r="V138" s="508"/>
      <c r="W138" s="508"/>
      <c r="X138" s="508"/>
      <c r="Y138" s="508"/>
      <c r="Z138" s="508"/>
      <c r="AA138" s="508"/>
      <c r="AB138" s="508"/>
      <c r="AC138" s="508"/>
      <c r="AD138" s="508"/>
      <c r="AE138" s="508"/>
      <c r="AF138" s="508"/>
      <c r="AG138" s="508"/>
      <c r="AH138" s="508"/>
      <c r="AL138" s="508"/>
      <c r="AM138" s="508"/>
      <c r="AN138" s="508"/>
      <c r="AO138" s="508"/>
      <c r="AP138" s="508"/>
      <c r="AQ138" s="508"/>
      <c r="AR138" s="508"/>
      <c r="AS138" s="508"/>
    </row>
    <row r="139" spans="20:45" x14ac:dyDescent="0.25">
      <c r="T139" s="508"/>
      <c r="U139" s="508"/>
      <c r="V139" s="508"/>
      <c r="W139" s="508"/>
      <c r="X139" s="508"/>
      <c r="Y139" s="508"/>
      <c r="Z139" s="508"/>
      <c r="AA139" s="508"/>
      <c r="AB139" s="508"/>
      <c r="AC139" s="508"/>
      <c r="AD139" s="508"/>
      <c r="AE139" s="508"/>
      <c r="AF139" s="508"/>
      <c r="AG139" s="508"/>
      <c r="AH139" s="508"/>
      <c r="AL139" s="508"/>
      <c r="AM139" s="508"/>
      <c r="AN139" s="508"/>
      <c r="AO139" s="508"/>
      <c r="AP139" s="508"/>
      <c r="AQ139" s="508"/>
      <c r="AR139" s="508"/>
      <c r="AS139" s="508"/>
    </row>
    <row r="140" spans="20:45" x14ac:dyDescent="0.25">
      <c r="T140" s="508"/>
      <c r="U140" s="508"/>
      <c r="V140" s="508"/>
      <c r="W140" s="508"/>
      <c r="X140" s="508"/>
      <c r="Y140" s="508"/>
      <c r="Z140" s="508"/>
      <c r="AA140" s="508"/>
      <c r="AB140" s="508"/>
      <c r="AC140" s="508"/>
      <c r="AD140" s="508"/>
      <c r="AE140" s="508"/>
      <c r="AF140" s="508"/>
      <c r="AG140" s="508"/>
      <c r="AH140" s="508"/>
      <c r="AL140" s="508"/>
      <c r="AM140" s="508"/>
      <c r="AN140" s="508"/>
      <c r="AO140" s="508"/>
      <c r="AP140" s="508"/>
      <c r="AQ140" s="508"/>
      <c r="AR140" s="508"/>
      <c r="AS140" s="508"/>
    </row>
  </sheetData>
  <mergeCells count="1">
    <mergeCell ref="A4:C4"/>
  </mergeCells>
  <conditionalFormatting sqref="B22 B24 B26 B28 B30 B32 B34 B36 B38 B40 B42 B44 B46 B48 B50 B52">
    <cfRule type="cellIs" dxfId="36" priority="13" stopIfTrue="1" operator="equal">
      <formula>"QA"</formula>
    </cfRule>
    <cfRule type="cellIs" dxfId="35" priority="14" stopIfTrue="1" operator="equal">
      <formula>"DA"</formula>
    </cfRule>
  </conditionalFormatting>
  <conditionalFormatting sqref="E7 E21">
    <cfRule type="expression" dxfId="34" priority="16" stopIfTrue="1">
      <formula>$E7&lt;5</formula>
    </cfRule>
  </conditionalFormatting>
  <conditionalFormatting sqref="E22 E24 E26 E28 E30 E32 E34 E36 E38 E40 E42 E44 E46 E48 E50 E52">
    <cfRule type="expression" dxfId="33" priority="8" stopIfTrue="1">
      <formula>AND($E22&lt;9,$C22&gt;0)</formula>
    </cfRule>
  </conditionalFormatting>
  <conditionalFormatting sqref="F7 F9 F11 F13 F15 F17 F19">
    <cfRule type="cellIs" dxfId="32" priority="17" stopIfTrue="1" operator="equal">
      <formula>"Bye"</formula>
    </cfRule>
  </conditionalFormatting>
  <conditionalFormatting sqref="F21:F22 F24 F26 F28 F30 F32 F34 F36 F38 F40 F42 F44 F46 F48 F50">
    <cfRule type="cellIs" dxfId="31" priority="9" stopIfTrue="1" operator="equal">
      <formula>"Bye"</formula>
    </cfRule>
  </conditionalFormatting>
  <conditionalFormatting sqref="F22 F24 F26 F28 F30 F32 F34 F36 F38 F40 F42 F44 F46 F48 F50">
    <cfRule type="expression" dxfId="30" priority="10" stopIfTrue="1">
      <formula>AND($E22&lt;9,$C22&gt;0)</formula>
    </cfRule>
  </conditionalFormatting>
  <conditionalFormatting sqref="H7 H9 H11 H13 H15 H17 H19 H21 G22:I22 G24:I24 G26:I26 G28:I28 G30:I30 G32:I32 G34:I34 G36:I36 G38:I38 G40:I40 G42:I42 G44:I44 G46:I46 G48:I48 G50:I50">
    <cfRule type="expression" dxfId="29" priority="4" stopIfTrue="1">
      <formula>AND($E7&lt;9,$C7&gt;0)</formula>
    </cfRule>
  </conditionalFormatting>
  <conditionalFormatting sqref="I8 K10 I12 M14 I16 K18 I20 I23 K25 I27 M29 I31 K33 I35 I39 K41 I43 M45 I47 K49 I51">
    <cfRule type="expression" dxfId="28" priority="5" stopIfTrue="1">
      <formula>AND($O$1="CU",I8="Umpire")</formula>
    </cfRule>
    <cfRule type="expression" dxfId="27" priority="6" stopIfTrue="1">
      <formula>AND($O$1="CU",I8&lt;&gt;"Umpire",J8&lt;&gt;"")</formula>
    </cfRule>
    <cfRule type="expression" dxfId="26" priority="7" stopIfTrue="1">
      <formula>AND($O$1="CU",I8&lt;&gt;"Umpire")</formula>
    </cfRule>
  </conditionalFormatting>
  <conditionalFormatting sqref="J8 L10 J12 N14 J16 L18 J20 R62">
    <cfRule type="expression" dxfId="25" priority="15" stopIfTrue="1">
      <formula>$O$1="CU"</formula>
    </cfRule>
  </conditionalFormatting>
  <conditionalFormatting sqref="K8 M10 K12 O14 K16 M18 K20 K23 M25 K27 O29 K31 M33 K35 K39 M41 K43 O45 K47 M49 K51">
    <cfRule type="expression" dxfId="24" priority="11" stopIfTrue="1">
      <formula>J8="as"</formula>
    </cfRule>
    <cfRule type="expression" dxfId="23" priority="12" stopIfTrue="1">
      <formula>J8="bs"</formula>
    </cfRule>
  </conditionalFormatting>
  <conditionalFormatting sqref="O16">
    <cfRule type="expression" dxfId="22" priority="1" stopIfTrue="1">
      <formula>AND($O$1="CU",O16="Umpire")</formula>
    </cfRule>
    <cfRule type="expression" dxfId="21" priority="2" stopIfTrue="1">
      <formula>AND($O$1="CU",O16&lt;&gt;"Umpire",P16&lt;&gt;"")</formula>
    </cfRule>
    <cfRule type="expression" dxfId="20" priority="3" stopIfTrue="1">
      <formula>AND($O$1="CU",O16&lt;&gt;"Umpire")</formula>
    </cfRule>
  </conditionalFormatting>
  <printOptions horizontalCentered="1" verticalCentered="1"/>
  <pageMargins left="0" right="0" top="0.98425196850393704" bottom="0.98425196850393704" header="0.51181102362204722" footer="0.51181102362204722"/>
  <pageSetup paperSize="9" scale="95" orientation="portrait"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23969" r:id="rId4" name="Button 1">
              <controlPr defaultSize="0" print="0" autoFill="0" autoPict="0" macro="[2]!Jun_Show_CU">
                <anchor moveWithCells="1" sizeWithCells="1">
                  <from>
                    <xdr:col>12</xdr:col>
                    <xdr:colOff>525780</xdr:colOff>
                    <xdr:row>0</xdr:row>
                    <xdr:rowOff>7620</xdr:rowOff>
                  </from>
                  <to>
                    <xdr:col>14</xdr:col>
                    <xdr:colOff>373380</xdr:colOff>
                    <xdr:row>0</xdr:row>
                    <xdr:rowOff>175260</xdr:rowOff>
                  </to>
                </anchor>
              </controlPr>
            </control>
          </mc:Choice>
        </mc:AlternateContent>
        <mc:AlternateContent xmlns:mc="http://schemas.openxmlformats.org/markup-compatibility/2006">
          <mc:Choice Requires="x14">
            <control shapeId="723970" r:id="rId5" name="Button 2">
              <controlPr defaultSize="0" print="0" autoFill="0" autoPict="0" macro="[2]!Jun_Hide_CU">
                <anchor moveWithCells="1" sizeWithCells="1">
                  <from>
                    <xdr:col>12</xdr:col>
                    <xdr:colOff>518160</xdr:colOff>
                    <xdr:row>0</xdr:row>
                    <xdr:rowOff>182880</xdr:rowOff>
                  </from>
                  <to>
                    <xdr:col>14</xdr:col>
                    <xdr:colOff>373380</xdr:colOff>
                    <xdr:row>1</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xr:uid="{7E4A75DF-1804-4E9E-96B0-EF0F66B9979A}">
          <x14:formula1>
            <xm:f>$U$7:$U$16</xm:f>
          </x14:formula1>
          <xm: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ODE983063 ONA983063 OWW983063 PGS983063 PQO983063 QAK983063 QKG983063 QUC983063 RDY983063 RNU983063 RXQ983063 SHM983063 SRI983063 TBE983063 TLA983063 TUW983063 UES983063 UOO983063 UYK983063 VIG983063 VSC983063 WBY983063 WLU983063 WVQ983063 I39 JE39 TA39 ACW39 AMS39 AWO39 BGK39 BQG39 CAC39 CJY39 CTU39 DDQ39 DNM39 DXI39 EHE39 ERA39 FAW39 FKS39 FUO39 GEK39 GOG39 GYC39 HHY39 HRU39 IBQ39 ILM39 IVI39 JFE39 JPA39 JYW39 KIS39 KSO39 LCK39 LMG39 LWC39 MFY39 MPU39 MZQ39 NJM39 NTI39 ODE39 ONA39 OWW39 PGS39 PQO39 QAK39 QKG39 QUC39 RDY39 RNU39 RXQ39 SHM39 SRI39 TBE39 TLA39 TUW39 UES39 UOO39 UYK39 VIG39 VSC39 WBY39 WLU39 WVQ39 I65575 JE65575 TA65575 ACW65575 AMS65575 AWO65575 BGK65575 BQG65575 CAC65575 CJY65575 CTU65575 DDQ65575 DNM65575 DXI65575 EHE65575 ERA65575 FAW65575 FKS65575 FUO65575 GEK65575 GOG65575 GYC65575 HHY65575 HRU65575 IBQ65575 ILM65575 IVI65575 JFE65575 JPA65575 JYW65575 KIS65575 KSO65575 LCK65575 LMG65575 LWC65575 MFY65575 MPU65575 MZQ65575 NJM65575 NTI65575 ODE65575 ONA65575 OWW65575 PGS65575 PQO65575 QAK65575 QKG65575 QUC65575 RDY65575 RNU65575 RXQ65575 SHM65575 SRI65575 TBE65575 TLA65575 TUW65575 UES65575 UOO65575 UYK65575 VIG65575 VSC65575 WBY65575 WLU65575 WVQ65575 I131111 JE131111 TA131111 ACW131111 AMS131111 AWO131111 BGK131111 BQG131111 CAC131111 CJY131111 CTU131111 DDQ131111 DNM131111 DXI131111 EHE131111 ERA131111 FAW131111 FKS131111 FUO131111 GEK131111 GOG131111 GYC131111 HHY131111 HRU131111 IBQ131111 ILM131111 IVI131111 JFE131111 JPA131111 JYW131111 KIS131111 KSO131111 LCK131111 LMG131111 LWC131111 MFY131111 MPU131111 MZQ131111 NJM131111 NTI131111 ODE131111 ONA131111 OWW131111 PGS131111 PQO131111 QAK131111 QKG131111 QUC131111 RDY131111 RNU131111 RXQ131111 SHM131111 SRI131111 TBE131111 TLA131111 TUW131111 UES131111 UOO131111 UYK131111 VIG131111 VSC131111 WBY131111 WLU131111 WVQ131111 I196647 JE196647 TA196647 ACW196647 AMS196647 AWO196647 BGK196647 BQG196647 CAC196647 CJY196647 CTU196647 DDQ196647 DNM196647 DXI196647 EHE196647 ERA196647 FAW196647 FKS196647 FUO196647 GEK196647 GOG196647 GYC196647 HHY196647 HRU196647 IBQ196647 ILM196647 IVI196647 JFE196647 JPA196647 JYW196647 KIS196647 KSO196647 LCK196647 LMG196647 LWC196647 MFY196647 MPU196647 MZQ196647 NJM196647 NTI196647 ODE196647 ONA196647 OWW196647 PGS196647 PQO196647 QAK196647 QKG196647 QUC196647 RDY196647 RNU196647 RXQ196647 SHM196647 SRI196647 TBE196647 TLA196647 TUW196647 UES196647 UOO196647 UYK196647 VIG196647 VSC196647 WBY196647 WLU196647 WVQ196647 I262183 JE262183 TA262183 ACW262183 AMS262183 AWO262183 BGK262183 BQG262183 CAC262183 CJY262183 CTU262183 DDQ262183 DNM262183 DXI262183 EHE262183 ERA262183 FAW262183 FKS262183 FUO262183 GEK262183 GOG262183 GYC262183 HHY262183 HRU262183 IBQ262183 ILM262183 IVI262183 JFE262183 JPA262183 JYW262183 KIS262183 KSO262183 LCK262183 LMG262183 LWC262183 MFY262183 MPU262183 MZQ262183 NJM262183 NTI262183 ODE262183 ONA262183 OWW262183 PGS262183 PQO262183 QAK262183 QKG262183 QUC262183 RDY262183 RNU262183 RXQ262183 SHM262183 SRI262183 TBE262183 TLA262183 TUW262183 UES262183 UOO262183 UYK262183 VIG262183 VSC262183 WBY262183 WLU262183 WVQ262183 I327719 JE327719 TA327719 ACW327719 AMS327719 AWO327719 BGK327719 BQG327719 CAC327719 CJY327719 CTU327719 DDQ327719 DNM327719 DXI327719 EHE327719 ERA327719 FAW327719 FKS327719 FUO327719 GEK327719 GOG327719 GYC327719 HHY327719 HRU327719 IBQ327719 ILM327719 IVI327719 JFE327719 JPA327719 JYW327719 KIS327719 KSO327719 LCK327719 LMG327719 LWC327719 MFY327719 MPU327719 MZQ327719 NJM327719 NTI327719 ODE327719 ONA327719 OWW327719 PGS327719 PQO327719 QAK327719 QKG327719 QUC327719 RDY327719 RNU327719 RXQ327719 SHM327719 SRI327719 TBE327719 TLA327719 TUW327719 UES327719 UOO327719 UYK327719 VIG327719 VSC327719 WBY327719 WLU327719 WVQ327719 I393255 JE393255 TA393255 ACW393255 AMS393255 AWO393255 BGK393255 BQG393255 CAC393255 CJY393255 CTU393255 DDQ393255 DNM393255 DXI393255 EHE393255 ERA393255 FAW393255 FKS393255 FUO393255 GEK393255 GOG393255 GYC393255 HHY393255 HRU393255 IBQ393255 ILM393255 IVI393255 JFE393255 JPA393255 JYW393255 KIS393255 KSO393255 LCK393255 LMG393255 LWC393255 MFY393255 MPU393255 MZQ393255 NJM393255 NTI393255 ODE393255 ONA393255 OWW393255 PGS393255 PQO393255 QAK393255 QKG393255 QUC393255 RDY393255 RNU393255 RXQ393255 SHM393255 SRI393255 TBE393255 TLA393255 TUW393255 UES393255 UOO393255 UYK393255 VIG393255 VSC393255 WBY393255 WLU393255 WVQ393255 I458791 JE458791 TA458791 ACW458791 AMS458791 AWO458791 BGK458791 BQG458791 CAC458791 CJY458791 CTU458791 DDQ458791 DNM458791 DXI458791 EHE458791 ERA458791 FAW458791 FKS458791 FUO458791 GEK458791 GOG458791 GYC458791 HHY458791 HRU458791 IBQ458791 ILM458791 IVI458791 JFE458791 JPA458791 JYW458791 KIS458791 KSO458791 LCK458791 LMG458791 LWC458791 MFY458791 MPU458791 MZQ458791 NJM458791 NTI458791 ODE458791 ONA458791 OWW458791 PGS458791 PQO458791 QAK458791 QKG458791 QUC458791 RDY458791 RNU458791 RXQ458791 SHM458791 SRI458791 TBE458791 TLA458791 TUW458791 UES458791 UOO458791 UYK458791 VIG458791 VSC458791 WBY458791 WLU458791 WVQ458791 I524327 JE524327 TA524327 ACW524327 AMS524327 AWO524327 BGK524327 BQG524327 CAC524327 CJY524327 CTU524327 DDQ524327 DNM524327 DXI524327 EHE524327 ERA524327 FAW524327 FKS524327 FUO524327 GEK524327 GOG524327 GYC524327 HHY524327 HRU524327 IBQ524327 ILM524327 IVI524327 JFE524327 JPA524327 JYW524327 KIS524327 KSO524327 LCK524327 LMG524327 LWC524327 MFY524327 MPU524327 MZQ524327 NJM524327 NTI524327 ODE524327 ONA524327 OWW524327 PGS524327 PQO524327 QAK524327 QKG524327 QUC524327 RDY524327 RNU524327 RXQ524327 SHM524327 SRI524327 TBE524327 TLA524327 TUW524327 UES524327 UOO524327 UYK524327 VIG524327 VSC524327 WBY524327 WLU524327 WVQ524327 I589863 JE589863 TA589863 ACW589863 AMS589863 AWO589863 BGK589863 BQG589863 CAC589863 CJY589863 CTU589863 DDQ589863 DNM589863 DXI589863 EHE589863 ERA589863 FAW589863 FKS589863 FUO589863 GEK589863 GOG589863 GYC589863 HHY589863 HRU589863 IBQ589863 ILM589863 IVI589863 JFE589863 JPA589863 JYW589863 KIS589863 KSO589863 LCK589863 LMG589863 LWC589863 MFY589863 MPU589863 MZQ589863 NJM589863 NTI589863 ODE589863 ONA589863 OWW589863 PGS589863 PQO589863 QAK589863 QKG589863 QUC589863 RDY589863 RNU589863 RXQ589863 SHM589863 SRI589863 TBE589863 TLA589863 TUW589863 UES589863 UOO589863 UYK589863 VIG589863 VSC589863 WBY589863 WLU589863 WVQ589863 I655399 JE655399 TA655399 ACW655399 AMS655399 AWO655399 BGK655399 BQG655399 CAC655399 CJY655399 CTU655399 DDQ655399 DNM655399 DXI655399 EHE655399 ERA655399 FAW655399 FKS655399 FUO655399 GEK655399 GOG655399 GYC655399 HHY655399 HRU655399 IBQ655399 ILM655399 IVI655399 JFE655399 JPA655399 JYW655399 KIS655399 KSO655399 LCK655399 LMG655399 LWC655399 MFY655399 MPU655399 MZQ655399 NJM655399 NTI655399 ODE655399 ONA655399 OWW655399 PGS655399 PQO655399 QAK655399 QKG655399 QUC655399 RDY655399 RNU655399 RXQ655399 SHM655399 SRI655399 TBE655399 TLA655399 TUW655399 UES655399 UOO655399 UYK655399 VIG655399 VSC655399 WBY655399 WLU655399 WVQ655399 I720935 JE720935 TA720935 ACW720935 AMS720935 AWO720935 BGK720935 BQG720935 CAC720935 CJY720935 CTU720935 DDQ720935 DNM720935 DXI720935 EHE720935 ERA720935 FAW720935 FKS720935 FUO720935 GEK720935 GOG720935 GYC720935 HHY720935 HRU720935 IBQ720935 ILM720935 IVI720935 JFE720935 JPA720935 JYW720935 KIS720935 KSO720935 LCK720935 LMG720935 LWC720935 MFY720935 MPU720935 MZQ720935 NJM720935 NTI720935 ODE720935 ONA720935 OWW720935 PGS720935 PQO720935 QAK720935 QKG720935 QUC720935 RDY720935 RNU720935 RXQ720935 SHM720935 SRI720935 TBE720935 TLA720935 TUW720935 UES720935 UOO720935 UYK720935 VIG720935 VSC720935 WBY720935 WLU720935 WVQ720935 I786471 JE786471 TA786471 ACW786471 AMS786471 AWO786471 BGK786471 BQG786471 CAC786471 CJY786471 CTU786471 DDQ786471 DNM786471 DXI786471 EHE786471 ERA786471 FAW786471 FKS786471 FUO786471 GEK786471 GOG786471 GYC786471 HHY786471 HRU786471 IBQ786471 ILM786471 IVI786471 JFE786471 JPA786471 JYW786471 KIS786471 KSO786471 LCK786471 LMG786471 LWC786471 MFY786471 MPU786471 MZQ786471 NJM786471 NTI786471 ODE786471 ONA786471 OWW786471 PGS786471 PQO786471 QAK786471 QKG786471 QUC786471 RDY786471 RNU786471 RXQ786471 SHM786471 SRI786471 TBE786471 TLA786471 TUW786471 UES786471 UOO786471 UYK786471 VIG786471 VSC786471 WBY786471 WLU786471 WVQ786471 I852007 JE852007 TA852007 ACW852007 AMS852007 AWO852007 BGK852007 BQG852007 CAC852007 CJY852007 CTU852007 DDQ852007 DNM852007 DXI852007 EHE852007 ERA852007 FAW852007 FKS852007 FUO852007 GEK852007 GOG852007 GYC852007 HHY852007 HRU852007 IBQ852007 ILM852007 IVI852007 JFE852007 JPA852007 JYW852007 KIS852007 KSO852007 LCK852007 LMG852007 LWC852007 MFY852007 MPU852007 MZQ852007 NJM852007 NTI852007 ODE852007 ONA852007 OWW852007 PGS852007 PQO852007 QAK852007 QKG852007 QUC852007 RDY852007 RNU852007 RXQ852007 SHM852007 SRI852007 TBE852007 TLA852007 TUW852007 UES852007 UOO852007 UYK852007 VIG852007 VSC852007 WBY852007 WLU852007 WVQ852007 I917543 JE917543 TA917543 ACW917543 AMS917543 AWO917543 BGK917543 BQG917543 CAC917543 CJY917543 CTU917543 DDQ917543 DNM917543 DXI917543 EHE917543 ERA917543 FAW917543 FKS917543 FUO917543 GEK917543 GOG917543 GYC917543 HHY917543 HRU917543 IBQ917543 ILM917543 IVI917543 JFE917543 JPA917543 JYW917543 KIS917543 KSO917543 LCK917543 LMG917543 LWC917543 MFY917543 MPU917543 MZQ917543 NJM917543 NTI917543 ODE917543 ONA917543 OWW917543 PGS917543 PQO917543 QAK917543 QKG917543 QUC917543 RDY917543 RNU917543 RXQ917543 SHM917543 SRI917543 TBE917543 TLA917543 TUW917543 UES917543 UOO917543 UYK917543 VIG917543 VSC917543 WBY917543 WLU917543 WVQ917543 I983079 JE983079 TA983079 ACW983079 AMS983079 AWO983079 BGK983079 BQG983079 CAC983079 CJY983079 CTU983079 DDQ983079 DNM983079 DXI983079 EHE983079 ERA983079 FAW983079 FKS983079 FUO983079 GEK983079 GOG983079 GYC983079 HHY983079 HRU983079 IBQ983079 ILM983079 IVI983079 JFE983079 JPA983079 JYW983079 KIS983079 KSO983079 LCK983079 LMG983079 LWC983079 MFY983079 MPU983079 MZQ983079 NJM983079 NTI983079 ODE983079 ONA983079 OWW983079 PGS983079 PQO983079 QAK983079 QKG983079 QUC983079 RDY983079 RNU983079 RXQ983079 SHM983079 SRI983079 TBE983079 TLA983079 TUW983079 UES983079 UOO983079 UYK983079 VIG983079 VSC983079 WBY983079 WLU983079 WVQ983079 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I65563 JE65563 TA65563 ACW65563 AMS65563 AWO65563 BGK65563 BQG65563 CAC65563 CJY65563 CTU65563 DDQ65563 DNM65563 DXI65563 EHE65563 ERA65563 FAW65563 FKS65563 FUO65563 GEK65563 GOG65563 GYC65563 HHY65563 HRU65563 IBQ65563 ILM65563 IVI65563 JFE65563 JPA65563 JYW65563 KIS65563 KSO65563 LCK65563 LMG65563 LWC65563 MFY65563 MPU65563 MZQ65563 NJM65563 NTI65563 ODE65563 ONA65563 OWW65563 PGS65563 PQO65563 QAK65563 QKG65563 QUC65563 RDY65563 RNU65563 RXQ65563 SHM65563 SRI65563 TBE65563 TLA65563 TUW65563 UES65563 UOO65563 UYK65563 VIG65563 VSC65563 WBY65563 WLU65563 WVQ65563 I131099 JE131099 TA131099 ACW131099 AMS131099 AWO131099 BGK131099 BQG131099 CAC131099 CJY131099 CTU131099 DDQ131099 DNM131099 DXI131099 EHE131099 ERA131099 FAW131099 FKS131099 FUO131099 GEK131099 GOG131099 GYC131099 HHY131099 HRU131099 IBQ131099 ILM131099 IVI131099 JFE131099 JPA131099 JYW131099 KIS131099 KSO131099 LCK131099 LMG131099 LWC131099 MFY131099 MPU131099 MZQ131099 NJM131099 NTI131099 ODE131099 ONA131099 OWW131099 PGS131099 PQO131099 QAK131099 QKG131099 QUC131099 RDY131099 RNU131099 RXQ131099 SHM131099 SRI131099 TBE131099 TLA131099 TUW131099 UES131099 UOO131099 UYK131099 VIG131099 VSC131099 WBY131099 WLU131099 WVQ131099 I196635 JE196635 TA196635 ACW196635 AMS196635 AWO196635 BGK196635 BQG196635 CAC196635 CJY196635 CTU196635 DDQ196635 DNM196635 DXI196635 EHE196635 ERA196635 FAW196635 FKS196635 FUO196635 GEK196635 GOG196635 GYC196635 HHY196635 HRU196635 IBQ196635 ILM196635 IVI196635 JFE196635 JPA196635 JYW196635 KIS196635 KSO196635 LCK196635 LMG196635 LWC196635 MFY196635 MPU196635 MZQ196635 NJM196635 NTI196635 ODE196635 ONA196635 OWW196635 PGS196635 PQO196635 QAK196635 QKG196635 QUC196635 RDY196635 RNU196635 RXQ196635 SHM196635 SRI196635 TBE196635 TLA196635 TUW196635 UES196635 UOO196635 UYK196635 VIG196635 VSC196635 WBY196635 WLU196635 WVQ196635 I262171 JE262171 TA262171 ACW262171 AMS262171 AWO262171 BGK262171 BQG262171 CAC262171 CJY262171 CTU262171 DDQ262171 DNM262171 DXI262171 EHE262171 ERA262171 FAW262171 FKS262171 FUO262171 GEK262171 GOG262171 GYC262171 HHY262171 HRU262171 IBQ262171 ILM262171 IVI262171 JFE262171 JPA262171 JYW262171 KIS262171 KSO262171 LCK262171 LMG262171 LWC262171 MFY262171 MPU262171 MZQ262171 NJM262171 NTI262171 ODE262171 ONA262171 OWW262171 PGS262171 PQO262171 QAK262171 QKG262171 QUC262171 RDY262171 RNU262171 RXQ262171 SHM262171 SRI262171 TBE262171 TLA262171 TUW262171 UES262171 UOO262171 UYK262171 VIG262171 VSC262171 WBY262171 WLU262171 WVQ262171 I327707 JE327707 TA327707 ACW327707 AMS327707 AWO327707 BGK327707 BQG327707 CAC327707 CJY327707 CTU327707 DDQ327707 DNM327707 DXI327707 EHE327707 ERA327707 FAW327707 FKS327707 FUO327707 GEK327707 GOG327707 GYC327707 HHY327707 HRU327707 IBQ327707 ILM327707 IVI327707 JFE327707 JPA327707 JYW327707 KIS327707 KSO327707 LCK327707 LMG327707 LWC327707 MFY327707 MPU327707 MZQ327707 NJM327707 NTI327707 ODE327707 ONA327707 OWW327707 PGS327707 PQO327707 QAK327707 QKG327707 QUC327707 RDY327707 RNU327707 RXQ327707 SHM327707 SRI327707 TBE327707 TLA327707 TUW327707 UES327707 UOO327707 UYK327707 VIG327707 VSC327707 WBY327707 WLU327707 WVQ327707 I393243 JE393243 TA393243 ACW393243 AMS393243 AWO393243 BGK393243 BQG393243 CAC393243 CJY393243 CTU393243 DDQ393243 DNM393243 DXI393243 EHE393243 ERA393243 FAW393243 FKS393243 FUO393243 GEK393243 GOG393243 GYC393243 HHY393243 HRU393243 IBQ393243 ILM393243 IVI393243 JFE393243 JPA393243 JYW393243 KIS393243 KSO393243 LCK393243 LMG393243 LWC393243 MFY393243 MPU393243 MZQ393243 NJM393243 NTI393243 ODE393243 ONA393243 OWW393243 PGS393243 PQO393243 QAK393243 QKG393243 QUC393243 RDY393243 RNU393243 RXQ393243 SHM393243 SRI393243 TBE393243 TLA393243 TUW393243 UES393243 UOO393243 UYK393243 VIG393243 VSC393243 WBY393243 WLU393243 WVQ393243 I458779 JE458779 TA458779 ACW458779 AMS458779 AWO458779 BGK458779 BQG458779 CAC458779 CJY458779 CTU458779 DDQ458779 DNM458779 DXI458779 EHE458779 ERA458779 FAW458779 FKS458779 FUO458779 GEK458779 GOG458779 GYC458779 HHY458779 HRU458779 IBQ458779 ILM458779 IVI458779 JFE458779 JPA458779 JYW458779 KIS458779 KSO458779 LCK458779 LMG458779 LWC458779 MFY458779 MPU458779 MZQ458779 NJM458779 NTI458779 ODE458779 ONA458779 OWW458779 PGS458779 PQO458779 QAK458779 QKG458779 QUC458779 RDY458779 RNU458779 RXQ458779 SHM458779 SRI458779 TBE458779 TLA458779 TUW458779 UES458779 UOO458779 UYK458779 VIG458779 VSC458779 WBY458779 WLU458779 WVQ458779 I524315 JE524315 TA524315 ACW524315 AMS524315 AWO524315 BGK524315 BQG524315 CAC524315 CJY524315 CTU524315 DDQ524315 DNM524315 DXI524315 EHE524315 ERA524315 FAW524315 FKS524315 FUO524315 GEK524315 GOG524315 GYC524315 HHY524315 HRU524315 IBQ524315 ILM524315 IVI524315 JFE524315 JPA524315 JYW524315 KIS524315 KSO524315 LCK524315 LMG524315 LWC524315 MFY524315 MPU524315 MZQ524315 NJM524315 NTI524315 ODE524315 ONA524315 OWW524315 PGS524315 PQO524315 QAK524315 QKG524315 QUC524315 RDY524315 RNU524315 RXQ524315 SHM524315 SRI524315 TBE524315 TLA524315 TUW524315 UES524315 UOO524315 UYK524315 VIG524315 VSC524315 WBY524315 WLU524315 WVQ524315 I589851 JE589851 TA589851 ACW589851 AMS589851 AWO589851 BGK589851 BQG589851 CAC589851 CJY589851 CTU589851 DDQ589851 DNM589851 DXI589851 EHE589851 ERA589851 FAW589851 FKS589851 FUO589851 GEK589851 GOG589851 GYC589851 HHY589851 HRU589851 IBQ589851 ILM589851 IVI589851 JFE589851 JPA589851 JYW589851 KIS589851 KSO589851 LCK589851 LMG589851 LWC589851 MFY589851 MPU589851 MZQ589851 NJM589851 NTI589851 ODE589851 ONA589851 OWW589851 PGS589851 PQO589851 QAK589851 QKG589851 QUC589851 RDY589851 RNU589851 RXQ589851 SHM589851 SRI589851 TBE589851 TLA589851 TUW589851 UES589851 UOO589851 UYK589851 VIG589851 VSC589851 WBY589851 WLU589851 WVQ589851 I655387 JE655387 TA655387 ACW655387 AMS655387 AWO655387 BGK655387 BQG655387 CAC655387 CJY655387 CTU655387 DDQ655387 DNM655387 DXI655387 EHE655387 ERA655387 FAW655387 FKS655387 FUO655387 GEK655387 GOG655387 GYC655387 HHY655387 HRU655387 IBQ655387 ILM655387 IVI655387 JFE655387 JPA655387 JYW655387 KIS655387 KSO655387 LCK655387 LMG655387 LWC655387 MFY655387 MPU655387 MZQ655387 NJM655387 NTI655387 ODE655387 ONA655387 OWW655387 PGS655387 PQO655387 QAK655387 QKG655387 QUC655387 RDY655387 RNU655387 RXQ655387 SHM655387 SRI655387 TBE655387 TLA655387 TUW655387 UES655387 UOO655387 UYK655387 VIG655387 VSC655387 WBY655387 WLU655387 WVQ655387 I720923 JE720923 TA720923 ACW720923 AMS720923 AWO720923 BGK720923 BQG720923 CAC720923 CJY720923 CTU720923 DDQ720923 DNM720923 DXI720923 EHE720923 ERA720923 FAW720923 FKS720923 FUO720923 GEK720923 GOG720923 GYC720923 HHY720923 HRU720923 IBQ720923 ILM720923 IVI720923 JFE720923 JPA720923 JYW720923 KIS720923 KSO720923 LCK720923 LMG720923 LWC720923 MFY720923 MPU720923 MZQ720923 NJM720923 NTI720923 ODE720923 ONA720923 OWW720923 PGS720923 PQO720923 QAK720923 QKG720923 QUC720923 RDY720923 RNU720923 RXQ720923 SHM720923 SRI720923 TBE720923 TLA720923 TUW720923 UES720923 UOO720923 UYK720923 VIG720923 VSC720923 WBY720923 WLU720923 WVQ720923 I786459 JE786459 TA786459 ACW786459 AMS786459 AWO786459 BGK786459 BQG786459 CAC786459 CJY786459 CTU786459 DDQ786459 DNM786459 DXI786459 EHE786459 ERA786459 FAW786459 FKS786459 FUO786459 GEK786459 GOG786459 GYC786459 HHY786459 HRU786459 IBQ786459 ILM786459 IVI786459 JFE786459 JPA786459 JYW786459 KIS786459 KSO786459 LCK786459 LMG786459 LWC786459 MFY786459 MPU786459 MZQ786459 NJM786459 NTI786459 ODE786459 ONA786459 OWW786459 PGS786459 PQO786459 QAK786459 QKG786459 QUC786459 RDY786459 RNU786459 RXQ786459 SHM786459 SRI786459 TBE786459 TLA786459 TUW786459 UES786459 UOO786459 UYK786459 VIG786459 VSC786459 WBY786459 WLU786459 WVQ786459 I851995 JE851995 TA851995 ACW851995 AMS851995 AWO851995 BGK851995 BQG851995 CAC851995 CJY851995 CTU851995 DDQ851995 DNM851995 DXI851995 EHE851995 ERA851995 FAW851995 FKS851995 FUO851995 GEK851995 GOG851995 GYC851995 HHY851995 HRU851995 IBQ851995 ILM851995 IVI851995 JFE851995 JPA851995 JYW851995 KIS851995 KSO851995 LCK851995 LMG851995 LWC851995 MFY851995 MPU851995 MZQ851995 NJM851995 NTI851995 ODE851995 ONA851995 OWW851995 PGS851995 PQO851995 QAK851995 QKG851995 QUC851995 RDY851995 RNU851995 RXQ851995 SHM851995 SRI851995 TBE851995 TLA851995 TUW851995 UES851995 UOO851995 UYK851995 VIG851995 VSC851995 WBY851995 WLU851995 WVQ851995 I917531 JE917531 TA917531 ACW917531 AMS917531 AWO917531 BGK917531 BQG917531 CAC917531 CJY917531 CTU917531 DDQ917531 DNM917531 DXI917531 EHE917531 ERA917531 FAW917531 FKS917531 FUO917531 GEK917531 GOG917531 GYC917531 HHY917531 HRU917531 IBQ917531 ILM917531 IVI917531 JFE917531 JPA917531 JYW917531 KIS917531 KSO917531 LCK917531 LMG917531 LWC917531 MFY917531 MPU917531 MZQ917531 NJM917531 NTI917531 ODE917531 ONA917531 OWW917531 PGS917531 PQO917531 QAK917531 QKG917531 QUC917531 RDY917531 RNU917531 RXQ917531 SHM917531 SRI917531 TBE917531 TLA917531 TUW917531 UES917531 UOO917531 UYK917531 VIG917531 VSC917531 WBY917531 WLU917531 WVQ917531 I983067 JE983067 TA983067 ACW983067 AMS983067 AWO983067 BGK983067 BQG983067 CAC983067 CJY983067 CTU983067 DDQ983067 DNM983067 DXI983067 EHE983067 ERA983067 FAW983067 FKS983067 FUO983067 GEK983067 GOG983067 GYC983067 HHY983067 HRU983067 IBQ983067 ILM983067 IVI983067 JFE983067 JPA983067 JYW983067 KIS983067 KSO983067 LCK983067 LMG983067 LWC983067 MFY983067 MPU983067 MZQ983067 NJM983067 NTI983067 ODE983067 ONA983067 OWW983067 PGS983067 PQO983067 QAK983067 QKG983067 QUC983067 RDY983067 RNU983067 RXQ983067 SHM983067 SRI983067 TBE983067 TLA983067 TUW983067 UES983067 UOO983067 UYK983067 VIG983067 VSC983067 WBY983067 WLU983067 WVQ983067 I35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I43 JE43 TA43 ACW43 AMS43 AWO43 BGK43 BQG43 CAC43 CJY43 CTU43 DDQ43 DNM43 DXI43 EHE43 ERA43 FAW43 FKS43 FUO43 GEK43 GOG43 GYC43 HHY43 HRU43 IBQ43 ILM43 IVI43 JFE43 JPA43 JYW43 KIS43 KSO43 LCK43 LMG43 LWC43 MFY43 MPU43 MZQ43 NJM43 NTI43 ODE43 ONA43 OWW43 PGS43 PQO43 QAK43 QKG43 QUC43 RDY43 RNU43 RXQ43 SHM43 SRI43 TBE43 TLA43 TUW43 UES43 UOO43 UYK43 VIG43 VSC43 WBY43 WLU43 WVQ43 I65579 JE65579 TA65579 ACW65579 AMS65579 AWO65579 BGK65579 BQG65579 CAC65579 CJY65579 CTU65579 DDQ65579 DNM65579 DXI65579 EHE65579 ERA65579 FAW65579 FKS65579 FUO65579 GEK65579 GOG65579 GYC65579 HHY65579 HRU65579 IBQ65579 ILM65579 IVI65579 JFE65579 JPA65579 JYW65579 KIS65579 KSO65579 LCK65579 LMG65579 LWC65579 MFY65579 MPU65579 MZQ65579 NJM65579 NTI65579 ODE65579 ONA65579 OWW65579 PGS65579 PQO65579 QAK65579 QKG65579 QUC65579 RDY65579 RNU65579 RXQ65579 SHM65579 SRI65579 TBE65579 TLA65579 TUW65579 UES65579 UOO65579 UYK65579 VIG65579 VSC65579 WBY65579 WLU65579 WVQ65579 I131115 JE131115 TA131115 ACW131115 AMS131115 AWO131115 BGK131115 BQG131115 CAC131115 CJY131115 CTU131115 DDQ131115 DNM131115 DXI131115 EHE131115 ERA131115 FAW131115 FKS131115 FUO131115 GEK131115 GOG131115 GYC131115 HHY131115 HRU131115 IBQ131115 ILM131115 IVI131115 JFE131115 JPA131115 JYW131115 KIS131115 KSO131115 LCK131115 LMG131115 LWC131115 MFY131115 MPU131115 MZQ131115 NJM131115 NTI131115 ODE131115 ONA131115 OWW131115 PGS131115 PQO131115 QAK131115 QKG131115 QUC131115 RDY131115 RNU131115 RXQ131115 SHM131115 SRI131115 TBE131115 TLA131115 TUW131115 UES131115 UOO131115 UYK131115 VIG131115 VSC131115 WBY131115 WLU131115 WVQ131115 I196651 JE196651 TA196651 ACW196651 AMS196651 AWO196651 BGK196651 BQG196651 CAC196651 CJY196651 CTU196651 DDQ196651 DNM196651 DXI196651 EHE196651 ERA196651 FAW196651 FKS196651 FUO196651 GEK196651 GOG196651 GYC196651 HHY196651 HRU196651 IBQ196651 ILM196651 IVI196651 JFE196651 JPA196651 JYW196651 KIS196651 KSO196651 LCK196651 LMG196651 LWC196651 MFY196651 MPU196651 MZQ196651 NJM196651 NTI196651 ODE196651 ONA196651 OWW196651 PGS196651 PQO196651 QAK196651 QKG196651 QUC196651 RDY196651 RNU196651 RXQ196651 SHM196651 SRI196651 TBE196651 TLA196651 TUW196651 UES196651 UOO196651 UYK196651 VIG196651 VSC196651 WBY196651 WLU196651 WVQ196651 I262187 JE262187 TA262187 ACW262187 AMS262187 AWO262187 BGK262187 BQG262187 CAC262187 CJY262187 CTU262187 DDQ262187 DNM262187 DXI262187 EHE262187 ERA262187 FAW262187 FKS262187 FUO262187 GEK262187 GOG262187 GYC262187 HHY262187 HRU262187 IBQ262187 ILM262187 IVI262187 JFE262187 JPA262187 JYW262187 KIS262187 KSO262187 LCK262187 LMG262187 LWC262187 MFY262187 MPU262187 MZQ262187 NJM262187 NTI262187 ODE262187 ONA262187 OWW262187 PGS262187 PQO262187 QAK262187 QKG262187 QUC262187 RDY262187 RNU262187 RXQ262187 SHM262187 SRI262187 TBE262187 TLA262187 TUW262187 UES262187 UOO262187 UYK262187 VIG262187 VSC262187 WBY262187 WLU262187 WVQ262187 I327723 JE327723 TA327723 ACW327723 AMS327723 AWO327723 BGK327723 BQG327723 CAC327723 CJY327723 CTU327723 DDQ327723 DNM327723 DXI327723 EHE327723 ERA327723 FAW327723 FKS327723 FUO327723 GEK327723 GOG327723 GYC327723 HHY327723 HRU327723 IBQ327723 ILM327723 IVI327723 JFE327723 JPA327723 JYW327723 KIS327723 KSO327723 LCK327723 LMG327723 LWC327723 MFY327723 MPU327723 MZQ327723 NJM327723 NTI327723 ODE327723 ONA327723 OWW327723 PGS327723 PQO327723 QAK327723 QKG327723 QUC327723 RDY327723 RNU327723 RXQ327723 SHM327723 SRI327723 TBE327723 TLA327723 TUW327723 UES327723 UOO327723 UYK327723 VIG327723 VSC327723 WBY327723 WLU327723 WVQ327723 I393259 JE393259 TA393259 ACW393259 AMS393259 AWO393259 BGK393259 BQG393259 CAC393259 CJY393259 CTU393259 DDQ393259 DNM393259 DXI393259 EHE393259 ERA393259 FAW393259 FKS393259 FUO393259 GEK393259 GOG393259 GYC393259 HHY393259 HRU393259 IBQ393259 ILM393259 IVI393259 JFE393259 JPA393259 JYW393259 KIS393259 KSO393259 LCK393259 LMG393259 LWC393259 MFY393259 MPU393259 MZQ393259 NJM393259 NTI393259 ODE393259 ONA393259 OWW393259 PGS393259 PQO393259 QAK393259 QKG393259 QUC393259 RDY393259 RNU393259 RXQ393259 SHM393259 SRI393259 TBE393259 TLA393259 TUW393259 UES393259 UOO393259 UYK393259 VIG393259 VSC393259 WBY393259 WLU393259 WVQ393259 I458795 JE458795 TA458795 ACW458795 AMS458795 AWO458795 BGK458795 BQG458795 CAC458795 CJY458795 CTU458795 DDQ458795 DNM458795 DXI458795 EHE458795 ERA458795 FAW458795 FKS458795 FUO458795 GEK458795 GOG458795 GYC458795 HHY458795 HRU458795 IBQ458795 ILM458795 IVI458795 JFE458795 JPA458795 JYW458795 KIS458795 KSO458795 LCK458795 LMG458795 LWC458795 MFY458795 MPU458795 MZQ458795 NJM458795 NTI458795 ODE458795 ONA458795 OWW458795 PGS458795 PQO458795 QAK458795 QKG458795 QUC458795 RDY458795 RNU458795 RXQ458795 SHM458795 SRI458795 TBE458795 TLA458795 TUW458795 UES458795 UOO458795 UYK458795 VIG458795 VSC458795 WBY458795 WLU458795 WVQ458795 I524331 JE524331 TA524331 ACW524331 AMS524331 AWO524331 BGK524331 BQG524331 CAC524331 CJY524331 CTU524331 DDQ524331 DNM524331 DXI524331 EHE524331 ERA524331 FAW524331 FKS524331 FUO524331 GEK524331 GOG524331 GYC524331 HHY524331 HRU524331 IBQ524331 ILM524331 IVI524331 JFE524331 JPA524331 JYW524331 KIS524331 KSO524331 LCK524331 LMG524331 LWC524331 MFY524331 MPU524331 MZQ524331 NJM524331 NTI524331 ODE524331 ONA524331 OWW524331 PGS524331 PQO524331 QAK524331 QKG524331 QUC524331 RDY524331 RNU524331 RXQ524331 SHM524331 SRI524331 TBE524331 TLA524331 TUW524331 UES524331 UOO524331 UYK524331 VIG524331 VSC524331 WBY524331 WLU524331 WVQ524331 I589867 JE589867 TA589867 ACW589867 AMS589867 AWO589867 BGK589867 BQG589867 CAC589867 CJY589867 CTU589867 DDQ589867 DNM589867 DXI589867 EHE589867 ERA589867 FAW589867 FKS589867 FUO589867 GEK589867 GOG589867 GYC589867 HHY589867 HRU589867 IBQ589867 ILM589867 IVI589867 JFE589867 JPA589867 JYW589867 KIS589867 KSO589867 LCK589867 LMG589867 LWC589867 MFY589867 MPU589867 MZQ589867 NJM589867 NTI589867 ODE589867 ONA589867 OWW589867 PGS589867 PQO589867 QAK589867 QKG589867 QUC589867 RDY589867 RNU589867 RXQ589867 SHM589867 SRI589867 TBE589867 TLA589867 TUW589867 UES589867 UOO589867 UYK589867 VIG589867 VSC589867 WBY589867 WLU589867 WVQ589867 I655403 JE655403 TA655403 ACW655403 AMS655403 AWO655403 BGK655403 BQG655403 CAC655403 CJY655403 CTU655403 DDQ655403 DNM655403 DXI655403 EHE655403 ERA655403 FAW655403 FKS655403 FUO655403 GEK655403 GOG655403 GYC655403 HHY655403 HRU655403 IBQ655403 ILM655403 IVI655403 JFE655403 JPA655403 JYW655403 KIS655403 KSO655403 LCK655403 LMG655403 LWC655403 MFY655403 MPU655403 MZQ655403 NJM655403 NTI655403 ODE655403 ONA655403 OWW655403 PGS655403 PQO655403 QAK655403 QKG655403 QUC655403 RDY655403 RNU655403 RXQ655403 SHM655403 SRI655403 TBE655403 TLA655403 TUW655403 UES655403 UOO655403 UYK655403 VIG655403 VSC655403 WBY655403 WLU655403 WVQ655403 I720939 JE720939 TA720939 ACW720939 AMS720939 AWO720939 BGK720939 BQG720939 CAC720939 CJY720939 CTU720939 DDQ720939 DNM720939 DXI720939 EHE720939 ERA720939 FAW720939 FKS720939 FUO720939 GEK720939 GOG720939 GYC720939 HHY720939 HRU720939 IBQ720939 ILM720939 IVI720939 JFE720939 JPA720939 JYW720939 KIS720939 KSO720939 LCK720939 LMG720939 LWC720939 MFY720939 MPU720939 MZQ720939 NJM720939 NTI720939 ODE720939 ONA720939 OWW720939 PGS720939 PQO720939 QAK720939 QKG720939 QUC720939 RDY720939 RNU720939 RXQ720939 SHM720939 SRI720939 TBE720939 TLA720939 TUW720939 UES720939 UOO720939 UYK720939 VIG720939 VSC720939 WBY720939 WLU720939 WVQ720939 I786475 JE786475 TA786475 ACW786475 AMS786475 AWO786475 BGK786475 BQG786475 CAC786475 CJY786475 CTU786475 DDQ786475 DNM786475 DXI786475 EHE786475 ERA786475 FAW786475 FKS786475 FUO786475 GEK786475 GOG786475 GYC786475 HHY786475 HRU786475 IBQ786475 ILM786475 IVI786475 JFE786475 JPA786475 JYW786475 KIS786475 KSO786475 LCK786475 LMG786475 LWC786475 MFY786475 MPU786475 MZQ786475 NJM786475 NTI786475 ODE786475 ONA786475 OWW786475 PGS786475 PQO786475 QAK786475 QKG786475 QUC786475 RDY786475 RNU786475 RXQ786475 SHM786475 SRI786475 TBE786475 TLA786475 TUW786475 UES786475 UOO786475 UYK786475 VIG786475 VSC786475 WBY786475 WLU786475 WVQ786475 I852011 JE852011 TA852011 ACW852011 AMS852011 AWO852011 BGK852011 BQG852011 CAC852011 CJY852011 CTU852011 DDQ852011 DNM852011 DXI852011 EHE852011 ERA852011 FAW852011 FKS852011 FUO852011 GEK852011 GOG852011 GYC852011 HHY852011 HRU852011 IBQ852011 ILM852011 IVI852011 JFE852011 JPA852011 JYW852011 KIS852011 KSO852011 LCK852011 LMG852011 LWC852011 MFY852011 MPU852011 MZQ852011 NJM852011 NTI852011 ODE852011 ONA852011 OWW852011 PGS852011 PQO852011 QAK852011 QKG852011 QUC852011 RDY852011 RNU852011 RXQ852011 SHM852011 SRI852011 TBE852011 TLA852011 TUW852011 UES852011 UOO852011 UYK852011 VIG852011 VSC852011 WBY852011 WLU852011 WVQ852011 I917547 JE917547 TA917547 ACW917547 AMS917547 AWO917547 BGK917547 BQG917547 CAC917547 CJY917547 CTU917547 DDQ917547 DNM917547 DXI917547 EHE917547 ERA917547 FAW917547 FKS917547 FUO917547 GEK917547 GOG917547 GYC917547 HHY917547 HRU917547 IBQ917547 ILM917547 IVI917547 JFE917547 JPA917547 JYW917547 KIS917547 KSO917547 LCK917547 LMG917547 LWC917547 MFY917547 MPU917547 MZQ917547 NJM917547 NTI917547 ODE917547 ONA917547 OWW917547 PGS917547 PQO917547 QAK917547 QKG917547 QUC917547 RDY917547 RNU917547 RXQ917547 SHM917547 SRI917547 TBE917547 TLA917547 TUW917547 UES917547 UOO917547 UYK917547 VIG917547 VSC917547 WBY917547 WLU917547 WVQ917547 I983083 JE983083 TA983083 ACW983083 AMS983083 AWO983083 BGK983083 BQG983083 CAC983083 CJY983083 CTU983083 DDQ983083 DNM983083 DXI983083 EHE983083 ERA983083 FAW983083 FKS983083 FUO983083 GEK983083 GOG983083 GYC983083 HHY983083 HRU983083 IBQ983083 ILM983083 IVI983083 JFE983083 JPA983083 JYW983083 KIS983083 KSO983083 LCK983083 LMG983083 LWC983083 MFY983083 MPU983083 MZQ983083 NJM983083 NTI983083 ODE983083 ONA983083 OWW983083 PGS983083 PQO983083 QAK983083 QKG983083 QUC983083 RDY983083 RNU983083 RXQ983083 SHM983083 SRI983083 TBE983083 TLA983083 TUW983083 UES983083 UOO983083 UYK983083 VIG983083 VSC983083 WBY983083 WLU983083 WVQ983083 I31 JE31 TA31 ACW31 AMS31 AWO31 BGK31 BQG31 CAC31 CJY31 CTU31 DDQ31 DNM31 DXI31 EHE31 ERA31 FAW31 FKS31 FUO31 GEK31 GOG31 GYC31 HHY31 HRU31 IBQ31 ILM31 IVI31 JFE31 JPA31 JYW31 KIS31 KSO31 LCK31 LMG31 LWC31 MFY31 MPU31 MZQ31 NJM31 NTI31 ODE31 ONA31 OWW31 PGS31 PQO31 QAK31 QKG31 QUC31 RDY31 RNU31 RXQ31 SHM31 SRI31 TBE31 TLA31 TUW31 UES31 UOO31 UYK31 VIG31 VSC31 WBY31 WLU31 WVQ31 I65567 JE65567 TA65567 ACW65567 AMS65567 AWO65567 BGK65567 BQG65567 CAC65567 CJY65567 CTU65567 DDQ65567 DNM65567 DXI65567 EHE65567 ERA65567 FAW65567 FKS65567 FUO65567 GEK65567 GOG65567 GYC65567 HHY65567 HRU65567 IBQ65567 ILM65567 IVI65567 JFE65567 JPA65567 JYW65567 KIS65567 KSO65567 LCK65567 LMG65567 LWC65567 MFY65567 MPU65567 MZQ65567 NJM65567 NTI65567 ODE65567 ONA65567 OWW65567 PGS65567 PQO65567 QAK65567 QKG65567 QUC65567 RDY65567 RNU65567 RXQ65567 SHM65567 SRI65567 TBE65567 TLA65567 TUW65567 UES65567 UOO65567 UYK65567 VIG65567 VSC65567 WBY65567 WLU65567 WVQ65567 I131103 JE131103 TA131103 ACW131103 AMS131103 AWO131103 BGK131103 BQG131103 CAC131103 CJY131103 CTU131103 DDQ131103 DNM131103 DXI131103 EHE131103 ERA131103 FAW131103 FKS131103 FUO131103 GEK131103 GOG131103 GYC131103 HHY131103 HRU131103 IBQ131103 ILM131103 IVI131103 JFE131103 JPA131103 JYW131103 KIS131103 KSO131103 LCK131103 LMG131103 LWC131103 MFY131103 MPU131103 MZQ131103 NJM131103 NTI131103 ODE131103 ONA131103 OWW131103 PGS131103 PQO131103 QAK131103 QKG131103 QUC131103 RDY131103 RNU131103 RXQ131103 SHM131103 SRI131103 TBE131103 TLA131103 TUW131103 UES131103 UOO131103 UYK131103 VIG131103 VSC131103 WBY131103 WLU131103 WVQ131103 I196639 JE196639 TA196639 ACW196639 AMS196639 AWO196639 BGK196639 BQG196639 CAC196639 CJY196639 CTU196639 DDQ196639 DNM196639 DXI196639 EHE196639 ERA196639 FAW196639 FKS196639 FUO196639 GEK196639 GOG196639 GYC196639 HHY196639 HRU196639 IBQ196639 ILM196639 IVI196639 JFE196639 JPA196639 JYW196639 KIS196639 KSO196639 LCK196639 LMG196639 LWC196639 MFY196639 MPU196639 MZQ196639 NJM196639 NTI196639 ODE196639 ONA196639 OWW196639 PGS196639 PQO196639 QAK196639 QKG196639 QUC196639 RDY196639 RNU196639 RXQ196639 SHM196639 SRI196639 TBE196639 TLA196639 TUW196639 UES196639 UOO196639 UYK196639 VIG196639 VSC196639 WBY196639 WLU196639 WVQ196639 I262175 JE262175 TA262175 ACW262175 AMS262175 AWO262175 BGK262175 BQG262175 CAC262175 CJY262175 CTU262175 DDQ262175 DNM262175 DXI262175 EHE262175 ERA262175 FAW262175 FKS262175 FUO262175 GEK262175 GOG262175 GYC262175 HHY262175 HRU262175 IBQ262175 ILM262175 IVI262175 JFE262175 JPA262175 JYW262175 KIS262175 KSO262175 LCK262175 LMG262175 LWC262175 MFY262175 MPU262175 MZQ262175 NJM262175 NTI262175 ODE262175 ONA262175 OWW262175 PGS262175 PQO262175 QAK262175 QKG262175 QUC262175 RDY262175 RNU262175 RXQ262175 SHM262175 SRI262175 TBE262175 TLA262175 TUW262175 UES262175 UOO262175 UYK262175 VIG262175 VSC262175 WBY262175 WLU262175 WVQ262175 I327711 JE327711 TA327711 ACW327711 AMS327711 AWO327711 BGK327711 BQG327711 CAC327711 CJY327711 CTU327711 DDQ327711 DNM327711 DXI327711 EHE327711 ERA327711 FAW327711 FKS327711 FUO327711 GEK327711 GOG327711 GYC327711 HHY327711 HRU327711 IBQ327711 ILM327711 IVI327711 JFE327711 JPA327711 JYW327711 KIS327711 KSO327711 LCK327711 LMG327711 LWC327711 MFY327711 MPU327711 MZQ327711 NJM327711 NTI327711 ODE327711 ONA327711 OWW327711 PGS327711 PQO327711 QAK327711 QKG327711 QUC327711 RDY327711 RNU327711 RXQ327711 SHM327711 SRI327711 TBE327711 TLA327711 TUW327711 UES327711 UOO327711 UYK327711 VIG327711 VSC327711 WBY327711 WLU327711 WVQ327711 I393247 JE393247 TA393247 ACW393247 AMS393247 AWO393247 BGK393247 BQG393247 CAC393247 CJY393247 CTU393247 DDQ393247 DNM393247 DXI393247 EHE393247 ERA393247 FAW393247 FKS393247 FUO393247 GEK393247 GOG393247 GYC393247 HHY393247 HRU393247 IBQ393247 ILM393247 IVI393247 JFE393247 JPA393247 JYW393247 KIS393247 KSO393247 LCK393247 LMG393247 LWC393247 MFY393247 MPU393247 MZQ393247 NJM393247 NTI393247 ODE393247 ONA393247 OWW393247 PGS393247 PQO393247 QAK393247 QKG393247 QUC393247 RDY393247 RNU393247 RXQ393247 SHM393247 SRI393247 TBE393247 TLA393247 TUW393247 UES393247 UOO393247 UYK393247 VIG393247 VSC393247 WBY393247 WLU393247 WVQ393247 I458783 JE458783 TA458783 ACW458783 AMS458783 AWO458783 BGK458783 BQG458783 CAC458783 CJY458783 CTU458783 DDQ458783 DNM458783 DXI458783 EHE458783 ERA458783 FAW458783 FKS458783 FUO458783 GEK458783 GOG458783 GYC458783 HHY458783 HRU458783 IBQ458783 ILM458783 IVI458783 JFE458783 JPA458783 JYW458783 KIS458783 KSO458783 LCK458783 LMG458783 LWC458783 MFY458783 MPU458783 MZQ458783 NJM458783 NTI458783 ODE458783 ONA458783 OWW458783 PGS458783 PQO458783 QAK458783 QKG458783 QUC458783 RDY458783 RNU458783 RXQ458783 SHM458783 SRI458783 TBE458783 TLA458783 TUW458783 UES458783 UOO458783 UYK458783 VIG458783 VSC458783 WBY458783 WLU458783 WVQ458783 I524319 JE524319 TA524319 ACW524319 AMS524319 AWO524319 BGK524319 BQG524319 CAC524319 CJY524319 CTU524319 DDQ524319 DNM524319 DXI524319 EHE524319 ERA524319 FAW524319 FKS524319 FUO524319 GEK524319 GOG524319 GYC524319 HHY524319 HRU524319 IBQ524319 ILM524319 IVI524319 JFE524319 JPA524319 JYW524319 KIS524319 KSO524319 LCK524319 LMG524319 LWC524319 MFY524319 MPU524319 MZQ524319 NJM524319 NTI524319 ODE524319 ONA524319 OWW524319 PGS524319 PQO524319 QAK524319 QKG524319 QUC524319 RDY524319 RNU524319 RXQ524319 SHM524319 SRI524319 TBE524319 TLA524319 TUW524319 UES524319 UOO524319 UYK524319 VIG524319 VSC524319 WBY524319 WLU524319 WVQ524319 I589855 JE589855 TA589855 ACW589855 AMS589855 AWO589855 BGK589855 BQG589855 CAC589855 CJY589855 CTU589855 DDQ589855 DNM589855 DXI589855 EHE589855 ERA589855 FAW589855 FKS589855 FUO589855 GEK589855 GOG589855 GYC589855 HHY589855 HRU589855 IBQ589855 ILM589855 IVI589855 JFE589855 JPA589855 JYW589855 KIS589855 KSO589855 LCK589855 LMG589855 LWC589855 MFY589855 MPU589855 MZQ589855 NJM589855 NTI589855 ODE589855 ONA589855 OWW589855 PGS589855 PQO589855 QAK589855 QKG589855 QUC589855 RDY589855 RNU589855 RXQ589855 SHM589855 SRI589855 TBE589855 TLA589855 TUW589855 UES589855 UOO589855 UYK589855 VIG589855 VSC589855 WBY589855 WLU589855 WVQ589855 I655391 JE655391 TA655391 ACW655391 AMS655391 AWO655391 BGK655391 BQG655391 CAC655391 CJY655391 CTU655391 DDQ655391 DNM655391 DXI655391 EHE655391 ERA655391 FAW655391 FKS655391 FUO655391 GEK655391 GOG655391 GYC655391 HHY655391 HRU655391 IBQ655391 ILM655391 IVI655391 JFE655391 JPA655391 JYW655391 KIS655391 KSO655391 LCK655391 LMG655391 LWC655391 MFY655391 MPU655391 MZQ655391 NJM655391 NTI655391 ODE655391 ONA655391 OWW655391 PGS655391 PQO655391 QAK655391 QKG655391 QUC655391 RDY655391 RNU655391 RXQ655391 SHM655391 SRI655391 TBE655391 TLA655391 TUW655391 UES655391 UOO655391 UYK655391 VIG655391 VSC655391 WBY655391 WLU655391 WVQ655391 I720927 JE720927 TA720927 ACW720927 AMS720927 AWO720927 BGK720927 BQG720927 CAC720927 CJY720927 CTU720927 DDQ720927 DNM720927 DXI720927 EHE720927 ERA720927 FAW720927 FKS720927 FUO720927 GEK720927 GOG720927 GYC720927 HHY720927 HRU720927 IBQ720927 ILM720927 IVI720927 JFE720927 JPA720927 JYW720927 KIS720927 KSO720927 LCK720927 LMG720927 LWC720927 MFY720927 MPU720927 MZQ720927 NJM720927 NTI720927 ODE720927 ONA720927 OWW720927 PGS720927 PQO720927 QAK720927 QKG720927 QUC720927 RDY720927 RNU720927 RXQ720927 SHM720927 SRI720927 TBE720927 TLA720927 TUW720927 UES720927 UOO720927 UYK720927 VIG720927 VSC720927 WBY720927 WLU720927 WVQ720927 I786463 JE786463 TA786463 ACW786463 AMS786463 AWO786463 BGK786463 BQG786463 CAC786463 CJY786463 CTU786463 DDQ786463 DNM786463 DXI786463 EHE786463 ERA786463 FAW786463 FKS786463 FUO786463 GEK786463 GOG786463 GYC786463 HHY786463 HRU786463 IBQ786463 ILM786463 IVI786463 JFE786463 JPA786463 JYW786463 KIS786463 KSO786463 LCK786463 LMG786463 LWC786463 MFY786463 MPU786463 MZQ786463 NJM786463 NTI786463 ODE786463 ONA786463 OWW786463 PGS786463 PQO786463 QAK786463 QKG786463 QUC786463 RDY786463 RNU786463 RXQ786463 SHM786463 SRI786463 TBE786463 TLA786463 TUW786463 UES786463 UOO786463 UYK786463 VIG786463 VSC786463 WBY786463 WLU786463 WVQ786463 I851999 JE851999 TA851999 ACW851999 AMS851999 AWO851999 BGK851999 BQG851999 CAC851999 CJY851999 CTU851999 DDQ851999 DNM851999 DXI851999 EHE851999 ERA851999 FAW851999 FKS851999 FUO851999 GEK851999 GOG851999 GYC851999 HHY851999 HRU851999 IBQ851999 ILM851999 IVI851999 JFE851999 JPA851999 JYW851999 KIS851999 KSO851999 LCK851999 LMG851999 LWC851999 MFY851999 MPU851999 MZQ851999 NJM851999 NTI851999 ODE851999 ONA851999 OWW851999 PGS851999 PQO851999 QAK851999 QKG851999 QUC851999 RDY851999 RNU851999 RXQ851999 SHM851999 SRI851999 TBE851999 TLA851999 TUW851999 UES851999 UOO851999 UYK851999 VIG851999 VSC851999 WBY851999 WLU851999 WVQ851999 I917535 JE917535 TA917535 ACW917535 AMS917535 AWO917535 BGK917535 BQG917535 CAC917535 CJY917535 CTU917535 DDQ917535 DNM917535 DXI917535 EHE917535 ERA917535 FAW917535 FKS917535 FUO917535 GEK917535 GOG917535 GYC917535 HHY917535 HRU917535 IBQ917535 ILM917535 IVI917535 JFE917535 JPA917535 JYW917535 KIS917535 KSO917535 LCK917535 LMG917535 LWC917535 MFY917535 MPU917535 MZQ917535 NJM917535 NTI917535 ODE917535 ONA917535 OWW917535 PGS917535 PQO917535 QAK917535 QKG917535 QUC917535 RDY917535 RNU917535 RXQ917535 SHM917535 SRI917535 TBE917535 TLA917535 TUW917535 UES917535 UOO917535 UYK917535 VIG917535 VSC917535 WBY917535 WLU917535 WVQ917535 I983071 JE983071 TA983071 ACW983071 AMS983071 AWO983071 BGK983071 BQG983071 CAC983071 CJY983071 CTU983071 DDQ983071 DNM983071 DXI983071 EHE983071 ERA983071 FAW983071 FKS983071 FUO983071 GEK983071 GOG983071 GYC983071 HHY983071 HRU983071 IBQ983071 ILM983071 IVI983071 JFE983071 JPA983071 JYW983071 KIS983071 KSO983071 LCK983071 LMG983071 LWC983071 MFY983071 MPU983071 MZQ983071 NJM983071 NTI983071 ODE983071 ONA983071 OWW983071 PGS983071 PQO983071 QAK983071 QKG983071 QUC983071 RDY983071 RNU983071 RXQ983071 SHM983071 SRI983071 TBE983071 TLA983071 TUW983071 UES983071 UOO983071 UYK983071 VIG983071 VSC983071 WBY983071 WLU983071 WVQ983071 I51 JE51 TA51 ACW51 AMS51 AWO51 BGK51 BQG51 CAC51 CJY51 CTU51 DDQ51 DNM51 DXI51 EHE51 ERA51 FAW51 FKS51 FUO51 GEK51 GOG51 GYC51 HHY51 HRU51 IBQ51 ILM51 IVI51 JFE51 JPA51 JYW51 KIS51 KSO51 LCK51 LMG51 LWC51 MFY51 MPU51 MZQ51 NJM51 NTI51 ODE51 ONA51 OWW51 PGS51 PQO51 QAK51 QKG51 QUC51 RDY51 RNU51 RXQ51 SHM51 SRI51 TBE51 TLA51 TUW51 UES51 UOO51 UYK51 VIG51 VSC51 WBY51 WLU51 WVQ51 I65587 JE65587 TA65587 ACW65587 AMS65587 AWO65587 BGK65587 BQG65587 CAC65587 CJY65587 CTU65587 DDQ65587 DNM65587 DXI65587 EHE65587 ERA65587 FAW65587 FKS65587 FUO65587 GEK65587 GOG65587 GYC65587 HHY65587 HRU65587 IBQ65587 ILM65587 IVI65587 JFE65587 JPA65587 JYW65587 KIS65587 KSO65587 LCK65587 LMG65587 LWC65587 MFY65587 MPU65587 MZQ65587 NJM65587 NTI65587 ODE65587 ONA65587 OWW65587 PGS65587 PQO65587 QAK65587 QKG65587 QUC65587 RDY65587 RNU65587 RXQ65587 SHM65587 SRI65587 TBE65587 TLA65587 TUW65587 UES65587 UOO65587 UYK65587 VIG65587 VSC65587 WBY65587 WLU65587 WVQ65587 I131123 JE131123 TA131123 ACW131123 AMS131123 AWO131123 BGK131123 BQG131123 CAC131123 CJY131123 CTU131123 DDQ131123 DNM131123 DXI131123 EHE131123 ERA131123 FAW131123 FKS131123 FUO131123 GEK131123 GOG131123 GYC131123 HHY131123 HRU131123 IBQ131123 ILM131123 IVI131123 JFE131123 JPA131123 JYW131123 KIS131123 KSO131123 LCK131123 LMG131123 LWC131123 MFY131123 MPU131123 MZQ131123 NJM131123 NTI131123 ODE131123 ONA131123 OWW131123 PGS131123 PQO131123 QAK131123 QKG131123 QUC131123 RDY131123 RNU131123 RXQ131123 SHM131123 SRI131123 TBE131123 TLA131123 TUW131123 UES131123 UOO131123 UYK131123 VIG131123 VSC131123 WBY131123 WLU131123 WVQ131123 I196659 JE196659 TA196659 ACW196659 AMS196659 AWO196659 BGK196659 BQG196659 CAC196659 CJY196659 CTU196659 DDQ196659 DNM196659 DXI196659 EHE196659 ERA196659 FAW196659 FKS196659 FUO196659 GEK196659 GOG196659 GYC196659 HHY196659 HRU196659 IBQ196659 ILM196659 IVI196659 JFE196659 JPA196659 JYW196659 KIS196659 KSO196659 LCK196659 LMG196659 LWC196659 MFY196659 MPU196659 MZQ196659 NJM196659 NTI196659 ODE196659 ONA196659 OWW196659 PGS196659 PQO196659 QAK196659 QKG196659 QUC196659 RDY196659 RNU196659 RXQ196659 SHM196659 SRI196659 TBE196659 TLA196659 TUW196659 UES196659 UOO196659 UYK196659 VIG196659 VSC196659 WBY196659 WLU196659 WVQ196659 I262195 JE262195 TA262195 ACW262195 AMS262195 AWO262195 BGK262195 BQG262195 CAC262195 CJY262195 CTU262195 DDQ262195 DNM262195 DXI262195 EHE262195 ERA262195 FAW262195 FKS262195 FUO262195 GEK262195 GOG262195 GYC262195 HHY262195 HRU262195 IBQ262195 ILM262195 IVI262195 JFE262195 JPA262195 JYW262195 KIS262195 KSO262195 LCK262195 LMG262195 LWC262195 MFY262195 MPU262195 MZQ262195 NJM262195 NTI262195 ODE262195 ONA262195 OWW262195 PGS262195 PQO262195 QAK262195 QKG262195 QUC262195 RDY262195 RNU262195 RXQ262195 SHM262195 SRI262195 TBE262195 TLA262195 TUW262195 UES262195 UOO262195 UYK262195 VIG262195 VSC262195 WBY262195 WLU262195 WVQ262195 I327731 JE327731 TA327731 ACW327731 AMS327731 AWO327731 BGK327731 BQG327731 CAC327731 CJY327731 CTU327731 DDQ327731 DNM327731 DXI327731 EHE327731 ERA327731 FAW327731 FKS327731 FUO327731 GEK327731 GOG327731 GYC327731 HHY327731 HRU327731 IBQ327731 ILM327731 IVI327731 JFE327731 JPA327731 JYW327731 KIS327731 KSO327731 LCK327731 LMG327731 LWC327731 MFY327731 MPU327731 MZQ327731 NJM327731 NTI327731 ODE327731 ONA327731 OWW327731 PGS327731 PQO327731 QAK327731 QKG327731 QUC327731 RDY327731 RNU327731 RXQ327731 SHM327731 SRI327731 TBE327731 TLA327731 TUW327731 UES327731 UOO327731 UYK327731 VIG327731 VSC327731 WBY327731 WLU327731 WVQ327731 I393267 JE393267 TA393267 ACW393267 AMS393267 AWO393267 BGK393267 BQG393267 CAC393267 CJY393267 CTU393267 DDQ393267 DNM393267 DXI393267 EHE393267 ERA393267 FAW393267 FKS393267 FUO393267 GEK393267 GOG393267 GYC393267 HHY393267 HRU393267 IBQ393267 ILM393267 IVI393267 JFE393267 JPA393267 JYW393267 KIS393267 KSO393267 LCK393267 LMG393267 LWC393267 MFY393267 MPU393267 MZQ393267 NJM393267 NTI393267 ODE393267 ONA393267 OWW393267 PGS393267 PQO393267 QAK393267 QKG393267 QUC393267 RDY393267 RNU393267 RXQ393267 SHM393267 SRI393267 TBE393267 TLA393267 TUW393267 UES393267 UOO393267 UYK393267 VIG393267 VSC393267 WBY393267 WLU393267 WVQ393267 I458803 JE458803 TA458803 ACW458803 AMS458803 AWO458803 BGK458803 BQG458803 CAC458803 CJY458803 CTU458803 DDQ458803 DNM458803 DXI458803 EHE458803 ERA458803 FAW458803 FKS458803 FUO458803 GEK458803 GOG458803 GYC458803 HHY458803 HRU458803 IBQ458803 ILM458803 IVI458803 JFE458803 JPA458803 JYW458803 KIS458803 KSO458803 LCK458803 LMG458803 LWC458803 MFY458803 MPU458803 MZQ458803 NJM458803 NTI458803 ODE458803 ONA458803 OWW458803 PGS458803 PQO458803 QAK458803 QKG458803 QUC458803 RDY458803 RNU458803 RXQ458803 SHM458803 SRI458803 TBE458803 TLA458803 TUW458803 UES458803 UOO458803 UYK458803 VIG458803 VSC458803 WBY458803 WLU458803 WVQ458803 I524339 JE524339 TA524339 ACW524339 AMS524339 AWO524339 BGK524339 BQG524339 CAC524339 CJY524339 CTU524339 DDQ524339 DNM524339 DXI524339 EHE524339 ERA524339 FAW524339 FKS524339 FUO524339 GEK524339 GOG524339 GYC524339 HHY524339 HRU524339 IBQ524339 ILM524339 IVI524339 JFE524339 JPA524339 JYW524339 KIS524339 KSO524339 LCK524339 LMG524339 LWC524339 MFY524339 MPU524339 MZQ524339 NJM524339 NTI524339 ODE524339 ONA524339 OWW524339 PGS524339 PQO524339 QAK524339 QKG524339 QUC524339 RDY524339 RNU524339 RXQ524339 SHM524339 SRI524339 TBE524339 TLA524339 TUW524339 UES524339 UOO524339 UYK524339 VIG524339 VSC524339 WBY524339 WLU524339 WVQ524339 I589875 JE589875 TA589875 ACW589875 AMS589875 AWO589875 BGK589875 BQG589875 CAC589875 CJY589875 CTU589875 DDQ589875 DNM589875 DXI589875 EHE589875 ERA589875 FAW589875 FKS589875 FUO589875 GEK589875 GOG589875 GYC589875 HHY589875 HRU589875 IBQ589875 ILM589875 IVI589875 JFE589875 JPA589875 JYW589875 KIS589875 KSO589875 LCK589875 LMG589875 LWC589875 MFY589875 MPU589875 MZQ589875 NJM589875 NTI589875 ODE589875 ONA589875 OWW589875 PGS589875 PQO589875 QAK589875 QKG589875 QUC589875 RDY589875 RNU589875 RXQ589875 SHM589875 SRI589875 TBE589875 TLA589875 TUW589875 UES589875 UOO589875 UYK589875 VIG589875 VSC589875 WBY589875 WLU589875 WVQ589875 I655411 JE655411 TA655411 ACW655411 AMS655411 AWO655411 BGK655411 BQG655411 CAC655411 CJY655411 CTU655411 DDQ655411 DNM655411 DXI655411 EHE655411 ERA655411 FAW655411 FKS655411 FUO655411 GEK655411 GOG655411 GYC655411 HHY655411 HRU655411 IBQ655411 ILM655411 IVI655411 JFE655411 JPA655411 JYW655411 KIS655411 KSO655411 LCK655411 LMG655411 LWC655411 MFY655411 MPU655411 MZQ655411 NJM655411 NTI655411 ODE655411 ONA655411 OWW655411 PGS655411 PQO655411 QAK655411 QKG655411 QUC655411 RDY655411 RNU655411 RXQ655411 SHM655411 SRI655411 TBE655411 TLA655411 TUW655411 UES655411 UOO655411 UYK655411 VIG655411 VSC655411 WBY655411 WLU655411 WVQ655411 I720947 JE720947 TA720947 ACW720947 AMS720947 AWO720947 BGK720947 BQG720947 CAC720947 CJY720947 CTU720947 DDQ720947 DNM720947 DXI720947 EHE720947 ERA720947 FAW720947 FKS720947 FUO720947 GEK720947 GOG720947 GYC720947 HHY720947 HRU720947 IBQ720947 ILM720947 IVI720947 JFE720947 JPA720947 JYW720947 KIS720947 KSO720947 LCK720947 LMG720947 LWC720947 MFY720947 MPU720947 MZQ720947 NJM720947 NTI720947 ODE720947 ONA720947 OWW720947 PGS720947 PQO720947 QAK720947 QKG720947 QUC720947 RDY720947 RNU720947 RXQ720947 SHM720947 SRI720947 TBE720947 TLA720947 TUW720947 UES720947 UOO720947 UYK720947 VIG720947 VSC720947 WBY720947 WLU720947 WVQ720947 I786483 JE786483 TA786483 ACW786483 AMS786483 AWO786483 BGK786483 BQG786483 CAC786483 CJY786483 CTU786483 DDQ786483 DNM786483 DXI786483 EHE786483 ERA786483 FAW786483 FKS786483 FUO786483 GEK786483 GOG786483 GYC786483 HHY786483 HRU786483 IBQ786483 ILM786483 IVI786483 JFE786483 JPA786483 JYW786483 KIS786483 KSO786483 LCK786483 LMG786483 LWC786483 MFY786483 MPU786483 MZQ786483 NJM786483 NTI786483 ODE786483 ONA786483 OWW786483 PGS786483 PQO786483 QAK786483 QKG786483 QUC786483 RDY786483 RNU786483 RXQ786483 SHM786483 SRI786483 TBE786483 TLA786483 TUW786483 UES786483 UOO786483 UYK786483 VIG786483 VSC786483 WBY786483 WLU786483 WVQ786483 I852019 JE852019 TA852019 ACW852019 AMS852019 AWO852019 BGK852019 BQG852019 CAC852019 CJY852019 CTU852019 DDQ852019 DNM852019 DXI852019 EHE852019 ERA852019 FAW852019 FKS852019 FUO852019 GEK852019 GOG852019 GYC852019 HHY852019 HRU852019 IBQ852019 ILM852019 IVI852019 JFE852019 JPA852019 JYW852019 KIS852019 KSO852019 LCK852019 LMG852019 LWC852019 MFY852019 MPU852019 MZQ852019 NJM852019 NTI852019 ODE852019 ONA852019 OWW852019 PGS852019 PQO852019 QAK852019 QKG852019 QUC852019 RDY852019 RNU852019 RXQ852019 SHM852019 SRI852019 TBE852019 TLA852019 TUW852019 UES852019 UOO852019 UYK852019 VIG852019 VSC852019 WBY852019 WLU852019 WVQ852019 I917555 JE917555 TA917555 ACW917555 AMS917555 AWO917555 BGK917555 BQG917555 CAC917555 CJY917555 CTU917555 DDQ917555 DNM917555 DXI917555 EHE917555 ERA917555 FAW917555 FKS917555 FUO917555 GEK917555 GOG917555 GYC917555 HHY917555 HRU917555 IBQ917555 ILM917555 IVI917555 JFE917555 JPA917555 JYW917555 KIS917555 KSO917555 LCK917555 LMG917555 LWC917555 MFY917555 MPU917555 MZQ917555 NJM917555 NTI917555 ODE917555 ONA917555 OWW917555 PGS917555 PQO917555 QAK917555 QKG917555 QUC917555 RDY917555 RNU917555 RXQ917555 SHM917555 SRI917555 TBE917555 TLA917555 TUW917555 UES917555 UOO917555 UYK917555 VIG917555 VSC917555 WBY917555 WLU917555 WVQ917555 I983091 JE983091 TA983091 ACW983091 AMS983091 AWO983091 BGK983091 BQG983091 CAC983091 CJY983091 CTU983091 DDQ983091 DNM983091 DXI983091 EHE983091 ERA983091 FAW983091 FKS983091 FUO983091 GEK983091 GOG983091 GYC983091 HHY983091 HRU983091 IBQ983091 ILM983091 IVI983091 JFE983091 JPA983091 JYW983091 KIS983091 KSO983091 LCK983091 LMG983091 LWC983091 MFY983091 MPU983091 MZQ983091 NJM983091 NTI983091 ODE983091 ONA983091 OWW983091 PGS983091 PQO983091 QAK983091 QKG983091 QUC983091 RDY983091 RNU983091 RXQ983091 SHM983091 SRI983091 TBE983091 TLA983091 TUW983091 UES983091 UOO983091 UYK983091 VIG983091 VSC983091 WBY983091 WLU983091 WVQ983091 I47 JE47 TA47 ACW47 AMS47 AWO47 BGK47 BQG47 CAC47 CJY47 CTU47 DDQ47 DNM47 DXI47 EHE47 ERA47 FAW47 FKS47 FUO47 GEK47 GOG47 GYC47 HHY47 HRU47 IBQ47 ILM47 IVI47 JFE47 JPA47 JYW47 KIS47 KSO47 LCK47 LMG47 LWC47 MFY47 MPU47 MZQ47 NJM47 NTI47 ODE47 ONA47 OWW47 PGS47 PQO47 QAK47 QKG47 QUC47 RDY47 RNU47 RXQ47 SHM47 SRI47 TBE47 TLA47 TUW47 UES47 UOO47 UYK47 VIG47 VSC47 WBY47 WLU47 WVQ47 I65583 JE65583 TA65583 ACW65583 AMS65583 AWO65583 BGK65583 BQG65583 CAC65583 CJY65583 CTU65583 DDQ65583 DNM65583 DXI65583 EHE65583 ERA65583 FAW65583 FKS65583 FUO65583 GEK65583 GOG65583 GYC65583 HHY65583 HRU65583 IBQ65583 ILM65583 IVI65583 JFE65583 JPA65583 JYW65583 KIS65583 KSO65583 LCK65583 LMG65583 LWC65583 MFY65583 MPU65583 MZQ65583 NJM65583 NTI65583 ODE65583 ONA65583 OWW65583 PGS65583 PQO65583 QAK65583 QKG65583 QUC65583 RDY65583 RNU65583 RXQ65583 SHM65583 SRI65583 TBE65583 TLA65583 TUW65583 UES65583 UOO65583 UYK65583 VIG65583 VSC65583 WBY65583 WLU65583 WVQ65583 I131119 JE131119 TA131119 ACW131119 AMS131119 AWO131119 BGK131119 BQG131119 CAC131119 CJY131119 CTU131119 DDQ131119 DNM131119 DXI131119 EHE131119 ERA131119 FAW131119 FKS131119 FUO131119 GEK131119 GOG131119 GYC131119 HHY131119 HRU131119 IBQ131119 ILM131119 IVI131119 JFE131119 JPA131119 JYW131119 KIS131119 KSO131119 LCK131119 LMG131119 LWC131119 MFY131119 MPU131119 MZQ131119 NJM131119 NTI131119 ODE131119 ONA131119 OWW131119 PGS131119 PQO131119 QAK131119 QKG131119 QUC131119 RDY131119 RNU131119 RXQ131119 SHM131119 SRI131119 TBE131119 TLA131119 TUW131119 UES131119 UOO131119 UYK131119 VIG131119 VSC131119 WBY131119 WLU131119 WVQ131119 I196655 JE196655 TA196655 ACW196655 AMS196655 AWO196655 BGK196655 BQG196655 CAC196655 CJY196655 CTU196655 DDQ196655 DNM196655 DXI196655 EHE196655 ERA196655 FAW196655 FKS196655 FUO196655 GEK196655 GOG196655 GYC196655 HHY196655 HRU196655 IBQ196655 ILM196655 IVI196655 JFE196655 JPA196655 JYW196655 KIS196655 KSO196655 LCK196655 LMG196655 LWC196655 MFY196655 MPU196655 MZQ196655 NJM196655 NTI196655 ODE196655 ONA196655 OWW196655 PGS196655 PQO196655 QAK196655 QKG196655 QUC196655 RDY196655 RNU196655 RXQ196655 SHM196655 SRI196655 TBE196655 TLA196655 TUW196655 UES196655 UOO196655 UYK196655 VIG196655 VSC196655 WBY196655 WLU196655 WVQ196655 I262191 JE262191 TA262191 ACW262191 AMS262191 AWO262191 BGK262191 BQG262191 CAC262191 CJY262191 CTU262191 DDQ262191 DNM262191 DXI262191 EHE262191 ERA262191 FAW262191 FKS262191 FUO262191 GEK262191 GOG262191 GYC262191 HHY262191 HRU262191 IBQ262191 ILM262191 IVI262191 JFE262191 JPA262191 JYW262191 KIS262191 KSO262191 LCK262191 LMG262191 LWC262191 MFY262191 MPU262191 MZQ262191 NJM262191 NTI262191 ODE262191 ONA262191 OWW262191 PGS262191 PQO262191 QAK262191 QKG262191 QUC262191 RDY262191 RNU262191 RXQ262191 SHM262191 SRI262191 TBE262191 TLA262191 TUW262191 UES262191 UOO262191 UYK262191 VIG262191 VSC262191 WBY262191 WLU262191 WVQ262191 I327727 JE327727 TA327727 ACW327727 AMS327727 AWO327727 BGK327727 BQG327727 CAC327727 CJY327727 CTU327727 DDQ327727 DNM327727 DXI327727 EHE327727 ERA327727 FAW327727 FKS327727 FUO327727 GEK327727 GOG327727 GYC327727 HHY327727 HRU327727 IBQ327727 ILM327727 IVI327727 JFE327727 JPA327727 JYW327727 KIS327727 KSO327727 LCK327727 LMG327727 LWC327727 MFY327727 MPU327727 MZQ327727 NJM327727 NTI327727 ODE327727 ONA327727 OWW327727 PGS327727 PQO327727 QAK327727 QKG327727 QUC327727 RDY327727 RNU327727 RXQ327727 SHM327727 SRI327727 TBE327727 TLA327727 TUW327727 UES327727 UOO327727 UYK327727 VIG327727 VSC327727 WBY327727 WLU327727 WVQ327727 I393263 JE393263 TA393263 ACW393263 AMS393263 AWO393263 BGK393263 BQG393263 CAC393263 CJY393263 CTU393263 DDQ393263 DNM393263 DXI393263 EHE393263 ERA393263 FAW393263 FKS393263 FUO393263 GEK393263 GOG393263 GYC393263 HHY393263 HRU393263 IBQ393263 ILM393263 IVI393263 JFE393263 JPA393263 JYW393263 KIS393263 KSO393263 LCK393263 LMG393263 LWC393263 MFY393263 MPU393263 MZQ393263 NJM393263 NTI393263 ODE393263 ONA393263 OWW393263 PGS393263 PQO393263 QAK393263 QKG393263 QUC393263 RDY393263 RNU393263 RXQ393263 SHM393263 SRI393263 TBE393263 TLA393263 TUW393263 UES393263 UOO393263 UYK393263 VIG393263 VSC393263 WBY393263 WLU393263 WVQ393263 I458799 JE458799 TA458799 ACW458799 AMS458799 AWO458799 BGK458799 BQG458799 CAC458799 CJY458799 CTU458799 DDQ458799 DNM458799 DXI458799 EHE458799 ERA458799 FAW458799 FKS458799 FUO458799 GEK458799 GOG458799 GYC458799 HHY458799 HRU458799 IBQ458799 ILM458799 IVI458799 JFE458799 JPA458799 JYW458799 KIS458799 KSO458799 LCK458799 LMG458799 LWC458799 MFY458799 MPU458799 MZQ458799 NJM458799 NTI458799 ODE458799 ONA458799 OWW458799 PGS458799 PQO458799 QAK458799 QKG458799 QUC458799 RDY458799 RNU458799 RXQ458799 SHM458799 SRI458799 TBE458799 TLA458799 TUW458799 UES458799 UOO458799 UYK458799 VIG458799 VSC458799 WBY458799 WLU458799 WVQ458799 I524335 JE524335 TA524335 ACW524335 AMS524335 AWO524335 BGK524335 BQG524335 CAC524335 CJY524335 CTU524335 DDQ524335 DNM524335 DXI524335 EHE524335 ERA524335 FAW524335 FKS524335 FUO524335 GEK524335 GOG524335 GYC524335 HHY524335 HRU524335 IBQ524335 ILM524335 IVI524335 JFE524335 JPA524335 JYW524335 KIS524335 KSO524335 LCK524335 LMG524335 LWC524335 MFY524335 MPU524335 MZQ524335 NJM524335 NTI524335 ODE524335 ONA524335 OWW524335 PGS524335 PQO524335 QAK524335 QKG524335 QUC524335 RDY524335 RNU524335 RXQ524335 SHM524335 SRI524335 TBE524335 TLA524335 TUW524335 UES524335 UOO524335 UYK524335 VIG524335 VSC524335 WBY524335 WLU524335 WVQ524335 I589871 JE589871 TA589871 ACW589871 AMS589871 AWO589871 BGK589871 BQG589871 CAC589871 CJY589871 CTU589871 DDQ589871 DNM589871 DXI589871 EHE589871 ERA589871 FAW589871 FKS589871 FUO589871 GEK589871 GOG589871 GYC589871 HHY589871 HRU589871 IBQ589871 ILM589871 IVI589871 JFE589871 JPA589871 JYW589871 KIS589871 KSO589871 LCK589871 LMG589871 LWC589871 MFY589871 MPU589871 MZQ589871 NJM589871 NTI589871 ODE589871 ONA589871 OWW589871 PGS589871 PQO589871 QAK589871 QKG589871 QUC589871 RDY589871 RNU589871 RXQ589871 SHM589871 SRI589871 TBE589871 TLA589871 TUW589871 UES589871 UOO589871 UYK589871 VIG589871 VSC589871 WBY589871 WLU589871 WVQ589871 I655407 JE655407 TA655407 ACW655407 AMS655407 AWO655407 BGK655407 BQG655407 CAC655407 CJY655407 CTU655407 DDQ655407 DNM655407 DXI655407 EHE655407 ERA655407 FAW655407 FKS655407 FUO655407 GEK655407 GOG655407 GYC655407 HHY655407 HRU655407 IBQ655407 ILM655407 IVI655407 JFE655407 JPA655407 JYW655407 KIS655407 KSO655407 LCK655407 LMG655407 LWC655407 MFY655407 MPU655407 MZQ655407 NJM655407 NTI655407 ODE655407 ONA655407 OWW655407 PGS655407 PQO655407 QAK655407 QKG655407 QUC655407 RDY655407 RNU655407 RXQ655407 SHM655407 SRI655407 TBE655407 TLA655407 TUW655407 UES655407 UOO655407 UYK655407 VIG655407 VSC655407 WBY655407 WLU655407 WVQ655407 I720943 JE720943 TA720943 ACW720943 AMS720943 AWO720943 BGK720943 BQG720943 CAC720943 CJY720943 CTU720943 DDQ720943 DNM720943 DXI720943 EHE720943 ERA720943 FAW720943 FKS720943 FUO720943 GEK720943 GOG720943 GYC720943 HHY720943 HRU720943 IBQ720943 ILM720943 IVI720943 JFE720943 JPA720943 JYW720943 KIS720943 KSO720943 LCK720943 LMG720943 LWC720943 MFY720943 MPU720943 MZQ720943 NJM720943 NTI720943 ODE720943 ONA720943 OWW720943 PGS720943 PQO720943 QAK720943 QKG720943 QUC720943 RDY720943 RNU720943 RXQ720943 SHM720943 SRI720943 TBE720943 TLA720943 TUW720943 UES720943 UOO720943 UYK720943 VIG720943 VSC720943 WBY720943 WLU720943 WVQ720943 I786479 JE786479 TA786479 ACW786479 AMS786479 AWO786479 BGK786479 BQG786479 CAC786479 CJY786479 CTU786479 DDQ786479 DNM786479 DXI786479 EHE786479 ERA786479 FAW786479 FKS786479 FUO786479 GEK786479 GOG786479 GYC786479 HHY786479 HRU786479 IBQ786479 ILM786479 IVI786479 JFE786479 JPA786479 JYW786479 KIS786479 KSO786479 LCK786479 LMG786479 LWC786479 MFY786479 MPU786479 MZQ786479 NJM786479 NTI786479 ODE786479 ONA786479 OWW786479 PGS786479 PQO786479 QAK786479 QKG786479 QUC786479 RDY786479 RNU786479 RXQ786479 SHM786479 SRI786479 TBE786479 TLA786479 TUW786479 UES786479 UOO786479 UYK786479 VIG786479 VSC786479 WBY786479 WLU786479 WVQ786479 I852015 JE852015 TA852015 ACW852015 AMS852015 AWO852015 BGK852015 BQG852015 CAC852015 CJY852015 CTU852015 DDQ852015 DNM852015 DXI852015 EHE852015 ERA852015 FAW852015 FKS852015 FUO852015 GEK852015 GOG852015 GYC852015 HHY852015 HRU852015 IBQ852015 ILM852015 IVI852015 JFE852015 JPA852015 JYW852015 KIS852015 KSO852015 LCK852015 LMG852015 LWC852015 MFY852015 MPU852015 MZQ852015 NJM852015 NTI852015 ODE852015 ONA852015 OWW852015 PGS852015 PQO852015 QAK852015 QKG852015 QUC852015 RDY852015 RNU852015 RXQ852015 SHM852015 SRI852015 TBE852015 TLA852015 TUW852015 UES852015 UOO852015 UYK852015 VIG852015 VSC852015 WBY852015 WLU852015 WVQ852015 I917551 JE917551 TA917551 ACW917551 AMS917551 AWO917551 BGK917551 BQG917551 CAC917551 CJY917551 CTU917551 DDQ917551 DNM917551 DXI917551 EHE917551 ERA917551 FAW917551 FKS917551 FUO917551 GEK917551 GOG917551 GYC917551 HHY917551 HRU917551 IBQ917551 ILM917551 IVI917551 JFE917551 JPA917551 JYW917551 KIS917551 KSO917551 LCK917551 LMG917551 LWC917551 MFY917551 MPU917551 MZQ917551 NJM917551 NTI917551 ODE917551 ONA917551 OWW917551 PGS917551 PQO917551 QAK917551 QKG917551 QUC917551 RDY917551 RNU917551 RXQ917551 SHM917551 SRI917551 TBE917551 TLA917551 TUW917551 UES917551 UOO917551 UYK917551 VIG917551 VSC917551 WBY917551 WLU917551 WVQ917551 I983087 JE983087 TA983087 ACW983087 AMS983087 AWO983087 BGK983087 BQG983087 CAC983087 CJY983087 CTU983087 DDQ983087 DNM983087 DXI983087 EHE983087 ERA983087 FAW983087 FKS983087 FUO983087 GEK983087 GOG983087 GYC983087 HHY983087 HRU983087 IBQ983087 ILM983087 IVI983087 JFE983087 JPA983087 JYW983087 KIS983087 KSO983087 LCK983087 LMG983087 LWC983087 MFY983087 MPU983087 MZQ983087 NJM983087 NTI983087 ODE983087 ONA983087 OWW983087 PGS983087 PQO983087 QAK983087 QKG983087 QUC983087 RDY983087 RNU983087 RXQ983087 SHM983087 SRI983087 TBE983087 TLA983087 TUW983087 UES983087 UOO983087 UYK983087 VIG983087 VSC983087 WBY983087 WLU983087 WVQ983087 K49 JG49 TC49 ACY49 AMU49 AWQ49 BGM49 BQI49 CAE49 CKA49 CTW49 DDS49 DNO49 DXK49 EHG49 ERC49 FAY49 FKU49 FUQ49 GEM49 GOI49 GYE49 HIA49 HRW49 IBS49 ILO49 IVK49 JFG49 JPC49 JYY49 KIU49 KSQ49 LCM49 LMI49 LWE49 MGA49 MPW49 MZS49 NJO49 NTK49 ODG49 ONC49 OWY49 PGU49 PQQ49 QAM49 QKI49 QUE49 REA49 RNW49 RXS49 SHO49 SRK49 TBG49 TLC49 TUY49 UEU49 UOQ49 UYM49 VII49 VSE49 WCA49 WLW49 WVS49 K65585 JG65585 TC65585 ACY65585 AMU65585 AWQ65585 BGM65585 BQI65585 CAE65585 CKA65585 CTW65585 DDS65585 DNO65585 DXK65585 EHG65585 ERC65585 FAY65585 FKU65585 FUQ65585 GEM65585 GOI65585 GYE65585 HIA65585 HRW65585 IBS65585 ILO65585 IVK65585 JFG65585 JPC65585 JYY65585 KIU65585 KSQ65585 LCM65585 LMI65585 LWE65585 MGA65585 MPW65585 MZS65585 NJO65585 NTK65585 ODG65585 ONC65585 OWY65585 PGU65585 PQQ65585 QAM65585 QKI65585 QUE65585 REA65585 RNW65585 RXS65585 SHO65585 SRK65585 TBG65585 TLC65585 TUY65585 UEU65585 UOQ65585 UYM65585 VII65585 VSE65585 WCA65585 WLW65585 WVS65585 K131121 JG131121 TC131121 ACY131121 AMU131121 AWQ131121 BGM131121 BQI131121 CAE131121 CKA131121 CTW131121 DDS131121 DNO131121 DXK131121 EHG131121 ERC131121 FAY131121 FKU131121 FUQ131121 GEM131121 GOI131121 GYE131121 HIA131121 HRW131121 IBS131121 ILO131121 IVK131121 JFG131121 JPC131121 JYY131121 KIU131121 KSQ131121 LCM131121 LMI131121 LWE131121 MGA131121 MPW131121 MZS131121 NJO131121 NTK131121 ODG131121 ONC131121 OWY131121 PGU131121 PQQ131121 QAM131121 QKI131121 QUE131121 REA131121 RNW131121 RXS131121 SHO131121 SRK131121 TBG131121 TLC131121 TUY131121 UEU131121 UOQ131121 UYM131121 VII131121 VSE131121 WCA131121 WLW131121 WVS131121 K196657 JG196657 TC196657 ACY196657 AMU196657 AWQ196657 BGM196657 BQI196657 CAE196657 CKA196657 CTW196657 DDS196657 DNO196657 DXK196657 EHG196657 ERC196657 FAY196657 FKU196657 FUQ196657 GEM196657 GOI196657 GYE196657 HIA196657 HRW196657 IBS196657 ILO196657 IVK196657 JFG196657 JPC196657 JYY196657 KIU196657 KSQ196657 LCM196657 LMI196657 LWE196657 MGA196657 MPW196657 MZS196657 NJO196657 NTK196657 ODG196657 ONC196657 OWY196657 PGU196657 PQQ196657 QAM196657 QKI196657 QUE196657 REA196657 RNW196657 RXS196657 SHO196657 SRK196657 TBG196657 TLC196657 TUY196657 UEU196657 UOQ196657 UYM196657 VII196657 VSE196657 WCA196657 WLW196657 WVS196657 K262193 JG262193 TC262193 ACY262193 AMU262193 AWQ262193 BGM262193 BQI262193 CAE262193 CKA262193 CTW262193 DDS262193 DNO262193 DXK262193 EHG262193 ERC262193 FAY262193 FKU262193 FUQ262193 GEM262193 GOI262193 GYE262193 HIA262193 HRW262193 IBS262193 ILO262193 IVK262193 JFG262193 JPC262193 JYY262193 KIU262193 KSQ262193 LCM262193 LMI262193 LWE262193 MGA262193 MPW262193 MZS262193 NJO262193 NTK262193 ODG262193 ONC262193 OWY262193 PGU262193 PQQ262193 QAM262193 QKI262193 QUE262193 REA262193 RNW262193 RXS262193 SHO262193 SRK262193 TBG262193 TLC262193 TUY262193 UEU262193 UOQ262193 UYM262193 VII262193 VSE262193 WCA262193 WLW262193 WVS262193 K327729 JG327729 TC327729 ACY327729 AMU327729 AWQ327729 BGM327729 BQI327729 CAE327729 CKA327729 CTW327729 DDS327729 DNO327729 DXK327729 EHG327729 ERC327729 FAY327729 FKU327729 FUQ327729 GEM327729 GOI327729 GYE327729 HIA327729 HRW327729 IBS327729 ILO327729 IVK327729 JFG327729 JPC327729 JYY327729 KIU327729 KSQ327729 LCM327729 LMI327729 LWE327729 MGA327729 MPW327729 MZS327729 NJO327729 NTK327729 ODG327729 ONC327729 OWY327729 PGU327729 PQQ327729 QAM327729 QKI327729 QUE327729 REA327729 RNW327729 RXS327729 SHO327729 SRK327729 TBG327729 TLC327729 TUY327729 UEU327729 UOQ327729 UYM327729 VII327729 VSE327729 WCA327729 WLW327729 WVS327729 K393265 JG393265 TC393265 ACY393265 AMU393265 AWQ393265 BGM393265 BQI393265 CAE393265 CKA393265 CTW393265 DDS393265 DNO393265 DXK393265 EHG393265 ERC393265 FAY393265 FKU393265 FUQ393265 GEM393265 GOI393265 GYE393265 HIA393265 HRW393265 IBS393265 ILO393265 IVK393265 JFG393265 JPC393265 JYY393265 KIU393265 KSQ393265 LCM393265 LMI393265 LWE393265 MGA393265 MPW393265 MZS393265 NJO393265 NTK393265 ODG393265 ONC393265 OWY393265 PGU393265 PQQ393265 QAM393265 QKI393265 QUE393265 REA393265 RNW393265 RXS393265 SHO393265 SRK393265 TBG393265 TLC393265 TUY393265 UEU393265 UOQ393265 UYM393265 VII393265 VSE393265 WCA393265 WLW393265 WVS393265 K458801 JG458801 TC458801 ACY458801 AMU458801 AWQ458801 BGM458801 BQI458801 CAE458801 CKA458801 CTW458801 DDS458801 DNO458801 DXK458801 EHG458801 ERC458801 FAY458801 FKU458801 FUQ458801 GEM458801 GOI458801 GYE458801 HIA458801 HRW458801 IBS458801 ILO458801 IVK458801 JFG458801 JPC458801 JYY458801 KIU458801 KSQ458801 LCM458801 LMI458801 LWE458801 MGA458801 MPW458801 MZS458801 NJO458801 NTK458801 ODG458801 ONC458801 OWY458801 PGU458801 PQQ458801 QAM458801 QKI458801 QUE458801 REA458801 RNW458801 RXS458801 SHO458801 SRK458801 TBG458801 TLC458801 TUY458801 UEU458801 UOQ458801 UYM458801 VII458801 VSE458801 WCA458801 WLW458801 WVS458801 K524337 JG524337 TC524337 ACY524337 AMU524337 AWQ524337 BGM524337 BQI524337 CAE524337 CKA524337 CTW524337 DDS524337 DNO524337 DXK524337 EHG524337 ERC524337 FAY524337 FKU524337 FUQ524337 GEM524337 GOI524337 GYE524337 HIA524337 HRW524337 IBS524337 ILO524337 IVK524337 JFG524337 JPC524337 JYY524337 KIU524337 KSQ524337 LCM524337 LMI524337 LWE524337 MGA524337 MPW524337 MZS524337 NJO524337 NTK524337 ODG524337 ONC524337 OWY524337 PGU524337 PQQ524337 QAM524337 QKI524337 QUE524337 REA524337 RNW524337 RXS524337 SHO524337 SRK524337 TBG524337 TLC524337 TUY524337 UEU524337 UOQ524337 UYM524337 VII524337 VSE524337 WCA524337 WLW524337 WVS524337 K589873 JG589873 TC589873 ACY589873 AMU589873 AWQ589873 BGM589873 BQI589873 CAE589873 CKA589873 CTW589873 DDS589873 DNO589873 DXK589873 EHG589873 ERC589873 FAY589873 FKU589873 FUQ589873 GEM589873 GOI589873 GYE589873 HIA589873 HRW589873 IBS589873 ILO589873 IVK589873 JFG589873 JPC589873 JYY589873 KIU589873 KSQ589873 LCM589873 LMI589873 LWE589873 MGA589873 MPW589873 MZS589873 NJO589873 NTK589873 ODG589873 ONC589873 OWY589873 PGU589873 PQQ589873 QAM589873 QKI589873 QUE589873 REA589873 RNW589873 RXS589873 SHO589873 SRK589873 TBG589873 TLC589873 TUY589873 UEU589873 UOQ589873 UYM589873 VII589873 VSE589873 WCA589873 WLW589873 WVS589873 K655409 JG655409 TC655409 ACY655409 AMU655409 AWQ655409 BGM655409 BQI655409 CAE655409 CKA655409 CTW655409 DDS655409 DNO655409 DXK655409 EHG655409 ERC655409 FAY655409 FKU655409 FUQ655409 GEM655409 GOI655409 GYE655409 HIA655409 HRW655409 IBS655409 ILO655409 IVK655409 JFG655409 JPC655409 JYY655409 KIU655409 KSQ655409 LCM655409 LMI655409 LWE655409 MGA655409 MPW655409 MZS655409 NJO655409 NTK655409 ODG655409 ONC655409 OWY655409 PGU655409 PQQ655409 QAM655409 QKI655409 QUE655409 REA655409 RNW655409 RXS655409 SHO655409 SRK655409 TBG655409 TLC655409 TUY655409 UEU655409 UOQ655409 UYM655409 VII655409 VSE655409 WCA655409 WLW655409 WVS655409 K720945 JG720945 TC720945 ACY720945 AMU720945 AWQ720945 BGM720945 BQI720945 CAE720945 CKA720945 CTW720945 DDS720945 DNO720945 DXK720945 EHG720945 ERC720945 FAY720945 FKU720945 FUQ720945 GEM720945 GOI720945 GYE720945 HIA720945 HRW720945 IBS720945 ILO720945 IVK720945 JFG720945 JPC720945 JYY720945 KIU720945 KSQ720945 LCM720945 LMI720945 LWE720945 MGA720945 MPW720945 MZS720945 NJO720945 NTK720945 ODG720945 ONC720945 OWY720945 PGU720945 PQQ720945 QAM720945 QKI720945 QUE720945 REA720945 RNW720945 RXS720945 SHO720945 SRK720945 TBG720945 TLC720945 TUY720945 UEU720945 UOQ720945 UYM720945 VII720945 VSE720945 WCA720945 WLW720945 WVS720945 K786481 JG786481 TC786481 ACY786481 AMU786481 AWQ786481 BGM786481 BQI786481 CAE786481 CKA786481 CTW786481 DDS786481 DNO786481 DXK786481 EHG786481 ERC786481 FAY786481 FKU786481 FUQ786481 GEM786481 GOI786481 GYE786481 HIA786481 HRW786481 IBS786481 ILO786481 IVK786481 JFG786481 JPC786481 JYY786481 KIU786481 KSQ786481 LCM786481 LMI786481 LWE786481 MGA786481 MPW786481 MZS786481 NJO786481 NTK786481 ODG786481 ONC786481 OWY786481 PGU786481 PQQ786481 QAM786481 QKI786481 QUE786481 REA786481 RNW786481 RXS786481 SHO786481 SRK786481 TBG786481 TLC786481 TUY786481 UEU786481 UOQ786481 UYM786481 VII786481 VSE786481 WCA786481 WLW786481 WVS786481 K852017 JG852017 TC852017 ACY852017 AMU852017 AWQ852017 BGM852017 BQI852017 CAE852017 CKA852017 CTW852017 DDS852017 DNO852017 DXK852017 EHG852017 ERC852017 FAY852017 FKU852017 FUQ852017 GEM852017 GOI852017 GYE852017 HIA852017 HRW852017 IBS852017 ILO852017 IVK852017 JFG852017 JPC852017 JYY852017 KIU852017 KSQ852017 LCM852017 LMI852017 LWE852017 MGA852017 MPW852017 MZS852017 NJO852017 NTK852017 ODG852017 ONC852017 OWY852017 PGU852017 PQQ852017 QAM852017 QKI852017 QUE852017 REA852017 RNW852017 RXS852017 SHO852017 SRK852017 TBG852017 TLC852017 TUY852017 UEU852017 UOQ852017 UYM852017 VII852017 VSE852017 WCA852017 WLW852017 WVS852017 K917553 JG917553 TC917553 ACY917553 AMU917553 AWQ917553 BGM917553 BQI917553 CAE917553 CKA917553 CTW917553 DDS917553 DNO917553 DXK917553 EHG917553 ERC917553 FAY917553 FKU917553 FUQ917553 GEM917553 GOI917553 GYE917553 HIA917553 HRW917553 IBS917553 ILO917553 IVK917553 JFG917553 JPC917553 JYY917553 KIU917553 KSQ917553 LCM917553 LMI917553 LWE917553 MGA917553 MPW917553 MZS917553 NJO917553 NTK917553 ODG917553 ONC917553 OWY917553 PGU917553 PQQ917553 QAM917553 QKI917553 QUE917553 REA917553 RNW917553 RXS917553 SHO917553 SRK917553 TBG917553 TLC917553 TUY917553 UEU917553 UOQ917553 UYM917553 VII917553 VSE917553 WCA917553 WLW917553 WVS917553 K983089 JG983089 TC983089 ACY983089 AMU983089 AWQ983089 BGM983089 BQI983089 CAE983089 CKA983089 CTW983089 DDS983089 DNO983089 DXK983089 EHG983089 ERC983089 FAY983089 FKU983089 FUQ983089 GEM983089 GOI983089 GYE983089 HIA983089 HRW983089 IBS983089 ILO983089 IVK983089 JFG983089 JPC983089 JYY983089 KIU983089 KSQ983089 LCM983089 LMI983089 LWE983089 MGA983089 MPW983089 MZS983089 NJO983089 NTK983089 ODG983089 ONC983089 OWY983089 PGU983089 PQQ983089 QAM983089 QKI983089 QUE983089 REA983089 RNW983089 RXS983089 SHO983089 SRK983089 TBG983089 TLC983089 TUY983089 UEU983089 UOQ983089 UYM983089 VII983089 VSE983089 WCA983089 WLW983089 WVS983089 K41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WVS41 K65577 JG65577 TC65577 ACY65577 AMU65577 AWQ65577 BGM65577 BQI65577 CAE65577 CKA65577 CTW65577 DDS65577 DNO65577 DXK65577 EHG65577 ERC65577 FAY65577 FKU65577 FUQ65577 GEM65577 GOI65577 GYE65577 HIA65577 HRW65577 IBS65577 ILO65577 IVK65577 JFG65577 JPC65577 JYY65577 KIU65577 KSQ65577 LCM65577 LMI65577 LWE65577 MGA65577 MPW65577 MZS65577 NJO65577 NTK65577 ODG65577 ONC65577 OWY65577 PGU65577 PQQ65577 QAM65577 QKI65577 QUE65577 REA65577 RNW65577 RXS65577 SHO65577 SRK65577 TBG65577 TLC65577 TUY65577 UEU65577 UOQ65577 UYM65577 VII65577 VSE65577 WCA65577 WLW65577 WVS65577 K131113 JG131113 TC131113 ACY131113 AMU131113 AWQ131113 BGM131113 BQI131113 CAE131113 CKA131113 CTW131113 DDS131113 DNO131113 DXK131113 EHG131113 ERC131113 FAY131113 FKU131113 FUQ131113 GEM131113 GOI131113 GYE131113 HIA131113 HRW131113 IBS131113 ILO131113 IVK131113 JFG131113 JPC131113 JYY131113 KIU131113 KSQ131113 LCM131113 LMI131113 LWE131113 MGA131113 MPW131113 MZS131113 NJO131113 NTK131113 ODG131113 ONC131113 OWY131113 PGU131113 PQQ131113 QAM131113 QKI131113 QUE131113 REA131113 RNW131113 RXS131113 SHO131113 SRK131113 TBG131113 TLC131113 TUY131113 UEU131113 UOQ131113 UYM131113 VII131113 VSE131113 WCA131113 WLW131113 WVS131113 K196649 JG196649 TC196649 ACY196649 AMU196649 AWQ196649 BGM196649 BQI196649 CAE196649 CKA196649 CTW196649 DDS196649 DNO196649 DXK196649 EHG196649 ERC196649 FAY196649 FKU196649 FUQ196649 GEM196649 GOI196649 GYE196649 HIA196649 HRW196649 IBS196649 ILO196649 IVK196649 JFG196649 JPC196649 JYY196649 KIU196649 KSQ196649 LCM196649 LMI196649 LWE196649 MGA196649 MPW196649 MZS196649 NJO196649 NTK196649 ODG196649 ONC196649 OWY196649 PGU196649 PQQ196649 QAM196649 QKI196649 QUE196649 REA196649 RNW196649 RXS196649 SHO196649 SRK196649 TBG196649 TLC196649 TUY196649 UEU196649 UOQ196649 UYM196649 VII196649 VSE196649 WCA196649 WLW196649 WVS196649 K262185 JG262185 TC262185 ACY262185 AMU262185 AWQ262185 BGM262185 BQI262185 CAE262185 CKA262185 CTW262185 DDS262185 DNO262185 DXK262185 EHG262185 ERC262185 FAY262185 FKU262185 FUQ262185 GEM262185 GOI262185 GYE262185 HIA262185 HRW262185 IBS262185 ILO262185 IVK262185 JFG262185 JPC262185 JYY262185 KIU262185 KSQ262185 LCM262185 LMI262185 LWE262185 MGA262185 MPW262185 MZS262185 NJO262185 NTK262185 ODG262185 ONC262185 OWY262185 PGU262185 PQQ262185 QAM262185 QKI262185 QUE262185 REA262185 RNW262185 RXS262185 SHO262185 SRK262185 TBG262185 TLC262185 TUY262185 UEU262185 UOQ262185 UYM262185 VII262185 VSE262185 WCA262185 WLW262185 WVS262185 K327721 JG327721 TC327721 ACY327721 AMU327721 AWQ327721 BGM327721 BQI327721 CAE327721 CKA327721 CTW327721 DDS327721 DNO327721 DXK327721 EHG327721 ERC327721 FAY327721 FKU327721 FUQ327721 GEM327721 GOI327721 GYE327721 HIA327721 HRW327721 IBS327721 ILO327721 IVK327721 JFG327721 JPC327721 JYY327721 KIU327721 KSQ327721 LCM327721 LMI327721 LWE327721 MGA327721 MPW327721 MZS327721 NJO327721 NTK327721 ODG327721 ONC327721 OWY327721 PGU327721 PQQ327721 QAM327721 QKI327721 QUE327721 REA327721 RNW327721 RXS327721 SHO327721 SRK327721 TBG327721 TLC327721 TUY327721 UEU327721 UOQ327721 UYM327721 VII327721 VSE327721 WCA327721 WLW327721 WVS327721 K393257 JG393257 TC393257 ACY393257 AMU393257 AWQ393257 BGM393257 BQI393257 CAE393257 CKA393257 CTW393257 DDS393257 DNO393257 DXK393257 EHG393257 ERC393257 FAY393257 FKU393257 FUQ393257 GEM393257 GOI393257 GYE393257 HIA393257 HRW393257 IBS393257 ILO393257 IVK393257 JFG393257 JPC393257 JYY393257 KIU393257 KSQ393257 LCM393257 LMI393257 LWE393257 MGA393257 MPW393257 MZS393257 NJO393257 NTK393257 ODG393257 ONC393257 OWY393257 PGU393257 PQQ393257 QAM393257 QKI393257 QUE393257 REA393257 RNW393257 RXS393257 SHO393257 SRK393257 TBG393257 TLC393257 TUY393257 UEU393257 UOQ393257 UYM393257 VII393257 VSE393257 WCA393257 WLW393257 WVS393257 K458793 JG458793 TC458793 ACY458793 AMU458793 AWQ458793 BGM458793 BQI458793 CAE458793 CKA458793 CTW458793 DDS458793 DNO458793 DXK458793 EHG458793 ERC458793 FAY458793 FKU458793 FUQ458793 GEM458793 GOI458793 GYE458793 HIA458793 HRW458793 IBS458793 ILO458793 IVK458793 JFG458793 JPC458793 JYY458793 KIU458793 KSQ458793 LCM458793 LMI458793 LWE458793 MGA458793 MPW458793 MZS458793 NJO458793 NTK458793 ODG458793 ONC458793 OWY458793 PGU458793 PQQ458793 QAM458793 QKI458793 QUE458793 REA458793 RNW458793 RXS458793 SHO458793 SRK458793 TBG458793 TLC458793 TUY458793 UEU458793 UOQ458793 UYM458793 VII458793 VSE458793 WCA458793 WLW458793 WVS458793 K524329 JG524329 TC524329 ACY524329 AMU524329 AWQ524329 BGM524329 BQI524329 CAE524329 CKA524329 CTW524329 DDS524329 DNO524329 DXK524329 EHG524329 ERC524329 FAY524329 FKU524329 FUQ524329 GEM524329 GOI524329 GYE524329 HIA524329 HRW524329 IBS524329 ILO524329 IVK524329 JFG524329 JPC524329 JYY524329 KIU524329 KSQ524329 LCM524329 LMI524329 LWE524329 MGA524329 MPW524329 MZS524329 NJO524329 NTK524329 ODG524329 ONC524329 OWY524329 PGU524329 PQQ524329 QAM524329 QKI524329 QUE524329 REA524329 RNW524329 RXS524329 SHO524329 SRK524329 TBG524329 TLC524329 TUY524329 UEU524329 UOQ524329 UYM524329 VII524329 VSE524329 WCA524329 WLW524329 WVS524329 K589865 JG589865 TC589865 ACY589865 AMU589865 AWQ589865 BGM589865 BQI589865 CAE589865 CKA589865 CTW589865 DDS589865 DNO589865 DXK589865 EHG589865 ERC589865 FAY589865 FKU589865 FUQ589865 GEM589865 GOI589865 GYE589865 HIA589865 HRW589865 IBS589865 ILO589865 IVK589865 JFG589865 JPC589865 JYY589865 KIU589865 KSQ589865 LCM589865 LMI589865 LWE589865 MGA589865 MPW589865 MZS589865 NJO589865 NTK589865 ODG589865 ONC589865 OWY589865 PGU589865 PQQ589865 QAM589865 QKI589865 QUE589865 REA589865 RNW589865 RXS589865 SHO589865 SRK589865 TBG589865 TLC589865 TUY589865 UEU589865 UOQ589865 UYM589865 VII589865 VSE589865 WCA589865 WLW589865 WVS589865 K655401 JG655401 TC655401 ACY655401 AMU655401 AWQ655401 BGM655401 BQI655401 CAE655401 CKA655401 CTW655401 DDS655401 DNO655401 DXK655401 EHG655401 ERC655401 FAY655401 FKU655401 FUQ655401 GEM655401 GOI655401 GYE655401 HIA655401 HRW655401 IBS655401 ILO655401 IVK655401 JFG655401 JPC655401 JYY655401 KIU655401 KSQ655401 LCM655401 LMI655401 LWE655401 MGA655401 MPW655401 MZS655401 NJO655401 NTK655401 ODG655401 ONC655401 OWY655401 PGU655401 PQQ655401 QAM655401 QKI655401 QUE655401 REA655401 RNW655401 RXS655401 SHO655401 SRK655401 TBG655401 TLC655401 TUY655401 UEU655401 UOQ655401 UYM655401 VII655401 VSE655401 WCA655401 WLW655401 WVS655401 K720937 JG720937 TC720937 ACY720937 AMU720937 AWQ720937 BGM720937 BQI720937 CAE720937 CKA720937 CTW720937 DDS720937 DNO720937 DXK720937 EHG720937 ERC720937 FAY720937 FKU720937 FUQ720937 GEM720937 GOI720937 GYE720937 HIA720937 HRW720937 IBS720937 ILO720937 IVK720937 JFG720937 JPC720937 JYY720937 KIU720937 KSQ720937 LCM720937 LMI720937 LWE720937 MGA720937 MPW720937 MZS720937 NJO720937 NTK720937 ODG720937 ONC720937 OWY720937 PGU720937 PQQ720937 QAM720937 QKI720937 QUE720937 REA720937 RNW720937 RXS720937 SHO720937 SRK720937 TBG720937 TLC720937 TUY720937 UEU720937 UOQ720937 UYM720937 VII720937 VSE720937 WCA720937 WLW720937 WVS720937 K786473 JG786473 TC786473 ACY786473 AMU786473 AWQ786473 BGM786473 BQI786473 CAE786473 CKA786473 CTW786473 DDS786473 DNO786473 DXK786473 EHG786473 ERC786473 FAY786473 FKU786473 FUQ786473 GEM786473 GOI786473 GYE786473 HIA786473 HRW786473 IBS786473 ILO786473 IVK786473 JFG786473 JPC786473 JYY786473 KIU786473 KSQ786473 LCM786473 LMI786473 LWE786473 MGA786473 MPW786473 MZS786473 NJO786473 NTK786473 ODG786473 ONC786473 OWY786473 PGU786473 PQQ786473 QAM786473 QKI786473 QUE786473 REA786473 RNW786473 RXS786473 SHO786473 SRK786473 TBG786473 TLC786473 TUY786473 UEU786473 UOQ786473 UYM786473 VII786473 VSE786473 WCA786473 WLW786473 WVS786473 K852009 JG852009 TC852009 ACY852009 AMU852009 AWQ852009 BGM852009 BQI852009 CAE852009 CKA852009 CTW852009 DDS852009 DNO852009 DXK852009 EHG852009 ERC852009 FAY852009 FKU852009 FUQ852009 GEM852009 GOI852009 GYE852009 HIA852009 HRW852009 IBS852009 ILO852009 IVK852009 JFG852009 JPC852009 JYY852009 KIU852009 KSQ852009 LCM852009 LMI852009 LWE852009 MGA852009 MPW852009 MZS852009 NJO852009 NTK852009 ODG852009 ONC852009 OWY852009 PGU852009 PQQ852009 QAM852009 QKI852009 QUE852009 REA852009 RNW852009 RXS852009 SHO852009 SRK852009 TBG852009 TLC852009 TUY852009 UEU852009 UOQ852009 UYM852009 VII852009 VSE852009 WCA852009 WLW852009 WVS852009 K917545 JG917545 TC917545 ACY917545 AMU917545 AWQ917545 BGM917545 BQI917545 CAE917545 CKA917545 CTW917545 DDS917545 DNO917545 DXK917545 EHG917545 ERC917545 FAY917545 FKU917545 FUQ917545 GEM917545 GOI917545 GYE917545 HIA917545 HRW917545 IBS917545 ILO917545 IVK917545 JFG917545 JPC917545 JYY917545 KIU917545 KSQ917545 LCM917545 LMI917545 LWE917545 MGA917545 MPW917545 MZS917545 NJO917545 NTK917545 ODG917545 ONC917545 OWY917545 PGU917545 PQQ917545 QAM917545 QKI917545 QUE917545 REA917545 RNW917545 RXS917545 SHO917545 SRK917545 TBG917545 TLC917545 TUY917545 UEU917545 UOQ917545 UYM917545 VII917545 VSE917545 WCA917545 WLW917545 WVS917545 K983081 JG983081 TC983081 ACY983081 AMU983081 AWQ983081 BGM983081 BQI983081 CAE983081 CKA983081 CTW983081 DDS983081 DNO983081 DXK983081 EHG983081 ERC983081 FAY983081 FKU983081 FUQ983081 GEM983081 GOI983081 GYE983081 HIA983081 HRW983081 IBS983081 ILO983081 IVK983081 JFG983081 JPC983081 JYY983081 KIU983081 KSQ983081 LCM983081 LMI983081 LWE983081 MGA983081 MPW983081 MZS983081 NJO983081 NTK983081 ODG983081 ONC983081 OWY983081 PGU983081 PQQ983081 QAM983081 QKI983081 QUE983081 REA983081 RNW983081 RXS983081 SHO983081 SRK983081 TBG983081 TLC983081 TUY983081 UEU983081 UOQ983081 UYM983081 VII983081 VSE983081 WCA983081 WLW983081 WVS983081 M45 JI45 TE45 ADA45 AMW45 AWS45 BGO45 BQK45 CAG45 CKC45 CTY45 DDU45 DNQ45 DXM45 EHI45 ERE45 FBA45 FKW45 FUS45 GEO45 GOK45 GYG45 HIC45 HRY45 IBU45 ILQ45 IVM45 JFI45 JPE45 JZA45 KIW45 KSS45 LCO45 LMK45 LWG45 MGC45 MPY45 MZU45 NJQ45 NTM45 ODI45 ONE45 OXA45 PGW45 PQS45 QAO45 QKK45 QUG45 REC45 RNY45 RXU45 SHQ45 SRM45 TBI45 TLE45 TVA45 UEW45 UOS45 UYO45 VIK45 VSG45 WCC45 WLY45 WVU45 M65581 JI65581 TE65581 ADA65581 AMW65581 AWS65581 BGO65581 BQK65581 CAG65581 CKC65581 CTY65581 DDU65581 DNQ65581 DXM65581 EHI65581 ERE65581 FBA65581 FKW65581 FUS65581 GEO65581 GOK65581 GYG65581 HIC65581 HRY65581 IBU65581 ILQ65581 IVM65581 JFI65581 JPE65581 JZA65581 KIW65581 KSS65581 LCO65581 LMK65581 LWG65581 MGC65581 MPY65581 MZU65581 NJQ65581 NTM65581 ODI65581 ONE65581 OXA65581 PGW65581 PQS65581 QAO65581 QKK65581 QUG65581 REC65581 RNY65581 RXU65581 SHQ65581 SRM65581 TBI65581 TLE65581 TVA65581 UEW65581 UOS65581 UYO65581 VIK65581 VSG65581 WCC65581 WLY65581 WVU65581 M131117 JI131117 TE131117 ADA131117 AMW131117 AWS131117 BGO131117 BQK131117 CAG131117 CKC131117 CTY131117 DDU131117 DNQ131117 DXM131117 EHI131117 ERE131117 FBA131117 FKW131117 FUS131117 GEO131117 GOK131117 GYG131117 HIC131117 HRY131117 IBU131117 ILQ131117 IVM131117 JFI131117 JPE131117 JZA131117 KIW131117 KSS131117 LCO131117 LMK131117 LWG131117 MGC131117 MPY131117 MZU131117 NJQ131117 NTM131117 ODI131117 ONE131117 OXA131117 PGW131117 PQS131117 QAO131117 QKK131117 QUG131117 REC131117 RNY131117 RXU131117 SHQ131117 SRM131117 TBI131117 TLE131117 TVA131117 UEW131117 UOS131117 UYO131117 VIK131117 VSG131117 WCC131117 WLY131117 WVU131117 M196653 JI196653 TE196653 ADA196653 AMW196653 AWS196653 BGO196653 BQK196653 CAG196653 CKC196653 CTY196653 DDU196653 DNQ196653 DXM196653 EHI196653 ERE196653 FBA196653 FKW196653 FUS196653 GEO196653 GOK196653 GYG196653 HIC196653 HRY196653 IBU196653 ILQ196653 IVM196653 JFI196653 JPE196653 JZA196653 KIW196653 KSS196653 LCO196653 LMK196653 LWG196653 MGC196653 MPY196653 MZU196653 NJQ196653 NTM196653 ODI196653 ONE196653 OXA196653 PGW196653 PQS196653 QAO196653 QKK196653 QUG196653 REC196653 RNY196653 RXU196653 SHQ196653 SRM196653 TBI196653 TLE196653 TVA196653 UEW196653 UOS196653 UYO196653 VIK196653 VSG196653 WCC196653 WLY196653 WVU196653 M262189 JI262189 TE262189 ADA262189 AMW262189 AWS262189 BGO262189 BQK262189 CAG262189 CKC262189 CTY262189 DDU262189 DNQ262189 DXM262189 EHI262189 ERE262189 FBA262189 FKW262189 FUS262189 GEO262189 GOK262189 GYG262189 HIC262189 HRY262189 IBU262189 ILQ262189 IVM262189 JFI262189 JPE262189 JZA262189 KIW262189 KSS262189 LCO262189 LMK262189 LWG262189 MGC262189 MPY262189 MZU262189 NJQ262189 NTM262189 ODI262189 ONE262189 OXA262189 PGW262189 PQS262189 QAO262189 QKK262189 QUG262189 REC262189 RNY262189 RXU262189 SHQ262189 SRM262189 TBI262189 TLE262189 TVA262189 UEW262189 UOS262189 UYO262189 VIK262189 VSG262189 WCC262189 WLY262189 WVU262189 M327725 JI327725 TE327725 ADA327725 AMW327725 AWS327725 BGO327725 BQK327725 CAG327725 CKC327725 CTY327725 DDU327725 DNQ327725 DXM327725 EHI327725 ERE327725 FBA327725 FKW327725 FUS327725 GEO327725 GOK327725 GYG327725 HIC327725 HRY327725 IBU327725 ILQ327725 IVM327725 JFI327725 JPE327725 JZA327725 KIW327725 KSS327725 LCO327725 LMK327725 LWG327725 MGC327725 MPY327725 MZU327725 NJQ327725 NTM327725 ODI327725 ONE327725 OXA327725 PGW327725 PQS327725 QAO327725 QKK327725 QUG327725 REC327725 RNY327725 RXU327725 SHQ327725 SRM327725 TBI327725 TLE327725 TVA327725 UEW327725 UOS327725 UYO327725 VIK327725 VSG327725 WCC327725 WLY327725 WVU327725 M393261 JI393261 TE393261 ADA393261 AMW393261 AWS393261 BGO393261 BQK393261 CAG393261 CKC393261 CTY393261 DDU393261 DNQ393261 DXM393261 EHI393261 ERE393261 FBA393261 FKW393261 FUS393261 GEO393261 GOK393261 GYG393261 HIC393261 HRY393261 IBU393261 ILQ393261 IVM393261 JFI393261 JPE393261 JZA393261 KIW393261 KSS393261 LCO393261 LMK393261 LWG393261 MGC393261 MPY393261 MZU393261 NJQ393261 NTM393261 ODI393261 ONE393261 OXA393261 PGW393261 PQS393261 QAO393261 QKK393261 QUG393261 REC393261 RNY393261 RXU393261 SHQ393261 SRM393261 TBI393261 TLE393261 TVA393261 UEW393261 UOS393261 UYO393261 VIK393261 VSG393261 WCC393261 WLY393261 WVU393261 M458797 JI458797 TE458797 ADA458797 AMW458797 AWS458797 BGO458797 BQK458797 CAG458797 CKC458797 CTY458797 DDU458797 DNQ458797 DXM458797 EHI458797 ERE458797 FBA458797 FKW458797 FUS458797 GEO458797 GOK458797 GYG458797 HIC458797 HRY458797 IBU458797 ILQ458797 IVM458797 JFI458797 JPE458797 JZA458797 KIW458797 KSS458797 LCO458797 LMK458797 LWG458797 MGC458797 MPY458797 MZU458797 NJQ458797 NTM458797 ODI458797 ONE458797 OXA458797 PGW458797 PQS458797 QAO458797 QKK458797 QUG458797 REC458797 RNY458797 RXU458797 SHQ458797 SRM458797 TBI458797 TLE458797 TVA458797 UEW458797 UOS458797 UYO458797 VIK458797 VSG458797 WCC458797 WLY458797 WVU458797 M524333 JI524333 TE524333 ADA524333 AMW524333 AWS524333 BGO524333 BQK524333 CAG524333 CKC524333 CTY524333 DDU524333 DNQ524333 DXM524333 EHI524333 ERE524333 FBA524333 FKW524333 FUS524333 GEO524333 GOK524333 GYG524333 HIC524333 HRY524333 IBU524333 ILQ524333 IVM524333 JFI524333 JPE524333 JZA524333 KIW524333 KSS524333 LCO524333 LMK524333 LWG524333 MGC524333 MPY524333 MZU524333 NJQ524333 NTM524333 ODI524333 ONE524333 OXA524333 PGW524333 PQS524333 QAO524333 QKK524333 QUG524333 REC524333 RNY524333 RXU524333 SHQ524333 SRM524333 TBI524333 TLE524333 TVA524333 UEW524333 UOS524333 UYO524333 VIK524333 VSG524333 WCC524333 WLY524333 WVU524333 M589869 JI589869 TE589869 ADA589869 AMW589869 AWS589869 BGO589869 BQK589869 CAG589869 CKC589869 CTY589869 DDU589869 DNQ589869 DXM589869 EHI589869 ERE589869 FBA589869 FKW589869 FUS589869 GEO589869 GOK589869 GYG589869 HIC589869 HRY589869 IBU589869 ILQ589869 IVM589869 JFI589869 JPE589869 JZA589869 KIW589869 KSS589869 LCO589869 LMK589869 LWG589869 MGC589869 MPY589869 MZU589869 NJQ589869 NTM589869 ODI589869 ONE589869 OXA589869 PGW589869 PQS589869 QAO589869 QKK589869 QUG589869 REC589869 RNY589869 RXU589869 SHQ589869 SRM589869 TBI589869 TLE589869 TVA589869 UEW589869 UOS589869 UYO589869 VIK589869 VSG589869 WCC589869 WLY589869 WVU589869 M655405 JI655405 TE655405 ADA655405 AMW655405 AWS655405 BGO655405 BQK655405 CAG655405 CKC655405 CTY655405 DDU655405 DNQ655405 DXM655405 EHI655405 ERE655405 FBA655405 FKW655405 FUS655405 GEO655405 GOK655405 GYG655405 HIC655405 HRY655405 IBU655405 ILQ655405 IVM655405 JFI655405 JPE655405 JZA655405 KIW655405 KSS655405 LCO655405 LMK655405 LWG655405 MGC655405 MPY655405 MZU655405 NJQ655405 NTM655405 ODI655405 ONE655405 OXA655405 PGW655405 PQS655405 QAO655405 QKK655405 QUG655405 REC655405 RNY655405 RXU655405 SHQ655405 SRM655405 TBI655405 TLE655405 TVA655405 UEW655405 UOS655405 UYO655405 VIK655405 VSG655405 WCC655405 WLY655405 WVU655405 M720941 JI720941 TE720941 ADA720941 AMW720941 AWS720941 BGO720941 BQK720941 CAG720941 CKC720941 CTY720941 DDU720941 DNQ720941 DXM720941 EHI720941 ERE720941 FBA720941 FKW720941 FUS720941 GEO720941 GOK720941 GYG720941 HIC720941 HRY720941 IBU720941 ILQ720941 IVM720941 JFI720941 JPE720941 JZA720941 KIW720941 KSS720941 LCO720941 LMK720941 LWG720941 MGC720941 MPY720941 MZU720941 NJQ720941 NTM720941 ODI720941 ONE720941 OXA720941 PGW720941 PQS720941 QAO720941 QKK720941 QUG720941 REC720941 RNY720941 RXU720941 SHQ720941 SRM720941 TBI720941 TLE720941 TVA720941 UEW720941 UOS720941 UYO720941 VIK720941 VSG720941 WCC720941 WLY720941 WVU720941 M786477 JI786477 TE786477 ADA786477 AMW786477 AWS786477 BGO786477 BQK786477 CAG786477 CKC786477 CTY786477 DDU786477 DNQ786477 DXM786477 EHI786477 ERE786477 FBA786477 FKW786477 FUS786477 GEO786477 GOK786477 GYG786477 HIC786477 HRY786477 IBU786477 ILQ786477 IVM786477 JFI786477 JPE786477 JZA786477 KIW786477 KSS786477 LCO786477 LMK786477 LWG786477 MGC786477 MPY786477 MZU786477 NJQ786477 NTM786477 ODI786477 ONE786477 OXA786477 PGW786477 PQS786477 QAO786477 QKK786477 QUG786477 REC786477 RNY786477 RXU786477 SHQ786477 SRM786477 TBI786477 TLE786477 TVA786477 UEW786477 UOS786477 UYO786477 VIK786477 VSG786477 WCC786477 WLY786477 WVU786477 M852013 JI852013 TE852013 ADA852013 AMW852013 AWS852013 BGO852013 BQK852013 CAG852013 CKC852013 CTY852013 DDU852013 DNQ852013 DXM852013 EHI852013 ERE852013 FBA852013 FKW852013 FUS852013 GEO852013 GOK852013 GYG852013 HIC852013 HRY852013 IBU852013 ILQ852013 IVM852013 JFI852013 JPE852013 JZA852013 KIW852013 KSS852013 LCO852013 LMK852013 LWG852013 MGC852013 MPY852013 MZU852013 NJQ852013 NTM852013 ODI852013 ONE852013 OXA852013 PGW852013 PQS852013 QAO852013 QKK852013 QUG852013 REC852013 RNY852013 RXU852013 SHQ852013 SRM852013 TBI852013 TLE852013 TVA852013 UEW852013 UOS852013 UYO852013 VIK852013 VSG852013 WCC852013 WLY852013 WVU852013 M917549 JI917549 TE917549 ADA917549 AMW917549 AWS917549 BGO917549 BQK917549 CAG917549 CKC917549 CTY917549 DDU917549 DNQ917549 DXM917549 EHI917549 ERE917549 FBA917549 FKW917549 FUS917549 GEO917549 GOK917549 GYG917549 HIC917549 HRY917549 IBU917549 ILQ917549 IVM917549 JFI917549 JPE917549 JZA917549 KIW917549 KSS917549 LCO917549 LMK917549 LWG917549 MGC917549 MPY917549 MZU917549 NJQ917549 NTM917549 ODI917549 ONE917549 OXA917549 PGW917549 PQS917549 QAO917549 QKK917549 QUG917549 REC917549 RNY917549 RXU917549 SHQ917549 SRM917549 TBI917549 TLE917549 TVA917549 UEW917549 UOS917549 UYO917549 VIK917549 VSG917549 WCC917549 WLY917549 WVU917549 M983085 JI983085 TE983085 ADA983085 AMW983085 AWS983085 BGO983085 BQK983085 CAG983085 CKC983085 CTY983085 DDU983085 DNQ983085 DXM983085 EHI983085 ERE983085 FBA983085 FKW983085 FUS983085 GEO983085 GOK983085 GYG983085 HIC983085 HRY983085 IBU983085 ILQ983085 IVM983085 JFI983085 JPE983085 JZA983085 KIW983085 KSS983085 LCO983085 LMK983085 LWG983085 MGC983085 MPY983085 MZU983085 NJQ983085 NTM983085 ODI983085 ONE983085 OXA983085 PGW983085 PQS983085 QAO983085 QKK983085 QUG983085 REC983085 RNY983085 RXU983085 SHQ983085 SRM983085 TBI983085 TLE983085 TVA983085 UEW983085 UOS983085 UYO983085 VIK983085 VSG983085 WCC983085 WLY983085 WVU983085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 K25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K65561 JG65561 TC65561 ACY65561 AMU65561 AWQ65561 BGM65561 BQI65561 CAE65561 CKA65561 CTW65561 DDS65561 DNO65561 DXK65561 EHG65561 ERC65561 FAY65561 FKU65561 FUQ65561 GEM65561 GOI65561 GYE65561 HIA65561 HRW65561 IBS65561 ILO65561 IVK65561 JFG65561 JPC65561 JYY65561 KIU65561 KSQ65561 LCM65561 LMI65561 LWE65561 MGA65561 MPW65561 MZS65561 NJO65561 NTK65561 ODG65561 ONC65561 OWY65561 PGU65561 PQQ65561 QAM65561 QKI65561 QUE65561 REA65561 RNW65561 RXS65561 SHO65561 SRK65561 TBG65561 TLC65561 TUY65561 UEU65561 UOQ65561 UYM65561 VII65561 VSE65561 WCA65561 WLW65561 WVS65561 K131097 JG131097 TC131097 ACY131097 AMU131097 AWQ131097 BGM131097 BQI131097 CAE131097 CKA131097 CTW131097 DDS131097 DNO131097 DXK131097 EHG131097 ERC131097 FAY131097 FKU131097 FUQ131097 GEM131097 GOI131097 GYE131097 HIA131097 HRW131097 IBS131097 ILO131097 IVK131097 JFG131097 JPC131097 JYY131097 KIU131097 KSQ131097 LCM131097 LMI131097 LWE131097 MGA131097 MPW131097 MZS131097 NJO131097 NTK131097 ODG131097 ONC131097 OWY131097 PGU131097 PQQ131097 QAM131097 QKI131097 QUE131097 REA131097 RNW131097 RXS131097 SHO131097 SRK131097 TBG131097 TLC131097 TUY131097 UEU131097 UOQ131097 UYM131097 VII131097 VSE131097 WCA131097 WLW131097 WVS131097 K196633 JG196633 TC196633 ACY196633 AMU196633 AWQ196633 BGM196633 BQI196633 CAE196633 CKA196633 CTW196633 DDS196633 DNO196633 DXK196633 EHG196633 ERC196633 FAY196633 FKU196633 FUQ196633 GEM196633 GOI196633 GYE196633 HIA196633 HRW196633 IBS196633 ILO196633 IVK196633 JFG196633 JPC196633 JYY196633 KIU196633 KSQ196633 LCM196633 LMI196633 LWE196633 MGA196633 MPW196633 MZS196633 NJO196633 NTK196633 ODG196633 ONC196633 OWY196633 PGU196633 PQQ196633 QAM196633 QKI196633 QUE196633 REA196633 RNW196633 RXS196633 SHO196633 SRK196633 TBG196633 TLC196633 TUY196633 UEU196633 UOQ196633 UYM196633 VII196633 VSE196633 WCA196633 WLW196633 WVS196633 K262169 JG262169 TC262169 ACY262169 AMU262169 AWQ262169 BGM262169 BQI262169 CAE262169 CKA262169 CTW262169 DDS262169 DNO262169 DXK262169 EHG262169 ERC262169 FAY262169 FKU262169 FUQ262169 GEM262169 GOI262169 GYE262169 HIA262169 HRW262169 IBS262169 ILO262169 IVK262169 JFG262169 JPC262169 JYY262169 KIU262169 KSQ262169 LCM262169 LMI262169 LWE262169 MGA262169 MPW262169 MZS262169 NJO262169 NTK262169 ODG262169 ONC262169 OWY262169 PGU262169 PQQ262169 QAM262169 QKI262169 QUE262169 REA262169 RNW262169 RXS262169 SHO262169 SRK262169 TBG262169 TLC262169 TUY262169 UEU262169 UOQ262169 UYM262169 VII262169 VSE262169 WCA262169 WLW262169 WVS262169 K327705 JG327705 TC327705 ACY327705 AMU327705 AWQ327705 BGM327705 BQI327705 CAE327705 CKA327705 CTW327705 DDS327705 DNO327705 DXK327705 EHG327705 ERC327705 FAY327705 FKU327705 FUQ327705 GEM327705 GOI327705 GYE327705 HIA327705 HRW327705 IBS327705 ILO327705 IVK327705 JFG327705 JPC327705 JYY327705 KIU327705 KSQ327705 LCM327705 LMI327705 LWE327705 MGA327705 MPW327705 MZS327705 NJO327705 NTK327705 ODG327705 ONC327705 OWY327705 PGU327705 PQQ327705 QAM327705 QKI327705 QUE327705 REA327705 RNW327705 RXS327705 SHO327705 SRK327705 TBG327705 TLC327705 TUY327705 UEU327705 UOQ327705 UYM327705 VII327705 VSE327705 WCA327705 WLW327705 WVS327705 K393241 JG393241 TC393241 ACY393241 AMU393241 AWQ393241 BGM393241 BQI393241 CAE393241 CKA393241 CTW393241 DDS393241 DNO393241 DXK393241 EHG393241 ERC393241 FAY393241 FKU393241 FUQ393241 GEM393241 GOI393241 GYE393241 HIA393241 HRW393241 IBS393241 ILO393241 IVK393241 JFG393241 JPC393241 JYY393241 KIU393241 KSQ393241 LCM393241 LMI393241 LWE393241 MGA393241 MPW393241 MZS393241 NJO393241 NTK393241 ODG393241 ONC393241 OWY393241 PGU393241 PQQ393241 QAM393241 QKI393241 QUE393241 REA393241 RNW393241 RXS393241 SHO393241 SRK393241 TBG393241 TLC393241 TUY393241 UEU393241 UOQ393241 UYM393241 VII393241 VSE393241 WCA393241 WLW393241 WVS393241 K458777 JG458777 TC458777 ACY458777 AMU458777 AWQ458777 BGM458777 BQI458777 CAE458777 CKA458777 CTW458777 DDS458777 DNO458777 DXK458777 EHG458777 ERC458777 FAY458777 FKU458777 FUQ458777 GEM458777 GOI458777 GYE458777 HIA458777 HRW458777 IBS458777 ILO458777 IVK458777 JFG458777 JPC458777 JYY458777 KIU458777 KSQ458777 LCM458777 LMI458777 LWE458777 MGA458777 MPW458777 MZS458777 NJO458777 NTK458777 ODG458777 ONC458777 OWY458777 PGU458777 PQQ458777 QAM458777 QKI458777 QUE458777 REA458777 RNW458777 RXS458777 SHO458777 SRK458777 TBG458777 TLC458777 TUY458777 UEU458777 UOQ458777 UYM458777 VII458777 VSE458777 WCA458777 WLW458777 WVS458777 K524313 JG524313 TC524313 ACY524313 AMU524313 AWQ524313 BGM524313 BQI524313 CAE524313 CKA524313 CTW524313 DDS524313 DNO524313 DXK524313 EHG524313 ERC524313 FAY524313 FKU524313 FUQ524313 GEM524313 GOI524313 GYE524313 HIA524313 HRW524313 IBS524313 ILO524313 IVK524313 JFG524313 JPC524313 JYY524313 KIU524313 KSQ524313 LCM524313 LMI524313 LWE524313 MGA524313 MPW524313 MZS524313 NJO524313 NTK524313 ODG524313 ONC524313 OWY524313 PGU524313 PQQ524313 QAM524313 QKI524313 QUE524313 REA524313 RNW524313 RXS524313 SHO524313 SRK524313 TBG524313 TLC524313 TUY524313 UEU524313 UOQ524313 UYM524313 VII524313 VSE524313 WCA524313 WLW524313 WVS524313 K589849 JG589849 TC589849 ACY589849 AMU589849 AWQ589849 BGM589849 BQI589849 CAE589849 CKA589849 CTW589849 DDS589849 DNO589849 DXK589849 EHG589849 ERC589849 FAY589849 FKU589849 FUQ589849 GEM589849 GOI589849 GYE589849 HIA589849 HRW589849 IBS589849 ILO589849 IVK589849 JFG589849 JPC589849 JYY589849 KIU589849 KSQ589849 LCM589849 LMI589849 LWE589849 MGA589849 MPW589849 MZS589849 NJO589849 NTK589849 ODG589849 ONC589849 OWY589849 PGU589849 PQQ589849 QAM589849 QKI589849 QUE589849 REA589849 RNW589849 RXS589849 SHO589849 SRK589849 TBG589849 TLC589849 TUY589849 UEU589849 UOQ589849 UYM589849 VII589849 VSE589849 WCA589849 WLW589849 WVS589849 K655385 JG655385 TC655385 ACY655385 AMU655385 AWQ655385 BGM655385 BQI655385 CAE655385 CKA655385 CTW655385 DDS655385 DNO655385 DXK655385 EHG655385 ERC655385 FAY655385 FKU655385 FUQ655385 GEM655385 GOI655385 GYE655385 HIA655385 HRW655385 IBS655385 ILO655385 IVK655385 JFG655385 JPC655385 JYY655385 KIU655385 KSQ655385 LCM655385 LMI655385 LWE655385 MGA655385 MPW655385 MZS655385 NJO655385 NTK655385 ODG655385 ONC655385 OWY655385 PGU655385 PQQ655385 QAM655385 QKI655385 QUE655385 REA655385 RNW655385 RXS655385 SHO655385 SRK655385 TBG655385 TLC655385 TUY655385 UEU655385 UOQ655385 UYM655385 VII655385 VSE655385 WCA655385 WLW655385 WVS655385 K720921 JG720921 TC720921 ACY720921 AMU720921 AWQ720921 BGM720921 BQI720921 CAE720921 CKA720921 CTW720921 DDS720921 DNO720921 DXK720921 EHG720921 ERC720921 FAY720921 FKU720921 FUQ720921 GEM720921 GOI720921 GYE720921 HIA720921 HRW720921 IBS720921 ILO720921 IVK720921 JFG720921 JPC720921 JYY720921 KIU720921 KSQ720921 LCM720921 LMI720921 LWE720921 MGA720921 MPW720921 MZS720921 NJO720921 NTK720921 ODG720921 ONC720921 OWY720921 PGU720921 PQQ720921 QAM720921 QKI720921 QUE720921 REA720921 RNW720921 RXS720921 SHO720921 SRK720921 TBG720921 TLC720921 TUY720921 UEU720921 UOQ720921 UYM720921 VII720921 VSE720921 WCA720921 WLW720921 WVS720921 K786457 JG786457 TC786457 ACY786457 AMU786457 AWQ786457 BGM786457 BQI786457 CAE786457 CKA786457 CTW786457 DDS786457 DNO786457 DXK786457 EHG786457 ERC786457 FAY786457 FKU786457 FUQ786457 GEM786457 GOI786457 GYE786457 HIA786457 HRW786457 IBS786457 ILO786457 IVK786457 JFG786457 JPC786457 JYY786457 KIU786457 KSQ786457 LCM786457 LMI786457 LWE786457 MGA786457 MPW786457 MZS786457 NJO786457 NTK786457 ODG786457 ONC786457 OWY786457 PGU786457 PQQ786457 QAM786457 QKI786457 QUE786457 REA786457 RNW786457 RXS786457 SHO786457 SRK786457 TBG786457 TLC786457 TUY786457 UEU786457 UOQ786457 UYM786457 VII786457 VSE786457 WCA786457 WLW786457 WVS786457 K851993 JG851993 TC851993 ACY851993 AMU851993 AWQ851993 BGM851993 BQI851993 CAE851993 CKA851993 CTW851993 DDS851993 DNO851993 DXK851993 EHG851993 ERC851993 FAY851993 FKU851993 FUQ851993 GEM851993 GOI851993 GYE851993 HIA851993 HRW851993 IBS851993 ILO851993 IVK851993 JFG851993 JPC851993 JYY851993 KIU851993 KSQ851993 LCM851993 LMI851993 LWE851993 MGA851993 MPW851993 MZS851993 NJO851993 NTK851993 ODG851993 ONC851993 OWY851993 PGU851993 PQQ851993 QAM851993 QKI851993 QUE851993 REA851993 RNW851993 RXS851993 SHO851993 SRK851993 TBG851993 TLC851993 TUY851993 UEU851993 UOQ851993 UYM851993 VII851993 VSE851993 WCA851993 WLW851993 WVS851993 K917529 JG917529 TC917529 ACY917529 AMU917529 AWQ917529 BGM917529 BQI917529 CAE917529 CKA917529 CTW917529 DDS917529 DNO917529 DXK917529 EHG917529 ERC917529 FAY917529 FKU917529 FUQ917529 GEM917529 GOI917529 GYE917529 HIA917529 HRW917529 IBS917529 ILO917529 IVK917529 JFG917529 JPC917529 JYY917529 KIU917529 KSQ917529 LCM917529 LMI917529 LWE917529 MGA917529 MPW917529 MZS917529 NJO917529 NTK917529 ODG917529 ONC917529 OWY917529 PGU917529 PQQ917529 QAM917529 QKI917529 QUE917529 REA917529 RNW917529 RXS917529 SHO917529 SRK917529 TBG917529 TLC917529 TUY917529 UEU917529 UOQ917529 UYM917529 VII917529 VSE917529 WCA917529 WLW917529 WVS917529 K983065 JG983065 TC983065 ACY983065 AMU983065 AWQ983065 BGM983065 BQI983065 CAE983065 CKA983065 CTW983065 DDS983065 DNO983065 DXK983065 EHG983065 ERC983065 FAY983065 FKU983065 FUQ983065 GEM983065 GOI983065 GYE983065 HIA983065 HRW983065 IBS983065 ILO983065 IVK983065 JFG983065 JPC983065 JYY983065 KIU983065 KSQ983065 LCM983065 LMI983065 LWE983065 MGA983065 MPW983065 MZS983065 NJO983065 NTK983065 ODG983065 ONC983065 OWY983065 PGU983065 PQQ983065 QAM983065 QKI983065 QUE983065 REA983065 RNW983065 RXS983065 SHO983065 SRK983065 TBG983065 TLC983065 TUY983065 UEU983065 UOQ983065 UYM983065 VII983065 VSE983065 WCA983065 WLW983065 WVS983065 M29 JI29 TE29 ADA29 AMW29 AWS29 BGO29 BQK29 CAG29 CKC29 CTY29 DDU29 DNQ29 DXM29 EHI29 ERE29 FBA29 FKW29 FUS29 GEO29 GOK29 GYG29 HIC29 HRY29 IBU29 ILQ29 IVM29 JFI29 JPE29 JZA29 KIW29 KSS29 LCO29 LMK29 LWG29 MGC29 MPY29 MZU29 NJQ29 NTM29 ODI29 ONE29 OXA29 PGW29 PQS29 QAO29 QKK29 QUG29 REC29 RNY29 RXU29 SHQ29 SRM29 TBI29 TLE29 TVA29 UEW29 UOS29 UYO29 VIK29 VSG29 WCC29 WLY29 WVU29 M65565 JI65565 TE65565 ADA65565 AMW65565 AWS65565 BGO65565 BQK65565 CAG65565 CKC65565 CTY65565 DDU65565 DNQ65565 DXM65565 EHI65565 ERE65565 FBA65565 FKW65565 FUS65565 GEO65565 GOK65565 GYG65565 HIC65565 HRY65565 IBU65565 ILQ65565 IVM65565 JFI65565 JPE65565 JZA65565 KIW65565 KSS65565 LCO65565 LMK65565 LWG65565 MGC65565 MPY65565 MZU65565 NJQ65565 NTM65565 ODI65565 ONE65565 OXA65565 PGW65565 PQS65565 QAO65565 QKK65565 QUG65565 REC65565 RNY65565 RXU65565 SHQ65565 SRM65565 TBI65565 TLE65565 TVA65565 UEW65565 UOS65565 UYO65565 VIK65565 VSG65565 WCC65565 WLY65565 WVU65565 M131101 JI131101 TE131101 ADA131101 AMW131101 AWS131101 BGO131101 BQK131101 CAG131101 CKC131101 CTY131101 DDU131101 DNQ131101 DXM131101 EHI131101 ERE131101 FBA131101 FKW131101 FUS131101 GEO131101 GOK131101 GYG131101 HIC131101 HRY131101 IBU131101 ILQ131101 IVM131101 JFI131101 JPE131101 JZA131101 KIW131101 KSS131101 LCO131101 LMK131101 LWG131101 MGC131101 MPY131101 MZU131101 NJQ131101 NTM131101 ODI131101 ONE131101 OXA131101 PGW131101 PQS131101 QAO131101 QKK131101 QUG131101 REC131101 RNY131101 RXU131101 SHQ131101 SRM131101 TBI131101 TLE131101 TVA131101 UEW131101 UOS131101 UYO131101 VIK131101 VSG131101 WCC131101 WLY131101 WVU131101 M196637 JI196637 TE196637 ADA196637 AMW196637 AWS196637 BGO196637 BQK196637 CAG196637 CKC196637 CTY196637 DDU196637 DNQ196637 DXM196637 EHI196637 ERE196637 FBA196637 FKW196637 FUS196637 GEO196637 GOK196637 GYG196637 HIC196637 HRY196637 IBU196637 ILQ196637 IVM196637 JFI196637 JPE196637 JZA196637 KIW196637 KSS196637 LCO196637 LMK196637 LWG196637 MGC196637 MPY196637 MZU196637 NJQ196637 NTM196637 ODI196637 ONE196637 OXA196637 PGW196637 PQS196637 QAO196637 QKK196637 QUG196637 REC196637 RNY196637 RXU196637 SHQ196637 SRM196637 TBI196637 TLE196637 TVA196637 UEW196637 UOS196637 UYO196637 VIK196637 VSG196637 WCC196637 WLY196637 WVU196637 M262173 JI262173 TE262173 ADA262173 AMW262173 AWS262173 BGO262173 BQK262173 CAG262173 CKC262173 CTY262173 DDU262173 DNQ262173 DXM262173 EHI262173 ERE262173 FBA262173 FKW262173 FUS262173 GEO262173 GOK262173 GYG262173 HIC262173 HRY262173 IBU262173 ILQ262173 IVM262173 JFI262173 JPE262173 JZA262173 KIW262173 KSS262173 LCO262173 LMK262173 LWG262173 MGC262173 MPY262173 MZU262173 NJQ262173 NTM262173 ODI262173 ONE262173 OXA262173 PGW262173 PQS262173 QAO262173 QKK262173 QUG262173 REC262173 RNY262173 RXU262173 SHQ262173 SRM262173 TBI262173 TLE262173 TVA262173 UEW262173 UOS262173 UYO262173 VIK262173 VSG262173 WCC262173 WLY262173 WVU262173 M327709 JI327709 TE327709 ADA327709 AMW327709 AWS327709 BGO327709 BQK327709 CAG327709 CKC327709 CTY327709 DDU327709 DNQ327709 DXM327709 EHI327709 ERE327709 FBA327709 FKW327709 FUS327709 GEO327709 GOK327709 GYG327709 HIC327709 HRY327709 IBU327709 ILQ327709 IVM327709 JFI327709 JPE327709 JZA327709 KIW327709 KSS327709 LCO327709 LMK327709 LWG327709 MGC327709 MPY327709 MZU327709 NJQ327709 NTM327709 ODI327709 ONE327709 OXA327709 PGW327709 PQS327709 QAO327709 QKK327709 QUG327709 REC327709 RNY327709 RXU327709 SHQ327709 SRM327709 TBI327709 TLE327709 TVA327709 UEW327709 UOS327709 UYO327709 VIK327709 VSG327709 WCC327709 WLY327709 WVU327709 M393245 JI393245 TE393245 ADA393245 AMW393245 AWS393245 BGO393245 BQK393245 CAG393245 CKC393245 CTY393245 DDU393245 DNQ393245 DXM393245 EHI393245 ERE393245 FBA393245 FKW393245 FUS393245 GEO393245 GOK393245 GYG393245 HIC393245 HRY393245 IBU393245 ILQ393245 IVM393245 JFI393245 JPE393245 JZA393245 KIW393245 KSS393245 LCO393245 LMK393245 LWG393245 MGC393245 MPY393245 MZU393245 NJQ393245 NTM393245 ODI393245 ONE393245 OXA393245 PGW393245 PQS393245 QAO393245 QKK393245 QUG393245 REC393245 RNY393245 RXU393245 SHQ393245 SRM393245 TBI393245 TLE393245 TVA393245 UEW393245 UOS393245 UYO393245 VIK393245 VSG393245 WCC393245 WLY393245 WVU393245 M458781 JI458781 TE458781 ADA458781 AMW458781 AWS458781 BGO458781 BQK458781 CAG458781 CKC458781 CTY458781 DDU458781 DNQ458781 DXM458781 EHI458781 ERE458781 FBA458781 FKW458781 FUS458781 GEO458781 GOK458781 GYG458781 HIC458781 HRY458781 IBU458781 ILQ458781 IVM458781 JFI458781 JPE458781 JZA458781 KIW458781 KSS458781 LCO458781 LMK458781 LWG458781 MGC458781 MPY458781 MZU458781 NJQ458781 NTM458781 ODI458781 ONE458781 OXA458781 PGW458781 PQS458781 QAO458781 QKK458781 QUG458781 REC458781 RNY458781 RXU458781 SHQ458781 SRM458781 TBI458781 TLE458781 TVA458781 UEW458781 UOS458781 UYO458781 VIK458781 VSG458781 WCC458781 WLY458781 WVU458781 M524317 JI524317 TE524317 ADA524317 AMW524317 AWS524317 BGO524317 BQK524317 CAG524317 CKC524317 CTY524317 DDU524317 DNQ524317 DXM524317 EHI524317 ERE524317 FBA524317 FKW524317 FUS524317 GEO524317 GOK524317 GYG524317 HIC524317 HRY524317 IBU524317 ILQ524317 IVM524317 JFI524317 JPE524317 JZA524317 KIW524317 KSS524317 LCO524317 LMK524317 LWG524317 MGC524317 MPY524317 MZU524317 NJQ524317 NTM524317 ODI524317 ONE524317 OXA524317 PGW524317 PQS524317 QAO524317 QKK524317 QUG524317 REC524317 RNY524317 RXU524317 SHQ524317 SRM524317 TBI524317 TLE524317 TVA524317 UEW524317 UOS524317 UYO524317 VIK524317 VSG524317 WCC524317 WLY524317 WVU524317 M589853 JI589853 TE589853 ADA589853 AMW589853 AWS589853 BGO589853 BQK589853 CAG589853 CKC589853 CTY589853 DDU589853 DNQ589853 DXM589853 EHI589853 ERE589853 FBA589853 FKW589853 FUS589853 GEO589853 GOK589853 GYG589853 HIC589853 HRY589853 IBU589853 ILQ589853 IVM589853 JFI589853 JPE589853 JZA589853 KIW589853 KSS589853 LCO589853 LMK589853 LWG589853 MGC589853 MPY589853 MZU589853 NJQ589853 NTM589853 ODI589853 ONE589853 OXA589853 PGW589853 PQS589853 QAO589853 QKK589853 QUG589853 REC589853 RNY589853 RXU589853 SHQ589853 SRM589853 TBI589853 TLE589853 TVA589853 UEW589853 UOS589853 UYO589853 VIK589853 VSG589853 WCC589853 WLY589853 WVU589853 M655389 JI655389 TE655389 ADA655389 AMW655389 AWS655389 BGO655389 BQK655389 CAG655389 CKC655389 CTY655389 DDU655389 DNQ655389 DXM655389 EHI655389 ERE655389 FBA655389 FKW655389 FUS655389 GEO655389 GOK655389 GYG655389 HIC655389 HRY655389 IBU655389 ILQ655389 IVM655389 JFI655389 JPE655389 JZA655389 KIW655389 KSS655389 LCO655389 LMK655389 LWG655389 MGC655389 MPY655389 MZU655389 NJQ655389 NTM655389 ODI655389 ONE655389 OXA655389 PGW655389 PQS655389 QAO655389 QKK655389 QUG655389 REC655389 RNY655389 RXU655389 SHQ655389 SRM655389 TBI655389 TLE655389 TVA655389 UEW655389 UOS655389 UYO655389 VIK655389 VSG655389 WCC655389 WLY655389 WVU655389 M720925 JI720925 TE720925 ADA720925 AMW720925 AWS720925 BGO720925 BQK720925 CAG720925 CKC720925 CTY720925 DDU720925 DNQ720925 DXM720925 EHI720925 ERE720925 FBA720925 FKW720925 FUS720925 GEO720925 GOK720925 GYG720925 HIC720925 HRY720925 IBU720925 ILQ720925 IVM720925 JFI720925 JPE720925 JZA720925 KIW720925 KSS720925 LCO720925 LMK720925 LWG720925 MGC720925 MPY720925 MZU720925 NJQ720925 NTM720925 ODI720925 ONE720925 OXA720925 PGW720925 PQS720925 QAO720925 QKK720925 QUG720925 REC720925 RNY720925 RXU720925 SHQ720925 SRM720925 TBI720925 TLE720925 TVA720925 UEW720925 UOS720925 UYO720925 VIK720925 VSG720925 WCC720925 WLY720925 WVU720925 M786461 JI786461 TE786461 ADA786461 AMW786461 AWS786461 BGO786461 BQK786461 CAG786461 CKC786461 CTY786461 DDU786461 DNQ786461 DXM786461 EHI786461 ERE786461 FBA786461 FKW786461 FUS786461 GEO786461 GOK786461 GYG786461 HIC786461 HRY786461 IBU786461 ILQ786461 IVM786461 JFI786461 JPE786461 JZA786461 KIW786461 KSS786461 LCO786461 LMK786461 LWG786461 MGC786461 MPY786461 MZU786461 NJQ786461 NTM786461 ODI786461 ONE786461 OXA786461 PGW786461 PQS786461 QAO786461 QKK786461 QUG786461 REC786461 RNY786461 RXU786461 SHQ786461 SRM786461 TBI786461 TLE786461 TVA786461 UEW786461 UOS786461 UYO786461 VIK786461 VSG786461 WCC786461 WLY786461 WVU786461 M851997 JI851997 TE851997 ADA851997 AMW851997 AWS851997 BGO851997 BQK851997 CAG851997 CKC851997 CTY851997 DDU851997 DNQ851997 DXM851997 EHI851997 ERE851997 FBA851997 FKW851997 FUS851997 GEO851997 GOK851997 GYG851997 HIC851997 HRY851997 IBU851997 ILQ851997 IVM851997 JFI851997 JPE851997 JZA851997 KIW851997 KSS851997 LCO851997 LMK851997 LWG851997 MGC851997 MPY851997 MZU851997 NJQ851997 NTM851997 ODI851997 ONE851997 OXA851997 PGW851997 PQS851997 QAO851997 QKK851997 QUG851997 REC851997 RNY851997 RXU851997 SHQ851997 SRM851997 TBI851997 TLE851997 TVA851997 UEW851997 UOS851997 UYO851997 VIK851997 VSG851997 WCC851997 WLY851997 WVU851997 M917533 JI917533 TE917533 ADA917533 AMW917533 AWS917533 BGO917533 BQK917533 CAG917533 CKC917533 CTY917533 DDU917533 DNQ917533 DXM917533 EHI917533 ERE917533 FBA917533 FKW917533 FUS917533 GEO917533 GOK917533 GYG917533 HIC917533 HRY917533 IBU917533 ILQ917533 IVM917533 JFI917533 JPE917533 JZA917533 KIW917533 KSS917533 LCO917533 LMK917533 LWG917533 MGC917533 MPY917533 MZU917533 NJQ917533 NTM917533 ODI917533 ONE917533 OXA917533 PGW917533 PQS917533 QAO917533 QKK917533 QUG917533 REC917533 RNY917533 RXU917533 SHQ917533 SRM917533 TBI917533 TLE917533 TVA917533 UEW917533 UOS917533 UYO917533 VIK917533 VSG917533 WCC917533 WLY917533 WVU917533 M983069 JI983069 TE983069 ADA983069 AMW983069 AWS983069 BGO983069 BQK983069 CAG983069 CKC983069 CTY983069 DDU983069 DNQ983069 DXM983069 EHI983069 ERE983069 FBA983069 FKW983069 FUS983069 GEO983069 GOK983069 GYG983069 HIC983069 HRY983069 IBU983069 ILQ983069 IVM983069 JFI983069 JPE983069 JZA983069 KIW983069 KSS983069 LCO983069 LMK983069 LWG983069 MGC983069 MPY983069 MZU983069 NJQ983069 NTM983069 ODI983069 ONE983069 OXA983069 PGW983069 PQS983069 QAO983069 QKK983069 QUG983069 REC983069 RNY983069 RXU983069 SHQ983069 SRM983069 TBI983069 TLE983069 TVA983069 UEW983069 UOS983069 UYO983069 VIK983069 VSG983069 WCC983069 WLY983069 WVU983069 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I131088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I196624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I262160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I327696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I393232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I458768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I524304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I589840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I655376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I720912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I786448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I851984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I917520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I983056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WVQ983056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I8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 WVQ983048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O16 JK16 TG16 ADC16 AMY16 AWU16 BGQ16 BQM16 CAI16 CKE16 CUA16 DDW16 DNS16 DXO16 EHK16 ERG16 FBC16 FKY16 FUU16 GEQ16 GOM16 GYI16 HIE16 HSA16 IBW16 ILS16 IVO16 JFK16 JPG16 JZC16 KIY16 KSU16 LCQ16 LMM16 LWI16 MGE16 MQA16 MZW16 NJS16 NTO16 ODK16 ONG16 OXC16 PGY16 PQU16 QAQ16 QKM16 QUI16 REE16 ROA16 RXW16 SHS16 SRO16 TBK16 TLG16 TVC16 UEY16 UOU16 UYQ16 VIM16 VSI16 WCE16 WMA16 WVW16 O65552 JK65552 TG65552 ADC65552 AMY65552 AWU65552 BGQ65552 BQM65552 CAI65552 CKE65552 CUA65552 DDW65552 DNS65552 DXO65552 EHK65552 ERG65552 FBC65552 FKY65552 FUU65552 GEQ65552 GOM65552 GYI65552 HIE65552 HSA65552 IBW65552 ILS65552 IVO65552 JFK65552 JPG65552 JZC65552 KIY65552 KSU65552 LCQ65552 LMM65552 LWI65552 MGE65552 MQA65552 MZW65552 NJS65552 NTO65552 ODK65552 ONG65552 OXC65552 PGY65552 PQU65552 QAQ65552 QKM65552 QUI65552 REE65552 ROA65552 RXW65552 SHS65552 SRO65552 TBK65552 TLG65552 TVC65552 UEY65552 UOU65552 UYQ65552 VIM65552 VSI65552 WCE65552 WMA65552 WVW65552 O131088 JK131088 TG131088 ADC131088 AMY131088 AWU131088 BGQ131088 BQM131088 CAI131088 CKE131088 CUA131088 DDW131088 DNS131088 DXO131088 EHK131088 ERG131088 FBC131088 FKY131088 FUU131088 GEQ131088 GOM131088 GYI131088 HIE131088 HSA131088 IBW131088 ILS131088 IVO131088 JFK131088 JPG131088 JZC131088 KIY131088 KSU131088 LCQ131088 LMM131088 LWI131088 MGE131088 MQA131088 MZW131088 NJS131088 NTO131088 ODK131088 ONG131088 OXC131088 PGY131088 PQU131088 QAQ131088 QKM131088 QUI131088 REE131088 ROA131088 RXW131088 SHS131088 SRO131088 TBK131088 TLG131088 TVC131088 UEY131088 UOU131088 UYQ131088 VIM131088 VSI131088 WCE131088 WMA131088 WVW131088 O196624 JK196624 TG196624 ADC196624 AMY196624 AWU196624 BGQ196624 BQM196624 CAI196624 CKE196624 CUA196624 DDW196624 DNS196624 DXO196624 EHK196624 ERG196624 FBC196624 FKY196624 FUU196624 GEQ196624 GOM196624 GYI196624 HIE196624 HSA196624 IBW196624 ILS196624 IVO196624 JFK196624 JPG196624 JZC196624 KIY196624 KSU196624 LCQ196624 LMM196624 LWI196624 MGE196624 MQA196624 MZW196624 NJS196624 NTO196624 ODK196624 ONG196624 OXC196624 PGY196624 PQU196624 QAQ196624 QKM196624 QUI196624 REE196624 ROA196624 RXW196624 SHS196624 SRO196624 TBK196624 TLG196624 TVC196624 UEY196624 UOU196624 UYQ196624 VIM196624 VSI196624 WCE196624 WMA196624 WVW196624 O262160 JK262160 TG262160 ADC262160 AMY262160 AWU262160 BGQ262160 BQM262160 CAI262160 CKE262160 CUA262160 DDW262160 DNS262160 DXO262160 EHK262160 ERG262160 FBC262160 FKY262160 FUU262160 GEQ262160 GOM262160 GYI262160 HIE262160 HSA262160 IBW262160 ILS262160 IVO262160 JFK262160 JPG262160 JZC262160 KIY262160 KSU262160 LCQ262160 LMM262160 LWI262160 MGE262160 MQA262160 MZW262160 NJS262160 NTO262160 ODK262160 ONG262160 OXC262160 PGY262160 PQU262160 QAQ262160 QKM262160 QUI262160 REE262160 ROA262160 RXW262160 SHS262160 SRO262160 TBK262160 TLG262160 TVC262160 UEY262160 UOU262160 UYQ262160 VIM262160 VSI262160 WCE262160 WMA262160 WVW262160 O327696 JK327696 TG327696 ADC327696 AMY327696 AWU327696 BGQ327696 BQM327696 CAI327696 CKE327696 CUA327696 DDW327696 DNS327696 DXO327696 EHK327696 ERG327696 FBC327696 FKY327696 FUU327696 GEQ327696 GOM327696 GYI327696 HIE327696 HSA327696 IBW327696 ILS327696 IVO327696 JFK327696 JPG327696 JZC327696 KIY327696 KSU327696 LCQ327696 LMM327696 LWI327696 MGE327696 MQA327696 MZW327696 NJS327696 NTO327696 ODK327696 ONG327696 OXC327696 PGY327696 PQU327696 QAQ327696 QKM327696 QUI327696 REE327696 ROA327696 RXW327696 SHS327696 SRO327696 TBK327696 TLG327696 TVC327696 UEY327696 UOU327696 UYQ327696 VIM327696 VSI327696 WCE327696 WMA327696 WVW327696 O393232 JK393232 TG393232 ADC393232 AMY393232 AWU393232 BGQ393232 BQM393232 CAI393232 CKE393232 CUA393232 DDW393232 DNS393232 DXO393232 EHK393232 ERG393232 FBC393232 FKY393232 FUU393232 GEQ393232 GOM393232 GYI393232 HIE393232 HSA393232 IBW393232 ILS393232 IVO393232 JFK393232 JPG393232 JZC393232 KIY393232 KSU393232 LCQ393232 LMM393232 LWI393232 MGE393232 MQA393232 MZW393232 NJS393232 NTO393232 ODK393232 ONG393232 OXC393232 PGY393232 PQU393232 QAQ393232 QKM393232 QUI393232 REE393232 ROA393232 RXW393232 SHS393232 SRO393232 TBK393232 TLG393232 TVC393232 UEY393232 UOU393232 UYQ393232 VIM393232 VSI393232 WCE393232 WMA393232 WVW393232 O458768 JK458768 TG458768 ADC458768 AMY458768 AWU458768 BGQ458768 BQM458768 CAI458768 CKE458768 CUA458768 DDW458768 DNS458768 DXO458768 EHK458768 ERG458768 FBC458768 FKY458768 FUU458768 GEQ458768 GOM458768 GYI458768 HIE458768 HSA458768 IBW458768 ILS458768 IVO458768 JFK458768 JPG458768 JZC458768 KIY458768 KSU458768 LCQ458768 LMM458768 LWI458768 MGE458768 MQA458768 MZW458768 NJS458768 NTO458768 ODK458768 ONG458768 OXC458768 PGY458768 PQU458768 QAQ458768 QKM458768 QUI458768 REE458768 ROA458768 RXW458768 SHS458768 SRO458768 TBK458768 TLG458768 TVC458768 UEY458768 UOU458768 UYQ458768 VIM458768 VSI458768 WCE458768 WMA458768 WVW458768 O524304 JK524304 TG524304 ADC524304 AMY524304 AWU524304 BGQ524304 BQM524304 CAI524304 CKE524304 CUA524304 DDW524304 DNS524304 DXO524304 EHK524304 ERG524304 FBC524304 FKY524304 FUU524304 GEQ524304 GOM524304 GYI524304 HIE524304 HSA524304 IBW524304 ILS524304 IVO524304 JFK524304 JPG524304 JZC524304 KIY524304 KSU524304 LCQ524304 LMM524304 LWI524304 MGE524304 MQA524304 MZW524304 NJS524304 NTO524304 ODK524304 ONG524304 OXC524304 PGY524304 PQU524304 QAQ524304 QKM524304 QUI524304 REE524304 ROA524304 RXW524304 SHS524304 SRO524304 TBK524304 TLG524304 TVC524304 UEY524304 UOU524304 UYQ524304 VIM524304 VSI524304 WCE524304 WMA524304 WVW524304 O589840 JK589840 TG589840 ADC589840 AMY589840 AWU589840 BGQ589840 BQM589840 CAI589840 CKE589840 CUA589840 DDW589840 DNS589840 DXO589840 EHK589840 ERG589840 FBC589840 FKY589840 FUU589840 GEQ589840 GOM589840 GYI589840 HIE589840 HSA589840 IBW589840 ILS589840 IVO589840 JFK589840 JPG589840 JZC589840 KIY589840 KSU589840 LCQ589840 LMM589840 LWI589840 MGE589840 MQA589840 MZW589840 NJS589840 NTO589840 ODK589840 ONG589840 OXC589840 PGY589840 PQU589840 QAQ589840 QKM589840 QUI589840 REE589840 ROA589840 RXW589840 SHS589840 SRO589840 TBK589840 TLG589840 TVC589840 UEY589840 UOU589840 UYQ589840 VIM589840 VSI589840 WCE589840 WMA589840 WVW589840 O655376 JK655376 TG655376 ADC655376 AMY655376 AWU655376 BGQ655376 BQM655376 CAI655376 CKE655376 CUA655376 DDW655376 DNS655376 DXO655376 EHK655376 ERG655376 FBC655376 FKY655376 FUU655376 GEQ655376 GOM655376 GYI655376 HIE655376 HSA655376 IBW655376 ILS655376 IVO655376 JFK655376 JPG655376 JZC655376 KIY655376 KSU655376 LCQ655376 LMM655376 LWI655376 MGE655376 MQA655376 MZW655376 NJS655376 NTO655376 ODK655376 ONG655376 OXC655376 PGY655376 PQU655376 QAQ655376 QKM655376 QUI655376 REE655376 ROA655376 RXW655376 SHS655376 SRO655376 TBK655376 TLG655376 TVC655376 UEY655376 UOU655376 UYQ655376 VIM655376 VSI655376 WCE655376 WMA655376 WVW655376 O720912 JK720912 TG720912 ADC720912 AMY720912 AWU720912 BGQ720912 BQM720912 CAI720912 CKE720912 CUA720912 DDW720912 DNS720912 DXO720912 EHK720912 ERG720912 FBC720912 FKY720912 FUU720912 GEQ720912 GOM720912 GYI720912 HIE720912 HSA720912 IBW720912 ILS720912 IVO720912 JFK720912 JPG720912 JZC720912 KIY720912 KSU720912 LCQ720912 LMM720912 LWI720912 MGE720912 MQA720912 MZW720912 NJS720912 NTO720912 ODK720912 ONG720912 OXC720912 PGY720912 PQU720912 QAQ720912 QKM720912 QUI720912 REE720912 ROA720912 RXW720912 SHS720912 SRO720912 TBK720912 TLG720912 TVC720912 UEY720912 UOU720912 UYQ720912 VIM720912 VSI720912 WCE720912 WMA720912 WVW720912 O786448 JK786448 TG786448 ADC786448 AMY786448 AWU786448 BGQ786448 BQM786448 CAI786448 CKE786448 CUA786448 DDW786448 DNS786448 DXO786448 EHK786448 ERG786448 FBC786448 FKY786448 FUU786448 GEQ786448 GOM786448 GYI786448 HIE786448 HSA786448 IBW786448 ILS786448 IVO786448 JFK786448 JPG786448 JZC786448 KIY786448 KSU786448 LCQ786448 LMM786448 LWI786448 MGE786448 MQA786448 MZW786448 NJS786448 NTO786448 ODK786448 ONG786448 OXC786448 PGY786448 PQU786448 QAQ786448 QKM786448 QUI786448 REE786448 ROA786448 RXW786448 SHS786448 SRO786448 TBK786448 TLG786448 TVC786448 UEY786448 UOU786448 UYQ786448 VIM786448 VSI786448 WCE786448 WMA786448 WVW786448 O851984 JK851984 TG851984 ADC851984 AMY851984 AWU851984 BGQ851984 BQM851984 CAI851984 CKE851984 CUA851984 DDW851984 DNS851984 DXO851984 EHK851984 ERG851984 FBC851984 FKY851984 FUU851984 GEQ851984 GOM851984 GYI851984 HIE851984 HSA851984 IBW851984 ILS851984 IVO851984 JFK851984 JPG851984 JZC851984 KIY851984 KSU851984 LCQ851984 LMM851984 LWI851984 MGE851984 MQA851984 MZW851984 NJS851984 NTO851984 ODK851984 ONG851984 OXC851984 PGY851984 PQU851984 QAQ851984 QKM851984 QUI851984 REE851984 ROA851984 RXW851984 SHS851984 SRO851984 TBK851984 TLG851984 TVC851984 UEY851984 UOU851984 UYQ851984 VIM851984 VSI851984 WCE851984 WMA851984 WVW851984 O917520 JK917520 TG917520 ADC917520 AMY917520 AWU917520 BGQ917520 BQM917520 CAI917520 CKE917520 CUA917520 DDW917520 DNS917520 DXO917520 EHK917520 ERG917520 FBC917520 FKY917520 FUU917520 GEQ917520 GOM917520 GYI917520 HIE917520 HSA917520 IBW917520 ILS917520 IVO917520 JFK917520 JPG917520 JZC917520 KIY917520 KSU917520 LCQ917520 LMM917520 LWI917520 MGE917520 MQA917520 MZW917520 NJS917520 NTO917520 ODK917520 ONG917520 OXC917520 PGY917520 PQU917520 QAQ917520 QKM917520 QUI917520 REE917520 ROA917520 RXW917520 SHS917520 SRO917520 TBK917520 TLG917520 TVC917520 UEY917520 UOU917520 UYQ917520 VIM917520 VSI917520 WCE917520 WMA917520 WVW917520 O983056 JK983056 TG983056 ADC983056 AMY983056 AWU983056 BGQ983056 BQM983056 CAI983056 CKE983056 CUA983056 DDW983056 DNS983056 DXO983056 EHK983056 ERG983056 FBC983056 FKY983056 FUU983056 GEQ983056 GOM983056 GYI983056 HIE983056 HSA983056 IBW983056 ILS983056 IVO983056 JFK983056 JPG983056 JZC983056 KIY983056 KSU983056 LCQ983056 LMM983056 LWI983056 MGE983056 MQA983056 MZW983056 NJS983056 NTO983056 ODK983056 ONG983056 OXC983056 PGY983056 PQU983056 QAQ983056 QKM983056 QUI983056 REE983056 ROA983056 RXW983056 SHS983056 SRO983056 TBK983056 TLG983056 TVC983056 UEY983056 UOU983056 UYQ983056 VIM983056 VSI983056 WCE983056 WMA983056 WVW983056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F2818-1872-4984-B36D-E44C040843B2}">
  <dimension ref="A1:G67"/>
  <sheetViews>
    <sheetView topLeftCell="A29" workbookViewId="0">
      <selection activeCell="F42" sqref="F42"/>
    </sheetView>
  </sheetViews>
  <sheetFormatPr defaultRowHeight="14.4" x14ac:dyDescent="0.3"/>
  <cols>
    <col min="1" max="1" width="5.6640625" style="776" customWidth="1"/>
    <col min="2" max="2" width="6.5546875" style="776" customWidth="1"/>
    <col min="3" max="3" width="8.5546875" style="776" customWidth="1"/>
    <col min="4" max="4" width="5.6640625" style="776" customWidth="1"/>
    <col min="5" max="6" width="22.109375" style="776" customWidth="1"/>
    <col min="7" max="7" width="12" style="776" customWidth="1"/>
    <col min="8" max="256" width="8.88671875" style="765"/>
    <col min="257" max="257" width="5.6640625" style="765" customWidth="1"/>
    <col min="258" max="258" width="6.5546875" style="765" customWidth="1"/>
    <col min="259" max="259" width="8.5546875" style="765" customWidth="1"/>
    <col min="260" max="260" width="5.6640625" style="765" customWidth="1"/>
    <col min="261" max="262" width="22.109375" style="765" customWidth="1"/>
    <col min="263" max="263" width="12" style="765" customWidth="1"/>
    <col min="264" max="512" width="8.88671875" style="765"/>
    <col min="513" max="513" width="5.6640625" style="765" customWidth="1"/>
    <col min="514" max="514" width="6.5546875" style="765" customWidth="1"/>
    <col min="515" max="515" width="8.5546875" style="765" customWidth="1"/>
    <col min="516" max="516" width="5.6640625" style="765" customWidth="1"/>
    <col min="517" max="518" width="22.109375" style="765" customWidth="1"/>
    <col min="519" max="519" width="12" style="765" customWidth="1"/>
    <col min="520" max="768" width="8.88671875" style="765"/>
    <col min="769" max="769" width="5.6640625" style="765" customWidth="1"/>
    <col min="770" max="770" width="6.5546875" style="765" customWidth="1"/>
    <col min="771" max="771" width="8.5546875" style="765" customWidth="1"/>
    <col min="772" max="772" width="5.6640625" style="765" customWidth="1"/>
    <col min="773" max="774" width="22.109375" style="765" customWidth="1"/>
    <col min="775" max="775" width="12" style="765" customWidth="1"/>
    <col min="776" max="1024" width="8.88671875" style="765"/>
    <col min="1025" max="1025" width="5.6640625" style="765" customWidth="1"/>
    <col min="1026" max="1026" width="6.5546875" style="765" customWidth="1"/>
    <col min="1027" max="1027" width="8.5546875" style="765" customWidth="1"/>
    <col min="1028" max="1028" width="5.6640625" style="765" customWidth="1"/>
    <col min="1029" max="1030" width="22.109375" style="765" customWidth="1"/>
    <col min="1031" max="1031" width="12" style="765" customWidth="1"/>
    <col min="1032" max="1280" width="8.88671875" style="765"/>
    <col min="1281" max="1281" width="5.6640625" style="765" customWidth="1"/>
    <col min="1282" max="1282" width="6.5546875" style="765" customWidth="1"/>
    <col min="1283" max="1283" width="8.5546875" style="765" customWidth="1"/>
    <col min="1284" max="1284" width="5.6640625" style="765" customWidth="1"/>
    <col min="1285" max="1286" width="22.109375" style="765" customWidth="1"/>
    <col min="1287" max="1287" width="12" style="765" customWidth="1"/>
    <col min="1288" max="1536" width="8.88671875" style="765"/>
    <col min="1537" max="1537" width="5.6640625" style="765" customWidth="1"/>
    <col min="1538" max="1538" width="6.5546875" style="765" customWidth="1"/>
    <col min="1539" max="1539" width="8.5546875" style="765" customWidth="1"/>
    <col min="1540" max="1540" width="5.6640625" style="765" customWidth="1"/>
    <col min="1541" max="1542" width="22.109375" style="765" customWidth="1"/>
    <col min="1543" max="1543" width="12" style="765" customWidth="1"/>
    <col min="1544" max="1792" width="8.88671875" style="765"/>
    <col min="1793" max="1793" width="5.6640625" style="765" customWidth="1"/>
    <col min="1794" max="1794" width="6.5546875" style="765" customWidth="1"/>
    <col min="1795" max="1795" width="8.5546875" style="765" customWidth="1"/>
    <col min="1796" max="1796" width="5.6640625" style="765" customWidth="1"/>
    <col min="1797" max="1798" width="22.109375" style="765" customWidth="1"/>
    <col min="1799" max="1799" width="12" style="765" customWidth="1"/>
    <col min="1800" max="2048" width="8.88671875" style="765"/>
    <col min="2049" max="2049" width="5.6640625" style="765" customWidth="1"/>
    <col min="2050" max="2050" width="6.5546875" style="765" customWidth="1"/>
    <col min="2051" max="2051" width="8.5546875" style="765" customWidth="1"/>
    <col min="2052" max="2052" width="5.6640625" style="765" customWidth="1"/>
    <col min="2053" max="2054" width="22.109375" style="765" customWidth="1"/>
    <col min="2055" max="2055" width="12" style="765" customWidth="1"/>
    <col min="2056" max="2304" width="8.88671875" style="765"/>
    <col min="2305" max="2305" width="5.6640625" style="765" customWidth="1"/>
    <col min="2306" max="2306" width="6.5546875" style="765" customWidth="1"/>
    <col min="2307" max="2307" width="8.5546875" style="765" customWidth="1"/>
    <col min="2308" max="2308" width="5.6640625" style="765" customWidth="1"/>
    <col min="2309" max="2310" width="22.109375" style="765" customWidth="1"/>
    <col min="2311" max="2311" width="12" style="765" customWidth="1"/>
    <col min="2312" max="2560" width="8.88671875" style="765"/>
    <col min="2561" max="2561" width="5.6640625" style="765" customWidth="1"/>
    <col min="2562" max="2562" width="6.5546875" style="765" customWidth="1"/>
    <col min="2563" max="2563" width="8.5546875" style="765" customWidth="1"/>
    <col min="2564" max="2564" width="5.6640625" style="765" customWidth="1"/>
    <col min="2565" max="2566" width="22.109375" style="765" customWidth="1"/>
    <col min="2567" max="2567" width="12" style="765" customWidth="1"/>
    <col min="2568" max="2816" width="8.88671875" style="765"/>
    <col min="2817" max="2817" width="5.6640625" style="765" customWidth="1"/>
    <col min="2818" max="2818" width="6.5546875" style="765" customWidth="1"/>
    <col min="2819" max="2819" width="8.5546875" style="765" customWidth="1"/>
    <col min="2820" max="2820" width="5.6640625" style="765" customWidth="1"/>
    <col min="2821" max="2822" width="22.109375" style="765" customWidth="1"/>
    <col min="2823" max="2823" width="12" style="765" customWidth="1"/>
    <col min="2824" max="3072" width="8.88671875" style="765"/>
    <col min="3073" max="3073" width="5.6640625" style="765" customWidth="1"/>
    <col min="3074" max="3074" width="6.5546875" style="765" customWidth="1"/>
    <col min="3075" max="3075" width="8.5546875" style="765" customWidth="1"/>
    <col min="3076" max="3076" width="5.6640625" style="765" customWidth="1"/>
    <col min="3077" max="3078" width="22.109375" style="765" customWidth="1"/>
    <col min="3079" max="3079" width="12" style="765" customWidth="1"/>
    <col min="3080" max="3328" width="8.88671875" style="765"/>
    <col min="3329" max="3329" width="5.6640625" style="765" customWidth="1"/>
    <col min="3330" max="3330" width="6.5546875" style="765" customWidth="1"/>
    <col min="3331" max="3331" width="8.5546875" style="765" customWidth="1"/>
    <col min="3332" max="3332" width="5.6640625" style="765" customWidth="1"/>
    <col min="3333" max="3334" width="22.109375" style="765" customWidth="1"/>
    <col min="3335" max="3335" width="12" style="765" customWidth="1"/>
    <col min="3336" max="3584" width="8.88671875" style="765"/>
    <col min="3585" max="3585" width="5.6640625" style="765" customWidth="1"/>
    <col min="3586" max="3586" width="6.5546875" style="765" customWidth="1"/>
    <col min="3587" max="3587" width="8.5546875" style="765" customWidth="1"/>
    <col min="3588" max="3588" width="5.6640625" style="765" customWidth="1"/>
    <col min="3589" max="3590" width="22.109375" style="765" customWidth="1"/>
    <col min="3591" max="3591" width="12" style="765" customWidth="1"/>
    <col min="3592" max="3840" width="8.88671875" style="765"/>
    <col min="3841" max="3841" width="5.6640625" style="765" customWidth="1"/>
    <col min="3842" max="3842" width="6.5546875" style="765" customWidth="1"/>
    <col min="3843" max="3843" width="8.5546875" style="765" customWidth="1"/>
    <col min="3844" max="3844" width="5.6640625" style="765" customWidth="1"/>
    <col min="3845" max="3846" width="22.109375" style="765" customWidth="1"/>
    <col min="3847" max="3847" width="12" style="765" customWidth="1"/>
    <col min="3848" max="4096" width="8.88671875" style="765"/>
    <col min="4097" max="4097" width="5.6640625" style="765" customWidth="1"/>
    <col min="4098" max="4098" width="6.5546875" style="765" customWidth="1"/>
    <col min="4099" max="4099" width="8.5546875" style="765" customWidth="1"/>
    <col min="4100" max="4100" width="5.6640625" style="765" customWidth="1"/>
    <col min="4101" max="4102" width="22.109375" style="765" customWidth="1"/>
    <col min="4103" max="4103" width="12" style="765" customWidth="1"/>
    <col min="4104" max="4352" width="8.88671875" style="765"/>
    <col min="4353" max="4353" width="5.6640625" style="765" customWidth="1"/>
    <col min="4354" max="4354" width="6.5546875" style="765" customWidth="1"/>
    <col min="4355" max="4355" width="8.5546875" style="765" customWidth="1"/>
    <col min="4356" max="4356" width="5.6640625" style="765" customWidth="1"/>
    <col min="4357" max="4358" width="22.109375" style="765" customWidth="1"/>
    <col min="4359" max="4359" width="12" style="765" customWidth="1"/>
    <col min="4360" max="4608" width="8.88671875" style="765"/>
    <col min="4609" max="4609" width="5.6640625" style="765" customWidth="1"/>
    <col min="4610" max="4610" width="6.5546875" style="765" customWidth="1"/>
    <col min="4611" max="4611" width="8.5546875" style="765" customWidth="1"/>
    <col min="4612" max="4612" width="5.6640625" style="765" customWidth="1"/>
    <col min="4613" max="4614" width="22.109375" style="765" customWidth="1"/>
    <col min="4615" max="4615" width="12" style="765" customWidth="1"/>
    <col min="4616" max="4864" width="8.88671875" style="765"/>
    <col min="4865" max="4865" width="5.6640625" style="765" customWidth="1"/>
    <col min="4866" max="4866" width="6.5546875" style="765" customWidth="1"/>
    <col min="4867" max="4867" width="8.5546875" style="765" customWidth="1"/>
    <col min="4868" max="4868" width="5.6640625" style="765" customWidth="1"/>
    <col min="4869" max="4870" width="22.109375" style="765" customWidth="1"/>
    <col min="4871" max="4871" width="12" style="765" customWidth="1"/>
    <col min="4872" max="5120" width="8.88671875" style="765"/>
    <col min="5121" max="5121" width="5.6640625" style="765" customWidth="1"/>
    <col min="5122" max="5122" width="6.5546875" style="765" customWidth="1"/>
    <col min="5123" max="5123" width="8.5546875" style="765" customWidth="1"/>
    <col min="5124" max="5124" width="5.6640625" style="765" customWidth="1"/>
    <col min="5125" max="5126" width="22.109375" style="765" customWidth="1"/>
    <col min="5127" max="5127" width="12" style="765" customWidth="1"/>
    <col min="5128" max="5376" width="8.88671875" style="765"/>
    <col min="5377" max="5377" width="5.6640625" style="765" customWidth="1"/>
    <col min="5378" max="5378" width="6.5546875" style="765" customWidth="1"/>
    <col min="5379" max="5379" width="8.5546875" style="765" customWidth="1"/>
    <col min="5380" max="5380" width="5.6640625" style="765" customWidth="1"/>
    <col min="5381" max="5382" width="22.109375" style="765" customWidth="1"/>
    <col min="5383" max="5383" width="12" style="765" customWidth="1"/>
    <col min="5384" max="5632" width="8.88671875" style="765"/>
    <col min="5633" max="5633" width="5.6640625" style="765" customWidth="1"/>
    <col min="5634" max="5634" width="6.5546875" style="765" customWidth="1"/>
    <col min="5635" max="5635" width="8.5546875" style="765" customWidth="1"/>
    <col min="5636" max="5636" width="5.6640625" style="765" customWidth="1"/>
    <col min="5637" max="5638" width="22.109375" style="765" customWidth="1"/>
    <col min="5639" max="5639" width="12" style="765" customWidth="1"/>
    <col min="5640" max="5888" width="8.88671875" style="765"/>
    <col min="5889" max="5889" width="5.6640625" style="765" customWidth="1"/>
    <col min="5890" max="5890" width="6.5546875" style="765" customWidth="1"/>
    <col min="5891" max="5891" width="8.5546875" style="765" customWidth="1"/>
    <col min="5892" max="5892" width="5.6640625" style="765" customWidth="1"/>
    <col min="5893" max="5894" width="22.109375" style="765" customWidth="1"/>
    <col min="5895" max="5895" width="12" style="765" customWidth="1"/>
    <col min="5896" max="6144" width="8.88671875" style="765"/>
    <col min="6145" max="6145" width="5.6640625" style="765" customWidth="1"/>
    <col min="6146" max="6146" width="6.5546875" style="765" customWidth="1"/>
    <col min="6147" max="6147" width="8.5546875" style="765" customWidth="1"/>
    <col min="6148" max="6148" width="5.6640625" style="765" customWidth="1"/>
    <col min="6149" max="6150" width="22.109375" style="765" customWidth="1"/>
    <col min="6151" max="6151" width="12" style="765" customWidth="1"/>
    <col min="6152" max="6400" width="8.88671875" style="765"/>
    <col min="6401" max="6401" width="5.6640625" style="765" customWidth="1"/>
    <col min="6402" max="6402" width="6.5546875" style="765" customWidth="1"/>
    <col min="6403" max="6403" width="8.5546875" style="765" customWidth="1"/>
    <col min="6404" max="6404" width="5.6640625" style="765" customWidth="1"/>
    <col min="6405" max="6406" width="22.109375" style="765" customWidth="1"/>
    <col min="6407" max="6407" width="12" style="765" customWidth="1"/>
    <col min="6408" max="6656" width="8.88671875" style="765"/>
    <col min="6657" max="6657" width="5.6640625" style="765" customWidth="1"/>
    <col min="6658" max="6658" width="6.5546875" style="765" customWidth="1"/>
    <col min="6659" max="6659" width="8.5546875" style="765" customWidth="1"/>
    <col min="6660" max="6660" width="5.6640625" style="765" customWidth="1"/>
    <col min="6661" max="6662" width="22.109375" style="765" customWidth="1"/>
    <col min="6663" max="6663" width="12" style="765" customWidth="1"/>
    <col min="6664" max="6912" width="8.88671875" style="765"/>
    <col min="6913" max="6913" width="5.6640625" style="765" customWidth="1"/>
    <col min="6914" max="6914" width="6.5546875" style="765" customWidth="1"/>
    <col min="6915" max="6915" width="8.5546875" style="765" customWidth="1"/>
    <col min="6916" max="6916" width="5.6640625" style="765" customWidth="1"/>
    <col min="6917" max="6918" width="22.109375" style="765" customWidth="1"/>
    <col min="6919" max="6919" width="12" style="765" customWidth="1"/>
    <col min="6920" max="7168" width="8.88671875" style="765"/>
    <col min="7169" max="7169" width="5.6640625" style="765" customWidth="1"/>
    <col min="7170" max="7170" width="6.5546875" style="765" customWidth="1"/>
    <col min="7171" max="7171" width="8.5546875" style="765" customWidth="1"/>
    <col min="7172" max="7172" width="5.6640625" style="765" customWidth="1"/>
    <col min="7173" max="7174" width="22.109375" style="765" customWidth="1"/>
    <col min="7175" max="7175" width="12" style="765" customWidth="1"/>
    <col min="7176" max="7424" width="8.88671875" style="765"/>
    <col min="7425" max="7425" width="5.6640625" style="765" customWidth="1"/>
    <col min="7426" max="7426" width="6.5546875" style="765" customWidth="1"/>
    <col min="7427" max="7427" width="8.5546875" style="765" customWidth="1"/>
    <col min="7428" max="7428" width="5.6640625" style="765" customWidth="1"/>
    <col min="7429" max="7430" width="22.109375" style="765" customWidth="1"/>
    <col min="7431" max="7431" width="12" style="765" customWidth="1"/>
    <col min="7432" max="7680" width="8.88671875" style="765"/>
    <col min="7681" max="7681" width="5.6640625" style="765" customWidth="1"/>
    <col min="7682" max="7682" width="6.5546875" style="765" customWidth="1"/>
    <col min="7683" max="7683" width="8.5546875" style="765" customWidth="1"/>
    <col min="7684" max="7684" width="5.6640625" style="765" customWidth="1"/>
    <col min="7685" max="7686" width="22.109375" style="765" customWidth="1"/>
    <col min="7687" max="7687" width="12" style="765" customWidth="1"/>
    <col min="7688" max="7936" width="8.88671875" style="765"/>
    <col min="7937" max="7937" width="5.6640625" style="765" customWidth="1"/>
    <col min="7938" max="7938" width="6.5546875" style="765" customWidth="1"/>
    <col min="7939" max="7939" width="8.5546875" style="765" customWidth="1"/>
    <col min="7940" max="7940" width="5.6640625" style="765" customWidth="1"/>
    <col min="7941" max="7942" width="22.109375" style="765" customWidth="1"/>
    <col min="7943" max="7943" width="12" style="765" customWidth="1"/>
    <col min="7944" max="8192" width="8.88671875" style="765"/>
    <col min="8193" max="8193" width="5.6640625" style="765" customWidth="1"/>
    <col min="8194" max="8194" width="6.5546875" style="765" customWidth="1"/>
    <col min="8195" max="8195" width="8.5546875" style="765" customWidth="1"/>
    <col min="8196" max="8196" width="5.6640625" style="765" customWidth="1"/>
    <col min="8197" max="8198" width="22.109375" style="765" customWidth="1"/>
    <col min="8199" max="8199" width="12" style="765" customWidth="1"/>
    <col min="8200" max="8448" width="8.88671875" style="765"/>
    <col min="8449" max="8449" width="5.6640625" style="765" customWidth="1"/>
    <col min="8450" max="8450" width="6.5546875" style="765" customWidth="1"/>
    <col min="8451" max="8451" width="8.5546875" style="765" customWidth="1"/>
    <col min="8452" max="8452" width="5.6640625" style="765" customWidth="1"/>
    <col min="8453" max="8454" width="22.109375" style="765" customWidth="1"/>
    <col min="8455" max="8455" width="12" style="765" customWidth="1"/>
    <col min="8456" max="8704" width="8.88671875" style="765"/>
    <col min="8705" max="8705" width="5.6640625" style="765" customWidth="1"/>
    <col min="8706" max="8706" width="6.5546875" style="765" customWidth="1"/>
    <col min="8707" max="8707" width="8.5546875" style="765" customWidth="1"/>
    <col min="8708" max="8708" width="5.6640625" style="765" customWidth="1"/>
    <col min="8709" max="8710" width="22.109375" style="765" customWidth="1"/>
    <col min="8711" max="8711" width="12" style="765" customWidth="1"/>
    <col min="8712" max="8960" width="8.88671875" style="765"/>
    <col min="8961" max="8961" width="5.6640625" style="765" customWidth="1"/>
    <col min="8962" max="8962" width="6.5546875" style="765" customWidth="1"/>
    <col min="8963" max="8963" width="8.5546875" style="765" customWidth="1"/>
    <col min="8964" max="8964" width="5.6640625" style="765" customWidth="1"/>
    <col min="8965" max="8966" width="22.109375" style="765" customWidth="1"/>
    <col min="8967" max="8967" width="12" style="765" customWidth="1"/>
    <col min="8968" max="9216" width="8.88671875" style="765"/>
    <col min="9217" max="9217" width="5.6640625" style="765" customWidth="1"/>
    <col min="9218" max="9218" width="6.5546875" style="765" customWidth="1"/>
    <col min="9219" max="9219" width="8.5546875" style="765" customWidth="1"/>
    <col min="9220" max="9220" width="5.6640625" style="765" customWidth="1"/>
    <col min="9221" max="9222" width="22.109375" style="765" customWidth="1"/>
    <col min="9223" max="9223" width="12" style="765" customWidth="1"/>
    <col min="9224" max="9472" width="8.88671875" style="765"/>
    <col min="9473" max="9473" width="5.6640625" style="765" customWidth="1"/>
    <col min="9474" max="9474" width="6.5546875" style="765" customWidth="1"/>
    <col min="9475" max="9475" width="8.5546875" style="765" customWidth="1"/>
    <col min="9476" max="9476" width="5.6640625" style="765" customWidth="1"/>
    <col min="9477" max="9478" width="22.109375" style="765" customWidth="1"/>
    <col min="9479" max="9479" width="12" style="765" customWidth="1"/>
    <col min="9480" max="9728" width="8.88671875" style="765"/>
    <col min="9729" max="9729" width="5.6640625" style="765" customWidth="1"/>
    <col min="9730" max="9730" width="6.5546875" style="765" customWidth="1"/>
    <col min="9731" max="9731" width="8.5546875" style="765" customWidth="1"/>
    <col min="9732" max="9732" width="5.6640625" style="765" customWidth="1"/>
    <col min="9733" max="9734" width="22.109375" style="765" customWidth="1"/>
    <col min="9735" max="9735" width="12" style="765" customWidth="1"/>
    <col min="9736" max="9984" width="8.88671875" style="765"/>
    <col min="9985" max="9985" width="5.6640625" style="765" customWidth="1"/>
    <col min="9986" max="9986" width="6.5546875" style="765" customWidth="1"/>
    <col min="9987" max="9987" width="8.5546875" style="765" customWidth="1"/>
    <col min="9988" max="9988" width="5.6640625" style="765" customWidth="1"/>
    <col min="9989" max="9990" width="22.109375" style="765" customWidth="1"/>
    <col min="9991" max="9991" width="12" style="765" customWidth="1"/>
    <col min="9992" max="10240" width="8.88671875" style="765"/>
    <col min="10241" max="10241" width="5.6640625" style="765" customWidth="1"/>
    <col min="10242" max="10242" width="6.5546875" style="765" customWidth="1"/>
    <col min="10243" max="10243" width="8.5546875" style="765" customWidth="1"/>
    <col min="10244" max="10244" width="5.6640625" style="765" customWidth="1"/>
    <col min="10245" max="10246" width="22.109375" style="765" customWidth="1"/>
    <col min="10247" max="10247" width="12" style="765" customWidth="1"/>
    <col min="10248" max="10496" width="8.88671875" style="765"/>
    <col min="10497" max="10497" width="5.6640625" style="765" customWidth="1"/>
    <col min="10498" max="10498" width="6.5546875" style="765" customWidth="1"/>
    <col min="10499" max="10499" width="8.5546875" style="765" customWidth="1"/>
    <col min="10500" max="10500" width="5.6640625" style="765" customWidth="1"/>
    <col min="10501" max="10502" width="22.109375" style="765" customWidth="1"/>
    <col min="10503" max="10503" width="12" style="765" customWidth="1"/>
    <col min="10504" max="10752" width="8.88671875" style="765"/>
    <col min="10753" max="10753" width="5.6640625" style="765" customWidth="1"/>
    <col min="10754" max="10754" width="6.5546875" style="765" customWidth="1"/>
    <col min="10755" max="10755" width="8.5546875" style="765" customWidth="1"/>
    <col min="10756" max="10756" width="5.6640625" style="765" customWidth="1"/>
    <col min="10757" max="10758" width="22.109375" style="765" customWidth="1"/>
    <col min="10759" max="10759" width="12" style="765" customWidth="1"/>
    <col min="10760" max="11008" width="8.88671875" style="765"/>
    <col min="11009" max="11009" width="5.6640625" style="765" customWidth="1"/>
    <col min="11010" max="11010" width="6.5546875" style="765" customWidth="1"/>
    <col min="11011" max="11011" width="8.5546875" style="765" customWidth="1"/>
    <col min="11012" max="11012" width="5.6640625" style="765" customWidth="1"/>
    <col min="11013" max="11014" width="22.109375" style="765" customWidth="1"/>
    <col min="11015" max="11015" width="12" style="765" customWidth="1"/>
    <col min="11016" max="11264" width="8.88671875" style="765"/>
    <col min="11265" max="11265" width="5.6640625" style="765" customWidth="1"/>
    <col min="11266" max="11266" width="6.5546875" style="765" customWidth="1"/>
    <col min="11267" max="11267" width="8.5546875" style="765" customWidth="1"/>
    <col min="11268" max="11268" width="5.6640625" style="765" customWidth="1"/>
    <col min="11269" max="11270" width="22.109375" style="765" customWidth="1"/>
    <col min="11271" max="11271" width="12" style="765" customWidth="1"/>
    <col min="11272" max="11520" width="8.88671875" style="765"/>
    <col min="11521" max="11521" width="5.6640625" style="765" customWidth="1"/>
    <col min="11522" max="11522" width="6.5546875" style="765" customWidth="1"/>
    <col min="11523" max="11523" width="8.5546875" style="765" customWidth="1"/>
    <col min="11524" max="11524" width="5.6640625" style="765" customWidth="1"/>
    <col min="11525" max="11526" width="22.109375" style="765" customWidth="1"/>
    <col min="11527" max="11527" width="12" style="765" customWidth="1"/>
    <col min="11528" max="11776" width="8.88671875" style="765"/>
    <col min="11777" max="11777" width="5.6640625" style="765" customWidth="1"/>
    <col min="11778" max="11778" width="6.5546875" style="765" customWidth="1"/>
    <col min="11779" max="11779" width="8.5546875" style="765" customWidth="1"/>
    <col min="11780" max="11780" width="5.6640625" style="765" customWidth="1"/>
    <col min="11781" max="11782" width="22.109375" style="765" customWidth="1"/>
    <col min="11783" max="11783" width="12" style="765" customWidth="1"/>
    <col min="11784" max="12032" width="8.88671875" style="765"/>
    <col min="12033" max="12033" width="5.6640625" style="765" customWidth="1"/>
    <col min="12034" max="12034" width="6.5546875" style="765" customWidth="1"/>
    <col min="12035" max="12035" width="8.5546875" style="765" customWidth="1"/>
    <col min="12036" max="12036" width="5.6640625" style="765" customWidth="1"/>
    <col min="12037" max="12038" width="22.109375" style="765" customWidth="1"/>
    <col min="12039" max="12039" width="12" style="765" customWidth="1"/>
    <col min="12040" max="12288" width="8.88671875" style="765"/>
    <col min="12289" max="12289" width="5.6640625" style="765" customWidth="1"/>
    <col min="12290" max="12290" width="6.5546875" style="765" customWidth="1"/>
    <col min="12291" max="12291" width="8.5546875" style="765" customWidth="1"/>
    <col min="12292" max="12292" width="5.6640625" style="765" customWidth="1"/>
    <col min="12293" max="12294" width="22.109375" style="765" customWidth="1"/>
    <col min="12295" max="12295" width="12" style="765" customWidth="1"/>
    <col min="12296" max="12544" width="8.88671875" style="765"/>
    <col min="12545" max="12545" width="5.6640625" style="765" customWidth="1"/>
    <col min="12546" max="12546" width="6.5546875" style="765" customWidth="1"/>
    <col min="12547" max="12547" width="8.5546875" style="765" customWidth="1"/>
    <col min="12548" max="12548" width="5.6640625" style="765" customWidth="1"/>
    <col min="12549" max="12550" width="22.109375" style="765" customWidth="1"/>
    <col min="12551" max="12551" width="12" style="765" customWidth="1"/>
    <col min="12552" max="12800" width="8.88671875" style="765"/>
    <col min="12801" max="12801" width="5.6640625" style="765" customWidth="1"/>
    <col min="12802" max="12802" width="6.5546875" style="765" customWidth="1"/>
    <col min="12803" max="12803" width="8.5546875" style="765" customWidth="1"/>
    <col min="12804" max="12804" width="5.6640625" style="765" customWidth="1"/>
    <col min="12805" max="12806" width="22.109375" style="765" customWidth="1"/>
    <col min="12807" max="12807" width="12" style="765" customWidth="1"/>
    <col min="12808" max="13056" width="8.88671875" style="765"/>
    <col min="13057" max="13057" width="5.6640625" style="765" customWidth="1"/>
    <col min="13058" max="13058" width="6.5546875" style="765" customWidth="1"/>
    <col min="13059" max="13059" width="8.5546875" style="765" customWidth="1"/>
    <col min="13060" max="13060" width="5.6640625" style="765" customWidth="1"/>
    <col min="13061" max="13062" width="22.109375" style="765" customWidth="1"/>
    <col min="13063" max="13063" width="12" style="765" customWidth="1"/>
    <col min="13064" max="13312" width="8.88671875" style="765"/>
    <col min="13313" max="13313" width="5.6640625" style="765" customWidth="1"/>
    <col min="13314" max="13314" width="6.5546875" style="765" customWidth="1"/>
    <col min="13315" max="13315" width="8.5546875" style="765" customWidth="1"/>
    <col min="13316" max="13316" width="5.6640625" style="765" customWidth="1"/>
    <col min="13317" max="13318" width="22.109375" style="765" customWidth="1"/>
    <col min="13319" max="13319" width="12" style="765" customWidth="1"/>
    <col min="13320" max="13568" width="8.88671875" style="765"/>
    <col min="13569" max="13569" width="5.6640625" style="765" customWidth="1"/>
    <col min="13570" max="13570" width="6.5546875" style="765" customWidth="1"/>
    <col min="13571" max="13571" width="8.5546875" style="765" customWidth="1"/>
    <col min="13572" max="13572" width="5.6640625" style="765" customWidth="1"/>
    <col min="13573" max="13574" width="22.109375" style="765" customWidth="1"/>
    <col min="13575" max="13575" width="12" style="765" customWidth="1"/>
    <col min="13576" max="13824" width="8.88671875" style="765"/>
    <col min="13825" max="13825" width="5.6640625" style="765" customWidth="1"/>
    <col min="13826" max="13826" width="6.5546875" style="765" customWidth="1"/>
    <col min="13827" max="13827" width="8.5546875" style="765" customWidth="1"/>
    <col min="13828" max="13828" width="5.6640625" style="765" customWidth="1"/>
    <col min="13829" max="13830" width="22.109375" style="765" customWidth="1"/>
    <col min="13831" max="13831" width="12" style="765" customWidth="1"/>
    <col min="13832" max="14080" width="8.88671875" style="765"/>
    <col min="14081" max="14081" width="5.6640625" style="765" customWidth="1"/>
    <col min="14082" max="14082" width="6.5546875" style="765" customWidth="1"/>
    <col min="14083" max="14083" width="8.5546875" style="765" customWidth="1"/>
    <col min="14084" max="14084" width="5.6640625" style="765" customWidth="1"/>
    <col min="14085" max="14086" width="22.109375" style="765" customWidth="1"/>
    <col min="14087" max="14087" width="12" style="765" customWidth="1"/>
    <col min="14088" max="14336" width="8.88671875" style="765"/>
    <col min="14337" max="14337" width="5.6640625" style="765" customWidth="1"/>
    <col min="14338" max="14338" width="6.5546875" style="765" customWidth="1"/>
    <col min="14339" max="14339" width="8.5546875" style="765" customWidth="1"/>
    <col min="14340" max="14340" width="5.6640625" style="765" customWidth="1"/>
    <col min="14341" max="14342" width="22.109375" style="765" customWidth="1"/>
    <col min="14343" max="14343" width="12" style="765" customWidth="1"/>
    <col min="14344" max="14592" width="8.88671875" style="765"/>
    <col min="14593" max="14593" width="5.6640625" style="765" customWidth="1"/>
    <col min="14594" max="14594" width="6.5546875" style="765" customWidth="1"/>
    <col min="14595" max="14595" width="8.5546875" style="765" customWidth="1"/>
    <col min="14596" max="14596" width="5.6640625" style="765" customWidth="1"/>
    <col min="14597" max="14598" width="22.109375" style="765" customWidth="1"/>
    <col min="14599" max="14599" width="12" style="765" customWidth="1"/>
    <col min="14600" max="14848" width="8.88671875" style="765"/>
    <col min="14849" max="14849" width="5.6640625" style="765" customWidth="1"/>
    <col min="14850" max="14850" width="6.5546875" style="765" customWidth="1"/>
    <col min="14851" max="14851" width="8.5546875" style="765" customWidth="1"/>
    <col min="14852" max="14852" width="5.6640625" style="765" customWidth="1"/>
    <col min="14853" max="14854" width="22.109375" style="765" customWidth="1"/>
    <col min="14855" max="14855" width="12" style="765" customWidth="1"/>
    <col min="14856" max="15104" width="8.88671875" style="765"/>
    <col min="15105" max="15105" width="5.6640625" style="765" customWidth="1"/>
    <col min="15106" max="15106" width="6.5546875" style="765" customWidth="1"/>
    <col min="15107" max="15107" width="8.5546875" style="765" customWidth="1"/>
    <col min="15108" max="15108" width="5.6640625" style="765" customWidth="1"/>
    <col min="15109" max="15110" width="22.109375" style="765" customWidth="1"/>
    <col min="15111" max="15111" width="12" style="765" customWidth="1"/>
    <col min="15112" max="15360" width="8.88671875" style="765"/>
    <col min="15361" max="15361" width="5.6640625" style="765" customWidth="1"/>
    <col min="15362" max="15362" width="6.5546875" style="765" customWidth="1"/>
    <col min="15363" max="15363" width="8.5546875" style="765" customWidth="1"/>
    <col min="15364" max="15364" width="5.6640625" style="765" customWidth="1"/>
    <col min="15365" max="15366" width="22.109375" style="765" customWidth="1"/>
    <col min="15367" max="15367" width="12" style="765" customWidth="1"/>
    <col min="15368" max="15616" width="8.88671875" style="765"/>
    <col min="15617" max="15617" width="5.6640625" style="765" customWidth="1"/>
    <col min="15618" max="15618" width="6.5546875" style="765" customWidth="1"/>
    <col min="15619" max="15619" width="8.5546875" style="765" customWidth="1"/>
    <col min="15620" max="15620" width="5.6640625" style="765" customWidth="1"/>
    <col min="15621" max="15622" width="22.109375" style="765" customWidth="1"/>
    <col min="15623" max="15623" width="12" style="765" customWidth="1"/>
    <col min="15624" max="15872" width="8.88671875" style="765"/>
    <col min="15873" max="15873" width="5.6640625" style="765" customWidth="1"/>
    <col min="15874" max="15874" width="6.5546875" style="765" customWidth="1"/>
    <col min="15875" max="15875" width="8.5546875" style="765" customWidth="1"/>
    <col min="15876" max="15876" width="5.6640625" style="765" customWidth="1"/>
    <col min="15877" max="15878" width="22.109375" style="765" customWidth="1"/>
    <col min="15879" max="15879" width="12" style="765" customWidth="1"/>
    <col min="15880" max="16128" width="8.88671875" style="765"/>
    <col min="16129" max="16129" width="5.6640625" style="765" customWidth="1"/>
    <col min="16130" max="16130" width="6.5546875" style="765" customWidth="1"/>
    <col min="16131" max="16131" width="8.5546875" style="765" customWidth="1"/>
    <col min="16132" max="16132" width="5.6640625" style="765" customWidth="1"/>
    <col min="16133" max="16134" width="22.109375" style="765" customWidth="1"/>
    <col min="16135" max="16135" width="12" style="765" customWidth="1"/>
    <col min="16136" max="16384" width="8.88671875" style="765"/>
  </cols>
  <sheetData>
    <row r="1" spans="1:7" ht="45" customHeight="1" x14ac:dyDescent="0.3">
      <c r="A1" s="793" t="s">
        <v>258</v>
      </c>
      <c r="B1" s="794"/>
      <c r="C1" s="794"/>
      <c r="D1" s="794"/>
      <c r="E1" s="794"/>
      <c r="F1" s="794"/>
      <c r="G1" s="795"/>
    </row>
    <row r="2" spans="1:7" ht="52.8" customHeight="1" x14ac:dyDescent="0.3">
      <c r="A2" s="796" t="s">
        <v>259</v>
      </c>
      <c r="B2" s="797"/>
      <c r="C2" s="797"/>
      <c r="D2" s="797"/>
      <c r="E2" s="797"/>
      <c r="F2" s="797"/>
      <c r="G2" s="798"/>
    </row>
    <row r="3" spans="1:7" ht="48" customHeight="1" x14ac:dyDescent="0.3">
      <c r="A3" s="766" t="s">
        <v>260</v>
      </c>
      <c r="B3" s="766" t="s">
        <v>261</v>
      </c>
      <c r="C3" s="766" t="s">
        <v>262</v>
      </c>
      <c r="D3" s="766" t="s">
        <v>263</v>
      </c>
      <c r="E3" s="767"/>
      <c r="F3" s="767"/>
      <c r="G3" s="767" t="s">
        <v>264</v>
      </c>
    </row>
    <row r="4" spans="1:7" ht="21.9" customHeight="1" x14ac:dyDescent="0.3">
      <c r="A4" s="768" t="s">
        <v>265</v>
      </c>
      <c r="B4" s="769"/>
      <c r="C4" s="767" t="s">
        <v>266</v>
      </c>
      <c r="D4" s="767"/>
      <c r="E4" s="768" t="s">
        <v>132</v>
      </c>
      <c r="F4" s="767" t="s">
        <v>134</v>
      </c>
      <c r="G4" s="770" t="s">
        <v>267</v>
      </c>
    </row>
    <row r="5" spans="1:7" ht="21.9" customHeight="1" x14ac:dyDescent="0.3">
      <c r="A5" s="767"/>
      <c r="B5" s="771"/>
      <c r="C5" s="767"/>
      <c r="D5" s="767"/>
      <c r="E5" s="768" t="s">
        <v>135</v>
      </c>
      <c r="F5" s="767" t="s">
        <v>268</v>
      </c>
      <c r="G5" s="770" t="s">
        <v>269</v>
      </c>
    </row>
    <row r="6" spans="1:7" ht="21.9" customHeight="1" x14ac:dyDescent="0.3">
      <c r="A6" s="767"/>
      <c r="B6" s="771"/>
      <c r="C6" s="767"/>
      <c r="D6" s="767"/>
      <c r="E6" s="768" t="s">
        <v>270</v>
      </c>
      <c r="F6" s="767" t="s">
        <v>271</v>
      </c>
      <c r="G6" s="770" t="s">
        <v>201</v>
      </c>
    </row>
    <row r="7" spans="1:7" ht="21.9" customHeight="1" x14ac:dyDescent="0.3">
      <c r="A7" s="767"/>
      <c r="B7" s="771"/>
      <c r="C7" s="767"/>
      <c r="D7" s="767"/>
      <c r="E7" s="768" t="s">
        <v>254</v>
      </c>
      <c r="F7" s="767" t="s">
        <v>272</v>
      </c>
      <c r="G7" s="770" t="s">
        <v>273</v>
      </c>
    </row>
    <row r="8" spans="1:7" ht="21.9" customHeight="1" x14ac:dyDescent="0.3">
      <c r="A8" s="767"/>
      <c r="B8" s="771"/>
      <c r="C8" s="767"/>
      <c r="D8" s="767"/>
      <c r="E8" s="768" t="s">
        <v>274</v>
      </c>
      <c r="F8" s="767" t="s">
        <v>253</v>
      </c>
      <c r="G8" s="770" t="s">
        <v>275</v>
      </c>
    </row>
    <row r="9" spans="1:7" ht="21.9" customHeight="1" x14ac:dyDescent="0.3">
      <c r="A9" s="767"/>
      <c r="B9" s="771"/>
      <c r="C9" s="767"/>
      <c r="D9" s="767"/>
      <c r="E9" s="768" t="s">
        <v>276</v>
      </c>
      <c r="F9" s="767" t="s">
        <v>277</v>
      </c>
      <c r="G9" s="772" t="s">
        <v>278</v>
      </c>
    </row>
    <row r="10" spans="1:7" ht="21.9" customHeight="1" x14ac:dyDescent="0.3">
      <c r="A10" s="767"/>
      <c r="B10" s="771"/>
      <c r="C10" s="767" t="s">
        <v>279</v>
      </c>
      <c r="D10" s="767"/>
      <c r="E10" s="767" t="s">
        <v>280</v>
      </c>
      <c r="F10" s="768" t="s">
        <v>281</v>
      </c>
      <c r="G10" s="772" t="s">
        <v>267</v>
      </c>
    </row>
    <row r="11" spans="1:7" ht="21.9" customHeight="1" x14ac:dyDescent="0.3">
      <c r="A11" s="767"/>
      <c r="B11" s="771"/>
      <c r="C11" s="767"/>
      <c r="D11" s="767"/>
      <c r="E11" s="768" t="s">
        <v>282</v>
      </c>
      <c r="F11" s="767" t="s">
        <v>255</v>
      </c>
      <c r="G11" s="770" t="s">
        <v>283</v>
      </c>
    </row>
    <row r="12" spans="1:7" ht="21.9" customHeight="1" x14ac:dyDescent="0.3">
      <c r="A12" s="767"/>
      <c r="B12" s="771"/>
      <c r="C12" s="767" t="s">
        <v>284</v>
      </c>
      <c r="D12" s="767"/>
      <c r="E12" s="767" t="s">
        <v>285</v>
      </c>
      <c r="F12" s="768" t="s">
        <v>110</v>
      </c>
      <c r="G12" s="770" t="s">
        <v>278</v>
      </c>
    </row>
    <row r="13" spans="1:7" ht="21.9" customHeight="1" x14ac:dyDescent="0.3">
      <c r="A13" s="767"/>
      <c r="B13" s="773"/>
      <c r="C13" s="767"/>
      <c r="D13" s="767"/>
      <c r="E13" s="767" t="s">
        <v>257</v>
      </c>
      <c r="F13" s="768" t="s">
        <v>286</v>
      </c>
      <c r="G13" s="770" t="s">
        <v>287</v>
      </c>
    </row>
    <row r="14" spans="1:7" ht="21.9" customHeight="1" x14ac:dyDescent="0.3">
      <c r="A14" s="768" t="s">
        <v>288</v>
      </c>
      <c r="B14" s="771"/>
      <c r="C14" s="767"/>
      <c r="D14" s="767"/>
      <c r="E14" s="768" t="s">
        <v>111</v>
      </c>
      <c r="F14" s="767" t="s">
        <v>289</v>
      </c>
      <c r="G14" s="772" t="s">
        <v>273</v>
      </c>
    </row>
    <row r="15" spans="1:7" ht="21.9" customHeight="1" x14ac:dyDescent="0.3">
      <c r="A15" s="767"/>
      <c r="B15" s="767"/>
      <c r="C15" s="767"/>
      <c r="D15" s="767"/>
      <c r="E15" s="767" t="s">
        <v>164</v>
      </c>
      <c r="F15" s="768" t="s">
        <v>290</v>
      </c>
      <c r="G15" s="770" t="s">
        <v>275</v>
      </c>
    </row>
    <row r="16" spans="1:7" ht="21.9" customHeight="1" x14ac:dyDescent="0.3">
      <c r="A16" s="767"/>
      <c r="B16" s="771"/>
      <c r="C16" s="767"/>
      <c r="D16" s="767"/>
      <c r="E16" s="767" t="s">
        <v>291</v>
      </c>
      <c r="F16" s="768" t="s">
        <v>292</v>
      </c>
      <c r="G16" s="770" t="s">
        <v>267</v>
      </c>
    </row>
    <row r="17" spans="1:7" ht="21.9" customHeight="1" x14ac:dyDescent="0.3">
      <c r="A17" s="767"/>
      <c r="B17" s="771"/>
      <c r="C17" s="767"/>
      <c r="D17" s="767"/>
      <c r="E17" s="768" t="s">
        <v>293</v>
      </c>
      <c r="F17" s="767" t="s">
        <v>294</v>
      </c>
      <c r="G17" s="770" t="s">
        <v>287</v>
      </c>
    </row>
    <row r="18" spans="1:7" ht="21.9" customHeight="1" x14ac:dyDescent="0.3">
      <c r="A18" s="767"/>
      <c r="B18" s="771"/>
      <c r="C18" s="767" t="s">
        <v>266</v>
      </c>
      <c r="D18" s="767"/>
      <c r="E18" s="768" t="s">
        <v>295</v>
      </c>
      <c r="F18" s="767" t="s">
        <v>211</v>
      </c>
      <c r="G18" s="770" t="s">
        <v>296</v>
      </c>
    </row>
    <row r="19" spans="1:7" ht="21.9" customHeight="1" x14ac:dyDescent="0.3">
      <c r="A19" s="767"/>
      <c r="B19" s="771"/>
      <c r="C19" s="767"/>
      <c r="D19" s="767"/>
      <c r="E19" s="768" t="s">
        <v>297</v>
      </c>
      <c r="F19" s="767" t="s">
        <v>298</v>
      </c>
      <c r="G19" s="772" t="s">
        <v>269</v>
      </c>
    </row>
    <row r="20" spans="1:7" ht="21.9" customHeight="1" x14ac:dyDescent="0.3">
      <c r="A20" s="767"/>
      <c r="B20" s="771"/>
      <c r="C20" s="767"/>
      <c r="D20" s="767"/>
      <c r="E20" s="768" t="s">
        <v>299</v>
      </c>
      <c r="F20" s="767" t="s">
        <v>300</v>
      </c>
      <c r="G20" s="772" t="s">
        <v>287</v>
      </c>
    </row>
    <row r="21" spans="1:7" ht="21.9" customHeight="1" x14ac:dyDescent="0.3">
      <c r="A21" s="767"/>
      <c r="B21" s="771"/>
      <c r="C21" s="767"/>
      <c r="D21" s="767"/>
      <c r="E21" s="768" t="s">
        <v>221</v>
      </c>
      <c r="F21" s="767" t="s">
        <v>301</v>
      </c>
      <c r="G21" s="772" t="s">
        <v>267</v>
      </c>
    </row>
    <row r="22" spans="1:7" ht="21.9" customHeight="1" x14ac:dyDescent="0.3">
      <c r="A22" s="767"/>
      <c r="B22" s="771"/>
      <c r="C22" s="767"/>
      <c r="D22" s="767"/>
      <c r="E22" s="768" t="s">
        <v>302</v>
      </c>
      <c r="F22" s="767" t="s">
        <v>303</v>
      </c>
      <c r="G22" s="772" t="s">
        <v>267</v>
      </c>
    </row>
    <row r="23" spans="1:7" ht="21.9" customHeight="1" x14ac:dyDescent="0.3">
      <c r="A23" s="767"/>
      <c r="B23" s="773"/>
      <c r="C23" s="767"/>
      <c r="D23" s="767"/>
      <c r="E23" s="767" t="s">
        <v>231</v>
      </c>
      <c r="F23" s="768" t="s">
        <v>304</v>
      </c>
      <c r="G23" s="772" t="s">
        <v>267</v>
      </c>
    </row>
    <row r="24" spans="1:7" ht="21.9" customHeight="1" x14ac:dyDescent="0.3">
      <c r="A24" s="767" t="s">
        <v>305</v>
      </c>
      <c r="B24" s="771"/>
      <c r="C24" s="767" t="s">
        <v>284</v>
      </c>
      <c r="D24" s="767"/>
      <c r="E24" s="767" t="s">
        <v>306</v>
      </c>
      <c r="F24" s="768" t="s">
        <v>307</v>
      </c>
      <c r="G24" s="772" t="s">
        <v>269</v>
      </c>
    </row>
    <row r="25" spans="1:7" ht="21.9" customHeight="1" x14ac:dyDescent="0.3">
      <c r="A25" s="767"/>
      <c r="B25" s="771"/>
      <c r="C25" s="767"/>
      <c r="D25" s="767"/>
      <c r="E25" s="767" t="s">
        <v>227</v>
      </c>
      <c r="F25" s="768" t="s">
        <v>308</v>
      </c>
      <c r="G25" s="772" t="s">
        <v>278</v>
      </c>
    </row>
    <row r="26" spans="1:7" ht="21.9" customHeight="1" x14ac:dyDescent="0.3">
      <c r="A26" s="767"/>
      <c r="B26" s="771"/>
      <c r="C26" s="767"/>
      <c r="D26" s="774"/>
      <c r="E26" s="767" t="s">
        <v>309</v>
      </c>
      <c r="F26" s="768" t="s">
        <v>310</v>
      </c>
      <c r="G26" s="772" t="s">
        <v>283</v>
      </c>
    </row>
    <row r="27" spans="1:7" ht="21.9" customHeight="1" x14ac:dyDescent="0.3">
      <c r="A27" s="767"/>
      <c r="B27" s="771"/>
      <c r="C27" s="767"/>
      <c r="D27" s="767"/>
      <c r="E27" s="768" t="s">
        <v>311</v>
      </c>
      <c r="F27" s="767" t="s">
        <v>312</v>
      </c>
      <c r="G27" s="772" t="s">
        <v>273</v>
      </c>
    </row>
    <row r="28" spans="1:7" ht="21.9" customHeight="1" x14ac:dyDescent="0.3">
      <c r="A28" s="767"/>
      <c r="B28" s="767"/>
      <c r="C28" s="767"/>
      <c r="D28" s="767"/>
      <c r="E28" s="767" t="s">
        <v>313</v>
      </c>
      <c r="F28" s="768" t="s">
        <v>314</v>
      </c>
      <c r="G28" s="772" t="s">
        <v>267</v>
      </c>
    </row>
    <row r="29" spans="1:7" ht="21.9" customHeight="1" x14ac:dyDescent="0.3">
      <c r="A29" s="767"/>
      <c r="B29" s="771"/>
      <c r="C29" s="767"/>
      <c r="D29" s="767"/>
      <c r="E29" s="767" t="s">
        <v>315</v>
      </c>
      <c r="F29" s="768" t="s">
        <v>316</v>
      </c>
      <c r="G29" s="770" t="s">
        <v>267</v>
      </c>
    </row>
    <row r="30" spans="1:7" ht="21.9" customHeight="1" x14ac:dyDescent="0.3">
      <c r="A30" s="767"/>
      <c r="B30" s="767"/>
      <c r="C30" s="767" t="s">
        <v>279</v>
      </c>
      <c r="D30" s="767"/>
      <c r="E30" s="767" t="s">
        <v>317</v>
      </c>
      <c r="F30" s="768" t="s">
        <v>318</v>
      </c>
      <c r="G30" s="770" t="s">
        <v>319</v>
      </c>
    </row>
    <row r="31" spans="1:7" ht="21.9" customHeight="1" x14ac:dyDescent="0.3">
      <c r="A31" s="767"/>
      <c r="B31" s="771"/>
      <c r="C31" s="767"/>
      <c r="D31" s="767"/>
      <c r="E31" s="767" t="s">
        <v>320</v>
      </c>
      <c r="F31" s="768" t="s">
        <v>321</v>
      </c>
      <c r="G31" s="770" t="s">
        <v>267</v>
      </c>
    </row>
    <row r="32" spans="1:7" ht="21.9" customHeight="1" x14ac:dyDescent="0.3">
      <c r="A32" s="767"/>
      <c r="B32" s="771"/>
      <c r="C32" s="767"/>
      <c r="D32" s="767"/>
      <c r="E32" s="768" t="s">
        <v>322</v>
      </c>
      <c r="F32" s="767" t="s">
        <v>256</v>
      </c>
      <c r="G32" s="770" t="s">
        <v>287</v>
      </c>
    </row>
    <row r="33" spans="1:7" ht="21.9" customHeight="1" x14ac:dyDescent="0.3">
      <c r="A33" s="767"/>
      <c r="B33" s="771"/>
      <c r="C33" s="767"/>
      <c r="D33" s="767"/>
      <c r="E33" s="767" t="s">
        <v>323</v>
      </c>
      <c r="F33" s="768" t="s">
        <v>324</v>
      </c>
      <c r="G33" s="770" t="s">
        <v>319</v>
      </c>
    </row>
    <row r="34" spans="1:7" ht="21.9" customHeight="1" x14ac:dyDescent="0.3">
      <c r="A34" s="767"/>
      <c r="B34" s="771"/>
      <c r="C34" s="767"/>
      <c r="D34" s="767"/>
      <c r="E34" s="771"/>
      <c r="F34" s="771"/>
      <c r="G34" s="775"/>
    </row>
    <row r="35" spans="1:7" ht="21.9" customHeight="1" x14ac:dyDescent="0.3">
      <c r="A35" s="767" t="s">
        <v>325</v>
      </c>
      <c r="B35" s="767"/>
      <c r="C35" s="767"/>
      <c r="D35" s="767"/>
      <c r="E35" s="767" t="s">
        <v>326</v>
      </c>
      <c r="F35" s="768" t="s">
        <v>327</v>
      </c>
      <c r="G35" s="770" t="s">
        <v>269</v>
      </c>
    </row>
    <row r="36" spans="1:7" ht="21.9" customHeight="1" x14ac:dyDescent="0.3">
      <c r="A36" s="767"/>
      <c r="B36" s="767"/>
      <c r="C36" s="767"/>
      <c r="D36" s="767"/>
      <c r="E36" s="768" t="s">
        <v>328</v>
      </c>
      <c r="F36" s="767" t="s">
        <v>329</v>
      </c>
      <c r="G36" s="770" t="s">
        <v>267</v>
      </c>
    </row>
    <row r="37" spans="1:7" ht="21.9" customHeight="1" x14ac:dyDescent="0.3">
      <c r="A37" s="767"/>
      <c r="B37" s="767"/>
      <c r="C37" s="767"/>
      <c r="D37" s="767"/>
      <c r="E37" s="768" t="s">
        <v>330</v>
      </c>
      <c r="F37" s="767" t="s">
        <v>331</v>
      </c>
      <c r="G37" s="770" t="s">
        <v>273</v>
      </c>
    </row>
    <row r="38" spans="1:7" ht="21.9" customHeight="1" x14ac:dyDescent="0.3">
      <c r="A38" s="767"/>
      <c r="B38" s="767"/>
      <c r="C38" s="767" t="s">
        <v>266</v>
      </c>
      <c r="D38" s="767"/>
      <c r="E38" s="767" t="s">
        <v>332</v>
      </c>
      <c r="F38" s="768" t="s">
        <v>333</v>
      </c>
      <c r="G38" s="770" t="s">
        <v>283</v>
      </c>
    </row>
    <row r="39" spans="1:7" ht="21.9" customHeight="1" x14ac:dyDescent="0.3">
      <c r="A39" s="767"/>
      <c r="B39" s="767"/>
      <c r="C39" s="767"/>
      <c r="D39" s="767"/>
      <c r="E39" s="767" t="s">
        <v>334</v>
      </c>
      <c r="F39" s="768" t="s">
        <v>335</v>
      </c>
      <c r="G39" s="772" t="s">
        <v>296</v>
      </c>
    </row>
    <row r="40" spans="1:7" ht="21.9" customHeight="1" x14ac:dyDescent="0.3">
      <c r="A40" s="767"/>
      <c r="B40" s="767"/>
      <c r="C40" s="767"/>
      <c r="D40" s="767"/>
      <c r="E40" s="767" t="s">
        <v>207</v>
      </c>
      <c r="F40" s="768" t="s">
        <v>336</v>
      </c>
      <c r="G40" s="770" t="s">
        <v>296</v>
      </c>
    </row>
    <row r="41" spans="1:7" ht="21.9" customHeight="1" x14ac:dyDescent="0.3">
      <c r="A41" s="767"/>
      <c r="B41" s="767"/>
      <c r="C41" s="767" t="s">
        <v>284</v>
      </c>
      <c r="D41" s="767"/>
      <c r="E41" s="767" t="s">
        <v>337</v>
      </c>
      <c r="F41" s="768" t="s">
        <v>292</v>
      </c>
      <c r="G41" s="770" t="s">
        <v>283</v>
      </c>
    </row>
    <row r="42" spans="1:7" ht="21.9" customHeight="1" x14ac:dyDescent="0.3">
      <c r="A42" s="767"/>
      <c r="B42" s="771"/>
      <c r="C42" s="767"/>
      <c r="D42" s="767"/>
      <c r="E42" s="767"/>
      <c r="F42" s="767"/>
      <c r="G42" s="770"/>
    </row>
    <row r="43" spans="1:7" ht="21.9" customHeight="1" x14ac:dyDescent="0.3">
      <c r="A43" s="767" t="s">
        <v>338</v>
      </c>
      <c r="B43" s="767"/>
      <c r="C43" s="767"/>
      <c r="D43" s="767"/>
      <c r="E43" s="768"/>
      <c r="F43" s="767"/>
      <c r="G43" s="770"/>
    </row>
    <row r="44" spans="1:7" ht="21.9" customHeight="1" x14ac:dyDescent="0.3">
      <c r="A44" s="767"/>
      <c r="B44" s="767"/>
      <c r="C44" s="767"/>
      <c r="D44" s="767"/>
      <c r="E44" s="767"/>
      <c r="F44" s="767"/>
      <c r="G44" s="770"/>
    </row>
    <row r="45" spans="1:7" ht="21.9" customHeight="1" x14ac:dyDescent="0.3">
      <c r="A45" s="767"/>
      <c r="B45" s="767"/>
      <c r="C45" s="767"/>
      <c r="D45" s="767"/>
      <c r="E45" s="767"/>
      <c r="F45" s="767"/>
      <c r="G45" s="770"/>
    </row>
    <row r="46" spans="1:7" ht="21.9" customHeight="1" x14ac:dyDescent="0.3">
      <c r="A46" s="767"/>
      <c r="B46" s="767"/>
      <c r="C46" s="767"/>
      <c r="D46" s="767"/>
      <c r="E46" s="767"/>
      <c r="F46" s="767"/>
      <c r="G46" s="770"/>
    </row>
    <row r="47" spans="1:7" ht="21.9" customHeight="1" x14ac:dyDescent="0.3">
      <c r="A47" s="767"/>
      <c r="B47" s="767"/>
      <c r="C47" s="767"/>
      <c r="D47" s="767"/>
      <c r="E47" s="767"/>
      <c r="F47" s="767"/>
      <c r="G47" s="770"/>
    </row>
    <row r="48" spans="1:7" ht="21.9" customHeight="1" x14ac:dyDescent="0.3">
      <c r="A48" s="767"/>
      <c r="B48" s="767"/>
      <c r="C48" s="767"/>
      <c r="D48" s="767"/>
      <c r="E48" s="767"/>
      <c r="F48" s="767"/>
      <c r="G48" s="770"/>
    </row>
    <row r="49" spans="1:7" ht="21.9" customHeight="1" x14ac:dyDescent="0.3">
      <c r="A49" s="767"/>
      <c r="B49" s="767"/>
      <c r="C49" s="767"/>
      <c r="D49" s="767"/>
      <c r="E49" s="767"/>
      <c r="F49" s="767"/>
      <c r="G49" s="770"/>
    </row>
    <row r="50" spans="1:7" ht="21.9" customHeight="1" x14ac:dyDescent="0.3">
      <c r="A50" s="767" t="s">
        <v>325</v>
      </c>
      <c r="B50" s="767"/>
      <c r="C50" s="767"/>
      <c r="D50" s="767"/>
      <c r="E50" s="767"/>
      <c r="F50" s="767"/>
      <c r="G50" s="770"/>
    </row>
    <row r="51" spans="1:7" ht="21.9" customHeight="1" x14ac:dyDescent="0.3">
      <c r="A51" s="767"/>
      <c r="B51" s="767"/>
      <c r="C51" s="767"/>
      <c r="D51" s="767"/>
      <c r="E51" s="767"/>
      <c r="F51" s="767"/>
      <c r="G51" s="770"/>
    </row>
    <row r="52" spans="1:7" ht="21.9" customHeight="1" x14ac:dyDescent="0.3">
      <c r="A52" s="767"/>
      <c r="B52" s="767"/>
      <c r="C52" s="767"/>
      <c r="D52" s="767"/>
      <c r="E52" s="767"/>
      <c r="F52" s="767"/>
      <c r="G52" s="770"/>
    </row>
    <row r="53" spans="1:7" ht="21.9" customHeight="1" x14ac:dyDescent="0.3">
      <c r="A53" s="767"/>
      <c r="B53" s="767"/>
      <c r="C53" s="767"/>
      <c r="D53" s="767"/>
      <c r="E53" s="767"/>
      <c r="F53" s="767"/>
      <c r="G53" s="770"/>
    </row>
    <row r="54" spans="1:7" ht="21.9" customHeight="1" x14ac:dyDescent="0.3">
      <c r="A54" s="767"/>
      <c r="B54" s="767"/>
      <c r="C54" s="767"/>
      <c r="D54" s="767"/>
      <c r="E54" s="767"/>
      <c r="F54" s="767"/>
      <c r="G54" s="770"/>
    </row>
    <row r="55" spans="1:7" ht="21.9" customHeight="1" x14ac:dyDescent="0.3">
      <c r="A55" s="767"/>
      <c r="B55" s="767"/>
      <c r="C55" s="767"/>
      <c r="D55" s="767"/>
      <c r="E55" s="767"/>
      <c r="F55" s="767"/>
      <c r="G55" s="770"/>
    </row>
    <row r="56" spans="1:7" ht="21.9" customHeight="1" x14ac:dyDescent="0.3">
      <c r="A56" s="767"/>
      <c r="B56" s="767"/>
      <c r="C56" s="767"/>
      <c r="D56" s="767"/>
      <c r="E56" s="767"/>
      <c r="F56" s="767"/>
      <c r="G56" s="770"/>
    </row>
    <row r="57" spans="1:7" ht="21.9" customHeight="1" x14ac:dyDescent="0.3">
      <c r="A57" s="767"/>
      <c r="B57" s="767"/>
      <c r="C57" s="767"/>
      <c r="D57" s="767"/>
      <c r="E57" s="767"/>
      <c r="F57" s="767"/>
      <c r="G57" s="770"/>
    </row>
    <row r="58" spans="1:7" ht="21.9" customHeight="1" x14ac:dyDescent="0.3">
      <c r="A58" s="767"/>
      <c r="B58" s="767"/>
      <c r="C58" s="767"/>
      <c r="D58" s="767"/>
      <c r="E58" s="767"/>
      <c r="F58" s="767"/>
      <c r="G58" s="770"/>
    </row>
    <row r="59" spans="1:7" ht="21.9" customHeight="1" x14ac:dyDescent="0.3">
      <c r="A59" s="767"/>
      <c r="B59" s="767"/>
      <c r="C59" s="767"/>
      <c r="D59" s="767"/>
      <c r="E59" s="767"/>
      <c r="F59" s="767"/>
      <c r="G59" s="770"/>
    </row>
    <row r="60" spans="1:7" ht="21.9" customHeight="1" x14ac:dyDescent="0.3">
      <c r="A60" s="767"/>
      <c r="B60" s="767"/>
      <c r="C60" s="767"/>
      <c r="D60" s="767"/>
      <c r="E60" s="767"/>
      <c r="F60" s="767"/>
      <c r="G60" s="767"/>
    </row>
    <row r="61" spans="1:7" ht="21.9" customHeight="1" x14ac:dyDescent="0.3">
      <c r="A61" s="767"/>
      <c r="B61" s="767"/>
      <c r="C61" s="767"/>
      <c r="D61" s="767"/>
      <c r="E61" s="767"/>
      <c r="F61" s="767"/>
      <c r="G61" s="767"/>
    </row>
    <row r="62" spans="1:7" ht="21.9" customHeight="1" x14ac:dyDescent="0.3">
      <c r="A62" s="767"/>
      <c r="B62" s="767"/>
      <c r="C62" s="767"/>
      <c r="D62" s="767"/>
      <c r="E62" s="767"/>
      <c r="F62" s="767"/>
      <c r="G62" s="767"/>
    </row>
    <row r="63" spans="1:7" ht="21.9" customHeight="1" x14ac:dyDescent="0.3">
      <c r="A63" s="767"/>
      <c r="B63" s="767"/>
      <c r="C63" s="767"/>
      <c r="D63" s="767"/>
      <c r="E63" s="767"/>
      <c r="F63" s="767"/>
      <c r="G63" s="767"/>
    </row>
    <row r="64" spans="1:7" ht="21.9" customHeight="1" x14ac:dyDescent="0.3">
      <c r="A64" s="767"/>
      <c r="B64" s="767"/>
      <c r="C64" s="767"/>
      <c r="D64" s="767"/>
      <c r="E64" s="767"/>
      <c r="F64" s="767"/>
      <c r="G64" s="767"/>
    </row>
    <row r="65" spans="1:7" ht="21.9" customHeight="1" x14ac:dyDescent="0.3">
      <c r="A65" s="767"/>
      <c r="B65" s="767"/>
      <c r="C65" s="767"/>
      <c r="D65" s="767"/>
      <c r="E65" s="767"/>
      <c r="F65" s="767"/>
      <c r="G65" s="767"/>
    </row>
    <row r="66" spans="1:7" ht="21.9" customHeight="1" x14ac:dyDescent="0.3">
      <c r="A66" s="767"/>
      <c r="B66" s="767"/>
      <c r="C66" s="767"/>
      <c r="D66" s="767"/>
      <c r="E66" s="767"/>
      <c r="F66" s="767"/>
      <c r="G66" s="767"/>
    </row>
    <row r="67" spans="1:7" ht="21.9" customHeight="1" x14ac:dyDescent="0.3">
      <c r="C67" s="767"/>
      <c r="D67" s="767"/>
      <c r="E67" s="767"/>
      <c r="F67" s="767"/>
      <c r="G67" s="767"/>
    </row>
  </sheetData>
  <mergeCells count="2">
    <mergeCell ref="A1:G1"/>
    <mergeCell ref="A2:G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64DE4-0DFA-44D4-A521-1FD076A82F23}">
  <dimension ref="A1:G73"/>
  <sheetViews>
    <sheetView topLeftCell="A14" workbookViewId="0">
      <selection activeCell="E52" sqref="E52"/>
    </sheetView>
  </sheetViews>
  <sheetFormatPr defaultRowHeight="14.4" x14ac:dyDescent="0.3"/>
  <cols>
    <col min="1" max="1" width="5.6640625" style="776" customWidth="1"/>
    <col min="2" max="2" width="6.5546875" style="776" customWidth="1"/>
    <col min="3" max="3" width="8.5546875" style="776" customWidth="1"/>
    <col min="4" max="4" width="5.6640625" style="776" customWidth="1"/>
    <col min="5" max="6" width="22.109375" style="776" customWidth="1"/>
    <col min="7" max="7" width="12" style="776" customWidth="1"/>
    <col min="8" max="256" width="8.88671875" style="765"/>
    <col min="257" max="257" width="5.6640625" style="765" customWidth="1"/>
    <col min="258" max="258" width="6.5546875" style="765" customWidth="1"/>
    <col min="259" max="259" width="8.5546875" style="765" customWidth="1"/>
    <col min="260" max="260" width="5.6640625" style="765" customWidth="1"/>
    <col min="261" max="262" width="22.109375" style="765" customWidth="1"/>
    <col min="263" max="263" width="12" style="765" customWidth="1"/>
    <col min="264" max="512" width="8.88671875" style="765"/>
    <col min="513" max="513" width="5.6640625" style="765" customWidth="1"/>
    <col min="514" max="514" width="6.5546875" style="765" customWidth="1"/>
    <col min="515" max="515" width="8.5546875" style="765" customWidth="1"/>
    <col min="516" max="516" width="5.6640625" style="765" customWidth="1"/>
    <col min="517" max="518" width="22.109375" style="765" customWidth="1"/>
    <col min="519" max="519" width="12" style="765" customWidth="1"/>
    <col min="520" max="768" width="8.88671875" style="765"/>
    <col min="769" max="769" width="5.6640625" style="765" customWidth="1"/>
    <col min="770" max="770" width="6.5546875" style="765" customWidth="1"/>
    <col min="771" max="771" width="8.5546875" style="765" customWidth="1"/>
    <col min="772" max="772" width="5.6640625" style="765" customWidth="1"/>
    <col min="773" max="774" width="22.109375" style="765" customWidth="1"/>
    <col min="775" max="775" width="12" style="765" customWidth="1"/>
    <col min="776" max="1024" width="8.88671875" style="765"/>
    <col min="1025" max="1025" width="5.6640625" style="765" customWidth="1"/>
    <col min="1026" max="1026" width="6.5546875" style="765" customWidth="1"/>
    <col min="1027" max="1027" width="8.5546875" style="765" customWidth="1"/>
    <col min="1028" max="1028" width="5.6640625" style="765" customWidth="1"/>
    <col min="1029" max="1030" width="22.109375" style="765" customWidth="1"/>
    <col min="1031" max="1031" width="12" style="765" customWidth="1"/>
    <col min="1032" max="1280" width="8.88671875" style="765"/>
    <col min="1281" max="1281" width="5.6640625" style="765" customWidth="1"/>
    <col min="1282" max="1282" width="6.5546875" style="765" customWidth="1"/>
    <col min="1283" max="1283" width="8.5546875" style="765" customWidth="1"/>
    <col min="1284" max="1284" width="5.6640625" style="765" customWidth="1"/>
    <col min="1285" max="1286" width="22.109375" style="765" customWidth="1"/>
    <col min="1287" max="1287" width="12" style="765" customWidth="1"/>
    <col min="1288" max="1536" width="8.88671875" style="765"/>
    <col min="1537" max="1537" width="5.6640625" style="765" customWidth="1"/>
    <col min="1538" max="1538" width="6.5546875" style="765" customWidth="1"/>
    <col min="1539" max="1539" width="8.5546875" style="765" customWidth="1"/>
    <col min="1540" max="1540" width="5.6640625" style="765" customWidth="1"/>
    <col min="1541" max="1542" width="22.109375" style="765" customWidth="1"/>
    <col min="1543" max="1543" width="12" style="765" customWidth="1"/>
    <col min="1544" max="1792" width="8.88671875" style="765"/>
    <col min="1793" max="1793" width="5.6640625" style="765" customWidth="1"/>
    <col min="1794" max="1794" width="6.5546875" style="765" customWidth="1"/>
    <col min="1795" max="1795" width="8.5546875" style="765" customWidth="1"/>
    <col min="1796" max="1796" width="5.6640625" style="765" customWidth="1"/>
    <col min="1797" max="1798" width="22.109375" style="765" customWidth="1"/>
    <col min="1799" max="1799" width="12" style="765" customWidth="1"/>
    <col min="1800" max="2048" width="8.88671875" style="765"/>
    <col min="2049" max="2049" width="5.6640625" style="765" customWidth="1"/>
    <col min="2050" max="2050" width="6.5546875" style="765" customWidth="1"/>
    <col min="2051" max="2051" width="8.5546875" style="765" customWidth="1"/>
    <col min="2052" max="2052" width="5.6640625" style="765" customWidth="1"/>
    <col min="2053" max="2054" width="22.109375" style="765" customWidth="1"/>
    <col min="2055" max="2055" width="12" style="765" customWidth="1"/>
    <col min="2056" max="2304" width="8.88671875" style="765"/>
    <col min="2305" max="2305" width="5.6640625" style="765" customWidth="1"/>
    <col min="2306" max="2306" width="6.5546875" style="765" customWidth="1"/>
    <col min="2307" max="2307" width="8.5546875" style="765" customWidth="1"/>
    <col min="2308" max="2308" width="5.6640625" style="765" customWidth="1"/>
    <col min="2309" max="2310" width="22.109375" style="765" customWidth="1"/>
    <col min="2311" max="2311" width="12" style="765" customWidth="1"/>
    <col min="2312" max="2560" width="8.88671875" style="765"/>
    <col min="2561" max="2561" width="5.6640625" style="765" customWidth="1"/>
    <col min="2562" max="2562" width="6.5546875" style="765" customWidth="1"/>
    <col min="2563" max="2563" width="8.5546875" style="765" customWidth="1"/>
    <col min="2564" max="2564" width="5.6640625" style="765" customWidth="1"/>
    <col min="2565" max="2566" width="22.109375" style="765" customWidth="1"/>
    <col min="2567" max="2567" width="12" style="765" customWidth="1"/>
    <col min="2568" max="2816" width="8.88671875" style="765"/>
    <col min="2817" max="2817" width="5.6640625" style="765" customWidth="1"/>
    <col min="2818" max="2818" width="6.5546875" style="765" customWidth="1"/>
    <col min="2819" max="2819" width="8.5546875" style="765" customWidth="1"/>
    <col min="2820" max="2820" width="5.6640625" style="765" customWidth="1"/>
    <col min="2821" max="2822" width="22.109375" style="765" customWidth="1"/>
    <col min="2823" max="2823" width="12" style="765" customWidth="1"/>
    <col min="2824" max="3072" width="8.88671875" style="765"/>
    <col min="3073" max="3073" width="5.6640625" style="765" customWidth="1"/>
    <col min="3074" max="3074" width="6.5546875" style="765" customWidth="1"/>
    <col min="3075" max="3075" width="8.5546875" style="765" customWidth="1"/>
    <col min="3076" max="3076" width="5.6640625" style="765" customWidth="1"/>
    <col min="3077" max="3078" width="22.109375" style="765" customWidth="1"/>
    <col min="3079" max="3079" width="12" style="765" customWidth="1"/>
    <col min="3080" max="3328" width="8.88671875" style="765"/>
    <col min="3329" max="3329" width="5.6640625" style="765" customWidth="1"/>
    <col min="3330" max="3330" width="6.5546875" style="765" customWidth="1"/>
    <col min="3331" max="3331" width="8.5546875" style="765" customWidth="1"/>
    <col min="3332" max="3332" width="5.6640625" style="765" customWidth="1"/>
    <col min="3333" max="3334" width="22.109375" style="765" customWidth="1"/>
    <col min="3335" max="3335" width="12" style="765" customWidth="1"/>
    <col min="3336" max="3584" width="8.88671875" style="765"/>
    <col min="3585" max="3585" width="5.6640625" style="765" customWidth="1"/>
    <col min="3586" max="3586" width="6.5546875" style="765" customWidth="1"/>
    <col min="3587" max="3587" width="8.5546875" style="765" customWidth="1"/>
    <col min="3588" max="3588" width="5.6640625" style="765" customWidth="1"/>
    <col min="3589" max="3590" width="22.109375" style="765" customWidth="1"/>
    <col min="3591" max="3591" width="12" style="765" customWidth="1"/>
    <col min="3592" max="3840" width="8.88671875" style="765"/>
    <col min="3841" max="3841" width="5.6640625" style="765" customWidth="1"/>
    <col min="3842" max="3842" width="6.5546875" style="765" customWidth="1"/>
    <col min="3843" max="3843" width="8.5546875" style="765" customWidth="1"/>
    <col min="3844" max="3844" width="5.6640625" style="765" customWidth="1"/>
    <col min="3845" max="3846" width="22.109375" style="765" customWidth="1"/>
    <col min="3847" max="3847" width="12" style="765" customWidth="1"/>
    <col min="3848" max="4096" width="8.88671875" style="765"/>
    <col min="4097" max="4097" width="5.6640625" style="765" customWidth="1"/>
    <col min="4098" max="4098" width="6.5546875" style="765" customWidth="1"/>
    <col min="4099" max="4099" width="8.5546875" style="765" customWidth="1"/>
    <col min="4100" max="4100" width="5.6640625" style="765" customWidth="1"/>
    <col min="4101" max="4102" width="22.109375" style="765" customWidth="1"/>
    <col min="4103" max="4103" width="12" style="765" customWidth="1"/>
    <col min="4104" max="4352" width="8.88671875" style="765"/>
    <col min="4353" max="4353" width="5.6640625" style="765" customWidth="1"/>
    <col min="4354" max="4354" width="6.5546875" style="765" customWidth="1"/>
    <col min="4355" max="4355" width="8.5546875" style="765" customWidth="1"/>
    <col min="4356" max="4356" width="5.6640625" style="765" customWidth="1"/>
    <col min="4357" max="4358" width="22.109375" style="765" customWidth="1"/>
    <col min="4359" max="4359" width="12" style="765" customWidth="1"/>
    <col min="4360" max="4608" width="8.88671875" style="765"/>
    <col min="4609" max="4609" width="5.6640625" style="765" customWidth="1"/>
    <col min="4610" max="4610" width="6.5546875" style="765" customWidth="1"/>
    <col min="4611" max="4611" width="8.5546875" style="765" customWidth="1"/>
    <col min="4612" max="4612" width="5.6640625" style="765" customWidth="1"/>
    <col min="4613" max="4614" width="22.109375" style="765" customWidth="1"/>
    <col min="4615" max="4615" width="12" style="765" customWidth="1"/>
    <col min="4616" max="4864" width="8.88671875" style="765"/>
    <col min="4865" max="4865" width="5.6640625" style="765" customWidth="1"/>
    <col min="4866" max="4866" width="6.5546875" style="765" customWidth="1"/>
    <col min="4867" max="4867" width="8.5546875" style="765" customWidth="1"/>
    <col min="4868" max="4868" width="5.6640625" style="765" customWidth="1"/>
    <col min="4869" max="4870" width="22.109375" style="765" customWidth="1"/>
    <col min="4871" max="4871" width="12" style="765" customWidth="1"/>
    <col min="4872" max="5120" width="8.88671875" style="765"/>
    <col min="5121" max="5121" width="5.6640625" style="765" customWidth="1"/>
    <col min="5122" max="5122" width="6.5546875" style="765" customWidth="1"/>
    <col min="5123" max="5123" width="8.5546875" style="765" customWidth="1"/>
    <col min="5124" max="5124" width="5.6640625" style="765" customWidth="1"/>
    <col min="5125" max="5126" width="22.109375" style="765" customWidth="1"/>
    <col min="5127" max="5127" width="12" style="765" customWidth="1"/>
    <col min="5128" max="5376" width="8.88671875" style="765"/>
    <col min="5377" max="5377" width="5.6640625" style="765" customWidth="1"/>
    <col min="5378" max="5378" width="6.5546875" style="765" customWidth="1"/>
    <col min="5379" max="5379" width="8.5546875" style="765" customWidth="1"/>
    <col min="5380" max="5380" width="5.6640625" style="765" customWidth="1"/>
    <col min="5381" max="5382" width="22.109375" style="765" customWidth="1"/>
    <col min="5383" max="5383" width="12" style="765" customWidth="1"/>
    <col min="5384" max="5632" width="8.88671875" style="765"/>
    <col min="5633" max="5633" width="5.6640625" style="765" customWidth="1"/>
    <col min="5634" max="5634" width="6.5546875" style="765" customWidth="1"/>
    <col min="5635" max="5635" width="8.5546875" style="765" customWidth="1"/>
    <col min="5636" max="5636" width="5.6640625" style="765" customWidth="1"/>
    <col min="5637" max="5638" width="22.109375" style="765" customWidth="1"/>
    <col min="5639" max="5639" width="12" style="765" customWidth="1"/>
    <col min="5640" max="5888" width="8.88671875" style="765"/>
    <col min="5889" max="5889" width="5.6640625" style="765" customWidth="1"/>
    <col min="5890" max="5890" width="6.5546875" style="765" customWidth="1"/>
    <col min="5891" max="5891" width="8.5546875" style="765" customWidth="1"/>
    <col min="5892" max="5892" width="5.6640625" style="765" customWidth="1"/>
    <col min="5893" max="5894" width="22.109375" style="765" customWidth="1"/>
    <col min="5895" max="5895" width="12" style="765" customWidth="1"/>
    <col min="5896" max="6144" width="8.88671875" style="765"/>
    <col min="6145" max="6145" width="5.6640625" style="765" customWidth="1"/>
    <col min="6146" max="6146" width="6.5546875" style="765" customWidth="1"/>
    <col min="6147" max="6147" width="8.5546875" style="765" customWidth="1"/>
    <col min="6148" max="6148" width="5.6640625" style="765" customWidth="1"/>
    <col min="6149" max="6150" width="22.109375" style="765" customWidth="1"/>
    <col min="6151" max="6151" width="12" style="765" customWidth="1"/>
    <col min="6152" max="6400" width="8.88671875" style="765"/>
    <col min="6401" max="6401" width="5.6640625" style="765" customWidth="1"/>
    <col min="6402" max="6402" width="6.5546875" style="765" customWidth="1"/>
    <col min="6403" max="6403" width="8.5546875" style="765" customWidth="1"/>
    <col min="6404" max="6404" width="5.6640625" style="765" customWidth="1"/>
    <col min="6405" max="6406" width="22.109375" style="765" customWidth="1"/>
    <col min="6407" max="6407" width="12" style="765" customWidth="1"/>
    <col min="6408" max="6656" width="8.88671875" style="765"/>
    <col min="6657" max="6657" width="5.6640625" style="765" customWidth="1"/>
    <col min="6658" max="6658" width="6.5546875" style="765" customWidth="1"/>
    <col min="6659" max="6659" width="8.5546875" style="765" customWidth="1"/>
    <col min="6660" max="6660" width="5.6640625" style="765" customWidth="1"/>
    <col min="6661" max="6662" width="22.109375" style="765" customWidth="1"/>
    <col min="6663" max="6663" width="12" style="765" customWidth="1"/>
    <col min="6664" max="6912" width="8.88671875" style="765"/>
    <col min="6913" max="6913" width="5.6640625" style="765" customWidth="1"/>
    <col min="6914" max="6914" width="6.5546875" style="765" customWidth="1"/>
    <col min="6915" max="6915" width="8.5546875" style="765" customWidth="1"/>
    <col min="6916" max="6916" width="5.6640625" style="765" customWidth="1"/>
    <col min="6917" max="6918" width="22.109375" style="765" customWidth="1"/>
    <col min="6919" max="6919" width="12" style="765" customWidth="1"/>
    <col min="6920" max="7168" width="8.88671875" style="765"/>
    <col min="7169" max="7169" width="5.6640625" style="765" customWidth="1"/>
    <col min="7170" max="7170" width="6.5546875" style="765" customWidth="1"/>
    <col min="7171" max="7171" width="8.5546875" style="765" customWidth="1"/>
    <col min="7172" max="7172" width="5.6640625" style="765" customWidth="1"/>
    <col min="7173" max="7174" width="22.109375" style="765" customWidth="1"/>
    <col min="7175" max="7175" width="12" style="765" customWidth="1"/>
    <col min="7176" max="7424" width="8.88671875" style="765"/>
    <col min="7425" max="7425" width="5.6640625" style="765" customWidth="1"/>
    <col min="7426" max="7426" width="6.5546875" style="765" customWidth="1"/>
    <col min="7427" max="7427" width="8.5546875" style="765" customWidth="1"/>
    <col min="7428" max="7428" width="5.6640625" style="765" customWidth="1"/>
    <col min="7429" max="7430" width="22.109375" style="765" customWidth="1"/>
    <col min="7431" max="7431" width="12" style="765" customWidth="1"/>
    <col min="7432" max="7680" width="8.88671875" style="765"/>
    <col min="7681" max="7681" width="5.6640625" style="765" customWidth="1"/>
    <col min="7682" max="7682" width="6.5546875" style="765" customWidth="1"/>
    <col min="7683" max="7683" width="8.5546875" style="765" customWidth="1"/>
    <col min="7684" max="7684" width="5.6640625" style="765" customWidth="1"/>
    <col min="7685" max="7686" width="22.109375" style="765" customWidth="1"/>
    <col min="7687" max="7687" width="12" style="765" customWidth="1"/>
    <col min="7688" max="7936" width="8.88671875" style="765"/>
    <col min="7937" max="7937" width="5.6640625" style="765" customWidth="1"/>
    <col min="7938" max="7938" width="6.5546875" style="765" customWidth="1"/>
    <col min="7939" max="7939" width="8.5546875" style="765" customWidth="1"/>
    <col min="7940" max="7940" width="5.6640625" style="765" customWidth="1"/>
    <col min="7941" max="7942" width="22.109375" style="765" customWidth="1"/>
    <col min="7943" max="7943" width="12" style="765" customWidth="1"/>
    <col min="7944" max="8192" width="8.88671875" style="765"/>
    <col min="8193" max="8193" width="5.6640625" style="765" customWidth="1"/>
    <col min="8194" max="8194" width="6.5546875" style="765" customWidth="1"/>
    <col min="8195" max="8195" width="8.5546875" style="765" customWidth="1"/>
    <col min="8196" max="8196" width="5.6640625" style="765" customWidth="1"/>
    <col min="8197" max="8198" width="22.109375" style="765" customWidth="1"/>
    <col min="8199" max="8199" width="12" style="765" customWidth="1"/>
    <col min="8200" max="8448" width="8.88671875" style="765"/>
    <col min="8449" max="8449" width="5.6640625" style="765" customWidth="1"/>
    <col min="8450" max="8450" width="6.5546875" style="765" customWidth="1"/>
    <col min="8451" max="8451" width="8.5546875" style="765" customWidth="1"/>
    <col min="8452" max="8452" width="5.6640625" style="765" customWidth="1"/>
    <col min="8453" max="8454" width="22.109375" style="765" customWidth="1"/>
    <col min="8455" max="8455" width="12" style="765" customWidth="1"/>
    <col min="8456" max="8704" width="8.88671875" style="765"/>
    <col min="8705" max="8705" width="5.6640625" style="765" customWidth="1"/>
    <col min="8706" max="8706" width="6.5546875" style="765" customWidth="1"/>
    <col min="8707" max="8707" width="8.5546875" style="765" customWidth="1"/>
    <col min="8708" max="8708" width="5.6640625" style="765" customWidth="1"/>
    <col min="8709" max="8710" width="22.109375" style="765" customWidth="1"/>
    <col min="8711" max="8711" width="12" style="765" customWidth="1"/>
    <col min="8712" max="8960" width="8.88671875" style="765"/>
    <col min="8961" max="8961" width="5.6640625" style="765" customWidth="1"/>
    <col min="8962" max="8962" width="6.5546875" style="765" customWidth="1"/>
    <col min="8963" max="8963" width="8.5546875" style="765" customWidth="1"/>
    <col min="8964" max="8964" width="5.6640625" style="765" customWidth="1"/>
    <col min="8965" max="8966" width="22.109375" style="765" customWidth="1"/>
    <col min="8967" max="8967" width="12" style="765" customWidth="1"/>
    <col min="8968" max="9216" width="8.88671875" style="765"/>
    <col min="9217" max="9217" width="5.6640625" style="765" customWidth="1"/>
    <col min="9218" max="9218" width="6.5546875" style="765" customWidth="1"/>
    <col min="9219" max="9219" width="8.5546875" style="765" customWidth="1"/>
    <col min="9220" max="9220" width="5.6640625" style="765" customWidth="1"/>
    <col min="9221" max="9222" width="22.109375" style="765" customWidth="1"/>
    <col min="9223" max="9223" width="12" style="765" customWidth="1"/>
    <col min="9224" max="9472" width="8.88671875" style="765"/>
    <col min="9473" max="9473" width="5.6640625" style="765" customWidth="1"/>
    <col min="9474" max="9474" width="6.5546875" style="765" customWidth="1"/>
    <col min="9475" max="9475" width="8.5546875" style="765" customWidth="1"/>
    <col min="9476" max="9476" width="5.6640625" style="765" customWidth="1"/>
    <col min="9477" max="9478" width="22.109375" style="765" customWidth="1"/>
    <col min="9479" max="9479" width="12" style="765" customWidth="1"/>
    <col min="9480" max="9728" width="8.88671875" style="765"/>
    <col min="9729" max="9729" width="5.6640625" style="765" customWidth="1"/>
    <col min="9730" max="9730" width="6.5546875" style="765" customWidth="1"/>
    <col min="9731" max="9731" width="8.5546875" style="765" customWidth="1"/>
    <col min="9732" max="9732" width="5.6640625" style="765" customWidth="1"/>
    <col min="9733" max="9734" width="22.109375" style="765" customWidth="1"/>
    <col min="9735" max="9735" width="12" style="765" customWidth="1"/>
    <col min="9736" max="9984" width="8.88671875" style="765"/>
    <col min="9985" max="9985" width="5.6640625" style="765" customWidth="1"/>
    <col min="9986" max="9986" width="6.5546875" style="765" customWidth="1"/>
    <col min="9987" max="9987" width="8.5546875" style="765" customWidth="1"/>
    <col min="9988" max="9988" width="5.6640625" style="765" customWidth="1"/>
    <col min="9989" max="9990" width="22.109375" style="765" customWidth="1"/>
    <col min="9991" max="9991" width="12" style="765" customWidth="1"/>
    <col min="9992" max="10240" width="8.88671875" style="765"/>
    <col min="10241" max="10241" width="5.6640625" style="765" customWidth="1"/>
    <col min="10242" max="10242" width="6.5546875" style="765" customWidth="1"/>
    <col min="10243" max="10243" width="8.5546875" style="765" customWidth="1"/>
    <col min="10244" max="10244" width="5.6640625" style="765" customWidth="1"/>
    <col min="10245" max="10246" width="22.109375" style="765" customWidth="1"/>
    <col min="10247" max="10247" width="12" style="765" customWidth="1"/>
    <col min="10248" max="10496" width="8.88671875" style="765"/>
    <col min="10497" max="10497" width="5.6640625" style="765" customWidth="1"/>
    <col min="10498" max="10498" width="6.5546875" style="765" customWidth="1"/>
    <col min="10499" max="10499" width="8.5546875" style="765" customWidth="1"/>
    <col min="10500" max="10500" width="5.6640625" style="765" customWidth="1"/>
    <col min="10501" max="10502" width="22.109375" style="765" customWidth="1"/>
    <col min="10503" max="10503" width="12" style="765" customWidth="1"/>
    <col min="10504" max="10752" width="8.88671875" style="765"/>
    <col min="10753" max="10753" width="5.6640625" style="765" customWidth="1"/>
    <col min="10754" max="10754" width="6.5546875" style="765" customWidth="1"/>
    <col min="10755" max="10755" width="8.5546875" style="765" customWidth="1"/>
    <col min="10756" max="10756" width="5.6640625" style="765" customWidth="1"/>
    <col min="10757" max="10758" width="22.109375" style="765" customWidth="1"/>
    <col min="10759" max="10759" width="12" style="765" customWidth="1"/>
    <col min="10760" max="11008" width="8.88671875" style="765"/>
    <col min="11009" max="11009" width="5.6640625" style="765" customWidth="1"/>
    <col min="11010" max="11010" width="6.5546875" style="765" customWidth="1"/>
    <col min="11011" max="11011" width="8.5546875" style="765" customWidth="1"/>
    <col min="11012" max="11012" width="5.6640625" style="765" customWidth="1"/>
    <col min="11013" max="11014" width="22.109375" style="765" customWidth="1"/>
    <col min="11015" max="11015" width="12" style="765" customWidth="1"/>
    <col min="11016" max="11264" width="8.88671875" style="765"/>
    <col min="11265" max="11265" width="5.6640625" style="765" customWidth="1"/>
    <col min="11266" max="11266" width="6.5546875" style="765" customWidth="1"/>
    <col min="11267" max="11267" width="8.5546875" style="765" customWidth="1"/>
    <col min="11268" max="11268" width="5.6640625" style="765" customWidth="1"/>
    <col min="11269" max="11270" width="22.109375" style="765" customWidth="1"/>
    <col min="11271" max="11271" width="12" style="765" customWidth="1"/>
    <col min="11272" max="11520" width="8.88671875" style="765"/>
    <col min="11521" max="11521" width="5.6640625" style="765" customWidth="1"/>
    <col min="11522" max="11522" width="6.5546875" style="765" customWidth="1"/>
    <col min="11523" max="11523" width="8.5546875" style="765" customWidth="1"/>
    <col min="11524" max="11524" width="5.6640625" style="765" customWidth="1"/>
    <col min="11525" max="11526" width="22.109375" style="765" customWidth="1"/>
    <col min="11527" max="11527" width="12" style="765" customWidth="1"/>
    <col min="11528" max="11776" width="8.88671875" style="765"/>
    <col min="11777" max="11777" width="5.6640625" style="765" customWidth="1"/>
    <col min="11778" max="11778" width="6.5546875" style="765" customWidth="1"/>
    <col min="11779" max="11779" width="8.5546875" style="765" customWidth="1"/>
    <col min="11780" max="11780" width="5.6640625" style="765" customWidth="1"/>
    <col min="11781" max="11782" width="22.109375" style="765" customWidth="1"/>
    <col min="11783" max="11783" width="12" style="765" customWidth="1"/>
    <col min="11784" max="12032" width="8.88671875" style="765"/>
    <col min="12033" max="12033" width="5.6640625" style="765" customWidth="1"/>
    <col min="12034" max="12034" width="6.5546875" style="765" customWidth="1"/>
    <col min="12035" max="12035" width="8.5546875" style="765" customWidth="1"/>
    <col min="12036" max="12036" width="5.6640625" style="765" customWidth="1"/>
    <col min="12037" max="12038" width="22.109375" style="765" customWidth="1"/>
    <col min="12039" max="12039" width="12" style="765" customWidth="1"/>
    <col min="12040" max="12288" width="8.88671875" style="765"/>
    <col min="12289" max="12289" width="5.6640625" style="765" customWidth="1"/>
    <col min="12290" max="12290" width="6.5546875" style="765" customWidth="1"/>
    <col min="12291" max="12291" width="8.5546875" style="765" customWidth="1"/>
    <col min="12292" max="12292" width="5.6640625" style="765" customWidth="1"/>
    <col min="12293" max="12294" width="22.109375" style="765" customWidth="1"/>
    <col min="12295" max="12295" width="12" style="765" customWidth="1"/>
    <col min="12296" max="12544" width="8.88671875" style="765"/>
    <col min="12545" max="12545" width="5.6640625" style="765" customWidth="1"/>
    <col min="12546" max="12546" width="6.5546875" style="765" customWidth="1"/>
    <col min="12547" max="12547" width="8.5546875" style="765" customWidth="1"/>
    <col min="12548" max="12548" width="5.6640625" style="765" customWidth="1"/>
    <col min="12549" max="12550" width="22.109375" style="765" customWidth="1"/>
    <col min="12551" max="12551" width="12" style="765" customWidth="1"/>
    <col min="12552" max="12800" width="8.88671875" style="765"/>
    <col min="12801" max="12801" width="5.6640625" style="765" customWidth="1"/>
    <col min="12802" max="12802" width="6.5546875" style="765" customWidth="1"/>
    <col min="12803" max="12803" width="8.5546875" style="765" customWidth="1"/>
    <col min="12804" max="12804" width="5.6640625" style="765" customWidth="1"/>
    <col min="12805" max="12806" width="22.109375" style="765" customWidth="1"/>
    <col min="12807" max="12807" width="12" style="765" customWidth="1"/>
    <col min="12808" max="13056" width="8.88671875" style="765"/>
    <col min="13057" max="13057" width="5.6640625" style="765" customWidth="1"/>
    <col min="13058" max="13058" width="6.5546875" style="765" customWidth="1"/>
    <col min="13059" max="13059" width="8.5546875" style="765" customWidth="1"/>
    <col min="13060" max="13060" width="5.6640625" style="765" customWidth="1"/>
    <col min="13061" max="13062" width="22.109375" style="765" customWidth="1"/>
    <col min="13063" max="13063" width="12" style="765" customWidth="1"/>
    <col min="13064" max="13312" width="8.88671875" style="765"/>
    <col min="13313" max="13313" width="5.6640625" style="765" customWidth="1"/>
    <col min="13314" max="13314" width="6.5546875" style="765" customWidth="1"/>
    <col min="13315" max="13315" width="8.5546875" style="765" customWidth="1"/>
    <col min="13316" max="13316" width="5.6640625" style="765" customWidth="1"/>
    <col min="13317" max="13318" width="22.109375" style="765" customWidth="1"/>
    <col min="13319" max="13319" width="12" style="765" customWidth="1"/>
    <col min="13320" max="13568" width="8.88671875" style="765"/>
    <col min="13569" max="13569" width="5.6640625" style="765" customWidth="1"/>
    <col min="13570" max="13570" width="6.5546875" style="765" customWidth="1"/>
    <col min="13571" max="13571" width="8.5546875" style="765" customWidth="1"/>
    <col min="13572" max="13572" width="5.6640625" style="765" customWidth="1"/>
    <col min="13573" max="13574" width="22.109375" style="765" customWidth="1"/>
    <col min="13575" max="13575" width="12" style="765" customWidth="1"/>
    <col min="13576" max="13824" width="8.88671875" style="765"/>
    <col min="13825" max="13825" width="5.6640625" style="765" customWidth="1"/>
    <col min="13826" max="13826" width="6.5546875" style="765" customWidth="1"/>
    <col min="13827" max="13827" width="8.5546875" style="765" customWidth="1"/>
    <col min="13828" max="13828" width="5.6640625" style="765" customWidth="1"/>
    <col min="13829" max="13830" width="22.109375" style="765" customWidth="1"/>
    <col min="13831" max="13831" width="12" style="765" customWidth="1"/>
    <col min="13832" max="14080" width="8.88671875" style="765"/>
    <col min="14081" max="14081" width="5.6640625" style="765" customWidth="1"/>
    <col min="14082" max="14082" width="6.5546875" style="765" customWidth="1"/>
    <col min="14083" max="14083" width="8.5546875" style="765" customWidth="1"/>
    <col min="14084" max="14084" width="5.6640625" style="765" customWidth="1"/>
    <col min="14085" max="14086" width="22.109375" style="765" customWidth="1"/>
    <col min="14087" max="14087" width="12" style="765" customWidth="1"/>
    <col min="14088" max="14336" width="8.88671875" style="765"/>
    <col min="14337" max="14337" width="5.6640625" style="765" customWidth="1"/>
    <col min="14338" max="14338" width="6.5546875" style="765" customWidth="1"/>
    <col min="14339" max="14339" width="8.5546875" style="765" customWidth="1"/>
    <col min="14340" max="14340" width="5.6640625" style="765" customWidth="1"/>
    <col min="14341" max="14342" width="22.109375" style="765" customWidth="1"/>
    <col min="14343" max="14343" width="12" style="765" customWidth="1"/>
    <col min="14344" max="14592" width="8.88671875" style="765"/>
    <col min="14593" max="14593" width="5.6640625" style="765" customWidth="1"/>
    <col min="14594" max="14594" width="6.5546875" style="765" customWidth="1"/>
    <col min="14595" max="14595" width="8.5546875" style="765" customWidth="1"/>
    <col min="14596" max="14596" width="5.6640625" style="765" customWidth="1"/>
    <col min="14597" max="14598" width="22.109375" style="765" customWidth="1"/>
    <col min="14599" max="14599" width="12" style="765" customWidth="1"/>
    <col min="14600" max="14848" width="8.88671875" style="765"/>
    <col min="14849" max="14849" width="5.6640625" style="765" customWidth="1"/>
    <col min="14850" max="14850" width="6.5546875" style="765" customWidth="1"/>
    <col min="14851" max="14851" width="8.5546875" style="765" customWidth="1"/>
    <col min="14852" max="14852" width="5.6640625" style="765" customWidth="1"/>
    <col min="14853" max="14854" width="22.109375" style="765" customWidth="1"/>
    <col min="14855" max="14855" width="12" style="765" customWidth="1"/>
    <col min="14856" max="15104" width="8.88671875" style="765"/>
    <col min="15105" max="15105" width="5.6640625" style="765" customWidth="1"/>
    <col min="15106" max="15106" width="6.5546875" style="765" customWidth="1"/>
    <col min="15107" max="15107" width="8.5546875" style="765" customWidth="1"/>
    <col min="15108" max="15108" width="5.6640625" style="765" customWidth="1"/>
    <col min="15109" max="15110" width="22.109375" style="765" customWidth="1"/>
    <col min="15111" max="15111" width="12" style="765" customWidth="1"/>
    <col min="15112" max="15360" width="8.88671875" style="765"/>
    <col min="15361" max="15361" width="5.6640625" style="765" customWidth="1"/>
    <col min="15362" max="15362" width="6.5546875" style="765" customWidth="1"/>
    <col min="15363" max="15363" width="8.5546875" style="765" customWidth="1"/>
    <col min="15364" max="15364" width="5.6640625" style="765" customWidth="1"/>
    <col min="15365" max="15366" width="22.109375" style="765" customWidth="1"/>
    <col min="15367" max="15367" width="12" style="765" customWidth="1"/>
    <col min="15368" max="15616" width="8.88671875" style="765"/>
    <col min="15617" max="15617" width="5.6640625" style="765" customWidth="1"/>
    <col min="15618" max="15618" width="6.5546875" style="765" customWidth="1"/>
    <col min="15619" max="15619" width="8.5546875" style="765" customWidth="1"/>
    <col min="15620" max="15620" width="5.6640625" style="765" customWidth="1"/>
    <col min="15621" max="15622" width="22.109375" style="765" customWidth="1"/>
    <col min="15623" max="15623" width="12" style="765" customWidth="1"/>
    <col min="15624" max="15872" width="8.88671875" style="765"/>
    <col min="15873" max="15873" width="5.6640625" style="765" customWidth="1"/>
    <col min="15874" max="15874" width="6.5546875" style="765" customWidth="1"/>
    <col min="15875" max="15875" width="8.5546875" style="765" customWidth="1"/>
    <col min="15876" max="15876" width="5.6640625" style="765" customWidth="1"/>
    <col min="15877" max="15878" width="22.109375" style="765" customWidth="1"/>
    <col min="15879" max="15879" width="12" style="765" customWidth="1"/>
    <col min="15880" max="16128" width="8.88671875" style="765"/>
    <col min="16129" max="16129" width="5.6640625" style="765" customWidth="1"/>
    <col min="16130" max="16130" width="6.5546875" style="765" customWidth="1"/>
    <col min="16131" max="16131" width="8.5546875" style="765" customWidth="1"/>
    <col min="16132" max="16132" width="5.6640625" style="765" customWidth="1"/>
    <col min="16133" max="16134" width="22.109375" style="765" customWidth="1"/>
    <col min="16135" max="16135" width="12" style="765" customWidth="1"/>
    <col min="16136" max="16384" width="8.88671875" style="765"/>
  </cols>
  <sheetData>
    <row r="1" spans="1:7" ht="45" customHeight="1" x14ac:dyDescent="0.3">
      <c r="A1" s="793" t="s">
        <v>339</v>
      </c>
      <c r="B1" s="794"/>
      <c r="C1" s="794"/>
      <c r="D1" s="794"/>
      <c r="E1" s="794"/>
      <c r="F1" s="794"/>
      <c r="G1" s="795"/>
    </row>
    <row r="2" spans="1:7" ht="40.5" customHeight="1" x14ac:dyDescent="0.3">
      <c r="A2" s="796" t="s">
        <v>259</v>
      </c>
      <c r="B2" s="797"/>
      <c r="C2" s="797"/>
      <c r="D2" s="797"/>
      <c r="E2" s="797"/>
      <c r="F2" s="797"/>
      <c r="G2" s="798"/>
    </row>
    <row r="3" spans="1:7" ht="21" hidden="1" x14ac:dyDescent="0.3">
      <c r="A3" s="799"/>
      <c r="B3" s="800"/>
      <c r="C3" s="800"/>
      <c r="D3" s="800"/>
      <c r="E3" s="800"/>
      <c r="F3" s="800"/>
      <c r="G3" s="801"/>
    </row>
    <row r="4" spans="1:7" ht="48" customHeight="1" x14ac:dyDescent="0.3">
      <c r="A4" s="766" t="s">
        <v>260</v>
      </c>
      <c r="B4" s="766" t="s">
        <v>261</v>
      </c>
      <c r="C4" s="766" t="s">
        <v>262</v>
      </c>
      <c r="D4" s="766" t="s">
        <v>263</v>
      </c>
      <c r="E4" s="767"/>
      <c r="F4" s="767"/>
      <c r="G4" s="767" t="s">
        <v>264</v>
      </c>
    </row>
    <row r="5" spans="1:7" ht="21.9" customHeight="1" x14ac:dyDescent="0.3">
      <c r="A5" s="777" t="s">
        <v>340</v>
      </c>
      <c r="B5" s="778"/>
      <c r="C5" s="777" t="s">
        <v>279</v>
      </c>
      <c r="D5" s="765"/>
      <c r="E5" s="768" t="s">
        <v>341</v>
      </c>
      <c r="F5" s="767" t="s">
        <v>342</v>
      </c>
      <c r="G5" s="779" t="s">
        <v>273</v>
      </c>
    </row>
    <row r="6" spans="1:7" ht="21.9" customHeight="1" x14ac:dyDescent="0.3">
      <c r="A6" s="767"/>
      <c r="B6" s="771"/>
      <c r="C6" s="767" t="s">
        <v>266</v>
      </c>
      <c r="D6" s="767" t="s">
        <v>343</v>
      </c>
      <c r="E6" s="768" t="s">
        <v>295</v>
      </c>
      <c r="F6" s="767" t="s">
        <v>333</v>
      </c>
      <c r="G6" s="770" t="s">
        <v>278</v>
      </c>
    </row>
    <row r="7" spans="1:7" ht="21.9" customHeight="1" x14ac:dyDescent="0.3">
      <c r="A7" s="767"/>
      <c r="B7" s="771"/>
      <c r="C7" s="767"/>
      <c r="D7" s="767" t="s">
        <v>343</v>
      </c>
      <c r="E7" s="767" t="s">
        <v>276</v>
      </c>
      <c r="F7" s="768" t="s">
        <v>344</v>
      </c>
      <c r="G7" s="770" t="s">
        <v>275</v>
      </c>
    </row>
    <row r="8" spans="1:7" ht="21.9" customHeight="1" x14ac:dyDescent="0.3">
      <c r="A8" s="767"/>
      <c r="B8" s="771"/>
      <c r="C8" s="767"/>
      <c r="D8" s="767" t="s">
        <v>343</v>
      </c>
      <c r="E8" s="768" t="s">
        <v>302</v>
      </c>
      <c r="F8" s="767" t="s">
        <v>304</v>
      </c>
      <c r="G8" s="770" t="s">
        <v>278</v>
      </c>
    </row>
    <row r="9" spans="1:7" ht="21.9" customHeight="1" x14ac:dyDescent="0.3">
      <c r="A9" s="767"/>
      <c r="B9" s="771"/>
      <c r="C9" s="767"/>
      <c r="D9" s="767" t="s">
        <v>343</v>
      </c>
      <c r="E9" s="767" t="s">
        <v>297</v>
      </c>
      <c r="F9" s="768" t="s">
        <v>336</v>
      </c>
      <c r="G9" s="770" t="s">
        <v>278</v>
      </c>
    </row>
    <row r="10" spans="1:7" ht="21.9" customHeight="1" x14ac:dyDescent="0.3">
      <c r="A10" s="767"/>
      <c r="B10" s="771"/>
      <c r="C10" s="767" t="s">
        <v>284</v>
      </c>
      <c r="D10" s="767" t="s">
        <v>343</v>
      </c>
      <c r="E10" s="767" t="s">
        <v>293</v>
      </c>
      <c r="F10" s="768" t="s">
        <v>307</v>
      </c>
      <c r="G10" s="770" t="s">
        <v>278</v>
      </c>
    </row>
    <row r="11" spans="1:7" ht="21.9" customHeight="1" x14ac:dyDescent="0.3">
      <c r="A11" s="767"/>
      <c r="B11" s="771"/>
      <c r="C11" s="767"/>
      <c r="D11" s="767" t="s">
        <v>343</v>
      </c>
      <c r="E11" s="767" t="s">
        <v>292</v>
      </c>
      <c r="F11" s="768" t="s">
        <v>308</v>
      </c>
      <c r="G11" s="770" t="s">
        <v>201</v>
      </c>
    </row>
    <row r="12" spans="1:7" ht="21.9" customHeight="1" x14ac:dyDescent="0.3">
      <c r="A12" s="767"/>
      <c r="B12" s="771"/>
      <c r="C12" s="767"/>
      <c r="D12" s="767" t="s">
        <v>343</v>
      </c>
      <c r="E12" s="767" t="s">
        <v>290</v>
      </c>
      <c r="F12" s="768" t="s">
        <v>111</v>
      </c>
      <c r="G12" s="770" t="s">
        <v>273</v>
      </c>
    </row>
    <row r="13" spans="1:7" ht="21.9" customHeight="1" x14ac:dyDescent="0.3">
      <c r="A13" s="767"/>
      <c r="B13" s="771"/>
      <c r="C13" s="767"/>
      <c r="D13" s="767" t="s">
        <v>343</v>
      </c>
      <c r="E13" s="767" t="s">
        <v>314</v>
      </c>
      <c r="F13" s="768" t="s">
        <v>345</v>
      </c>
      <c r="G13" s="770" t="s">
        <v>319</v>
      </c>
    </row>
    <row r="14" spans="1:7" ht="21.9" customHeight="1" x14ac:dyDescent="0.3">
      <c r="A14" s="767" t="s">
        <v>346</v>
      </c>
      <c r="B14" s="771"/>
      <c r="C14" s="777" t="s">
        <v>279</v>
      </c>
      <c r="D14" s="777" t="s">
        <v>343</v>
      </c>
      <c r="E14" s="767" t="s">
        <v>318</v>
      </c>
      <c r="F14" s="768" t="s">
        <v>321</v>
      </c>
      <c r="G14" s="770" t="s">
        <v>283</v>
      </c>
    </row>
    <row r="15" spans="1:7" ht="21.9" customHeight="1" x14ac:dyDescent="0.3">
      <c r="A15" s="767"/>
      <c r="B15" s="771"/>
      <c r="C15" s="767"/>
      <c r="D15" s="767" t="s">
        <v>343</v>
      </c>
      <c r="E15" s="768" t="s">
        <v>322</v>
      </c>
      <c r="F15" s="767" t="s">
        <v>324</v>
      </c>
      <c r="G15" s="770" t="s">
        <v>201</v>
      </c>
    </row>
    <row r="16" spans="1:7" ht="21.9" customHeight="1" x14ac:dyDescent="0.3">
      <c r="A16" s="767"/>
      <c r="B16" s="771"/>
      <c r="C16" s="767"/>
      <c r="D16" s="767" t="s">
        <v>343</v>
      </c>
      <c r="E16" s="767" t="s">
        <v>341</v>
      </c>
      <c r="F16" s="768" t="s">
        <v>327</v>
      </c>
      <c r="G16" s="770" t="s">
        <v>267</v>
      </c>
    </row>
    <row r="17" spans="1:7" ht="21.9" customHeight="1" x14ac:dyDescent="0.3">
      <c r="A17" s="767"/>
      <c r="B17" s="771"/>
      <c r="C17" s="767"/>
      <c r="D17" s="767" t="s">
        <v>343</v>
      </c>
      <c r="E17" s="768" t="s">
        <v>347</v>
      </c>
      <c r="F17" s="767" t="s">
        <v>282</v>
      </c>
      <c r="G17" s="770" t="s">
        <v>296</v>
      </c>
    </row>
    <row r="18" spans="1:7" ht="21.9" customHeight="1" x14ac:dyDescent="0.3">
      <c r="A18" s="767"/>
      <c r="B18" s="771"/>
      <c r="C18" s="767" t="s">
        <v>348</v>
      </c>
      <c r="D18" s="767"/>
      <c r="E18" s="767" t="s">
        <v>349</v>
      </c>
      <c r="F18" s="768" t="s">
        <v>350</v>
      </c>
      <c r="G18" s="770" t="s">
        <v>283</v>
      </c>
    </row>
    <row r="19" spans="1:7" ht="21.9" customHeight="1" x14ac:dyDescent="0.3">
      <c r="A19" s="767"/>
      <c r="B19" s="771"/>
      <c r="C19" s="767"/>
      <c r="D19" s="767"/>
      <c r="E19" s="782" t="s">
        <v>351</v>
      </c>
      <c r="F19" s="767" t="s">
        <v>352</v>
      </c>
      <c r="G19" s="770" t="s">
        <v>375</v>
      </c>
    </row>
    <row r="20" spans="1:7" ht="21.9" customHeight="1" x14ac:dyDescent="0.3">
      <c r="A20" s="767"/>
      <c r="B20" s="771"/>
      <c r="C20" s="767" t="s">
        <v>353</v>
      </c>
      <c r="D20" s="767"/>
      <c r="E20" s="767" t="s">
        <v>354</v>
      </c>
      <c r="F20" s="783" t="s">
        <v>355</v>
      </c>
      <c r="G20" s="770" t="s">
        <v>278</v>
      </c>
    </row>
    <row r="21" spans="1:7" ht="21.9" customHeight="1" x14ac:dyDescent="0.3">
      <c r="A21" s="767"/>
      <c r="B21" s="771"/>
      <c r="C21" s="767"/>
      <c r="D21" s="767"/>
      <c r="E21" s="767" t="s">
        <v>356</v>
      </c>
      <c r="F21" s="768" t="s">
        <v>357</v>
      </c>
      <c r="G21" s="770" t="s">
        <v>278</v>
      </c>
    </row>
    <row r="22" spans="1:7" ht="21.9" customHeight="1" x14ac:dyDescent="0.3">
      <c r="A22" s="767"/>
      <c r="B22" s="773"/>
      <c r="C22" s="767"/>
      <c r="D22" s="767"/>
      <c r="E22" s="768" t="s">
        <v>374</v>
      </c>
      <c r="F22" s="767" t="s">
        <v>358</v>
      </c>
      <c r="G22" s="770" t="s">
        <v>269</v>
      </c>
    </row>
    <row r="23" spans="1:7" ht="21.9" customHeight="1" x14ac:dyDescent="0.3">
      <c r="A23" s="767"/>
      <c r="B23" s="771"/>
      <c r="C23" s="767"/>
      <c r="D23" s="767"/>
      <c r="E23" s="780" t="s">
        <v>359</v>
      </c>
      <c r="F23" s="768" t="s">
        <v>360</v>
      </c>
      <c r="G23" s="770" t="s">
        <v>273</v>
      </c>
    </row>
    <row r="24" spans="1:7" ht="21.9" customHeight="1" x14ac:dyDescent="0.3">
      <c r="A24" s="767" t="s">
        <v>361</v>
      </c>
      <c r="B24" s="771"/>
      <c r="C24" s="767" t="s">
        <v>266</v>
      </c>
      <c r="D24" s="767" t="s">
        <v>362</v>
      </c>
      <c r="E24" s="768" t="s">
        <v>295</v>
      </c>
      <c r="F24" s="767" t="s">
        <v>344</v>
      </c>
      <c r="G24" s="770" t="s">
        <v>278</v>
      </c>
    </row>
    <row r="25" spans="1:7" ht="21.9" customHeight="1" x14ac:dyDescent="0.3">
      <c r="A25" s="767"/>
      <c r="B25" s="771"/>
      <c r="C25" s="767"/>
      <c r="D25" s="767" t="s">
        <v>362</v>
      </c>
      <c r="E25" s="767" t="s">
        <v>302</v>
      </c>
      <c r="F25" s="768" t="s">
        <v>336</v>
      </c>
      <c r="G25" s="770" t="s">
        <v>319</v>
      </c>
    </row>
    <row r="26" spans="1:7" ht="21.9" customHeight="1" x14ac:dyDescent="0.3">
      <c r="A26" s="767"/>
      <c r="B26" s="773"/>
      <c r="C26" s="767" t="s">
        <v>284</v>
      </c>
      <c r="D26" s="767" t="s">
        <v>362</v>
      </c>
      <c r="E26" s="767" t="s">
        <v>307</v>
      </c>
      <c r="F26" s="768" t="s">
        <v>308</v>
      </c>
      <c r="G26" s="770" t="s">
        <v>273</v>
      </c>
    </row>
    <row r="27" spans="1:7" ht="21.9" customHeight="1" x14ac:dyDescent="0.3">
      <c r="A27" s="767"/>
      <c r="B27" s="771"/>
      <c r="C27" s="781"/>
      <c r="D27" s="767" t="s">
        <v>362</v>
      </c>
      <c r="E27" s="768" t="s">
        <v>111</v>
      </c>
      <c r="F27" s="767" t="s">
        <v>345</v>
      </c>
      <c r="G27" s="770" t="s">
        <v>296</v>
      </c>
    </row>
    <row r="28" spans="1:7" ht="21.9" customHeight="1" x14ac:dyDescent="0.3">
      <c r="A28" s="767"/>
      <c r="B28" s="767"/>
      <c r="C28" s="767" t="s">
        <v>363</v>
      </c>
      <c r="D28" s="767"/>
      <c r="E28" s="767"/>
      <c r="F28" s="767"/>
      <c r="G28" s="770"/>
    </row>
    <row r="29" spans="1:7" ht="21.9" customHeight="1" x14ac:dyDescent="0.3">
      <c r="A29" s="767"/>
      <c r="B29" s="771"/>
      <c r="C29" s="767" t="s">
        <v>363</v>
      </c>
      <c r="D29" s="767"/>
      <c r="E29" s="767"/>
      <c r="F29" s="767"/>
      <c r="G29" s="770"/>
    </row>
    <row r="30" spans="1:7" ht="21.9" customHeight="1" x14ac:dyDescent="0.3">
      <c r="A30" s="767"/>
      <c r="B30" s="771"/>
      <c r="C30" s="767" t="s">
        <v>363</v>
      </c>
      <c r="D30" s="767"/>
      <c r="E30" s="767"/>
      <c r="F30" s="767"/>
      <c r="G30" s="770"/>
    </row>
    <row r="31" spans="1:7" ht="21.9" customHeight="1" x14ac:dyDescent="0.3">
      <c r="A31" s="767"/>
      <c r="B31" s="771"/>
      <c r="C31" s="767" t="s">
        <v>363</v>
      </c>
      <c r="D31" s="768"/>
      <c r="E31" s="767"/>
      <c r="F31" s="767"/>
      <c r="G31" s="770"/>
    </row>
    <row r="32" spans="1:7" ht="21.9" customHeight="1" x14ac:dyDescent="0.3">
      <c r="A32" s="767"/>
      <c r="B32" s="771"/>
      <c r="C32" s="767" t="s">
        <v>363</v>
      </c>
      <c r="D32" s="767"/>
      <c r="E32" s="767"/>
      <c r="F32" s="767"/>
      <c r="G32" s="770"/>
    </row>
    <row r="33" spans="1:7" ht="21.9" customHeight="1" x14ac:dyDescent="0.3">
      <c r="A33" s="767"/>
      <c r="B33" s="771"/>
      <c r="C33" s="767" t="s">
        <v>363</v>
      </c>
      <c r="D33" s="767"/>
      <c r="E33" s="767"/>
      <c r="F33" s="767"/>
      <c r="G33" s="767"/>
    </row>
    <row r="34" spans="1:7" ht="21.9" customHeight="1" x14ac:dyDescent="0.3">
      <c r="A34" s="776" t="s">
        <v>364</v>
      </c>
      <c r="B34" s="771"/>
      <c r="C34" s="767" t="s">
        <v>348</v>
      </c>
      <c r="D34" s="767"/>
      <c r="E34" s="767" t="s">
        <v>350</v>
      </c>
      <c r="F34" s="782" t="s">
        <v>351</v>
      </c>
      <c r="G34" s="770" t="s">
        <v>275</v>
      </c>
    </row>
    <row r="35" spans="1:7" ht="21.9" customHeight="1" x14ac:dyDescent="0.3">
      <c r="A35" s="767"/>
      <c r="B35" s="771"/>
      <c r="C35" s="767"/>
      <c r="D35" s="767"/>
      <c r="E35" s="767" t="s">
        <v>352</v>
      </c>
      <c r="F35" s="768" t="s">
        <v>349</v>
      </c>
      <c r="G35" s="770" t="s">
        <v>201</v>
      </c>
    </row>
    <row r="36" spans="1:7" ht="21.9" customHeight="1" x14ac:dyDescent="0.3">
      <c r="A36" s="767"/>
      <c r="B36" s="771"/>
      <c r="C36" s="767" t="s">
        <v>353</v>
      </c>
      <c r="D36" s="767" t="s">
        <v>362</v>
      </c>
      <c r="E36" s="768" t="s">
        <v>355</v>
      </c>
      <c r="F36" s="767" t="s">
        <v>357</v>
      </c>
      <c r="G36" s="770" t="s">
        <v>269</v>
      </c>
    </row>
    <row r="37" spans="1:7" ht="21.9" customHeight="1" x14ac:dyDescent="0.3">
      <c r="A37" s="767"/>
      <c r="B37" s="771"/>
      <c r="C37" s="767"/>
      <c r="D37" s="767" t="s">
        <v>362</v>
      </c>
      <c r="E37" s="767" t="s">
        <v>374</v>
      </c>
      <c r="F37" s="768" t="s">
        <v>360</v>
      </c>
      <c r="G37" s="770" t="s">
        <v>283</v>
      </c>
    </row>
    <row r="38" spans="1:7" ht="21.9" customHeight="1" x14ac:dyDescent="0.3">
      <c r="A38" s="767"/>
      <c r="B38" s="771"/>
      <c r="C38" s="767" t="s">
        <v>125</v>
      </c>
      <c r="D38" s="767" t="s">
        <v>362</v>
      </c>
      <c r="E38" s="767" t="s">
        <v>321</v>
      </c>
      <c r="F38" s="768" t="s">
        <v>322</v>
      </c>
      <c r="G38" s="770" t="s">
        <v>287</v>
      </c>
    </row>
    <row r="39" spans="1:7" ht="21.9" customHeight="1" x14ac:dyDescent="0.3">
      <c r="A39" s="767"/>
      <c r="B39" s="771"/>
      <c r="C39" s="767"/>
      <c r="D39" s="767" t="s">
        <v>362</v>
      </c>
      <c r="E39" s="768" t="s">
        <v>327</v>
      </c>
      <c r="F39" s="767" t="s">
        <v>347</v>
      </c>
      <c r="G39" s="770" t="s">
        <v>296</v>
      </c>
    </row>
    <row r="40" spans="1:7" ht="21.9" customHeight="1" x14ac:dyDescent="0.3">
      <c r="A40" s="767" t="s">
        <v>364</v>
      </c>
      <c r="B40" s="767"/>
      <c r="C40" s="767" t="s">
        <v>379</v>
      </c>
      <c r="D40" s="767"/>
      <c r="E40" s="768" t="s">
        <v>366</v>
      </c>
      <c r="F40" s="767" t="s">
        <v>367</v>
      </c>
      <c r="G40" s="770" t="s">
        <v>287</v>
      </c>
    </row>
    <row r="41" spans="1:7" ht="21.9" customHeight="1" x14ac:dyDescent="0.3">
      <c r="A41" s="767"/>
      <c r="B41" s="767"/>
      <c r="C41" s="767" t="s">
        <v>381</v>
      </c>
      <c r="D41" s="767"/>
      <c r="E41" s="767" t="s">
        <v>368</v>
      </c>
      <c r="F41" s="768" t="s">
        <v>382</v>
      </c>
      <c r="G41" s="770" t="s">
        <v>296</v>
      </c>
    </row>
    <row r="42" spans="1:7" ht="21.9" customHeight="1" x14ac:dyDescent="0.3">
      <c r="A42" s="767"/>
      <c r="B42" s="767"/>
      <c r="C42" s="767" t="s">
        <v>384</v>
      </c>
      <c r="D42" s="767"/>
      <c r="E42" s="768" t="s">
        <v>369</v>
      </c>
      <c r="F42" s="767" t="s">
        <v>370</v>
      </c>
      <c r="G42" s="770" t="s">
        <v>275</v>
      </c>
    </row>
    <row r="43" spans="1:7" ht="21.9" customHeight="1" x14ac:dyDescent="0.3">
      <c r="A43" s="767" t="s">
        <v>265</v>
      </c>
      <c r="B43" s="771"/>
      <c r="C43" s="767" t="s">
        <v>378</v>
      </c>
      <c r="D43" s="767"/>
      <c r="E43" s="768" t="s">
        <v>371</v>
      </c>
      <c r="F43" s="767" t="s">
        <v>372</v>
      </c>
      <c r="G43" s="770" t="s">
        <v>201</v>
      </c>
    </row>
    <row r="44" spans="1:7" ht="21.9" customHeight="1" x14ac:dyDescent="0.3">
      <c r="A44" s="767"/>
      <c r="B44" s="771"/>
      <c r="C44" s="767" t="s">
        <v>378</v>
      </c>
      <c r="D44" s="767"/>
      <c r="E44" s="767" t="s">
        <v>372</v>
      </c>
      <c r="F44" s="768" t="s">
        <v>377</v>
      </c>
      <c r="G44" s="770" t="s">
        <v>201</v>
      </c>
    </row>
    <row r="45" spans="1:7" ht="21.9" customHeight="1" x14ac:dyDescent="0.3">
      <c r="A45" s="767"/>
      <c r="B45" s="771"/>
      <c r="C45" s="767" t="s">
        <v>378</v>
      </c>
      <c r="D45" s="768"/>
      <c r="E45" s="767" t="s">
        <v>377</v>
      </c>
      <c r="F45" s="768" t="s">
        <v>371</v>
      </c>
      <c r="G45" s="770" t="s">
        <v>283</v>
      </c>
    </row>
    <row r="46" spans="1:7" ht="21.9" customHeight="1" x14ac:dyDescent="0.3">
      <c r="A46" s="767"/>
      <c r="B46" s="767"/>
      <c r="C46" s="767" t="s">
        <v>379</v>
      </c>
      <c r="D46" s="768"/>
      <c r="E46" s="767" t="s">
        <v>380</v>
      </c>
      <c r="F46" s="768" t="s">
        <v>366</v>
      </c>
      <c r="G46" s="770" t="s">
        <v>296</v>
      </c>
    </row>
    <row r="47" spans="1:7" ht="21.9" customHeight="1" x14ac:dyDescent="0.3">
      <c r="A47" s="767"/>
      <c r="B47" s="767"/>
      <c r="C47" s="767" t="s">
        <v>379</v>
      </c>
      <c r="D47" s="767"/>
      <c r="E47" s="767" t="s">
        <v>380</v>
      </c>
      <c r="F47" s="768" t="s">
        <v>367</v>
      </c>
      <c r="G47" s="770" t="s">
        <v>201</v>
      </c>
    </row>
    <row r="48" spans="1:7" ht="21.9" customHeight="1" x14ac:dyDescent="0.3">
      <c r="A48" s="767"/>
      <c r="B48" s="767"/>
      <c r="C48" s="767" t="s">
        <v>381</v>
      </c>
      <c r="D48" s="767"/>
      <c r="E48" s="768" t="s">
        <v>368</v>
      </c>
      <c r="F48" s="767" t="s">
        <v>383</v>
      </c>
      <c r="G48" s="770" t="s">
        <v>296</v>
      </c>
    </row>
    <row r="49" spans="1:7" ht="21.9" customHeight="1" x14ac:dyDescent="0.3">
      <c r="A49" s="767"/>
      <c r="B49" s="767"/>
      <c r="C49" s="767" t="s">
        <v>381</v>
      </c>
      <c r="D49" s="767"/>
      <c r="E49" s="768" t="s">
        <v>382</v>
      </c>
      <c r="F49" s="767" t="s">
        <v>383</v>
      </c>
      <c r="G49" s="770" t="s">
        <v>278</v>
      </c>
    </row>
    <row r="50" spans="1:7" ht="21.9" customHeight="1" x14ac:dyDescent="0.3">
      <c r="A50" s="767"/>
      <c r="B50" s="767"/>
      <c r="C50" s="767" t="s">
        <v>384</v>
      </c>
      <c r="D50" s="767"/>
      <c r="E50" s="767" t="s">
        <v>369</v>
      </c>
      <c r="F50" s="768" t="s">
        <v>385</v>
      </c>
      <c r="G50" s="770"/>
    </row>
    <row r="51" spans="1:7" ht="21.9" customHeight="1" x14ac:dyDescent="0.3">
      <c r="A51" s="767"/>
      <c r="B51" s="767"/>
      <c r="C51" s="767" t="s">
        <v>384</v>
      </c>
      <c r="D51" s="767"/>
      <c r="E51" s="767" t="s">
        <v>370</v>
      </c>
      <c r="F51" s="768" t="s">
        <v>385</v>
      </c>
      <c r="G51" s="770" t="s">
        <v>273</v>
      </c>
    </row>
    <row r="52" spans="1:7" ht="21.9" customHeight="1" x14ac:dyDescent="0.3">
      <c r="A52" s="767" t="s">
        <v>392</v>
      </c>
      <c r="B52" s="767"/>
      <c r="C52" s="767" t="s">
        <v>353</v>
      </c>
      <c r="D52" s="767" t="s">
        <v>387</v>
      </c>
      <c r="E52" s="768" t="s">
        <v>355</v>
      </c>
      <c r="F52" s="767" t="s">
        <v>360</v>
      </c>
      <c r="G52" s="770"/>
    </row>
    <row r="53" spans="1:7" ht="21.9" customHeight="1" x14ac:dyDescent="0.3">
      <c r="A53" s="767"/>
      <c r="B53" s="767"/>
      <c r="C53" s="767"/>
      <c r="D53" s="767"/>
      <c r="E53" s="767"/>
      <c r="F53" s="767"/>
      <c r="G53" s="770"/>
    </row>
    <row r="54" spans="1:7" ht="21.9" customHeight="1" x14ac:dyDescent="0.3">
      <c r="A54" s="767"/>
      <c r="B54" s="767"/>
      <c r="C54" s="767"/>
      <c r="D54" s="767"/>
      <c r="E54" s="767"/>
      <c r="F54" s="767"/>
      <c r="G54" s="770"/>
    </row>
    <row r="55" spans="1:7" ht="21.9" customHeight="1" x14ac:dyDescent="0.3">
      <c r="A55" s="767"/>
      <c r="B55" s="771"/>
      <c r="C55" s="767"/>
      <c r="D55" s="767"/>
      <c r="F55" s="767"/>
      <c r="G55" s="770"/>
    </row>
    <row r="56" spans="1:7" ht="21.9" customHeight="1" x14ac:dyDescent="0.3">
      <c r="A56" s="767"/>
      <c r="B56" s="771"/>
      <c r="C56" s="767"/>
      <c r="D56" s="767"/>
      <c r="E56" s="767"/>
      <c r="F56" s="767"/>
      <c r="G56" s="770"/>
    </row>
    <row r="57" spans="1:7" ht="21.9" customHeight="1" x14ac:dyDescent="0.3">
      <c r="A57" s="767"/>
      <c r="B57" s="771"/>
      <c r="C57" s="767"/>
      <c r="D57" s="767"/>
      <c r="E57" s="767"/>
      <c r="F57" s="767"/>
      <c r="G57" s="770"/>
    </row>
    <row r="58" spans="1:7" ht="21.9" customHeight="1" x14ac:dyDescent="0.3">
      <c r="A58" s="767"/>
      <c r="B58" s="771"/>
      <c r="C58" s="767"/>
      <c r="D58" s="767"/>
      <c r="F58" s="767"/>
      <c r="G58" s="770"/>
    </row>
    <row r="59" spans="1:7" ht="21.9" customHeight="1" x14ac:dyDescent="0.3">
      <c r="A59" s="767"/>
      <c r="B59" s="771"/>
      <c r="C59" s="767"/>
      <c r="D59" s="767"/>
      <c r="E59" s="767"/>
      <c r="F59" s="767"/>
      <c r="G59" s="770"/>
    </row>
    <row r="60" spans="1:7" ht="21.9" customHeight="1" x14ac:dyDescent="0.3">
      <c r="A60" s="767"/>
      <c r="B60" s="771"/>
      <c r="C60" s="767"/>
      <c r="D60" s="767"/>
      <c r="E60" s="767"/>
      <c r="F60" s="767"/>
      <c r="G60" s="770"/>
    </row>
    <row r="61" spans="1:7" ht="21.9" customHeight="1" x14ac:dyDescent="0.3">
      <c r="A61" s="767"/>
      <c r="B61" s="771"/>
      <c r="C61" s="767"/>
      <c r="D61" s="767"/>
      <c r="E61" s="767"/>
      <c r="F61" s="767"/>
      <c r="G61" s="767"/>
    </row>
    <row r="62" spans="1:7" ht="21.9" customHeight="1" x14ac:dyDescent="0.3">
      <c r="B62" s="771"/>
      <c r="C62" s="767"/>
      <c r="D62" s="767"/>
      <c r="E62" s="767"/>
      <c r="F62" s="767"/>
      <c r="G62" s="767"/>
    </row>
    <row r="63" spans="1:7" ht="21.9" customHeight="1" x14ac:dyDescent="0.3">
      <c r="A63" s="767"/>
      <c r="B63" s="771"/>
      <c r="C63" s="767"/>
      <c r="D63" s="767"/>
      <c r="E63" s="767"/>
      <c r="F63" s="767"/>
      <c r="G63" s="767"/>
    </row>
    <row r="64" spans="1:7" ht="21.9" customHeight="1" x14ac:dyDescent="0.3">
      <c r="A64" s="767"/>
      <c r="B64" s="767"/>
      <c r="C64" s="767"/>
      <c r="D64" s="767"/>
      <c r="E64" s="767"/>
      <c r="F64" s="767"/>
      <c r="G64" s="767"/>
    </row>
    <row r="65" spans="1:7" ht="21.9" customHeight="1" x14ac:dyDescent="0.3">
      <c r="A65" s="767"/>
      <c r="B65" s="767"/>
      <c r="C65" s="767"/>
      <c r="D65" s="767"/>
      <c r="E65" s="767"/>
      <c r="F65" s="767"/>
      <c r="G65" s="767"/>
    </row>
    <row r="66" spans="1:7" ht="21.9" customHeight="1" x14ac:dyDescent="0.3">
      <c r="A66" s="767"/>
      <c r="B66" s="771"/>
      <c r="C66" s="767"/>
      <c r="D66" s="767"/>
      <c r="F66" s="767"/>
      <c r="G66" s="767"/>
    </row>
    <row r="67" spans="1:7" ht="21.9" customHeight="1" x14ac:dyDescent="0.3">
      <c r="A67" s="767"/>
      <c r="B67" s="771"/>
      <c r="C67" s="767"/>
      <c r="D67" s="767"/>
      <c r="E67" s="767"/>
      <c r="F67" s="767"/>
      <c r="G67" s="767"/>
    </row>
    <row r="68" spans="1:7" ht="21.9" customHeight="1" x14ac:dyDescent="0.3">
      <c r="B68" s="771"/>
      <c r="C68" s="767"/>
      <c r="D68" s="767"/>
      <c r="E68" s="767"/>
      <c r="F68" s="767"/>
      <c r="G68" s="767"/>
    </row>
    <row r="69" spans="1:7" x14ac:dyDescent="0.3">
      <c r="A69" s="767"/>
      <c r="B69" s="771"/>
      <c r="C69" s="767"/>
      <c r="D69" s="767"/>
      <c r="E69" s="767"/>
      <c r="F69" s="767"/>
      <c r="G69" s="767"/>
    </row>
    <row r="70" spans="1:7" x14ac:dyDescent="0.3">
      <c r="A70" s="767"/>
      <c r="B70" s="767"/>
      <c r="C70" s="767"/>
      <c r="D70" s="767"/>
      <c r="E70" s="767"/>
      <c r="F70" s="767"/>
      <c r="G70" s="767"/>
    </row>
    <row r="71" spans="1:7" x14ac:dyDescent="0.3">
      <c r="A71" s="767"/>
      <c r="B71" s="767"/>
      <c r="C71" s="767"/>
      <c r="D71" s="767"/>
      <c r="E71" s="767"/>
      <c r="F71" s="767"/>
      <c r="G71" s="767"/>
    </row>
    <row r="72" spans="1:7" x14ac:dyDescent="0.3">
      <c r="A72" s="767"/>
      <c r="B72" s="767"/>
      <c r="C72" s="767"/>
      <c r="D72" s="767"/>
      <c r="E72" s="767"/>
      <c r="F72" s="767"/>
      <c r="G72" s="767"/>
    </row>
    <row r="73" spans="1:7" x14ac:dyDescent="0.3">
      <c r="A73" s="767"/>
      <c r="B73" s="767"/>
      <c r="C73" s="767"/>
      <c r="D73" s="767"/>
      <c r="E73" s="767"/>
      <c r="F73" s="767"/>
      <c r="G73" s="767"/>
    </row>
  </sheetData>
  <mergeCells count="3">
    <mergeCell ref="A1:G1"/>
    <mergeCell ref="A2:G2"/>
    <mergeCell ref="A3:G3"/>
  </mergeCells>
  <conditionalFormatting sqref="E19">
    <cfRule type="expression" dxfId="192" priority="3" stopIfTrue="1">
      <formula>$Q12&gt;=1</formula>
    </cfRule>
  </conditionalFormatting>
  <conditionalFormatting sqref="E23">
    <cfRule type="expression" dxfId="191" priority="2" stopIfTrue="1">
      <formula>$Q16&gt;=1</formula>
    </cfRule>
  </conditionalFormatting>
  <conditionalFormatting sqref="F5">
    <cfRule type="expression" dxfId="190" priority="4" stopIfTrue="1">
      <formula>$Q6&gt;=1</formula>
    </cfRule>
  </conditionalFormatting>
  <conditionalFormatting sqref="F34">
    <cfRule type="expression" dxfId="189" priority="1" stopIfTrue="1">
      <formula>$Q27&gt;=1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A7D53-C9CC-4287-9D09-3FC00367221A}">
  <dimension ref="A1:G66"/>
  <sheetViews>
    <sheetView topLeftCell="A12" workbookViewId="0">
      <selection activeCell="G25" sqref="G25"/>
    </sheetView>
  </sheetViews>
  <sheetFormatPr defaultRowHeight="14.4" x14ac:dyDescent="0.3"/>
  <cols>
    <col min="1" max="1" width="5.6640625" style="776" customWidth="1"/>
    <col min="2" max="2" width="6.5546875" style="776" customWidth="1"/>
    <col min="3" max="3" width="8.5546875" style="776" customWidth="1"/>
    <col min="4" max="4" width="5.88671875" style="776" bestFit="1" customWidth="1"/>
    <col min="5" max="6" width="22.109375" style="776" customWidth="1"/>
    <col min="7" max="7" width="12" style="776" customWidth="1"/>
    <col min="8" max="256" width="8.88671875" style="765"/>
    <col min="257" max="257" width="5.6640625" style="765" customWidth="1"/>
    <col min="258" max="258" width="6.5546875" style="765" customWidth="1"/>
    <col min="259" max="259" width="8.5546875" style="765" customWidth="1"/>
    <col min="260" max="260" width="5.6640625" style="765" customWidth="1"/>
    <col min="261" max="262" width="22.109375" style="765" customWidth="1"/>
    <col min="263" max="263" width="12" style="765" customWidth="1"/>
    <col min="264" max="512" width="8.88671875" style="765"/>
    <col min="513" max="513" width="5.6640625" style="765" customWidth="1"/>
    <col min="514" max="514" width="6.5546875" style="765" customWidth="1"/>
    <col min="515" max="515" width="8.5546875" style="765" customWidth="1"/>
    <col min="516" max="516" width="5.6640625" style="765" customWidth="1"/>
    <col min="517" max="518" width="22.109375" style="765" customWidth="1"/>
    <col min="519" max="519" width="12" style="765" customWidth="1"/>
    <col min="520" max="768" width="8.88671875" style="765"/>
    <col min="769" max="769" width="5.6640625" style="765" customWidth="1"/>
    <col min="770" max="770" width="6.5546875" style="765" customWidth="1"/>
    <col min="771" max="771" width="8.5546875" style="765" customWidth="1"/>
    <col min="772" max="772" width="5.6640625" style="765" customWidth="1"/>
    <col min="773" max="774" width="22.109375" style="765" customWidth="1"/>
    <col min="775" max="775" width="12" style="765" customWidth="1"/>
    <col min="776" max="1024" width="8.88671875" style="765"/>
    <col min="1025" max="1025" width="5.6640625" style="765" customWidth="1"/>
    <col min="1026" max="1026" width="6.5546875" style="765" customWidth="1"/>
    <col min="1027" max="1027" width="8.5546875" style="765" customWidth="1"/>
    <col min="1028" max="1028" width="5.6640625" style="765" customWidth="1"/>
    <col min="1029" max="1030" width="22.109375" style="765" customWidth="1"/>
    <col min="1031" max="1031" width="12" style="765" customWidth="1"/>
    <col min="1032" max="1280" width="8.88671875" style="765"/>
    <col min="1281" max="1281" width="5.6640625" style="765" customWidth="1"/>
    <col min="1282" max="1282" width="6.5546875" style="765" customWidth="1"/>
    <col min="1283" max="1283" width="8.5546875" style="765" customWidth="1"/>
    <col min="1284" max="1284" width="5.6640625" style="765" customWidth="1"/>
    <col min="1285" max="1286" width="22.109375" style="765" customWidth="1"/>
    <col min="1287" max="1287" width="12" style="765" customWidth="1"/>
    <col min="1288" max="1536" width="8.88671875" style="765"/>
    <col min="1537" max="1537" width="5.6640625" style="765" customWidth="1"/>
    <col min="1538" max="1538" width="6.5546875" style="765" customWidth="1"/>
    <col min="1539" max="1539" width="8.5546875" style="765" customWidth="1"/>
    <col min="1540" max="1540" width="5.6640625" style="765" customWidth="1"/>
    <col min="1541" max="1542" width="22.109375" style="765" customWidth="1"/>
    <col min="1543" max="1543" width="12" style="765" customWidth="1"/>
    <col min="1544" max="1792" width="8.88671875" style="765"/>
    <col min="1793" max="1793" width="5.6640625" style="765" customWidth="1"/>
    <col min="1794" max="1794" width="6.5546875" style="765" customWidth="1"/>
    <col min="1795" max="1795" width="8.5546875" style="765" customWidth="1"/>
    <col min="1796" max="1796" width="5.6640625" style="765" customWidth="1"/>
    <col min="1797" max="1798" width="22.109375" style="765" customWidth="1"/>
    <col min="1799" max="1799" width="12" style="765" customWidth="1"/>
    <col min="1800" max="2048" width="8.88671875" style="765"/>
    <col min="2049" max="2049" width="5.6640625" style="765" customWidth="1"/>
    <col min="2050" max="2050" width="6.5546875" style="765" customWidth="1"/>
    <col min="2051" max="2051" width="8.5546875" style="765" customWidth="1"/>
    <col min="2052" max="2052" width="5.6640625" style="765" customWidth="1"/>
    <col min="2053" max="2054" width="22.109375" style="765" customWidth="1"/>
    <col min="2055" max="2055" width="12" style="765" customWidth="1"/>
    <col min="2056" max="2304" width="8.88671875" style="765"/>
    <col min="2305" max="2305" width="5.6640625" style="765" customWidth="1"/>
    <col min="2306" max="2306" width="6.5546875" style="765" customWidth="1"/>
    <col min="2307" max="2307" width="8.5546875" style="765" customWidth="1"/>
    <col min="2308" max="2308" width="5.6640625" style="765" customWidth="1"/>
    <col min="2309" max="2310" width="22.109375" style="765" customWidth="1"/>
    <col min="2311" max="2311" width="12" style="765" customWidth="1"/>
    <col min="2312" max="2560" width="8.88671875" style="765"/>
    <col min="2561" max="2561" width="5.6640625" style="765" customWidth="1"/>
    <col min="2562" max="2562" width="6.5546875" style="765" customWidth="1"/>
    <col min="2563" max="2563" width="8.5546875" style="765" customWidth="1"/>
    <col min="2564" max="2564" width="5.6640625" style="765" customWidth="1"/>
    <col min="2565" max="2566" width="22.109375" style="765" customWidth="1"/>
    <col min="2567" max="2567" width="12" style="765" customWidth="1"/>
    <col min="2568" max="2816" width="8.88671875" style="765"/>
    <col min="2817" max="2817" width="5.6640625" style="765" customWidth="1"/>
    <col min="2818" max="2818" width="6.5546875" style="765" customWidth="1"/>
    <col min="2819" max="2819" width="8.5546875" style="765" customWidth="1"/>
    <col min="2820" max="2820" width="5.6640625" style="765" customWidth="1"/>
    <col min="2821" max="2822" width="22.109375" style="765" customWidth="1"/>
    <col min="2823" max="2823" width="12" style="765" customWidth="1"/>
    <col min="2824" max="3072" width="8.88671875" style="765"/>
    <col min="3073" max="3073" width="5.6640625" style="765" customWidth="1"/>
    <col min="3074" max="3074" width="6.5546875" style="765" customWidth="1"/>
    <col min="3075" max="3075" width="8.5546875" style="765" customWidth="1"/>
    <col min="3076" max="3076" width="5.6640625" style="765" customWidth="1"/>
    <col min="3077" max="3078" width="22.109375" style="765" customWidth="1"/>
    <col min="3079" max="3079" width="12" style="765" customWidth="1"/>
    <col min="3080" max="3328" width="8.88671875" style="765"/>
    <col min="3329" max="3329" width="5.6640625" style="765" customWidth="1"/>
    <col min="3330" max="3330" width="6.5546875" style="765" customWidth="1"/>
    <col min="3331" max="3331" width="8.5546875" style="765" customWidth="1"/>
    <col min="3332" max="3332" width="5.6640625" style="765" customWidth="1"/>
    <col min="3333" max="3334" width="22.109375" style="765" customWidth="1"/>
    <col min="3335" max="3335" width="12" style="765" customWidth="1"/>
    <col min="3336" max="3584" width="8.88671875" style="765"/>
    <col min="3585" max="3585" width="5.6640625" style="765" customWidth="1"/>
    <col min="3586" max="3586" width="6.5546875" style="765" customWidth="1"/>
    <col min="3587" max="3587" width="8.5546875" style="765" customWidth="1"/>
    <col min="3588" max="3588" width="5.6640625" style="765" customWidth="1"/>
    <col min="3589" max="3590" width="22.109375" style="765" customWidth="1"/>
    <col min="3591" max="3591" width="12" style="765" customWidth="1"/>
    <col min="3592" max="3840" width="8.88671875" style="765"/>
    <col min="3841" max="3841" width="5.6640625" style="765" customWidth="1"/>
    <col min="3842" max="3842" width="6.5546875" style="765" customWidth="1"/>
    <col min="3843" max="3843" width="8.5546875" style="765" customWidth="1"/>
    <col min="3844" max="3844" width="5.6640625" style="765" customWidth="1"/>
    <col min="3845" max="3846" width="22.109375" style="765" customWidth="1"/>
    <col min="3847" max="3847" width="12" style="765" customWidth="1"/>
    <col min="3848" max="4096" width="8.88671875" style="765"/>
    <col min="4097" max="4097" width="5.6640625" style="765" customWidth="1"/>
    <col min="4098" max="4098" width="6.5546875" style="765" customWidth="1"/>
    <col min="4099" max="4099" width="8.5546875" style="765" customWidth="1"/>
    <col min="4100" max="4100" width="5.6640625" style="765" customWidth="1"/>
    <col min="4101" max="4102" width="22.109375" style="765" customWidth="1"/>
    <col min="4103" max="4103" width="12" style="765" customWidth="1"/>
    <col min="4104" max="4352" width="8.88671875" style="765"/>
    <col min="4353" max="4353" width="5.6640625" style="765" customWidth="1"/>
    <col min="4354" max="4354" width="6.5546875" style="765" customWidth="1"/>
    <col min="4355" max="4355" width="8.5546875" style="765" customWidth="1"/>
    <col min="4356" max="4356" width="5.6640625" style="765" customWidth="1"/>
    <col min="4357" max="4358" width="22.109375" style="765" customWidth="1"/>
    <col min="4359" max="4359" width="12" style="765" customWidth="1"/>
    <col min="4360" max="4608" width="8.88671875" style="765"/>
    <col min="4609" max="4609" width="5.6640625" style="765" customWidth="1"/>
    <col min="4610" max="4610" width="6.5546875" style="765" customWidth="1"/>
    <col min="4611" max="4611" width="8.5546875" style="765" customWidth="1"/>
    <col min="4612" max="4612" width="5.6640625" style="765" customWidth="1"/>
    <col min="4613" max="4614" width="22.109375" style="765" customWidth="1"/>
    <col min="4615" max="4615" width="12" style="765" customWidth="1"/>
    <col min="4616" max="4864" width="8.88671875" style="765"/>
    <col min="4865" max="4865" width="5.6640625" style="765" customWidth="1"/>
    <col min="4866" max="4866" width="6.5546875" style="765" customWidth="1"/>
    <col min="4867" max="4867" width="8.5546875" style="765" customWidth="1"/>
    <col min="4868" max="4868" width="5.6640625" style="765" customWidth="1"/>
    <col min="4869" max="4870" width="22.109375" style="765" customWidth="1"/>
    <col min="4871" max="4871" width="12" style="765" customWidth="1"/>
    <col min="4872" max="5120" width="8.88671875" style="765"/>
    <col min="5121" max="5121" width="5.6640625" style="765" customWidth="1"/>
    <col min="5122" max="5122" width="6.5546875" style="765" customWidth="1"/>
    <col min="5123" max="5123" width="8.5546875" style="765" customWidth="1"/>
    <col min="5124" max="5124" width="5.6640625" style="765" customWidth="1"/>
    <col min="5125" max="5126" width="22.109375" style="765" customWidth="1"/>
    <col min="5127" max="5127" width="12" style="765" customWidth="1"/>
    <col min="5128" max="5376" width="8.88671875" style="765"/>
    <col min="5377" max="5377" width="5.6640625" style="765" customWidth="1"/>
    <col min="5378" max="5378" width="6.5546875" style="765" customWidth="1"/>
    <col min="5379" max="5379" width="8.5546875" style="765" customWidth="1"/>
    <col min="5380" max="5380" width="5.6640625" style="765" customWidth="1"/>
    <col min="5381" max="5382" width="22.109375" style="765" customWidth="1"/>
    <col min="5383" max="5383" width="12" style="765" customWidth="1"/>
    <col min="5384" max="5632" width="8.88671875" style="765"/>
    <col min="5633" max="5633" width="5.6640625" style="765" customWidth="1"/>
    <col min="5634" max="5634" width="6.5546875" style="765" customWidth="1"/>
    <col min="5635" max="5635" width="8.5546875" style="765" customWidth="1"/>
    <col min="5636" max="5636" width="5.6640625" style="765" customWidth="1"/>
    <col min="5637" max="5638" width="22.109375" style="765" customWidth="1"/>
    <col min="5639" max="5639" width="12" style="765" customWidth="1"/>
    <col min="5640" max="5888" width="8.88671875" style="765"/>
    <col min="5889" max="5889" width="5.6640625" style="765" customWidth="1"/>
    <col min="5890" max="5890" width="6.5546875" style="765" customWidth="1"/>
    <col min="5891" max="5891" width="8.5546875" style="765" customWidth="1"/>
    <col min="5892" max="5892" width="5.6640625" style="765" customWidth="1"/>
    <col min="5893" max="5894" width="22.109375" style="765" customWidth="1"/>
    <col min="5895" max="5895" width="12" style="765" customWidth="1"/>
    <col min="5896" max="6144" width="8.88671875" style="765"/>
    <col min="6145" max="6145" width="5.6640625" style="765" customWidth="1"/>
    <col min="6146" max="6146" width="6.5546875" style="765" customWidth="1"/>
    <col min="6147" max="6147" width="8.5546875" style="765" customWidth="1"/>
    <col min="6148" max="6148" width="5.6640625" style="765" customWidth="1"/>
    <col min="6149" max="6150" width="22.109375" style="765" customWidth="1"/>
    <col min="6151" max="6151" width="12" style="765" customWidth="1"/>
    <col min="6152" max="6400" width="8.88671875" style="765"/>
    <col min="6401" max="6401" width="5.6640625" style="765" customWidth="1"/>
    <col min="6402" max="6402" width="6.5546875" style="765" customWidth="1"/>
    <col min="6403" max="6403" width="8.5546875" style="765" customWidth="1"/>
    <col min="6404" max="6404" width="5.6640625" style="765" customWidth="1"/>
    <col min="6405" max="6406" width="22.109375" style="765" customWidth="1"/>
    <col min="6407" max="6407" width="12" style="765" customWidth="1"/>
    <col min="6408" max="6656" width="8.88671875" style="765"/>
    <col min="6657" max="6657" width="5.6640625" style="765" customWidth="1"/>
    <col min="6658" max="6658" width="6.5546875" style="765" customWidth="1"/>
    <col min="6659" max="6659" width="8.5546875" style="765" customWidth="1"/>
    <col min="6660" max="6660" width="5.6640625" style="765" customWidth="1"/>
    <col min="6661" max="6662" width="22.109375" style="765" customWidth="1"/>
    <col min="6663" max="6663" width="12" style="765" customWidth="1"/>
    <col min="6664" max="6912" width="8.88671875" style="765"/>
    <col min="6913" max="6913" width="5.6640625" style="765" customWidth="1"/>
    <col min="6914" max="6914" width="6.5546875" style="765" customWidth="1"/>
    <col min="6915" max="6915" width="8.5546875" style="765" customWidth="1"/>
    <col min="6916" max="6916" width="5.6640625" style="765" customWidth="1"/>
    <col min="6917" max="6918" width="22.109375" style="765" customWidth="1"/>
    <col min="6919" max="6919" width="12" style="765" customWidth="1"/>
    <col min="6920" max="7168" width="8.88671875" style="765"/>
    <col min="7169" max="7169" width="5.6640625" style="765" customWidth="1"/>
    <col min="7170" max="7170" width="6.5546875" style="765" customWidth="1"/>
    <col min="7171" max="7171" width="8.5546875" style="765" customWidth="1"/>
    <col min="7172" max="7172" width="5.6640625" style="765" customWidth="1"/>
    <col min="7173" max="7174" width="22.109375" style="765" customWidth="1"/>
    <col min="7175" max="7175" width="12" style="765" customWidth="1"/>
    <col min="7176" max="7424" width="8.88671875" style="765"/>
    <col min="7425" max="7425" width="5.6640625" style="765" customWidth="1"/>
    <col min="7426" max="7426" width="6.5546875" style="765" customWidth="1"/>
    <col min="7427" max="7427" width="8.5546875" style="765" customWidth="1"/>
    <col min="7428" max="7428" width="5.6640625" style="765" customWidth="1"/>
    <col min="7429" max="7430" width="22.109375" style="765" customWidth="1"/>
    <col min="7431" max="7431" width="12" style="765" customWidth="1"/>
    <col min="7432" max="7680" width="8.88671875" style="765"/>
    <col min="7681" max="7681" width="5.6640625" style="765" customWidth="1"/>
    <col min="7682" max="7682" width="6.5546875" style="765" customWidth="1"/>
    <col min="7683" max="7683" width="8.5546875" style="765" customWidth="1"/>
    <col min="7684" max="7684" width="5.6640625" style="765" customWidth="1"/>
    <col min="7685" max="7686" width="22.109375" style="765" customWidth="1"/>
    <col min="7687" max="7687" width="12" style="765" customWidth="1"/>
    <col min="7688" max="7936" width="8.88671875" style="765"/>
    <col min="7937" max="7937" width="5.6640625" style="765" customWidth="1"/>
    <col min="7938" max="7938" width="6.5546875" style="765" customWidth="1"/>
    <col min="7939" max="7939" width="8.5546875" style="765" customWidth="1"/>
    <col min="7940" max="7940" width="5.6640625" style="765" customWidth="1"/>
    <col min="7941" max="7942" width="22.109375" style="765" customWidth="1"/>
    <col min="7943" max="7943" width="12" style="765" customWidth="1"/>
    <col min="7944" max="8192" width="8.88671875" style="765"/>
    <col min="8193" max="8193" width="5.6640625" style="765" customWidth="1"/>
    <col min="8194" max="8194" width="6.5546875" style="765" customWidth="1"/>
    <col min="8195" max="8195" width="8.5546875" style="765" customWidth="1"/>
    <col min="8196" max="8196" width="5.6640625" style="765" customWidth="1"/>
    <col min="8197" max="8198" width="22.109375" style="765" customWidth="1"/>
    <col min="8199" max="8199" width="12" style="765" customWidth="1"/>
    <col min="8200" max="8448" width="8.88671875" style="765"/>
    <col min="8449" max="8449" width="5.6640625" style="765" customWidth="1"/>
    <col min="8450" max="8450" width="6.5546875" style="765" customWidth="1"/>
    <col min="8451" max="8451" width="8.5546875" style="765" customWidth="1"/>
    <col min="8452" max="8452" width="5.6640625" style="765" customWidth="1"/>
    <col min="8453" max="8454" width="22.109375" style="765" customWidth="1"/>
    <col min="8455" max="8455" width="12" style="765" customWidth="1"/>
    <col min="8456" max="8704" width="8.88671875" style="765"/>
    <col min="8705" max="8705" width="5.6640625" style="765" customWidth="1"/>
    <col min="8706" max="8706" width="6.5546875" style="765" customWidth="1"/>
    <col min="8707" max="8707" width="8.5546875" style="765" customWidth="1"/>
    <col min="8708" max="8708" width="5.6640625" style="765" customWidth="1"/>
    <col min="8709" max="8710" width="22.109375" style="765" customWidth="1"/>
    <col min="8711" max="8711" width="12" style="765" customWidth="1"/>
    <col min="8712" max="8960" width="8.88671875" style="765"/>
    <col min="8961" max="8961" width="5.6640625" style="765" customWidth="1"/>
    <col min="8962" max="8962" width="6.5546875" style="765" customWidth="1"/>
    <col min="8963" max="8963" width="8.5546875" style="765" customWidth="1"/>
    <col min="8964" max="8964" width="5.6640625" style="765" customWidth="1"/>
    <col min="8965" max="8966" width="22.109375" style="765" customWidth="1"/>
    <col min="8967" max="8967" width="12" style="765" customWidth="1"/>
    <col min="8968" max="9216" width="8.88671875" style="765"/>
    <col min="9217" max="9217" width="5.6640625" style="765" customWidth="1"/>
    <col min="9218" max="9218" width="6.5546875" style="765" customWidth="1"/>
    <col min="9219" max="9219" width="8.5546875" style="765" customWidth="1"/>
    <col min="9220" max="9220" width="5.6640625" style="765" customWidth="1"/>
    <col min="9221" max="9222" width="22.109375" style="765" customWidth="1"/>
    <col min="9223" max="9223" width="12" style="765" customWidth="1"/>
    <col min="9224" max="9472" width="8.88671875" style="765"/>
    <col min="9473" max="9473" width="5.6640625" style="765" customWidth="1"/>
    <col min="9474" max="9474" width="6.5546875" style="765" customWidth="1"/>
    <col min="9475" max="9475" width="8.5546875" style="765" customWidth="1"/>
    <col min="9476" max="9476" width="5.6640625" style="765" customWidth="1"/>
    <col min="9477" max="9478" width="22.109375" style="765" customWidth="1"/>
    <col min="9479" max="9479" width="12" style="765" customWidth="1"/>
    <col min="9480" max="9728" width="8.88671875" style="765"/>
    <col min="9729" max="9729" width="5.6640625" style="765" customWidth="1"/>
    <col min="9730" max="9730" width="6.5546875" style="765" customWidth="1"/>
    <col min="9731" max="9731" width="8.5546875" style="765" customWidth="1"/>
    <col min="9732" max="9732" width="5.6640625" style="765" customWidth="1"/>
    <col min="9733" max="9734" width="22.109375" style="765" customWidth="1"/>
    <col min="9735" max="9735" width="12" style="765" customWidth="1"/>
    <col min="9736" max="9984" width="8.88671875" style="765"/>
    <col min="9985" max="9985" width="5.6640625" style="765" customWidth="1"/>
    <col min="9986" max="9986" width="6.5546875" style="765" customWidth="1"/>
    <col min="9987" max="9987" width="8.5546875" style="765" customWidth="1"/>
    <col min="9988" max="9988" width="5.6640625" style="765" customWidth="1"/>
    <col min="9989" max="9990" width="22.109375" style="765" customWidth="1"/>
    <col min="9991" max="9991" width="12" style="765" customWidth="1"/>
    <col min="9992" max="10240" width="8.88671875" style="765"/>
    <col min="10241" max="10241" width="5.6640625" style="765" customWidth="1"/>
    <col min="10242" max="10242" width="6.5546875" style="765" customWidth="1"/>
    <col min="10243" max="10243" width="8.5546875" style="765" customWidth="1"/>
    <col min="10244" max="10244" width="5.6640625" style="765" customWidth="1"/>
    <col min="10245" max="10246" width="22.109375" style="765" customWidth="1"/>
    <col min="10247" max="10247" width="12" style="765" customWidth="1"/>
    <col min="10248" max="10496" width="8.88671875" style="765"/>
    <col min="10497" max="10497" width="5.6640625" style="765" customWidth="1"/>
    <col min="10498" max="10498" width="6.5546875" style="765" customWidth="1"/>
    <col min="10499" max="10499" width="8.5546875" style="765" customWidth="1"/>
    <col min="10500" max="10500" width="5.6640625" style="765" customWidth="1"/>
    <col min="10501" max="10502" width="22.109375" style="765" customWidth="1"/>
    <col min="10503" max="10503" width="12" style="765" customWidth="1"/>
    <col min="10504" max="10752" width="8.88671875" style="765"/>
    <col min="10753" max="10753" width="5.6640625" style="765" customWidth="1"/>
    <col min="10754" max="10754" width="6.5546875" style="765" customWidth="1"/>
    <col min="10755" max="10755" width="8.5546875" style="765" customWidth="1"/>
    <col min="10756" max="10756" width="5.6640625" style="765" customWidth="1"/>
    <col min="10757" max="10758" width="22.109375" style="765" customWidth="1"/>
    <col min="10759" max="10759" width="12" style="765" customWidth="1"/>
    <col min="10760" max="11008" width="8.88671875" style="765"/>
    <col min="11009" max="11009" width="5.6640625" style="765" customWidth="1"/>
    <col min="11010" max="11010" width="6.5546875" style="765" customWidth="1"/>
    <col min="11011" max="11011" width="8.5546875" style="765" customWidth="1"/>
    <col min="11012" max="11012" width="5.6640625" style="765" customWidth="1"/>
    <col min="11013" max="11014" width="22.109375" style="765" customWidth="1"/>
    <col min="11015" max="11015" width="12" style="765" customWidth="1"/>
    <col min="11016" max="11264" width="8.88671875" style="765"/>
    <col min="11265" max="11265" width="5.6640625" style="765" customWidth="1"/>
    <col min="11266" max="11266" width="6.5546875" style="765" customWidth="1"/>
    <col min="11267" max="11267" width="8.5546875" style="765" customWidth="1"/>
    <col min="11268" max="11268" width="5.6640625" style="765" customWidth="1"/>
    <col min="11269" max="11270" width="22.109375" style="765" customWidth="1"/>
    <col min="11271" max="11271" width="12" style="765" customWidth="1"/>
    <col min="11272" max="11520" width="8.88671875" style="765"/>
    <col min="11521" max="11521" width="5.6640625" style="765" customWidth="1"/>
    <col min="11522" max="11522" width="6.5546875" style="765" customWidth="1"/>
    <col min="11523" max="11523" width="8.5546875" style="765" customWidth="1"/>
    <col min="11524" max="11524" width="5.6640625" style="765" customWidth="1"/>
    <col min="11525" max="11526" width="22.109375" style="765" customWidth="1"/>
    <col min="11527" max="11527" width="12" style="765" customWidth="1"/>
    <col min="11528" max="11776" width="8.88671875" style="765"/>
    <col min="11777" max="11777" width="5.6640625" style="765" customWidth="1"/>
    <col min="11778" max="11778" width="6.5546875" style="765" customWidth="1"/>
    <col min="11779" max="11779" width="8.5546875" style="765" customWidth="1"/>
    <col min="11780" max="11780" width="5.6640625" style="765" customWidth="1"/>
    <col min="11781" max="11782" width="22.109375" style="765" customWidth="1"/>
    <col min="11783" max="11783" width="12" style="765" customWidth="1"/>
    <col min="11784" max="12032" width="8.88671875" style="765"/>
    <col min="12033" max="12033" width="5.6640625" style="765" customWidth="1"/>
    <col min="12034" max="12034" width="6.5546875" style="765" customWidth="1"/>
    <col min="12035" max="12035" width="8.5546875" style="765" customWidth="1"/>
    <col min="12036" max="12036" width="5.6640625" style="765" customWidth="1"/>
    <col min="12037" max="12038" width="22.109375" style="765" customWidth="1"/>
    <col min="12039" max="12039" width="12" style="765" customWidth="1"/>
    <col min="12040" max="12288" width="8.88671875" style="765"/>
    <col min="12289" max="12289" width="5.6640625" style="765" customWidth="1"/>
    <col min="12290" max="12290" width="6.5546875" style="765" customWidth="1"/>
    <col min="12291" max="12291" width="8.5546875" style="765" customWidth="1"/>
    <col min="12292" max="12292" width="5.6640625" style="765" customWidth="1"/>
    <col min="12293" max="12294" width="22.109375" style="765" customWidth="1"/>
    <col min="12295" max="12295" width="12" style="765" customWidth="1"/>
    <col min="12296" max="12544" width="8.88671875" style="765"/>
    <col min="12545" max="12545" width="5.6640625" style="765" customWidth="1"/>
    <col min="12546" max="12546" width="6.5546875" style="765" customWidth="1"/>
    <col min="12547" max="12547" width="8.5546875" style="765" customWidth="1"/>
    <col min="12548" max="12548" width="5.6640625" style="765" customWidth="1"/>
    <col min="12549" max="12550" width="22.109375" style="765" customWidth="1"/>
    <col min="12551" max="12551" width="12" style="765" customWidth="1"/>
    <col min="12552" max="12800" width="8.88671875" style="765"/>
    <col min="12801" max="12801" width="5.6640625" style="765" customWidth="1"/>
    <col min="12802" max="12802" width="6.5546875" style="765" customWidth="1"/>
    <col min="12803" max="12803" width="8.5546875" style="765" customWidth="1"/>
    <col min="12804" max="12804" width="5.6640625" style="765" customWidth="1"/>
    <col min="12805" max="12806" width="22.109375" style="765" customWidth="1"/>
    <col min="12807" max="12807" width="12" style="765" customWidth="1"/>
    <col min="12808" max="13056" width="8.88671875" style="765"/>
    <col min="13057" max="13057" width="5.6640625" style="765" customWidth="1"/>
    <col min="13058" max="13058" width="6.5546875" style="765" customWidth="1"/>
    <col min="13059" max="13059" width="8.5546875" style="765" customWidth="1"/>
    <col min="13060" max="13060" width="5.6640625" style="765" customWidth="1"/>
    <col min="13061" max="13062" width="22.109375" style="765" customWidth="1"/>
    <col min="13063" max="13063" width="12" style="765" customWidth="1"/>
    <col min="13064" max="13312" width="8.88671875" style="765"/>
    <col min="13313" max="13313" width="5.6640625" style="765" customWidth="1"/>
    <col min="13314" max="13314" width="6.5546875" style="765" customWidth="1"/>
    <col min="13315" max="13315" width="8.5546875" style="765" customWidth="1"/>
    <col min="13316" max="13316" width="5.6640625" style="765" customWidth="1"/>
    <col min="13317" max="13318" width="22.109375" style="765" customWidth="1"/>
    <col min="13319" max="13319" width="12" style="765" customWidth="1"/>
    <col min="13320" max="13568" width="8.88671875" style="765"/>
    <col min="13569" max="13569" width="5.6640625" style="765" customWidth="1"/>
    <col min="13570" max="13570" width="6.5546875" style="765" customWidth="1"/>
    <col min="13571" max="13571" width="8.5546875" style="765" customWidth="1"/>
    <col min="13572" max="13572" width="5.6640625" style="765" customWidth="1"/>
    <col min="13573" max="13574" width="22.109375" style="765" customWidth="1"/>
    <col min="13575" max="13575" width="12" style="765" customWidth="1"/>
    <col min="13576" max="13824" width="8.88671875" style="765"/>
    <col min="13825" max="13825" width="5.6640625" style="765" customWidth="1"/>
    <col min="13826" max="13826" width="6.5546875" style="765" customWidth="1"/>
    <col min="13827" max="13827" width="8.5546875" style="765" customWidth="1"/>
    <col min="13828" max="13828" width="5.6640625" style="765" customWidth="1"/>
    <col min="13829" max="13830" width="22.109375" style="765" customWidth="1"/>
    <col min="13831" max="13831" width="12" style="765" customWidth="1"/>
    <col min="13832" max="14080" width="8.88671875" style="765"/>
    <col min="14081" max="14081" width="5.6640625" style="765" customWidth="1"/>
    <col min="14082" max="14082" width="6.5546875" style="765" customWidth="1"/>
    <col min="14083" max="14083" width="8.5546875" style="765" customWidth="1"/>
    <col min="14084" max="14084" width="5.6640625" style="765" customWidth="1"/>
    <col min="14085" max="14086" width="22.109375" style="765" customWidth="1"/>
    <col min="14087" max="14087" width="12" style="765" customWidth="1"/>
    <col min="14088" max="14336" width="8.88671875" style="765"/>
    <col min="14337" max="14337" width="5.6640625" style="765" customWidth="1"/>
    <col min="14338" max="14338" width="6.5546875" style="765" customWidth="1"/>
    <col min="14339" max="14339" width="8.5546875" style="765" customWidth="1"/>
    <col min="14340" max="14340" width="5.6640625" style="765" customWidth="1"/>
    <col min="14341" max="14342" width="22.109375" style="765" customWidth="1"/>
    <col min="14343" max="14343" width="12" style="765" customWidth="1"/>
    <col min="14344" max="14592" width="8.88671875" style="765"/>
    <col min="14593" max="14593" width="5.6640625" style="765" customWidth="1"/>
    <col min="14594" max="14594" width="6.5546875" style="765" customWidth="1"/>
    <col min="14595" max="14595" width="8.5546875" style="765" customWidth="1"/>
    <col min="14596" max="14596" width="5.6640625" style="765" customWidth="1"/>
    <col min="14597" max="14598" width="22.109375" style="765" customWidth="1"/>
    <col min="14599" max="14599" width="12" style="765" customWidth="1"/>
    <col min="14600" max="14848" width="8.88671875" style="765"/>
    <col min="14849" max="14849" width="5.6640625" style="765" customWidth="1"/>
    <col min="14850" max="14850" width="6.5546875" style="765" customWidth="1"/>
    <col min="14851" max="14851" width="8.5546875" style="765" customWidth="1"/>
    <col min="14852" max="14852" width="5.6640625" style="765" customWidth="1"/>
    <col min="14853" max="14854" width="22.109375" style="765" customWidth="1"/>
    <col min="14855" max="14855" width="12" style="765" customWidth="1"/>
    <col min="14856" max="15104" width="8.88671875" style="765"/>
    <col min="15105" max="15105" width="5.6640625" style="765" customWidth="1"/>
    <col min="15106" max="15106" width="6.5546875" style="765" customWidth="1"/>
    <col min="15107" max="15107" width="8.5546875" style="765" customWidth="1"/>
    <col min="15108" max="15108" width="5.6640625" style="765" customWidth="1"/>
    <col min="15109" max="15110" width="22.109375" style="765" customWidth="1"/>
    <col min="15111" max="15111" width="12" style="765" customWidth="1"/>
    <col min="15112" max="15360" width="8.88671875" style="765"/>
    <col min="15361" max="15361" width="5.6640625" style="765" customWidth="1"/>
    <col min="15362" max="15362" width="6.5546875" style="765" customWidth="1"/>
    <col min="15363" max="15363" width="8.5546875" style="765" customWidth="1"/>
    <col min="15364" max="15364" width="5.6640625" style="765" customWidth="1"/>
    <col min="15365" max="15366" width="22.109375" style="765" customWidth="1"/>
    <col min="15367" max="15367" width="12" style="765" customWidth="1"/>
    <col min="15368" max="15616" width="8.88671875" style="765"/>
    <col min="15617" max="15617" width="5.6640625" style="765" customWidth="1"/>
    <col min="15618" max="15618" width="6.5546875" style="765" customWidth="1"/>
    <col min="15619" max="15619" width="8.5546875" style="765" customWidth="1"/>
    <col min="15620" max="15620" width="5.6640625" style="765" customWidth="1"/>
    <col min="15621" max="15622" width="22.109375" style="765" customWidth="1"/>
    <col min="15623" max="15623" width="12" style="765" customWidth="1"/>
    <col min="15624" max="15872" width="8.88671875" style="765"/>
    <col min="15873" max="15873" width="5.6640625" style="765" customWidth="1"/>
    <col min="15874" max="15874" width="6.5546875" style="765" customWidth="1"/>
    <col min="15875" max="15875" width="8.5546875" style="765" customWidth="1"/>
    <col min="15876" max="15876" width="5.6640625" style="765" customWidth="1"/>
    <col min="15877" max="15878" width="22.109375" style="765" customWidth="1"/>
    <col min="15879" max="15879" width="12" style="765" customWidth="1"/>
    <col min="15880" max="16128" width="8.88671875" style="765"/>
    <col min="16129" max="16129" width="5.6640625" style="765" customWidth="1"/>
    <col min="16130" max="16130" width="6.5546875" style="765" customWidth="1"/>
    <col min="16131" max="16131" width="8.5546875" style="765" customWidth="1"/>
    <col min="16132" max="16132" width="5.6640625" style="765" customWidth="1"/>
    <col min="16133" max="16134" width="22.109375" style="765" customWidth="1"/>
    <col min="16135" max="16135" width="12" style="765" customWidth="1"/>
    <col min="16136" max="16384" width="8.88671875" style="765"/>
  </cols>
  <sheetData>
    <row r="1" spans="1:7" ht="45" customHeight="1" x14ac:dyDescent="0.3">
      <c r="A1" s="793" t="s">
        <v>373</v>
      </c>
      <c r="B1" s="794"/>
      <c r="C1" s="794"/>
      <c r="D1" s="794"/>
      <c r="E1" s="794"/>
      <c r="F1" s="794"/>
      <c r="G1" s="795"/>
    </row>
    <row r="2" spans="1:7" ht="46.5" customHeight="1" x14ac:dyDescent="0.3">
      <c r="A2" s="796" t="s">
        <v>259</v>
      </c>
      <c r="B2" s="797"/>
      <c r="C2" s="797"/>
      <c r="D2" s="797"/>
      <c r="E2" s="797"/>
      <c r="F2" s="797"/>
      <c r="G2" s="798"/>
    </row>
    <row r="3" spans="1:7" ht="0.75" customHeight="1" x14ac:dyDescent="0.3">
      <c r="A3" s="799"/>
      <c r="B3" s="800"/>
      <c r="C3" s="800"/>
      <c r="D3" s="800"/>
      <c r="E3" s="800"/>
      <c r="F3" s="800"/>
      <c r="G3" s="801"/>
    </row>
    <row r="4" spans="1:7" ht="48" customHeight="1" x14ac:dyDescent="0.3">
      <c r="A4" s="766" t="s">
        <v>260</v>
      </c>
      <c r="B4" s="766" t="s">
        <v>261</v>
      </c>
      <c r="C4" s="766" t="s">
        <v>262</v>
      </c>
      <c r="D4" s="766" t="s">
        <v>263</v>
      </c>
      <c r="E4" s="767"/>
      <c r="F4" s="767"/>
      <c r="G4" s="767" t="s">
        <v>264</v>
      </c>
    </row>
    <row r="5" spans="1:7" ht="21.9" customHeight="1" x14ac:dyDescent="0.3">
      <c r="A5" s="767" t="s">
        <v>386</v>
      </c>
      <c r="B5" s="769"/>
      <c r="C5" s="767" t="s">
        <v>123</v>
      </c>
      <c r="D5" s="767" t="s">
        <v>387</v>
      </c>
      <c r="E5" s="767" t="s">
        <v>295</v>
      </c>
      <c r="F5" s="768" t="s">
        <v>336</v>
      </c>
      <c r="G5" s="834" t="s">
        <v>287</v>
      </c>
    </row>
    <row r="6" spans="1:7" ht="21.9" customHeight="1" x14ac:dyDescent="0.3">
      <c r="A6" s="767"/>
      <c r="B6" s="771"/>
      <c r="C6" s="767"/>
      <c r="D6" s="767"/>
      <c r="E6" s="767"/>
      <c r="F6" s="767"/>
      <c r="G6" s="770"/>
    </row>
    <row r="7" spans="1:7" ht="21.9" customHeight="1" x14ac:dyDescent="0.3">
      <c r="A7" s="767" t="s">
        <v>399</v>
      </c>
      <c r="B7" s="771"/>
      <c r="C7" s="767" t="s">
        <v>125</v>
      </c>
      <c r="D7" s="767" t="s">
        <v>387</v>
      </c>
      <c r="E7" s="767" t="s">
        <v>322</v>
      </c>
      <c r="F7" s="768" t="s">
        <v>327</v>
      </c>
      <c r="G7" s="834" t="s">
        <v>287</v>
      </c>
    </row>
    <row r="8" spans="1:7" ht="21.9" customHeight="1" x14ac:dyDescent="0.3">
      <c r="A8" s="767" t="s">
        <v>399</v>
      </c>
      <c r="B8" s="771"/>
      <c r="C8" s="767" t="s">
        <v>397</v>
      </c>
      <c r="D8" s="767"/>
      <c r="E8" s="767" t="s">
        <v>351</v>
      </c>
      <c r="F8" s="768" t="s">
        <v>349</v>
      </c>
      <c r="G8" s="834" t="s">
        <v>296</v>
      </c>
    </row>
    <row r="9" spans="1:7" ht="21.9" customHeight="1" x14ac:dyDescent="0.3">
      <c r="A9" s="767"/>
      <c r="B9" s="771"/>
      <c r="C9" s="767" t="s">
        <v>365</v>
      </c>
      <c r="D9" s="767" t="s">
        <v>362</v>
      </c>
      <c r="E9" s="767" t="s">
        <v>382</v>
      </c>
      <c r="F9" s="768" t="s">
        <v>366</v>
      </c>
      <c r="G9" s="834" t="s">
        <v>296</v>
      </c>
    </row>
    <row r="10" spans="1:7" ht="21.9" customHeight="1" x14ac:dyDescent="0.3">
      <c r="A10" s="767"/>
      <c r="B10" s="771"/>
      <c r="C10" s="832" t="s">
        <v>441</v>
      </c>
      <c r="D10" s="767"/>
      <c r="E10" s="768" t="s">
        <v>434</v>
      </c>
      <c r="F10" s="767" t="s">
        <v>402</v>
      </c>
      <c r="G10" s="834" t="s">
        <v>269</v>
      </c>
    </row>
    <row r="11" spans="1:7" ht="21.9" customHeight="1" x14ac:dyDescent="0.3">
      <c r="A11" s="767"/>
      <c r="B11" s="771"/>
      <c r="C11" s="831" t="s">
        <v>440</v>
      </c>
      <c r="D11" s="767"/>
      <c r="E11" s="767" t="s">
        <v>435</v>
      </c>
      <c r="F11" s="768" t="s">
        <v>403</v>
      </c>
      <c r="G11" s="834" t="s">
        <v>296</v>
      </c>
    </row>
    <row r="12" spans="1:7" ht="21.9" customHeight="1" x14ac:dyDescent="0.3">
      <c r="A12" s="767"/>
      <c r="B12" s="773"/>
      <c r="C12" s="831"/>
      <c r="D12" s="767"/>
      <c r="E12" s="832"/>
      <c r="F12" s="767"/>
      <c r="G12" s="770"/>
    </row>
    <row r="13" spans="1:7" ht="21.9" customHeight="1" x14ac:dyDescent="0.3">
      <c r="A13" s="767" t="s">
        <v>401</v>
      </c>
      <c r="B13" s="771"/>
      <c r="C13" s="767" t="s">
        <v>365</v>
      </c>
      <c r="D13" s="767" t="s">
        <v>362</v>
      </c>
      <c r="E13" s="768" t="s">
        <v>385</v>
      </c>
      <c r="F13" s="767" t="s">
        <v>371</v>
      </c>
      <c r="G13" s="834" t="s">
        <v>319</v>
      </c>
    </row>
    <row r="14" spans="1:7" ht="21.9" customHeight="1" x14ac:dyDescent="0.3">
      <c r="A14" s="767"/>
      <c r="B14" s="771"/>
      <c r="C14" s="832" t="s">
        <v>440</v>
      </c>
      <c r="D14" s="767"/>
      <c r="E14" s="768" t="s">
        <v>439</v>
      </c>
      <c r="F14" s="833" t="s">
        <v>403</v>
      </c>
      <c r="G14" s="834" t="s">
        <v>267</v>
      </c>
    </row>
    <row r="15" spans="1:7" ht="21.9" customHeight="1" x14ac:dyDescent="0.3">
      <c r="A15" s="767"/>
      <c r="B15" s="771"/>
      <c r="C15" s="832" t="s">
        <v>440</v>
      </c>
      <c r="D15" s="767"/>
      <c r="E15" s="768" t="s">
        <v>439</v>
      </c>
      <c r="F15" s="767" t="s">
        <v>435</v>
      </c>
      <c r="G15" s="834" t="s">
        <v>319</v>
      </c>
    </row>
    <row r="16" spans="1:7" ht="21.9" customHeight="1" x14ac:dyDescent="0.3">
      <c r="A16" s="767"/>
      <c r="B16" s="771"/>
      <c r="C16" s="831" t="s">
        <v>441</v>
      </c>
      <c r="D16" s="767"/>
      <c r="E16" s="768" t="s">
        <v>442</v>
      </c>
      <c r="F16" s="767" t="s">
        <v>402</v>
      </c>
      <c r="G16" s="834" t="s">
        <v>269</v>
      </c>
    </row>
    <row r="17" spans="1:7" ht="21.9" customHeight="1" x14ac:dyDescent="0.3">
      <c r="A17" s="767"/>
      <c r="B17" s="771"/>
      <c r="C17" s="832" t="s">
        <v>441</v>
      </c>
      <c r="D17" s="767"/>
      <c r="E17" s="832" t="s">
        <v>442</v>
      </c>
      <c r="F17" s="935" t="s">
        <v>434</v>
      </c>
      <c r="G17" s="834" t="s">
        <v>275</v>
      </c>
    </row>
    <row r="18" spans="1:7" ht="21.9" customHeight="1" x14ac:dyDescent="0.3">
      <c r="A18" s="767"/>
      <c r="B18" s="771"/>
      <c r="C18" s="832" t="s">
        <v>443</v>
      </c>
      <c r="D18" s="767"/>
      <c r="E18" s="832" t="s">
        <v>444</v>
      </c>
      <c r="F18" s="768" t="s">
        <v>445</v>
      </c>
      <c r="G18" s="834" t="s">
        <v>287</v>
      </c>
    </row>
    <row r="19" spans="1:7" ht="21.9" customHeight="1" x14ac:dyDescent="0.3">
      <c r="A19" s="767"/>
      <c r="B19" s="771"/>
      <c r="C19" s="832" t="s">
        <v>443</v>
      </c>
      <c r="D19" s="767"/>
      <c r="E19" s="768" t="s">
        <v>446</v>
      </c>
      <c r="F19" s="832" t="s">
        <v>445</v>
      </c>
      <c r="G19" s="834" t="s">
        <v>275</v>
      </c>
    </row>
    <row r="20" spans="1:7" ht="21.9" customHeight="1" x14ac:dyDescent="0.3">
      <c r="A20" s="767"/>
      <c r="B20" s="773"/>
      <c r="C20" s="832" t="s">
        <v>443</v>
      </c>
      <c r="D20" s="767"/>
      <c r="E20" s="768" t="s">
        <v>446</v>
      </c>
      <c r="F20" s="832" t="s">
        <v>444</v>
      </c>
      <c r="G20" s="834" t="s">
        <v>273</v>
      </c>
    </row>
    <row r="21" spans="1:7" ht="21.9" customHeight="1" x14ac:dyDescent="0.3">
      <c r="A21" s="767" t="s">
        <v>400</v>
      </c>
      <c r="B21" s="771"/>
      <c r="C21" s="767" t="s">
        <v>124</v>
      </c>
      <c r="D21" s="767" t="s">
        <v>387</v>
      </c>
      <c r="E21" s="768" t="s">
        <v>308</v>
      </c>
      <c r="F21" s="767" t="s">
        <v>111</v>
      </c>
      <c r="G21" s="834" t="s">
        <v>201</v>
      </c>
    </row>
    <row r="22" spans="1:7" ht="21.9" customHeight="1" x14ac:dyDescent="0.3">
      <c r="A22" s="767"/>
      <c r="B22" s="771"/>
      <c r="C22" s="767" t="s">
        <v>365</v>
      </c>
      <c r="D22" s="767" t="s">
        <v>387</v>
      </c>
      <c r="E22" s="768" t="s">
        <v>385</v>
      </c>
      <c r="F22" s="832" t="s">
        <v>366</v>
      </c>
      <c r="G22" s="834" t="s">
        <v>269</v>
      </c>
    </row>
    <row r="23" spans="1:7" ht="21.9" customHeight="1" x14ac:dyDescent="0.3">
      <c r="A23" s="767"/>
      <c r="B23" s="771"/>
      <c r="C23" s="832" t="s">
        <v>398</v>
      </c>
      <c r="D23" s="832" t="s">
        <v>362</v>
      </c>
      <c r="E23" s="768" t="s">
        <v>439</v>
      </c>
      <c r="F23" s="832" t="s">
        <v>442</v>
      </c>
      <c r="G23" s="834" t="s">
        <v>283</v>
      </c>
    </row>
    <row r="24" spans="1:7" ht="21.9" customHeight="1" x14ac:dyDescent="0.3">
      <c r="A24" s="767"/>
      <c r="B24" s="771"/>
      <c r="C24" s="832" t="s">
        <v>398</v>
      </c>
      <c r="D24" s="832" t="s">
        <v>362</v>
      </c>
      <c r="E24" s="832" t="s">
        <v>446</v>
      </c>
      <c r="F24" s="935" t="s">
        <v>434</v>
      </c>
      <c r="G24" s="834" t="s">
        <v>283</v>
      </c>
    </row>
    <row r="25" spans="1:7" ht="21.9" customHeight="1" x14ac:dyDescent="0.3">
      <c r="A25" s="767"/>
      <c r="B25" s="771"/>
      <c r="C25" s="832" t="s">
        <v>398</v>
      </c>
      <c r="D25" s="832" t="s">
        <v>387</v>
      </c>
      <c r="E25" s="832" t="s">
        <v>439</v>
      </c>
      <c r="F25" s="833" t="s">
        <v>434</v>
      </c>
      <c r="G25" s="770"/>
    </row>
    <row r="26" spans="1:7" ht="21.9" customHeight="1" x14ac:dyDescent="0.3">
      <c r="A26" s="767"/>
      <c r="B26" s="771"/>
      <c r="C26" s="767"/>
      <c r="D26" s="767"/>
      <c r="E26" s="767"/>
      <c r="F26" s="767"/>
      <c r="G26" s="770"/>
    </row>
    <row r="27" spans="1:7" ht="21.9" customHeight="1" x14ac:dyDescent="0.3">
      <c r="A27" s="767"/>
      <c r="B27" s="771"/>
      <c r="C27" s="767"/>
      <c r="D27" s="767"/>
      <c r="E27" s="767"/>
      <c r="F27" s="767"/>
      <c r="G27" s="770"/>
    </row>
    <row r="28" spans="1:7" ht="21.9" customHeight="1" x14ac:dyDescent="0.3">
      <c r="A28" s="767"/>
      <c r="B28" s="771"/>
      <c r="C28" s="767"/>
      <c r="D28" s="767"/>
      <c r="E28" s="767"/>
      <c r="F28" s="767"/>
      <c r="G28" s="770"/>
    </row>
    <row r="29" spans="1:7" ht="21.9" customHeight="1" x14ac:dyDescent="0.3">
      <c r="A29" s="767"/>
      <c r="B29" s="771"/>
      <c r="C29" s="767"/>
      <c r="D29" s="767"/>
      <c r="E29" s="767"/>
      <c r="F29" s="767"/>
      <c r="G29" s="770"/>
    </row>
    <row r="30" spans="1:7" ht="21.9" customHeight="1" x14ac:dyDescent="0.3">
      <c r="A30" s="767"/>
      <c r="B30" s="771"/>
      <c r="C30" s="767"/>
      <c r="D30" s="767"/>
      <c r="E30" s="767"/>
      <c r="F30" s="767"/>
      <c r="G30" s="770"/>
    </row>
    <row r="31" spans="1:7" ht="21.9" customHeight="1" x14ac:dyDescent="0.3">
      <c r="A31" s="767"/>
      <c r="B31" s="771"/>
      <c r="C31" s="767"/>
      <c r="D31" s="767"/>
      <c r="E31" s="767"/>
      <c r="F31" s="767"/>
      <c r="G31" s="770"/>
    </row>
    <row r="32" spans="1:7" ht="21.9" customHeight="1" x14ac:dyDescent="0.3">
      <c r="A32" s="767"/>
      <c r="B32" s="771"/>
      <c r="C32" s="767"/>
      <c r="D32" s="767"/>
      <c r="E32" s="767"/>
      <c r="F32" s="767"/>
      <c r="G32" s="770"/>
    </row>
    <row r="33" spans="1:7" ht="21.9" customHeight="1" x14ac:dyDescent="0.3">
      <c r="A33" s="767"/>
      <c r="B33" s="771"/>
      <c r="C33" s="767"/>
      <c r="D33" s="767"/>
      <c r="E33" s="767"/>
      <c r="F33" s="767"/>
      <c r="G33" s="770"/>
    </row>
    <row r="34" spans="1:7" ht="21.9" customHeight="1" x14ac:dyDescent="0.3">
      <c r="A34" s="767"/>
      <c r="B34" s="771"/>
      <c r="C34" s="767"/>
      <c r="D34" s="767"/>
      <c r="E34" s="767"/>
      <c r="F34" s="767"/>
      <c r="G34" s="770"/>
    </row>
    <row r="35" spans="1:7" ht="21.9" customHeight="1" x14ac:dyDescent="0.3">
      <c r="A35" s="767"/>
      <c r="B35" s="771"/>
      <c r="C35" s="767"/>
      <c r="D35" s="767"/>
      <c r="E35" s="767"/>
      <c r="F35" s="767"/>
      <c r="G35" s="770"/>
    </row>
    <row r="36" spans="1:7" ht="21.9" customHeight="1" x14ac:dyDescent="0.3">
      <c r="A36" s="767"/>
      <c r="B36" s="771"/>
      <c r="C36" s="767"/>
      <c r="D36" s="767"/>
      <c r="E36" s="767"/>
      <c r="F36" s="767"/>
      <c r="G36" s="770"/>
    </row>
    <row r="37" spans="1:7" ht="21.9" customHeight="1" x14ac:dyDescent="0.3">
      <c r="A37" s="767"/>
      <c r="B37" s="771"/>
      <c r="C37" s="767"/>
      <c r="D37" s="767"/>
      <c r="E37" s="767"/>
      <c r="F37" s="767"/>
      <c r="G37" s="770"/>
    </row>
    <row r="38" spans="1:7" ht="21.9" customHeight="1" x14ac:dyDescent="0.3">
      <c r="A38" s="767"/>
      <c r="B38" s="771"/>
      <c r="C38" s="767"/>
      <c r="D38" s="767"/>
      <c r="E38" s="767"/>
      <c r="F38" s="767"/>
      <c r="G38" s="770"/>
    </row>
    <row r="39" spans="1:7" ht="21.9" customHeight="1" x14ac:dyDescent="0.3">
      <c r="A39" s="767"/>
      <c r="B39" s="771"/>
      <c r="C39" s="767"/>
      <c r="D39" s="767"/>
      <c r="E39" s="767"/>
      <c r="F39" s="767"/>
      <c r="G39" s="770"/>
    </row>
    <row r="40" spans="1:7" ht="21.9" customHeight="1" x14ac:dyDescent="0.3">
      <c r="A40" s="767"/>
      <c r="B40" s="771"/>
      <c r="C40" s="767"/>
      <c r="D40" s="767"/>
      <c r="E40" s="767"/>
      <c r="F40" s="767"/>
      <c r="G40" s="770"/>
    </row>
    <row r="41" spans="1:7" ht="21.9" customHeight="1" x14ac:dyDescent="0.3">
      <c r="A41" s="767"/>
      <c r="B41" s="771"/>
      <c r="C41" s="767"/>
      <c r="D41" s="767"/>
      <c r="E41" s="767"/>
      <c r="F41" s="767"/>
      <c r="G41" s="770"/>
    </row>
    <row r="42" spans="1:7" ht="21.9" customHeight="1" x14ac:dyDescent="0.3">
      <c r="A42" s="767"/>
      <c r="B42" s="767"/>
      <c r="C42" s="767"/>
      <c r="D42" s="767"/>
      <c r="E42" s="767"/>
      <c r="F42" s="767"/>
      <c r="G42" s="770"/>
    </row>
    <row r="43" spans="1:7" ht="21.9" customHeight="1" x14ac:dyDescent="0.3">
      <c r="A43" s="767"/>
      <c r="B43" s="767"/>
      <c r="C43" s="767"/>
      <c r="D43" s="767"/>
      <c r="E43" s="767"/>
      <c r="F43" s="767"/>
      <c r="G43" s="770"/>
    </row>
    <row r="44" spans="1:7" ht="21.9" customHeight="1" x14ac:dyDescent="0.3">
      <c r="A44" s="767"/>
      <c r="B44" s="767"/>
      <c r="C44" s="767"/>
      <c r="D44" s="767"/>
      <c r="E44" s="767"/>
      <c r="F44" s="767"/>
      <c r="G44" s="770"/>
    </row>
    <row r="45" spans="1:7" ht="21.9" customHeight="1" x14ac:dyDescent="0.3">
      <c r="A45" s="767"/>
      <c r="B45" s="767"/>
      <c r="C45" s="767"/>
      <c r="D45" s="767"/>
      <c r="E45" s="767"/>
      <c r="F45" s="767"/>
      <c r="G45" s="770"/>
    </row>
    <row r="46" spans="1:7" ht="21.9" customHeight="1" x14ac:dyDescent="0.3">
      <c r="A46" s="767"/>
      <c r="B46" s="767"/>
      <c r="C46" s="767"/>
      <c r="D46" s="767"/>
      <c r="E46" s="767"/>
      <c r="F46" s="767"/>
      <c r="G46" s="770"/>
    </row>
    <row r="47" spans="1:7" ht="21.9" customHeight="1" x14ac:dyDescent="0.3">
      <c r="A47" s="767"/>
      <c r="B47" s="767"/>
      <c r="C47" s="767"/>
      <c r="D47" s="767"/>
      <c r="E47" s="767"/>
      <c r="F47" s="767"/>
      <c r="G47" s="770"/>
    </row>
    <row r="48" spans="1:7" ht="21.9" customHeight="1" x14ac:dyDescent="0.3">
      <c r="A48" s="767"/>
      <c r="B48" s="767"/>
      <c r="C48" s="767"/>
      <c r="D48" s="767"/>
      <c r="E48" s="767"/>
      <c r="F48" s="767"/>
      <c r="G48" s="770"/>
    </row>
    <row r="49" spans="1:7" ht="21.9" customHeight="1" x14ac:dyDescent="0.3">
      <c r="A49" s="767"/>
      <c r="B49" s="767"/>
      <c r="C49" s="767"/>
      <c r="D49" s="767"/>
      <c r="E49" s="767"/>
      <c r="F49" s="767"/>
      <c r="G49" s="770"/>
    </row>
    <row r="50" spans="1:7" ht="21.9" customHeight="1" x14ac:dyDescent="0.3">
      <c r="A50" s="767"/>
      <c r="B50" s="767"/>
      <c r="C50" s="767"/>
      <c r="D50" s="767"/>
      <c r="E50" s="767"/>
      <c r="F50" s="767"/>
      <c r="G50" s="770"/>
    </row>
    <row r="51" spans="1:7" ht="21.9" customHeight="1" x14ac:dyDescent="0.3">
      <c r="A51" s="767"/>
      <c r="B51" s="767"/>
      <c r="C51" s="767"/>
      <c r="D51" s="767"/>
      <c r="E51" s="767"/>
      <c r="F51" s="767"/>
      <c r="G51" s="770"/>
    </row>
    <row r="52" spans="1:7" ht="21.9" customHeight="1" x14ac:dyDescent="0.3">
      <c r="A52" s="767"/>
      <c r="B52" s="767"/>
      <c r="C52" s="767"/>
      <c r="D52" s="767"/>
      <c r="E52" s="767"/>
      <c r="F52" s="767"/>
      <c r="G52" s="770"/>
    </row>
    <row r="53" spans="1:7" ht="21.9" customHeight="1" x14ac:dyDescent="0.3">
      <c r="A53" s="767"/>
      <c r="B53" s="767"/>
      <c r="C53" s="767"/>
      <c r="D53" s="767"/>
      <c r="E53" s="767"/>
      <c r="F53" s="767"/>
      <c r="G53" s="770"/>
    </row>
    <row r="54" spans="1:7" ht="21.9" customHeight="1" x14ac:dyDescent="0.3">
      <c r="A54" s="767"/>
      <c r="B54" s="767"/>
      <c r="C54" s="767"/>
      <c r="D54" s="767"/>
      <c r="E54" s="767"/>
      <c r="F54" s="767"/>
      <c r="G54" s="770"/>
    </row>
    <row r="55" spans="1:7" ht="21.9" customHeight="1" x14ac:dyDescent="0.3">
      <c r="A55" s="767"/>
      <c r="B55" s="767"/>
      <c r="C55" s="767"/>
      <c r="D55" s="767"/>
      <c r="E55" s="767"/>
      <c r="F55" s="767"/>
      <c r="G55" s="770"/>
    </row>
    <row r="56" spans="1:7" ht="21.9" customHeight="1" x14ac:dyDescent="0.3">
      <c r="A56" s="767"/>
      <c r="B56" s="767"/>
      <c r="C56" s="767"/>
      <c r="D56" s="767"/>
      <c r="E56" s="767"/>
      <c r="F56" s="767"/>
      <c r="G56" s="770"/>
    </row>
    <row r="57" spans="1:7" ht="21.9" customHeight="1" x14ac:dyDescent="0.3">
      <c r="A57" s="767"/>
      <c r="B57" s="767"/>
      <c r="C57" s="767"/>
      <c r="D57" s="767"/>
      <c r="E57" s="767"/>
      <c r="F57" s="767"/>
      <c r="G57" s="770"/>
    </row>
    <row r="58" spans="1:7" ht="21.9" customHeight="1" x14ac:dyDescent="0.3">
      <c r="A58" s="767"/>
      <c r="B58" s="767"/>
      <c r="C58" s="767"/>
      <c r="D58" s="767"/>
      <c r="E58" s="767"/>
      <c r="F58" s="767"/>
      <c r="G58" s="770"/>
    </row>
    <row r="59" spans="1:7" ht="21.9" customHeight="1" x14ac:dyDescent="0.3">
      <c r="A59" s="767"/>
      <c r="B59" s="767"/>
      <c r="C59" s="767"/>
      <c r="D59" s="767"/>
      <c r="E59" s="767"/>
      <c r="F59" s="767"/>
      <c r="G59" s="770"/>
    </row>
    <row r="60" spans="1:7" ht="21.9" customHeight="1" x14ac:dyDescent="0.3">
      <c r="A60" s="767"/>
      <c r="B60" s="767"/>
      <c r="C60" s="767"/>
      <c r="D60" s="767"/>
      <c r="E60" s="767"/>
      <c r="F60" s="767"/>
      <c r="G60" s="770"/>
    </row>
    <row r="61" spans="1:7" ht="21.9" customHeight="1" x14ac:dyDescent="0.3">
      <c r="A61" s="767"/>
      <c r="B61" s="767"/>
      <c r="C61" s="767"/>
      <c r="D61" s="767"/>
      <c r="E61" s="767"/>
      <c r="F61" s="767"/>
      <c r="G61" s="770"/>
    </row>
    <row r="62" spans="1:7" ht="21.9" customHeight="1" x14ac:dyDescent="0.3">
      <c r="A62" s="767"/>
      <c r="B62" s="767"/>
      <c r="C62" s="767"/>
      <c r="D62" s="767"/>
      <c r="E62" s="767"/>
      <c r="F62" s="767"/>
      <c r="G62" s="770"/>
    </row>
    <row r="63" spans="1:7" ht="21.9" customHeight="1" x14ac:dyDescent="0.3">
      <c r="A63" s="767"/>
      <c r="B63" s="767"/>
      <c r="C63" s="767"/>
      <c r="D63" s="767"/>
      <c r="E63" s="767"/>
      <c r="F63" s="767"/>
      <c r="G63" s="770"/>
    </row>
    <row r="64" spans="1:7" ht="21.9" customHeight="1" x14ac:dyDescent="0.3">
      <c r="A64" s="767"/>
      <c r="B64" s="767"/>
      <c r="C64" s="767"/>
      <c r="D64" s="767"/>
      <c r="E64" s="767"/>
      <c r="F64" s="767"/>
      <c r="G64" s="770"/>
    </row>
    <row r="65" spans="1:7" ht="21.9" customHeight="1" x14ac:dyDescent="0.3">
      <c r="A65" s="767"/>
      <c r="B65" s="767"/>
      <c r="C65" s="767"/>
      <c r="D65" s="767"/>
      <c r="E65" s="767"/>
      <c r="F65" s="767"/>
      <c r="G65" s="770"/>
    </row>
    <row r="66" spans="1:7" ht="21.9" customHeight="1" x14ac:dyDescent="0.3">
      <c r="C66" s="767"/>
      <c r="D66" s="767"/>
      <c r="E66" s="767"/>
      <c r="F66" s="767"/>
      <c r="G66" s="770"/>
    </row>
  </sheetData>
  <mergeCells count="3">
    <mergeCell ref="A1:G1"/>
    <mergeCell ref="A2:G2"/>
    <mergeCell ref="A3: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6">
    <tabColor indexed="42"/>
  </sheetPr>
  <dimension ref="A1:Q156"/>
  <sheetViews>
    <sheetView showGridLines="0" showZeros="0" workbookViewId="0">
      <pane ySplit="6" topLeftCell="A7" activePane="bottomLeft" state="frozen"/>
      <selection activeCell="D14" sqref="D14"/>
      <selection pane="bottomLeft" activeCell="B39" sqref="B39"/>
    </sheetView>
  </sheetViews>
  <sheetFormatPr defaultRowHeight="13.2" x14ac:dyDescent="0.25"/>
  <cols>
    <col min="1" max="1" width="3.88671875" customWidth="1"/>
    <col min="2" max="2" width="21.44140625" bestFit="1" customWidth="1"/>
    <col min="3" max="3" width="11.88671875" customWidth="1"/>
    <col min="4" max="4" width="11.88671875" style="40" customWidth="1"/>
    <col min="5" max="5" width="10.6640625" style="433" customWidth="1"/>
    <col min="6" max="6" width="6.109375" style="92" hidden="1" customWidth="1"/>
    <col min="7" max="7" width="35" style="92" customWidth="1"/>
    <col min="8" max="8" width="7.6640625" style="40" customWidth="1"/>
    <col min="9" max="13" width="7.44140625" style="40" hidden="1" customWidth="1"/>
    <col min="14" max="15" width="7.44140625" style="40" customWidth="1"/>
    <col min="16" max="16" width="7.44140625" style="40" hidden="1" customWidth="1"/>
    <col min="17" max="17" width="7.44140625" style="40" customWidth="1"/>
  </cols>
  <sheetData>
    <row r="1" spans="1:17" ht="24.6" x14ac:dyDescent="0.4">
      <c r="A1" s="243" t="str">
        <f>Altalanos!$A$6</f>
        <v>OB</v>
      </c>
      <c r="B1" s="86"/>
      <c r="C1" s="86"/>
      <c r="D1" s="239"/>
      <c r="E1" s="259" t="s">
        <v>52</v>
      </c>
      <c r="F1" s="105"/>
      <c r="G1" s="250"/>
      <c r="H1" s="87"/>
      <c r="I1" s="87"/>
      <c r="J1" s="251"/>
      <c r="K1" s="251"/>
      <c r="L1" s="251"/>
      <c r="M1" s="251"/>
      <c r="N1" s="251"/>
      <c r="O1" s="251"/>
      <c r="P1" s="251"/>
      <c r="Q1" s="252"/>
    </row>
    <row r="2" spans="1:17" ht="13.8" thickBot="1" x14ac:dyDescent="0.3">
      <c r="B2" s="88" t="s">
        <v>51</v>
      </c>
      <c r="C2" s="445" t="str">
        <f>Altalanos!$B$8</f>
        <v>FE2000</v>
      </c>
      <c r="D2" s="105"/>
      <c r="E2" s="259" t="s">
        <v>34</v>
      </c>
      <c r="F2" s="93"/>
      <c r="G2" s="93"/>
      <c r="H2" s="422"/>
      <c r="I2" s="422"/>
      <c r="J2" s="87"/>
      <c r="K2" s="87"/>
      <c r="L2" s="87"/>
      <c r="M2" s="87"/>
      <c r="N2" s="99"/>
      <c r="O2" s="80"/>
      <c r="P2" s="80"/>
      <c r="Q2" s="99"/>
    </row>
    <row r="3" spans="1:17" s="2" customFormat="1" ht="13.8" thickBot="1" x14ac:dyDescent="0.3">
      <c r="A3" s="416" t="s">
        <v>50</v>
      </c>
      <c r="B3" s="420"/>
      <c r="C3" s="420"/>
      <c r="D3" s="420"/>
      <c r="E3" s="420"/>
      <c r="F3" s="420"/>
      <c r="G3" s="420"/>
      <c r="H3" s="420"/>
      <c r="I3" s="421"/>
      <c r="J3" s="100"/>
      <c r="K3" s="106"/>
      <c r="L3" s="106"/>
      <c r="M3" s="106"/>
      <c r="N3" s="287" t="s">
        <v>33</v>
      </c>
      <c r="O3" s="101"/>
      <c r="P3" s="107"/>
      <c r="Q3" s="260"/>
    </row>
    <row r="4" spans="1:17" s="2" customFormat="1" x14ac:dyDescent="0.25">
      <c r="A4" s="50" t="s">
        <v>24</v>
      </c>
      <c r="B4" s="50"/>
      <c r="C4" s="48" t="s">
        <v>21</v>
      </c>
      <c r="D4" s="50" t="s">
        <v>29</v>
      </c>
      <c r="E4" s="81"/>
      <c r="G4" s="108"/>
      <c r="H4" s="435" t="s">
        <v>30</v>
      </c>
      <c r="I4" s="426"/>
      <c r="J4" s="109"/>
      <c r="K4" s="110"/>
      <c r="L4" s="110"/>
      <c r="M4" s="110"/>
      <c r="N4" s="109"/>
      <c r="O4" s="261"/>
      <c r="P4" s="261"/>
      <c r="Q4" s="111"/>
    </row>
    <row r="5" spans="1:17" s="2" customFormat="1" ht="13.8" thickBot="1" x14ac:dyDescent="0.3">
      <c r="A5" s="253">
        <f>Altalanos!$A$10</f>
        <v>0</v>
      </c>
      <c r="B5" s="253"/>
      <c r="C5" s="89">
        <f>Altalanos!$C$10</f>
        <v>0</v>
      </c>
      <c r="D5" s="90" t="str">
        <f>Altalanos!$D$10</f>
        <v xml:space="preserve">  </v>
      </c>
      <c r="E5" s="90"/>
      <c r="F5" s="90"/>
      <c r="G5" s="90"/>
      <c r="H5" s="281">
        <f>Altalanos!$E$10</f>
        <v>0</v>
      </c>
      <c r="I5" s="436"/>
      <c r="J5" s="112"/>
      <c r="K5" s="82"/>
      <c r="L5" s="82"/>
      <c r="M5" s="82"/>
      <c r="N5" s="112"/>
      <c r="O5" s="90"/>
      <c r="P5" s="90"/>
      <c r="Q5" s="439"/>
    </row>
    <row r="6" spans="1:17" ht="30" customHeight="1" thickBot="1" x14ac:dyDescent="0.3">
      <c r="A6" s="242" t="s">
        <v>35</v>
      </c>
      <c r="B6" s="461" t="s">
        <v>27</v>
      </c>
      <c r="C6" s="102" t="s">
        <v>28</v>
      </c>
      <c r="D6" s="102" t="s">
        <v>31</v>
      </c>
      <c r="E6" s="103" t="s">
        <v>32</v>
      </c>
      <c r="F6" s="103" t="s">
        <v>36</v>
      </c>
      <c r="G6" s="103" t="s">
        <v>104</v>
      </c>
      <c r="H6" s="423" t="s">
        <v>37</v>
      </c>
      <c r="I6" s="424"/>
      <c r="J6" s="245" t="s">
        <v>16</v>
      </c>
      <c r="K6" s="104" t="s">
        <v>14</v>
      </c>
      <c r="L6" s="247" t="s">
        <v>1</v>
      </c>
      <c r="M6" s="214" t="s">
        <v>15</v>
      </c>
      <c r="N6" s="272" t="s">
        <v>48</v>
      </c>
      <c r="O6" s="257" t="s">
        <v>38</v>
      </c>
      <c r="P6" s="258" t="s">
        <v>2</v>
      </c>
      <c r="Q6" s="103" t="s">
        <v>39</v>
      </c>
    </row>
    <row r="7" spans="1:17" s="11" customFormat="1" ht="18.899999999999999" customHeight="1" x14ac:dyDescent="0.25">
      <c r="A7" s="249">
        <v>1</v>
      </c>
      <c r="B7" s="470" t="s">
        <v>133</v>
      </c>
      <c r="C7" s="94"/>
      <c r="D7" s="95"/>
      <c r="E7" s="262"/>
      <c r="F7" s="417"/>
      <c r="G7" s="418"/>
      <c r="H7" s="95"/>
      <c r="I7" s="95"/>
      <c r="J7" s="246"/>
      <c r="K7" s="244"/>
      <c r="L7" s="248"/>
      <c r="M7" s="244"/>
      <c r="N7" s="240"/>
      <c r="O7" s="95"/>
      <c r="P7" s="113"/>
      <c r="Q7" s="96"/>
    </row>
    <row r="8" spans="1:17" s="11" customFormat="1" ht="18.899999999999999" customHeight="1" x14ac:dyDescent="0.25">
      <c r="A8" s="249">
        <v>2</v>
      </c>
      <c r="B8" s="462" t="s">
        <v>107</v>
      </c>
      <c r="C8" s="94"/>
      <c r="D8" s="95"/>
      <c r="E8" s="262"/>
      <c r="F8" s="419"/>
      <c r="G8" s="279"/>
      <c r="H8" s="95"/>
      <c r="I8" s="95"/>
      <c r="J8" s="246"/>
      <c r="K8" s="244"/>
      <c r="L8" s="248"/>
      <c r="M8" s="244"/>
      <c r="N8" s="240"/>
      <c r="O8" s="95"/>
      <c r="P8" s="113"/>
      <c r="Q8" s="96"/>
    </row>
    <row r="9" spans="1:17" s="11" customFormat="1" ht="18.899999999999999" customHeight="1" x14ac:dyDescent="0.25">
      <c r="A9" s="249">
        <v>3</v>
      </c>
      <c r="B9" s="470" t="s">
        <v>132</v>
      </c>
      <c r="C9" s="94"/>
      <c r="D9" s="95"/>
      <c r="E9" s="262"/>
      <c r="F9" s="419"/>
      <c r="G9" s="279"/>
      <c r="H9" s="95"/>
      <c r="I9" s="95"/>
      <c r="J9" s="246"/>
      <c r="K9" s="244"/>
      <c r="L9" s="248"/>
      <c r="M9" s="244"/>
      <c r="N9" s="240"/>
      <c r="O9" s="95"/>
      <c r="P9" s="428"/>
      <c r="Q9" s="273"/>
    </row>
    <row r="10" spans="1:17" s="11" customFormat="1" ht="18.899999999999999" customHeight="1" x14ac:dyDescent="0.25">
      <c r="A10" s="249">
        <v>4</v>
      </c>
      <c r="B10" s="470" t="s">
        <v>134</v>
      </c>
      <c r="C10" s="94"/>
      <c r="D10" s="95"/>
      <c r="E10" s="262"/>
      <c r="F10" s="419"/>
      <c r="G10" s="279"/>
      <c r="H10" s="95"/>
      <c r="I10" s="95"/>
      <c r="J10" s="246"/>
      <c r="K10" s="244"/>
      <c r="L10" s="248"/>
      <c r="M10" s="244"/>
      <c r="N10" s="240"/>
      <c r="O10" s="95"/>
      <c r="P10" s="427"/>
      <c r="Q10" s="425"/>
    </row>
    <row r="11" spans="1:17" s="11" customFormat="1" ht="18.899999999999999" customHeight="1" x14ac:dyDescent="0.25">
      <c r="A11" s="249">
        <v>5</v>
      </c>
      <c r="B11" s="470" t="s">
        <v>135</v>
      </c>
      <c r="C11" s="94"/>
      <c r="D11" s="95"/>
      <c r="E11" s="262"/>
      <c r="F11" s="419"/>
      <c r="G11" s="279"/>
      <c r="H11" s="95"/>
      <c r="I11" s="95"/>
      <c r="J11" s="246"/>
      <c r="K11" s="244"/>
      <c r="L11" s="248"/>
      <c r="M11" s="244"/>
      <c r="N11" s="240"/>
      <c r="O11" s="95"/>
      <c r="P11" s="427"/>
      <c r="Q11" s="425"/>
    </row>
    <row r="12" spans="1:17" s="11" customFormat="1" ht="18.899999999999999" customHeight="1" x14ac:dyDescent="0.25">
      <c r="A12" s="249">
        <v>6</v>
      </c>
      <c r="B12" s="470" t="s">
        <v>136</v>
      </c>
      <c r="C12" s="94"/>
      <c r="D12" s="95"/>
      <c r="E12" s="262"/>
      <c r="F12" s="419"/>
      <c r="G12" s="279"/>
      <c r="H12" s="95"/>
      <c r="I12" s="95"/>
      <c r="J12" s="246"/>
      <c r="K12" s="244"/>
      <c r="L12" s="248"/>
      <c r="M12" s="244"/>
      <c r="N12" s="240"/>
      <c r="O12" s="95"/>
      <c r="P12" s="427"/>
      <c r="Q12" s="425"/>
    </row>
    <row r="13" spans="1:17" s="11" customFormat="1" ht="18.899999999999999" customHeight="1" x14ac:dyDescent="0.25">
      <c r="A13" s="249">
        <v>7</v>
      </c>
      <c r="B13" s="462" t="s">
        <v>107</v>
      </c>
      <c r="C13" s="94"/>
      <c r="D13" s="95"/>
      <c r="E13" s="262"/>
      <c r="F13" s="419"/>
      <c r="G13" s="279"/>
      <c r="H13" s="95"/>
      <c r="I13" s="95"/>
      <c r="J13" s="246"/>
      <c r="K13" s="244"/>
      <c r="L13" s="248"/>
      <c r="M13" s="244"/>
      <c r="N13" s="240"/>
      <c r="O13" s="95"/>
      <c r="P13" s="427"/>
      <c r="Q13" s="425"/>
    </row>
    <row r="14" spans="1:17" s="11" customFormat="1" ht="18.899999999999999" customHeight="1" x14ac:dyDescent="0.25">
      <c r="A14" s="249">
        <v>8</v>
      </c>
      <c r="B14" s="470" t="s">
        <v>137</v>
      </c>
      <c r="C14" s="94"/>
      <c r="D14" s="95"/>
      <c r="E14" s="262"/>
      <c r="F14" s="419"/>
      <c r="G14" s="279"/>
      <c r="H14" s="95"/>
      <c r="I14" s="95"/>
      <c r="J14" s="246"/>
      <c r="K14" s="244"/>
      <c r="L14" s="248"/>
      <c r="M14" s="244"/>
      <c r="N14" s="240"/>
      <c r="O14" s="95"/>
      <c r="P14" s="427"/>
      <c r="Q14" s="425"/>
    </row>
    <row r="15" spans="1:17" s="11" customFormat="1" ht="18.899999999999999" customHeight="1" x14ac:dyDescent="0.25">
      <c r="A15" s="249">
        <v>9</v>
      </c>
      <c r="B15" s="470" t="s">
        <v>138</v>
      </c>
      <c r="C15" s="94"/>
      <c r="D15" s="95"/>
      <c r="E15" s="262"/>
      <c r="F15" s="96"/>
      <c r="G15" s="96"/>
      <c r="H15" s="95"/>
      <c r="I15" s="95"/>
      <c r="J15" s="246"/>
      <c r="K15" s="244"/>
      <c r="L15" s="248"/>
      <c r="M15" s="278"/>
      <c r="N15" s="240"/>
      <c r="O15" s="95"/>
      <c r="P15" s="96"/>
      <c r="Q15" s="96"/>
    </row>
    <row r="16" spans="1:17" s="11" customFormat="1" ht="18.899999999999999" customHeight="1" x14ac:dyDescent="0.25">
      <c r="A16" s="249">
        <v>10</v>
      </c>
      <c r="B16" s="462" t="s">
        <v>107</v>
      </c>
      <c r="C16" s="94"/>
      <c r="D16" s="95"/>
      <c r="E16" s="262"/>
      <c r="F16" s="96"/>
      <c r="G16" s="96"/>
      <c r="H16" s="95"/>
      <c r="I16" s="95"/>
      <c r="J16" s="246"/>
      <c r="K16" s="244"/>
      <c r="L16" s="248"/>
      <c r="M16" s="278"/>
      <c r="N16" s="240"/>
      <c r="O16" s="95"/>
      <c r="P16" s="113"/>
      <c r="Q16" s="96"/>
    </row>
    <row r="17" spans="1:17" s="11" customFormat="1" ht="18.899999999999999" customHeight="1" x14ac:dyDescent="0.25">
      <c r="A17" s="249">
        <v>11</v>
      </c>
      <c r="B17" s="470" t="s">
        <v>139</v>
      </c>
      <c r="C17" s="94"/>
      <c r="D17" s="95"/>
      <c r="E17" s="262"/>
      <c r="F17" s="96"/>
      <c r="G17" s="96"/>
      <c r="H17" s="95"/>
      <c r="I17" s="95"/>
      <c r="J17" s="246"/>
      <c r="K17" s="244"/>
      <c r="L17" s="248"/>
      <c r="M17" s="278"/>
      <c r="N17" s="240"/>
      <c r="O17" s="95"/>
      <c r="P17" s="113"/>
      <c r="Q17" s="96"/>
    </row>
    <row r="18" spans="1:17" s="11" customFormat="1" ht="18.899999999999999" customHeight="1" x14ac:dyDescent="0.25">
      <c r="A18" s="249">
        <v>12</v>
      </c>
      <c r="B18" s="462" t="s">
        <v>107</v>
      </c>
      <c r="C18" s="94"/>
      <c r="D18" s="95"/>
      <c r="E18" s="262"/>
      <c r="F18" s="96"/>
      <c r="G18" s="96"/>
      <c r="H18" s="95"/>
      <c r="I18" s="95"/>
      <c r="J18" s="246"/>
      <c r="K18" s="244"/>
      <c r="L18" s="248"/>
      <c r="M18" s="278"/>
      <c r="N18" s="240"/>
      <c r="O18" s="95"/>
      <c r="P18" s="113"/>
      <c r="Q18" s="96"/>
    </row>
    <row r="19" spans="1:17" s="11" customFormat="1" ht="18.899999999999999" customHeight="1" x14ac:dyDescent="0.25">
      <c r="A19" s="249">
        <v>13</v>
      </c>
      <c r="B19" s="470" t="s">
        <v>140</v>
      </c>
      <c r="C19" s="94"/>
      <c r="D19" s="95"/>
      <c r="E19" s="262"/>
      <c r="F19" s="96"/>
      <c r="G19" s="96"/>
      <c r="H19" s="95"/>
      <c r="I19" s="95"/>
      <c r="J19" s="246"/>
      <c r="K19" s="244"/>
      <c r="L19" s="248"/>
      <c r="M19" s="278"/>
      <c r="N19" s="240"/>
      <c r="O19" s="95"/>
      <c r="P19" s="113"/>
      <c r="Q19" s="96"/>
    </row>
    <row r="20" spans="1:17" s="11" customFormat="1" ht="18.899999999999999" customHeight="1" x14ac:dyDescent="0.25">
      <c r="A20" s="249">
        <v>14</v>
      </c>
      <c r="B20" s="470" t="s">
        <v>141</v>
      </c>
      <c r="C20" s="94"/>
      <c r="D20" s="95"/>
      <c r="E20" s="262"/>
      <c r="F20" s="96"/>
      <c r="G20" s="96"/>
      <c r="H20" s="95"/>
      <c r="I20" s="95"/>
      <c r="J20" s="246"/>
      <c r="K20" s="244"/>
      <c r="L20" s="248"/>
      <c r="M20" s="278"/>
      <c r="N20" s="240"/>
      <c r="O20" s="95"/>
      <c r="P20" s="113"/>
      <c r="Q20" s="96"/>
    </row>
    <row r="21" spans="1:17" s="11" customFormat="1" ht="18.899999999999999" customHeight="1" x14ac:dyDescent="0.25">
      <c r="A21" s="249">
        <v>15</v>
      </c>
      <c r="B21" s="462" t="s">
        <v>107</v>
      </c>
      <c r="C21" s="94"/>
      <c r="D21" s="95"/>
      <c r="E21" s="262"/>
      <c r="F21" s="96"/>
      <c r="G21" s="96"/>
      <c r="H21" s="95"/>
      <c r="I21" s="95"/>
      <c r="J21" s="246"/>
      <c r="K21" s="244"/>
      <c r="L21" s="248"/>
      <c r="M21" s="278"/>
      <c r="N21" s="240"/>
      <c r="O21" s="95"/>
      <c r="P21" s="113"/>
      <c r="Q21" s="96"/>
    </row>
    <row r="22" spans="1:17" s="11" customFormat="1" ht="18.899999999999999" customHeight="1" x14ac:dyDescent="0.25">
      <c r="A22" s="249">
        <v>16</v>
      </c>
      <c r="B22" s="462" t="s">
        <v>108</v>
      </c>
      <c r="C22" s="94"/>
      <c r="D22" s="95"/>
      <c r="E22" s="262"/>
      <c r="F22" s="96"/>
      <c r="G22" s="96"/>
      <c r="H22" s="95"/>
      <c r="I22" s="95"/>
      <c r="J22" s="246"/>
      <c r="K22" s="244"/>
      <c r="L22" s="248"/>
      <c r="M22" s="278"/>
      <c r="N22" s="240"/>
      <c r="O22" s="95"/>
      <c r="P22" s="113"/>
      <c r="Q22" s="96"/>
    </row>
    <row r="23" spans="1:17" s="11" customFormat="1" ht="18.899999999999999" customHeight="1" x14ac:dyDescent="0.25">
      <c r="A23" s="249">
        <v>17</v>
      </c>
      <c r="B23" s="462" t="s">
        <v>109</v>
      </c>
      <c r="C23" s="94"/>
      <c r="D23" s="95"/>
      <c r="E23" s="262"/>
      <c r="F23" s="96"/>
      <c r="G23" s="96"/>
      <c r="H23" s="95"/>
      <c r="I23" s="95"/>
      <c r="J23" s="246"/>
      <c r="K23" s="244"/>
      <c r="L23" s="248"/>
      <c r="M23" s="278"/>
      <c r="N23" s="240"/>
      <c r="O23" s="95"/>
      <c r="P23" s="113"/>
      <c r="Q23" s="96"/>
    </row>
    <row r="24" spans="1:17" s="11" customFormat="1" ht="18.899999999999999" customHeight="1" x14ac:dyDescent="0.25">
      <c r="A24" s="249">
        <v>18</v>
      </c>
      <c r="B24" s="462" t="s">
        <v>107</v>
      </c>
      <c r="C24" s="94"/>
      <c r="D24" s="95"/>
      <c r="E24" s="262"/>
      <c r="F24" s="96"/>
      <c r="G24" s="96"/>
      <c r="H24" s="95"/>
      <c r="I24" s="95"/>
      <c r="J24" s="246"/>
      <c r="K24" s="244"/>
      <c r="L24" s="248"/>
      <c r="M24" s="278"/>
      <c r="N24" s="240"/>
      <c r="O24" s="95"/>
      <c r="P24" s="113"/>
      <c r="Q24" s="96"/>
    </row>
    <row r="25" spans="1:17" s="11" customFormat="1" ht="18.899999999999999" customHeight="1" x14ac:dyDescent="0.25">
      <c r="A25" s="249">
        <v>19</v>
      </c>
      <c r="B25" s="470" t="s">
        <v>142</v>
      </c>
      <c r="C25" s="94"/>
      <c r="D25" s="95"/>
      <c r="E25" s="262"/>
      <c r="F25" s="96"/>
      <c r="G25" s="96"/>
      <c r="H25" s="95"/>
      <c r="I25" s="95"/>
      <c r="J25" s="246"/>
      <c r="K25" s="244"/>
      <c r="L25" s="248"/>
      <c r="M25" s="278"/>
      <c r="N25" s="240"/>
      <c r="O25" s="95"/>
      <c r="P25" s="113"/>
      <c r="Q25" s="96"/>
    </row>
    <row r="26" spans="1:17" s="11" customFormat="1" ht="18.899999999999999" customHeight="1" x14ac:dyDescent="0.25">
      <c r="A26" s="249">
        <v>20</v>
      </c>
      <c r="B26" s="470" t="s">
        <v>143</v>
      </c>
      <c r="C26" s="94"/>
      <c r="D26" s="95"/>
      <c r="E26" s="262"/>
      <c r="F26" s="96"/>
      <c r="G26" s="96"/>
      <c r="H26" s="95"/>
      <c r="I26" s="95"/>
      <c r="J26" s="246"/>
      <c r="K26" s="244"/>
      <c r="L26" s="248"/>
      <c r="M26" s="278"/>
      <c r="N26" s="240"/>
      <c r="O26" s="95"/>
      <c r="P26" s="113"/>
      <c r="Q26" s="96"/>
    </row>
    <row r="27" spans="1:17" s="11" customFormat="1" ht="18.899999999999999" customHeight="1" x14ac:dyDescent="0.25">
      <c r="A27" s="249">
        <v>21</v>
      </c>
      <c r="B27" s="470" t="s">
        <v>144</v>
      </c>
      <c r="C27" s="94"/>
      <c r="D27" s="95"/>
      <c r="E27" s="262"/>
      <c r="F27" s="96"/>
      <c r="G27" s="96"/>
      <c r="H27" s="95"/>
      <c r="I27" s="95"/>
      <c r="J27" s="246"/>
      <c r="K27" s="244"/>
      <c r="L27" s="248"/>
      <c r="M27" s="278"/>
      <c r="N27" s="240"/>
      <c r="O27" s="95"/>
      <c r="P27" s="113"/>
      <c r="Q27" s="96"/>
    </row>
    <row r="28" spans="1:17" s="11" customFormat="1" ht="18.899999999999999" customHeight="1" x14ac:dyDescent="0.25">
      <c r="A28" s="249">
        <v>22</v>
      </c>
      <c r="B28" s="470" t="s">
        <v>145</v>
      </c>
      <c r="C28" s="94"/>
      <c r="D28" s="95"/>
      <c r="E28" s="443"/>
      <c r="F28" s="437"/>
      <c r="G28" s="273"/>
      <c r="H28" s="95"/>
      <c r="I28" s="95"/>
      <c r="J28" s="246"/>
      <c r="K28" s="244"/>
      <c r="L28" s="248"/>
      <c r="M28" s="278"/>
      <c r="N28" s="240"/>
      <c r="O28" s="95"/>
      <c r="P28" s="113"/>
      <c r="Q28" s="96"/>
    </row>
    <row r="29" spans="1:17" s="11" customFormat="1" ht="18.899999999999999" customHeight="1" x14ac:dyDescent="0.25">
      <c r="A29" s="249">
        <v>23</v>
      </c>
      <c r="B29" s="462" t="s">
        <v>107</v>
      </c>
      <c r="C29" s="94"/>
      <c r="D29" s="95"/>
      <c r="E29" s="444"/>
      <c r="F29" s="96"/>
      <c r="G29" s="96"/>
      <c r="H29" s="95"/>
      <c r="I29" s="95"/>
      <c r="J29" s="246"/>
      <c r="K29" s="244"/>
      <c r="L29" s="248"/>
      <c r="M29" s="278"/>
      <c r="N29" s="240"/>
      <c r="O29" s="95"/>
      <c r="P29" s="113"/>
      <c r="Q29" s="96"/>
    </row>
    <row r="30" spans="1:17" s="11" customFormat="1" ht="18.899999999999999" customHeight="1" x14ac:dyDescent="0.25">
      <c r="A30" s="249">
        <v>24</v>
      </c>
      <c r="B30" s="470" t="s">
        <v>146</v>
      </c>
      <c r="C30" s="94"/>
      <c r="D30" s="95"/>
      <c r="E30" s="262"/>
      <c r="F30" s="96"/>
      <c r="G30" s="96"/>
      <c r="H30" s="95"/>
      <c r="I30" s="95"/>
      <c r="J30" s="246"/>
      <c r="K30" s="244"/>
      <c r="L30" s="248"/>
      <c r="M30" s="278"/>
      <c r="N30" s="240"/>
      <c r="O30" s="95"/>
      <c r="P30" s="113"/>
      <c r="Q30" s="96"/>
    </row>
    <row r="31" spans="1:17" s="11" customFormat="1" ht="18.899999999999999" customHeight="1" x14ac:dyDescent="0.25">
      <c r="A31" s="249">
        <v>25</v>
      </c>
      <c r="B31" s="470" t="s">
        <v>147</v>
      </c>
      <c r="C31" s="94"/>
      <c r="D31" s="95"/>
      <c r="E31" s="262"/>
      <c r="F31" s="96"/>
      <c r="G31" s="96"/>
      <c r="H31" s="95"/>
      <c r="I31" s="95"/>
      <c r="J31" s="246"/>
      <c r="K31" s="244"/>
      <c r="L31" s="248"/>
      <c r="M31" s="278"/>
      <c r="N31" s="240"/>
      <c r="O31" s="95"/>
      <c r="P31" s="113"/>
      <c r="Q31" s="96"/>
    </row>
    <row r="32" spans="1:17" s="11" customFormat="1" ht="18.899999999999999" customHeight="1" x14ac:dyDescent="0.25">
      <c r="A32" s="249">
        <v>26</v>
      </c>
      <c r="B32" s="462" t="s">
        <v>107</v>
      </c>
      <c r="C32" s="94"/>
      <c r="D32" s="95"/>
      <c r="E32" s="434"/>
      <c r="F32" s="96"/>
      <c r="G32" s="96"/>
      <c r="H32" s="95"/>
      <c r="I32" s="95"/>
      <c r="J32" s="246"/>
      <c r="K32" s="244"/>
      <c r="L32" s="248"/>
      <c r="M32" s="278"/>
      <c r="N32" s="240"/>
      <c r="O32" s="95"/>
      <c r="P32" s="113"/>
      <c r="Q32" s="96"/>
    </row>
    <row r="33" spans="1:17" s="11" customFormat="1" ht="18.899999999999999" customHeight="1" x14ac:dyDescent="0.25">
      <c r="A33" s="249">
        <v>27</v>
      </c>
      <c r="B33" s="470" t="s">
        <v>148</v>
      </c>
      <c r="C33" s="94"/>
      <c r="D33" s="95"/>
      <c r="E33" s="262"/>
      <c r="F33" s="96"/>
      <c r="G33" s="96"/>
      <c r="H33" s="95"/>
      <c r="I33" s="95"/>
      <c r="J33" s="246"/>
      <c r="K33" s="244"/>
      <c r="L33" s="248"/>
      <c r="M33" s="278"/>
      <c r="N33" s="240"/>
      <c r="O33" s="95"/>
      <c r="P33" s="113"/>
      <c r="Q33" s="96"/>
    </row>
    <row r="34" spans="1:17" s="11" customFormat="1" ht="18.899999999999999" customHeight="1" x14ac:dyDescent="0.25">
      <c r="A34" s="249">
        <v>28</v>
      </c>
      <c r="B34" s="470" t="s">
        <v>149</v>
      </c>
      <c r="C34" s="94"/>
      <c r="D34" s="95"/>
      <c r="E34" s="262"/>
      <c r="F34" s="96"/>
      <c r="G34" s="96"/>
      <c r="H34" s="95"/>
      <c r="I34" s="95"/>
      <c r="J34" s="246"/>
      <c r="K34" s="244"/>
      <c r="L34" s="248"/>
      <c r="M34" s="278"/>
      <c r="N34" s="240"/>
      <c r="O34" s="95"/>
      <c r="P34" s="113"/>
      <c r="Q34" s="96"/>
    </row>
    <row r="35" spans="1:17" s="11" customFormat="1" ht="18.899999999999999" customHeight="1" x14ac:dyDescent="0.25">
      <c r="A35" s="249">
        <v>29</v>
      </c>
      <c r="B35" s="470" t="s">
        <v>150</v>
      </c>
      <c r="C35" s="94"/>
      <c r="D35" s="95"/>
      <c r="E35" s="262"/>
      <c r="F35" s="96"/>
      <c r="G35" s="96"/>
      <c r="H35" s="95"/>
      <c r="I35" s="95"/>
      <c r="J35" s="246"/>
      <c r="K35" s="244"/>
      <c r="L35" s="248"/>
      <c r="M35" s="278"/>
      <c r="N35" s="240"/>
      <c r="O35" s="95"/>
      <c r="P35" s="113"/>
      <c r="Q35" s="96"/>
    </row>
    <row r="36" spans="1:17" s="11" customFormat="1" ht="18.899999999999999" customHeight="1" x14ac:dyDescent="0.25">
      <c r="A36" s="249">
        <v>30</v>
      </c>
      <c r="B36" s="470" t="s">
        <v>151</v>
      </c>
      <c r="C36" s="94"/>
      <c r="D36" s="95"/>
      <c r="E36" s="262"/>
      <c r="F36" s="96"/>
      <c r="G36" s="96"/>
      <c r="H36" s="95"/>
      <c r="I36" s="95"/>
      <c r="J36" s="246"/>
      <c r="K36" s="244"/>
      <c r="L36" s="248"/>
      <c r="M36" s="278"/>
      <c r="N36" s="240"/>
      <c r="O36" s="95"/>
      <c r="P36" s="113"/>
      <c r="Q36" s="96"/>
    </row>
    <row r="37" spans="1:17" s="11" customFormat="1" ht="18.899999999999999" customHeight="1" x14ac:dyDescent="0.25">
      <c r="A37" s="249">
        <v>31</v>
      </c>
      <c r="B37" s="462" t="s">
        <v>107</v>
      </c>
      <c r="C37" s="94"/>
      <c r="D37" s="95"/>
      <c r="E37" s="262"/>
      <c r="F37" s="96"/>
      <c r="G37" s="96"/>
      <c r="H37" s="95"/>
      <c r="I37" s="95"/>
      <c r="J37" s="246"/>
      <c r="K37" s="244"/>
      <c r="L37" s="248"/>
      <c r="M37" s="278"/>
      <c r="N37" s="240"/>
      <c r="O37" s="95"/>
      <c r="P37" s="113"/>
      <c r="Q37" s="96"/>
    </row>
    <row r="38" spans="1:17" s="11" customFormat="1" ht="18.899999999999999" customHeight="1" x14ac:dyDescent="0.25">
      <c r="A38" s="249">
        <v>32</v>
      </c>
      <c r="B38" s="470" t="s">
        <v>152</v>
      </c>
      <c r="C38" s="94"/>
      <c r="D38" s="95"/>
      <c r="E38" s="262"/>
      <c r="F38" s="96"/>
      <c r="G38" s="96"/>
      <c r="H38" s="419"/>
      <c r="I38" s="279"/>
      <c r="J38" s="246"/>
      <c r="K38" s="244"/>
      <c r="L38" s="248"/>
      <c r="M38" s="278"/>
      <c r="N38" s="240"/>
      <c r="O38" s="96"/>
      <c r="P38" s="113"/>
      <c r="Q38" s="96"/>
    </row>
    <row r="39" spans="1:17" s="11" customFormat="1" ht="18.899999999999999" customHeight="1" x14ac:dyDescent="0.25">
      <c r="A39" s="249">
        <v>33</v>
      </c>
      <c r="B39" s="94"/>
      <c r="C39" s="94"/>
      <c r="D39" s="95"/>
      <c r="E39" s="262"/>
      <c r="F39" s="96"/>
      <c r="G39" s="96"/>
      <c r="H39" s="419"/>
      <c r="I39" s="279"/>
      <c r="J39" s="246"/>
      <c r="K39" s="244"/>
      <c r="L39" s="248"/>
      <c r="M39" s="278"/>
      <c r="N39" s="273"/>
      <c r="O39" s="96"/>
      <c r="P39" s="113"/>
      <c r="Q39" s="96"/>
    </row>
    <row r="40" spans="1:17" s="11" customFormat="1" ht="18.899999999999999" customHeight="1" x14ac:dyDescent="0.25">
      <c r="A40" s="249">
        <v>34</v>
      </c>
      <c r="B40" s="94"/>
      <c r="C40" s="94"/>
      <c r="D40" s="95"/>
      <c r="E40" s="262"/>
      <c r="F40" s="96"/>
      <c r="G40" s="96"/>
      <c r="H40" s="419"/>
      <c r="I40" s="279"/>
      <c r="J40" s="246" t="e">
        <f>IF(AND(Q40="",#REF!&gt;0,#REF!&lt;5),K40,)</f>
        <v>#REF!</v>
      </c>
      <c r="K40" s="244" t="str">
        <f>IF(D40="","ZZZ9",IF(AND(#REF!&gt;0,#REF!&lt;5),D40&amp;#REF!,D40&amp;"9"))</f>
        <v>ZZZ9</v>
      </c>
      <c r="L40" s="248">
        <f t="shared" ref="L40:L103" si="0">IF(Q40="",999,Q40)</f>
        <v>999</v>
      </c>
      <c r="M40" s="278">
        <f t="shared" ref="M40:M103" si="1">IF(P40=999,999,1)</f>
        <v>999</v>
      </c>
      <c r="N40" s="273"/>
      <c r="O40" s="96"/>
      <c r="P40" s="113">
        <f t="shared" ref="P40:P103" si="2">IF(N40="DA",1,IF(N40="WC",2,IF(N40="SE",3,IF(N40="Q",4,IF(N40="LL",5,999)))))</f>
        <v>999</v>
      </c>
      <c r="Q40" s="96"/>
    </row>
    <row r="41" spans="1:17" s="11" customFormat="1" ht="18.899999999999999" customHeight="1" x14ac:dyDescent="0.25">
      <c r="A41" s="249">
        <v>35</v>
      </c>
      <c r="B41" s="94"/>
      <c r="C41" s="94"/>
      <c r="D41" s="95"/>
      <c r="E41" s="262"/>
      <c r="F41" s="96"/>
      <c r="G41" s="96"/>
      <c r="H41" s="419"/>
      <c r="I41" s="279"/>
      <c r="J41" s="246" t="e">
        <f>IF(AND(Q41="",#REF!&gt;0,#REF!&lt;5),K41,)</f>
        <v>#REF!</v>
      </c>
      <c r="K41" s="244" t="str">
        <f>IF(D41="","ZZZ9",IF(AND(#REF!&gt;0,#REF!&lt;5),D41&amp;#REF!,D41&amp;"9"))</f>
        <v>ZZZ9</v>
      </c>
      <c r="L41" s="248">
        <f t="shared" si="0"/>
        <v>999</v>
      </c>
      <c r="M41" s="278">
        <f t="shared" si="1"/>
        <v>999</v>
      </c>
      <c r="N41" s="273"/>
      <c r="O41" s="96"/>
      <c r="P41" s="113">
        <f t="shared" si="2"/>
        <v>999</v>
      </c>
      <c r="Q41" s="96"/>
    </row>
    <row r="42" spans="1:17" s="11" customFormat="1" ht="18.899999999999999" customHeight="1" x14ac:dyDescent="0.25">
      <c r="A42" s="249">
        <v>36</v>
      </c>
      <c r="B42" s="94"/>
      <c r="C42" s="94"/>
      <c r="D42" s="95"/>
      <c r="E42" s="262"/>
      <c r="F42" s="96"/>
      <c r="G42" s="96"/>
      <c r="H42" s="419"/>
      <c r="I42" s="279"/>
      <c r="J42" s="246" t="e">
        <f>IF(AND(Q42="",#REF!&gt;0,#REF!&lt;5),K42,)</f>
        <v>#REF!</v>
      </c>
      <c r="K42" s="244" t="str">
        <f>IF(D42="","ZZZ9",IF(AND(#REF!&gt;0,#REF!&lt;5),D42&amp;#REF!,D42&amp;"9"))</f>
        <v>ZZZ9</v>
      </c>
      <c r="L42" s="248">
        <f t="shared" si="0"/>
        <v>999</v>
      </c>
      <c r="M42" s="278">
        <f t="shared" si="1"/>
        <v>999</v>
      </c>
      <c r="N42" s="273"/>
      <c r="O42" s="96"/>
      <c r="P42" s="113">
        <f t="shared" si="2"/>
        <v>999</v>
      </c>
      <c r="Q42" s="96"/>
    </row>
    <row r="43" spans="1:17" s="11" customFormat="1" ht="18.899999999999999" customHeight="1" x14ac:dyDescent="0.25">
      <c r="A43" s="249">
        <v>37</v>
      </c>
      <c r="B43" s="94"/>
      <c r="C43" s="94"/>
      <c r="D43" s="95"/>
      <c r="E43" s="262"/>
      <c r="F43" s="96"/>
      <c r="G43" s="96"/>
      <c r="H43" s="419"/>
      <c r="I43" s="279"/>
      <c r="J43" s="246" t="e">
        <f>IF(AND(Q43="",#REF!&gt;0,#REF!&lt;5),K43,)</f>
        <v>#REF!</v>
      </c>
      <c r="K43" s="244" t="str">
        <f>IF(D43="","ZZZ9",IF(AND(#REF!&gt;0,#REF!&lt;5),D43&amp;#REF!,D43&amp;"9"))</f>
        <v>ZZZ9</v>
      </c>
      <c r="L43" s="248">
        <f t="shared" si="0"/>
        <v>999</v>
      </c>
      <c r="M43" s="278">
        <f t="shared" si="1"/>
        <v>999</v>
      </c>
      <c r="N43" s="273"/>
      <c r="O43" s="96"/>
      <c r="P43" s="113">
        <f t="shared" si="2"/>
        <v>999</v>
      </c>
      <c r="Q43" s="96"/>
    </row>
    <row r="44" spans="1:17" s="11" customFormat="1" ht="18.899999999999999" customHeight="1" x14ac:dyDescent="0.25">
      <c r="A44" s="249">
        <v>38</v>
      </c>
      <c r="B44" s="94"/>
      <c r="C44" s="94"/>
      <c r="D44" s="95"/>
      <c r="E44" s="262"/>
      <c r="F44" s="96"/>
      <c r="G44" s="96"/>
      <c r="H44" s="419"/>
      <c r="I44" s="279"/>
      <c r="J44" s="246" t="e">
        <f>IF(AND(Q44="",#REF!&gt;0,#REF!&lt;5),K44,)</f>
        <v>#REF!</v>
      </c>
      <c r="K44" s="244" t="str">
        <f>IF(D44="","ZZZ9",IF(AND(#REF!&gt;0,#REF!&lt;5),D44&amp;#REF!,D44&amp;"9"))</f>
        <v>ZZZ9</v>
      </c>
      <c r="L44" s="248">
        <f t="shared" si="0"/>
        <v>999</v>
      </c>
      <c r="M44" s="278">
        <f t="shared" si="1"/>
        <v>999</v>
      </c>
      <c r="N44" s="273"/>
      <c r="O44" s="96"/>
      <c r="P44" s="113">
        <f t="shared" si="2"/>
        <v>999</v>
      </c>
      <c r="Q44" s="96"/>
    </row>
    <row r="45" spans="1:17" s="11" customFormat="1" ht="18.899999999999999" customHeight="1" x14ac:dyDescent="0.25">
      <c r="A45" s="249">
        <v>39</v>
      </c>
      <c r="B45" s="94"/>
      <c r="C45" s="94"/>
      <c r="D45" s="95"/>
      <c r="E45" s="262"/>
      <c r="F45" s="96"/>
      <c r="G45" s="96"/>
      <c r="H45" s="419"/>
      <c r="I45" s="279"/>
      <c r="J45" s="246" t="e">
        <f>IF(AND(Q45="",#REF!&gt;0,#REF!&lt;5),K45,)</f>
        <v>#REF!</v>
      </c>
      <c r="K45" s="244" t="str">
        <f>IF(D45="","ZZZ9",IF(AND(#REF!&gt;0,#REF!&lt;5),D45&amp;#REF!,D45&amp;"9"))</f>
        <v>ZZZ9</v>
      </c>
      <c r="L45" s="248">
        <f t="shared" si="0"/>
        <v>999</v>
      </c>
      <c r="M45" s="278">
        <f t="shared" si="1"/>
        <v>999</v>
      </c>
      <c r="N45" s="273"/>
      <c r="O45" s="96"/>
      <c r="P45" s="113">
        <f t="shared" si="2"/>
        <v>999</v>
      </c>
      <c r="Q45" s="96"/>
    </row>
    <row r="46" spans="1:17" s="11" customFormat="1" ht="18.899999999999999" customHeight="1" x14ac:dyDescent="0.25">
      <c r="A46" s="249">
        <v>40</v>
      </c>
      <c r="B46" s="94"/>
      <c r="C46" s="94"/>
      <c r="D46" s="95"/>
      <c r="E46" s="262"/>
      <c r="F46" s="96"/>
      <c r="G46" s="96"/>
      <c r="H46" s="419"/>
      <c r="I46" s="279"/>
      <c r="J46" s="246" t="e">
        <f>IF(AND(Q46="",#REF!&gt;0,#REF!&lt;5),K46,)</f>
        <v>#REF!</v>
      </c>
      <c r="K46" s="244" t="str">
        <f>IF(D46="","ZZZ9",IF(AND(#REF!&gt;0,#REF!&lt;5),D46&amp;#REF!,D46&amp;"9"))</f>
        <v>ZZZ9</v>
      </c>
      <c r="L46" s="248">
        <f t="shared" si="0"/>
        <v>999</v>
      </c>
      <c r="M46" s="278">
        <f t="shared" si="1"/>
        <v>999</v>
      </c>
      <c r="N46" s="273"/>
      <c r="O46" s="96"/>
      <c r="P46" s="113">
        <f t="shared" si="2"/>
        <v>999</v>
      </c>
      <c r="Q46" s="96"/>
    </row>
    <row r="47" spans="1:17" s="11" customFormat="1" ht="18.899999999999999" customHeight="1" x14ac:dyDescent="0.25">
      <c r="A47" s="249">
        <v>41</v>
      </c>
      <c r="B47" s="94"/>
      <c r="C47" s="94"/>
      <c r="D47" s="95"/>
      <c r="E47" s="262"/>
      <c r="F47" s="96"/>
      <c r="G47" s="96"/>
      <c r="H47" s="419"/>
      <c r="I47" s="279"/>
      <c r="J47" s="246" t="e">
        <f>IF(AND(Q47="",#REF!&gt;0,#REF!&lt;5),K47,)</f>
        <v>#REF!</v>
      </c>
      <c r="K47" s="244" t="str">
        <f>IF(D47="","ZZZ9",IF(AND(#REF!&gt;0,#REF!&lt;5),D47&amp;#REF!,D47&amp;"9"))</f>
        <v>ZZZ9</v>
      </c>
      <c r="L47" s="248">
        <f t="shared" si="0"/>
        <v>999</v>
      </c>
      <c r="M47" s="278">
        <f t="shared" si="1"/>
        <v>999</v>
      </c>
      <c r="N47" s="273"/>
      <c r="O47" s="96"/>
      <c r="P47" s="113">
        <f t="shared" si="2"/>
        <v>999</v>
      </c>
      <c r="Q47" s="96"/>
    </row>
    <row r="48" spans="1:17" s="11" customFormat="1" ht="18.899999999999999" customHeight="1" x14ac:dyDescent="0.25">
      <c r="A48" s="249">
        <v>42</v>
      </c>
      <c r="B48" s="94"/>
      <c r="C48" s="94"/>
      <c r="D48" s="95"/>
      <c r="E48" s="262"/>
      <c r="F48" s="96"/>
      <c r="G48" s="96"/>
      <c r="H48" s="419"/>
      <c r="I48" s="279"/>
      <c r="J48" s="246" t="e">
        <f>IF(AND(Q48="",#REF!&gt;0,#REF!&lt;5),K48,)</f>
        <v>#REF!</v>
      </c>
      <c r="K48" s="244" t="str">
        <f>IF(D48="","ZZZ9",IF(AND(#REF!&gt;0,#REF!&lt;5),D48&amp;#REF!,D48&amp;"9"))</f>
        <v>ZZZ9</v>
      </c>
      <c r="L48" s="248">
        <f t="shared" si="0"/>
        <v>999</v>
      </c>
      <c r="M48" s="278">
        <f t="shared" si="1"/>
        <v>999</v>
      </c>
      <c r="N48" s="273"/>
      <c r="O48" s="96"/>
      <c r="P48" s="113">
        <f t="shared" si="2"/>
        <v>999</v>
      </c>
      <c r="Q48" s="96"/>
    </row>
    <row r="49" spans="1:17" s="11" customFormat="1" ht="18.899999999999999" customHeight="1" x14ac:dyDescent="0.25">
      <c r="A49" s="249">
        <v>43</v>
      </c>
      <c r="B49" s="94"/>
      <c r="C49" s="94"/>
      <c r="D49" s="95"/>
      <c r="E49" s="262"/>
      <c r="F49" s="96"/>
      <c r="G49" s="96"/>
      <c r="H49" s="419"/>
      <c r="I49" s="279"/>
      <c r="J49" s="246" t="e">
        <f>IF(AND(Q49="",#REF!&gt;0,#REF!&lt;5),K49,)</f>
        <v>#REF!</v>
      </c>
      <c r="K49" s="244" t="str">
        <f>IF(D49="","ZZZ9",IF(AND(#REF!&gt;0,#REF!&lt;5),D49&amp;#REF!,D49&amp;"9"))</f>
        <v>ZZZ9</v>
      </c>
      <c r="L49" s="248">
        <f t="shared" si="0"/>
        <v>999</v>
      </c>
      <c r="M49" s="278">
        <f t="shared" si="1"/>
        <v>999</v>
      </c>
      <c r="N49" s="273"/>
      <c r="O49" s="96"/>
      <c r="P49" s="113">
        <f t="shared" si="2"/>
        <v>999</v>
      </c>
      <c r="Q49" s="96"/>
    </row>
    <row r="50" spans="1:17" s="11" customFormat="1" ht="18.899999999999999" customHeight="1" x14ac:dyDescent="0.25">
      <c r="A50" s="249">
        <v>44</v>
      </c>
      <c r="B50" s="94"/>
      <c r="C50" s="94"/>
      <c r="D50" s="95"/>
      <c r="E50" s="262"/>
      <c r="F50" s="96"/>
      <c r="G50" s="96"/>
      <c r="H50" s="419"/>
      <c r="I50" s="279"/>
      <c r="J50" s="246" t="e">
        <f>IF(AND(Q50="",#REF!&gt;0,#REF!&lt;5),K50,)</f>
        <v>#REF!</v>
      </c>
      <c r="K50" s="244" t="str">
        <f>IF(D50="","ZZZ9",IF(AND(#REF!&gt;0,#REF!&lt;5),D50&amp;#REF!,D50&amp;"9"))</f>
        <v>ZZZ9</v>
      </c>
      <c r="L50" s="248">
        <f t="shared" si="0"/>
        <v>999</v>
      </c>
      <c r="M50" s="278">
        <f t="shared" si="1"/>
        <v>999</v>
      </c>
      <c r="N50" s="273"/>
      <c r="O50" s="96"/>
      <c r="P50" s="113">
        <f t="shared" si="2"/>
        <v>999</v>
      </c>
      <c r="Q50" s="96"/>
    </row>
    <row r="51" spans="1:17" s="11" customFormat="1" ht="18.899999999999999" customHeight="1" x14ac:dyDescent="0.25">
      <c r="A51" s="249">
        <v>45</v>
      </c>
      <c r="B51" s="94"/>
      <c r="C51" s="94"/>
      <c r="D51" s="95"/>
      <c r="E51" s="262"/>
      <c r="F51" s="96"/>
      <c r="G51" s="96"/>
      <c r="H51" s="419"/>
      <c r="I51" s="279"/>
      <c r="J51" s="246" t="e">
        <f>IF(AND(Q51="",#REF!&gt;0,#REF!&lt;5),K51,)</f>
        <v>#REF!</v>
      </c>
      <c r="K51" s="244" t="str">
        <f>IF(D51="","ZZZ9",IF(AND(#REF!&gt;0,#REF!&lt;5),D51&amp;#REF!,D51&amp;"9"))</f>
        <v>ZZZ9</v>
      </c>
      <c r="L51" s="248">
        <f t="shared" si="0"/>
        <v>999</v>
      </c>
      <c r="M51" s="278">
        <f t="shared" si="1"/>
        <v>999</v>
      </c>
      <c r="N51" s="273"/>
      <c r="O51" s="96"/>
      <c r="P51" s="113">
        <f t="shared" si="2"/>
        <v>999</v>
      </c>
      <c r="Q51" s="96"/>
    </row>
    <row r="52" spans="1:17" s="11" customFormat="1" ht="18.899999999999999" customHeight="1" x14ac:dyDescent="0.25">
      <c r="A52" s="249">
        <v>46</v>
      </c>
      <c r="B52" s="94"/>
      <c r="C52" s="94"/>
      <c r="D52" s="95"/>
      <c r="E52" s="262"/>
      <c r="F52" s="96"/>
      <c r="G52" s="96"/>
      <c r="H52" s="419"/>
      <c r="I52" s="279"/>
      <c r="J52" s="246" t="e">
        <f>IF(AND(Q52="",#REF!&gt;0,#REF!&lt;5),K52,)</f>
        <v>#REF!</v>
      </c>
      <c r="K52" s="244" t="str">
        <f>IF(D52="","ZZZ9",IF(AND(#REF!&gt;0,#REF!&lt;5),D52&amp;#REF!,D52&amp;"9"))</f>
        <v>ZZZ9</v>
      </c>
      <c r="L52" s="248">
        <f t="shared" si="0"/>
        <v>999</v>
      </c>
      <c r="M52" s="278">
        <f t="shared" si="1"/>
        <v>999</v>
      </c>
      <c r="N52" s="273"/>
      <c r="O52" s="96"/>
      <c r="P52" s="113">
        <f t="shared" si="2"/>
        <v>999</v>
      </c>
      <c r="Q52" s="96"/>
    </row>
    <row r="53" spans="1:17" s="11" customFormat="1" ht="18.899999999999999" customHeight="1" x14ac:dyDescent="0.25">
      <c r="A53" s="249">
        <v>47</v>
      </c>
      <c r="B53" s="94"/>
      <c r="C53" s="94"/>
      <c r="D53" s="95"/>
      <c r="E53" s="262"/>
      <c r="F53" s="96"/>
      <c r="G53" s="96"/>
      <c r="H53" s="419"/>
      <c r="I53" s="279"/>
      <c r="J53" s="246" t="e">
        <f>IF(AND(Q53="",#REF!&gt;0,#REF!&lt;5),K53,)</f>
        <v>#REF!</v>
      </c>
      <c r="K53" s="244" t="str">
        <f>IF(D53="","ZZZ9",IF(AND(#REF!&gt;0,#REF!&lt;5),D53&amp;#REF!,D53&amp;"9"))</f>
        <v>ZZZ9</v>
      </c>
      <c r="L53" s="248">
        <f t="shared" si="0"/>
        <v>999</v>
      </c>
      <c r="M53" s="278">
        <f t="shared" si="1"/>
        <v>999</v>
      </c>
      <c r="N53" s="273"/>
      <c r="O53" s="96"/>
      <c r="P53" s="113">
        <f t="shared" si="2"/>
        <v>999</v>
      </c>
      <c r="Q53" s="96"/>
    </row>
    <row r="54" spans="1:17" s="11" customFormat="1" ht="18.899999999999999" customHeight="1" x14ac:dyDescent="0.25">
      <c r="A54" s="249">
        <v>48</v>
      </c>
      <c r="B54" s="94"/>
      <c r="C54" s="94"/>
      <c r="D54" s="95"/>
      <c r="E54" s="262"/>
      <c r="F54" s="96"/>
      <c r="G54" s="96"/>
      <c r="H54" s="419"/>
      <c r="I54" s="279"/>
      <c r="J54" s="246" t="e">
        <f>IF(AND(Q54="",#REF!&gt;0,#REF!&lt;5),K54,)</f>
        <v>#REF!</v>
      </c>
      <c r="K54" s="244" t="str">
        <f>IF(D54="","ZZZ9",IF(AND(#REF!&gt;0,#REF!&lt;5),D54&amp;#REF!,D54&amp;"9"))</f>
        <v>ZZZ9</v>
      </c>
      <c r="L54" s="248">
        <f t="shared" si="0"/>
        <v>999</v>
      </c>
      <c r="M54" s="278">
        <f t="shared" si="1"/>
        <v>999</v>
      </c>
      <c r="N54" s="273"/>
      <c r="O54" s="96"/>
      <c r="P54" s="113">
        <f t="shared" si="2"/>
        <v>999</v>
      </c>
      <c r="Q54" s="96"/>
    </row>
    <row r="55" spans="1:17" s="11" customFormat="1" ht="18.899999999999999" customHeight="1" x14ac:dyDescent="0.25">
      <c r="A55" s="249">
        <v>49</v>
      </c>
      <c r="B55" s="94"/>
      <c r="C55" s="94"/>
      <c r="D55" s="95"/>
      <c r="E55" s="262"/>
      <c r="F55" s="96"/>
      <c r="G55" s="96"/>
      <c r="H55" s="419"/>
      <c r="I55" s="279"/>
      <c r="J55" s="246" t="e">
        <f>IF(AND(Q55="",#REF!&gt;0,#REF!&lt;5),K55,)</f>
        <v>#REF!</v>
      </c>
      <c r="K55" s="244" t="str">
        <f>IF(D55="","ZZZ9",IF(AND(#REF!&gt;0,#REF!&lt;5),D55&amp;#REF!,D55&amp;"9"))</f>
        <v>ZZZ9</v>
      </c>
      <c r="L55" s="248">
        <f t="shared" si="0"/>
        <v>999</v>
      </c>
      <c r="M55" s="278">
        <f t="shared" si="1"/>
        <v>999</v>
      </c>
      <c r="N55" s="273"/>
      <c r="O55" s="96"/>
      <c r="P55" s="113">
        <f t="shared" si="2"/>
        <v>999</v>
      </c>
      <c r="Q55" s="96"/>
    </row>
    <row r="56" spans="1:17" s="11" customFormat="1" ht="18.899999999999999" customHeight="1" x14ac:dyDescent="0.25">
      <c r="A56" s="249">
        <v>50</v>
      </c>
      <c r="B56" s="94"/>
      <c r="C56" s="94"/>
      <c r="D56" s="95"/>
      <c r="E56" s="262"/>
      <c r="F56" s="96"/>
      <c r="G56" s="96"/>
      <c r="H56" s="419"/>
      <c r="I56" s="279"/>
      <c r="J56" s="246" t="e">
        <f>IF(AND(Q56="",#REF!&gt;0,#REF!&lt;5),K56,)</f>
        <v>#REF!</v>
      </c>
      <c r="K56" s="244" t="str">
        <f>IF(D56="","ZZZ9",IF(AND(#REF!&gt;0,#REF!&lt;5),D56&amp;#REF!,D56&amp;"9"))</f>
        <v>ZZZ9</v>
      </c>
      <c r="L56" s="248">
        <f t="shared" si="0"/>
        <v>999</v>
      </c>
      <c r="M56" s="278">
        <f t="shared" si="1"/>
        <v>999</v>
      </c>
      <c r="N56" s="273"/>
      <c r="O56" s="96"/>
      <c r="P56" s="113">
        <f t="shared" si="2"/>
        <v>999</v>
      </c>
      <c r="Q56" s="96"/>
    </row>
    <row r="57" spans="1:17" s="11" customFormat="1" ht="18.899999999999999" customHeight="1" x14ac:dyDescent="0.25">
      <c r="A57" s="249">
        <v>51</v>
      </c>
      <c r="B57" s="94"/>
      <c r="C57" s="94"/>
      <c r="D57" s="95"/>
      <c r="E57" s="262"/>
      <c r="F57" s="96"/>
      <c r="G57" s="96"/>
      <c r="H57" s="419"/>
      <c r="I57" s="279"/>
      <c r="J57" s="246" t="e">
        <f>IF(AND(Q57="",#REF!&gt;0,#REF!&lt;5),K57,)</f>
        <v>#REF!</v>
      </c>
      <c r="K57" s="244" t="str">
        <f>IF(D57="","ZZZ9",IF(AND(#REF!&gt;0,#REF!&lt;5),D57&amp;#REF!,D57&amp;"9"))</f>
        <v>ZZZ9</v>
      </c>
      <c r="L57" s="248">
        <f t="shared" si="0"/>
        <v>999</v>
      </c>
      <c r="M57" s="278">
        <f t="shared" si="1"/>
        <v>999</v>
      </c>
      <c r="N57" s="273"/>
      <c r="O57" s="96"/>
      <c r="P57" s="113">
        <f t="shared" si="2"/>
        <v>999</v>
      </c>
      <c r="Q57" s="96"/>
    </row>
    <row r="58" spans="1:17" s="11" customFormat="1" ht="18.899999999999999" customHeight="1" x14ac:dyDescent="0.25">
      <c r="A58" s="249">
        <v>52</v>
      </c>
      <c r="B58" s="94"/>
      <c r="C58" s="94"/>
      <c r="D58" s="95"/>
      <c r="E58" s="262"/>
      <c r="F58" s="96"/>
      <c r="G58" s="96"/>
      <c r="H58" s="419"/>
      <c r="I58" s="279"/>
      <c r="J58" s="246" t="e">
        <f>IF(AND(Q58="",#REF!&gt;0,#REF!&lt;5),K58,)</f>
        <v>#REF!</v>
      </c>
      <c r="K58" s="244" t="str">
        <f>IF(D58="","ZZZ9",IF(AND(#REF!&gt;0,#REF!&lt;5),D58&amp;#REF!,D58&amp;"9"))</f>
        <v>ZZZ9</v>
      </c>
      <c r="L58" s="248">
        <f t="shared" si="0"/>
        <v>999</v>
      </c>
      <c r="M58" s="278">
        <f t="shared" si="1"/>
        <v>999</v>
      </c>
      <c r="N58" s="273"/>
      <c r="O58" s="96"/>
      <c r="P58" s="113">
        <f t="shared" si="2"/>
        <v>999</v>
      </c>
      <c r="Q58" s="96"/>
    </row>
    <row r="59" spans="1:17" s="11" customFormat="1" ht="18.899999999999999" customHeight="1" x14ac:dyDescent="0.25">
      <c r="A59" s="249">
        <v>53</v>
      </c>
      <c r="B59" s="94"/>
      <c r="C59" s="94"/>
      <c r="D59" s="95"/>
      <c r="E59" s="262"/>
      <c r="F59" s="96"/>
      <c r="G59" s="96"/>
      <c r="H59" s="419"/>
      <c r="I59" s="279"/>
      <c r="J59" s="246" t="e">
        <f>IF(AND(Q59="",#REF!&gt;0,#REF!&lt;5),K59,)</f>
        <v>#REF!</v>
      </c>
      <c r="K59" s="244" t="str">
        <f>IF(D59="","ZZZ9",IF(AND(#REF!&gt;0,#REF!&lt;5),D59&amp;#REF!,D59&amp;"9"))</f>
        <v>ZZZ9</v>
      </c>
      <c r="L59" s="248">
        <f t="shared" si="0"/>
        <v>999</v>
      </c>
      <c r="M59" s="278">
        <f t="shared" si="1"/>
        <v>999</v>
      </c>
      <c r="N59" s="273"/>
      <c r="O59" s="96"/>
      <c r="P59" s="113">
        <f t="shared" si="2"/>
        <v>999</v>
      </c>
      <c r="Q59" s="96"/>
    </row>
    <row r="60" spans="1:17" s="11" customFormat="1" ht="18.899999999999999" customHeight="1" x14ac:dyDescent="0.25">
      <c r="A60" s="249">
        <v>54</v>
      </c>
      <c r="B60" s="94"/>
      <c r="C60" s="94"/>
      <c r="D60" s="95"/>
      <c r="E60" s="262"/>
      <c r="F60" s="96"/>
      <c r="G60" s="96"/>
      <c r="H60" s="419"/>
      <c r="I60" s="279"/>
      <c r="J60" s="246" t="e">
        <f>IF(AND(Q60="",#REF!&gt;0,#REF!&lt;5),K60,)</f>
        <v>#REF!</v>
      </c>
      <c r="K60" s="244" t="str">
        <f>IF(D60="","ZZZ9",IF(AND(#REF!&gt;0,#REF!&lt;5),D60&amp;#REF!,D60&amp;"9"))</f>
        <v>ZZZ9</v>
      </c>
      <c r="L60" s="248">
        <f t="shared" si="0"/>
        <v>999</v>
      </c>
      <c r="M60" s="278">
        <f t="shared" si="1"/>
        <v>999</v>
      </c>
      <c r="N60" s="273"/>
      <c r="O60" s="96"/>
      <c r="P60" s="113">
        <f t="shared" si="2"/>
        <v>999</v>
      </c>
      <c r="Q60" s="96"/>
    </row>
    <row r="61" spans="1:17" s="11" customFormat="1" ht="18.899999999999999" customHeight="1" x14ac:dyDescent="0.25">
      <c r="A61" s="249">
        <v>55</v>
      </c>
      <c r="B61" s="94"/>
      <c r="C61" s="94"/>
      <c r="D61" s="95"/>
      <c r="E61" s="262"/>
      <c r="F61" s="96"/>
      <c r="G61" s="96"/>
      <c r="H61" s="419"/>
      <c r="I61" s="279"/>
      <c r="J61" s="246" t="e">
        <f>IF(AND(Q61="",#REF!&gt;0,#REF!&lt;5),K61,)</f>
        <v>#REF!</v>
      </c>
      <c r="K61" s="244" t="str">
        <f>IF(D61="","ZZZ9",IF(AND(#REF!&gt;0,#REF!&lt;5),D61&amp;#REF!,D61&amp;"9"))</f>
        <v>ZZZ9</v>
      </c>
      <c r="L61" s="248">
        <f t="shared" si="0"/>
        <v>999</v>
      </c>
      <c r="M61" s="278">
        <f t="shared" si="1"/>
        <v>999</v>
      </c>
      <c r="N61" s="273"/>
      <c r="O61" s="96"/>
      <c r="P61" s="113">
        <f t="shared" si="2"/>
        <v>999</v>
      </c>
      <c r="Q61" s="96"/>
    </row>
    <row r="62" spans="1:17" s="11" customFormat="1" ht="18.899999999999999" customHeight="1" x14ac:dyDescent="0.25">
      <c r="A62" s="249">
        <v>56</v>
      </c>
      <c r="B62" s="94"/>
      <c r="C62" s="94"/>
      <c r="D62" s="95"/>
      <c r="E62" s="262"/>
      <c r="F62" s="96"/>
      <c r="G62" s="96"/>
      <c r="H62" s="419"/>
      <c r="I62" s="279"/>
      <c r="J62" s="246" t="e">
        <f>IF(AND(Q62="",#REF!&gt;0,#REF!&lt;5),K62,)</f>
        <v>#REF!</v>
      </c>
      <c r="K62" s="244" t="str">
        <f>IF(D62="","ZZZ9",IF(AND(#REF!&gt;0,#REF!&lt;5),D62&amp;#REF!,D62&amp;"9"))</f>
        <v>ZZZ9</v>
      </c>
      <c r="L62" s="248">
        <f t="shared" si="0"/>
        <v>999</v>
      </c>
      <c r="M62" s="278">
        <f t="shared" si="1"/>
        <v>999</v>
      </c>
      <c r="N62" s="273"/>
      <c r="O62" s="96"/>
      <c r="P62" s="113">
        <f t="shared" si="2"/>
        <v>999</v>
      </c>
      <c r="Q62" s="96"/>
    </row>
    <row r="63" spans="1:17" s="11" customFormat="1" ht="18.899999999999999" customHeight="1" x14ac:dyDescent="0.25">
      <c r="A63" s="249">
        <v>57</v>
      </c>
      <c r="B63" s="94"/>
      <c r="C63" s="94"/>
      <c r="D63" s="95"/>
      <c r="E63" s="262"/>
      <c r="F63" s="96"/>
      <c r="G63" s="96"/>
      <c r="H63" s="419"/>
      <c r="I63" s="279"/>
      <c r="J63" s="246" t="e">
        <f>IF(AND(Q63="",#REF!&gt;0,#REF!&lt;5),K63,)</f>
        <v>#REF!</v>
      </c>
      <c r="K63" s="244" t="str">
        <f>IF(D63="","ZZZ9",IF(AND(#REF!&gt;0,#REF!&lt;5),D63&amp;#REF!,D63&amp;"9"))</f>
        <v>ZZZ9</v>
      </c>
      <c r="L63" s="248">
        <f t="shared" si="0"/>
        <v>999</v>
      </c>
      <c r="M63" s="278">
        <f t="shared" si="1"/>
        <v>999</v>
      </c>
      <c r="N63" s="273"/>
      <c r="O63" s="96"/>
      <c r="P63" s="113">
        <f t="shared" si="2"/>
        <v>999</v>
      </c>
      <c r="Q63" s="96"/>
    </row>
    <row r="64" spans="1:17" s="11" customFormat="1" ht="18.899999999999999" customHeight="1" x14ac:dyDescent="0.25">
      <c r="A64" s="249">
        <v>58</v>
      </c>
      <c r="B64" s="94"/>
      <c r="C64" s="94"/>
      <c r="D64" s="95"/>
      <c r="E64" s="262"/>
      <c r="F64" s="96"/>
      <c r="G64" s="96"/>
      <c r="H64" s="419"/>
      <c r="I64" s="279"/>
      <c r="J64" s="246" t="e">
        <f>IF(AND(Q64="",#REF!&gt;0,#REF!&lt;5),K64,)</f>
        <v>#REF!</v>
      </c>
      <c r="K64" s="244" t="str">
        <f>IF(D64="","ZZZ9",IF(AND(#REF!&gt;0,#REF!&lt;5),D64&amp;#REF!,D64&amp;"9"))</f>
        <v>ZZZ9</v>
      </c>
      <c r="L64" s="248">
        <f t="shared" si="0"/>
        <v>999</v>
      </c>
      <c r="M64" s="278">
        <f t="shared" si="1"/>
        <v>999</v>
      </c>
      <c r="N64" s="273"/>
      <c r="O64" s="96"/>
      <c r="P64" s="113">
        <f t="shared" si="2"/>
        <v>999</v>
      </c>
      <c r="Q64" s="96"/>
    </row>
    <row r="65" spans="1:17" s="11" customFormat="1" ht="18.899999999999999" customHeight="1" x14ac:dyDescent="0.25">
      <c r="A65" s="249">
        <v>59</v>
      </c>
      <c r="B65" s="94"/>
      <c r="C65" s="94"/>
      <c r="D65" s="95"/>
      <c r="E65" s="262"/>
      <c r="F65" s="96"/>
      <c r="G65" s="96"/>
      <c r="H65" s="419"/>
      <c r="I65" s="279"/>
      <c r="J65" s="246" t="e">
        <f>IF(AND(Q65="",#REF!&gt;0,#REF!&lt;5),K65,)</f>
        <v>#REF!</v>
      </c>
      <c r="K65" s="244" t="str">
        <f>IF(D65="","ZZZ9",IF(AND(#REF!&gt;0,#REF!&lt;5),D65&amp;#REF!,D65&amp;"9"))</f>
        <v>ZZZ9</v>
      </c>
      <c r="L65" s="248">
        <f t="shared" si="0"/>
        <v>999</v>
      </c>
      <c r="M65" s="278">
        <f t="shared" si="1"/>
        <v>999</v>
      </c>
      <c r="N65" s="273"/>
      <c r="O65" s="96"/>
      <c r="P65" s="113">
        <f t="shared" si="2"/>
        <v>999</v>
      </c>
      <c r="Q65" s="96"/>
    </row>
    <row r="66" spans="1:17" s="11" customFormat="1" ht="18.899999999999999" customHeight="1" x14ac:dyDescent="0.25">
      <c r="A66" s="249">
        <v>60</v>
      </c>
      <c r="B66" s="94"/>
      <c r="C66" s="94"/>
      <c r="D66" s="95"/>
      <c r="E66" s="262"/>
      <c r="F66" s="96"/>
      <c r="G66" s="96"/>
      <c r="H66" s="419"/>
      <c r="I66" s="279"/>
      <c r="J66" s="246" t="e">
        <f>IF(AND(Q66="",#REF!&gt;0,#REF!&lt;5),K66,)</f>
        <v>#REF!</v>
      </c>
      <c r="K66" s="244" t="str">
        <f>IF(D66="","ZZZ9",IF(AND(#REF!&gt;0,#REF!&lt;5),D66&amp;#REF!,D66&amp;"9"))</f>
        <v>ZZZ9</v>
      </c>
      <c r="L66" s="248">
        <f t="shared" si="0"/>
        <v>999</v>
      </c>
      <c r="M66" s="278">
        <f t="shared" si="1"/>
        <v>999</v>
      </c>
      <c r="N66" s="273"/>
      <c r="O66" s="96"/>
      <c r="P66" s="113">
        <f t="shared" si="2"/>
        <v>999</v>
      </c>
      <c r="Q66" s="96"/>
    </row>
    <row r="67" spans="1:17" s="11" customFormat="1" ht="18.899999999999999" customHeight="1" x14ac:dyDescent="0.25">
      <c r="A67" s="249">
        <v>61</v>
      </c>
      <c r="B67" s="94"/>
      <c r="C67" s="94"/>
      <c r="D67" s="95"/>
      <c r="E67" s="262"/>
      <c r="F67" s="96"/>
      <c r="G67" s="96"/>
      <c r="H67" s="419"/>
      <c r="I67" s="279"/>
      <c r="J67" s="246" t="e">
        <f>IF(AND(Q67="",#REF!&gt;0,#REF!&lt;5),K67,)</f>
        <v>#REF!</v>
      </c>
      <c r="K67" s="244" t="str">
        <f>IF(D67="","ZZZ9",IF(AND(#REF!&gt;0,#REF!&lt;5),D67&amp;#REF!,D67&amp;"9"))</f>
        <v>ZZZ9</v>
      </c>
      <c r="L67" s="248">
        <f t="shared" si="0"/>
        <v>999</v>
      </c>
      <c r="M67" s="278">
        <f t="shared" si="1"/>
        <v>999</v>
      </c>
      <c r="N67" s="273"/>
      <c r="O67" s="96"/>
      <c r="P67" s="113">
        <f t="shared" si="2"/>
        <v>999</v>
      </c>
      <c r="Q67" s="96"/>
    </row>
    <row r="68" spans="1:17" s="11" customFormat="1" ht="18.899999999999999" customHeight="1" x14ac:dyDescent="0.25">
      <c r="A68" s="249">
        <v>62</v>
      </c>
      <c r="B68" s="94"/>
      <c r="C68" s="94"/>
      <c r="D68" s="95"/>
      <c r="E68" s="262"/>
      <c r="F68" s="96"/>
      <c r="G68" s="96"/>
      <c r="H68" s="419"/>
      <c r="I68" s="279"/>
      <c r="J68" s="246" t="e">
        <f>IF(AND(Q68="",#REF!&gt;0,#REF!&lt;5),K68,)</f>
        <v>#REF!</v>
      </c>
      <c r="K68" s="244" t="str">
        <f>IF(D68="","ZZZ9",IF(AND(#REF!&gt;0,#REF!&lt;5),D68&amp;#REF!,D68&amp;"9"))</f>
        <v>ZZZ9</v>
      </c>
      <c r="L68" s="248">
        <f t="shared" si="0"/>
        <v>999</v>
      </c>
      <c r="M68" s="278">
        <f t="shared" si="1"/>
        <v>999</v>
      </c>
      <c r="N68" s="273"/>
      <c r="O68" s="96"/>
      <c r="P68" s="113">
        <f t="shared" si="2"/>
        <v>999</v>
      </c>
      <c r="Q68" s="96"/>
    </row>
    <row r="69" spans="1:17" s="11" customFormat="1" ht="18.899999999999999" customHeight="1" x14ac:dyDescent="0.25">
      <c r="A69" s="249">
        <v>63</v>
      </c>
      <c r="B69" s="94"/>
      <c r="C69" s="94"/>
      <c r="D69" s="95"/>
      <c r="E69" s="262"/>
      <c r="F69" s="96"/>
      <c r="G69" s="96"/>
      <c r="H69" s="419"/>
      <c r="I69" s="279"/>
      <c r="J69" s="246" t="e">
        <f>IF(AND(Q69="",#REF!&gt;0,#REF!&lt;5),K69,)</f>
        <v>#REF!</v>
      </c>
      <c r="K69" s="244" t="str">
        <f>IF(D69="","ZZZ9",IF(AND(#REF!&gt;0,#REF!&lt;5),D69&amp;#REF!,D69&amp;"9"))</f>
        <v>ZZZ9</v>
      </c>
      <c r="L69" s="248">
        <f t="shared" si="0"/>
        <v>999</v>
      </c>
      <c r="M69" s="278">
        <f t="shared" si="1"/>
        <v>999</v>
      </c>
      <c r="N69" s="273"/>
      <c r="O69" s="96"/>
      <c r="P69" s="113">
        <f t="shared" si="2"/>
        <v>999</v>
      </c>
      <c r="Q69" s="96"/>
    </row>
    <row r="70" spans="1:17" s="11" customFormat="1" ht="18.899999999999999" customHeight="1" x14ac:dyDescent="0.25">
      <c r="A70" s="249">
        <v>64</v>
      </c>
      <c r="B70" s="94"/>
      <c r="C70" s="94"/>
      <c r="D70" s="95"/>
      <c r="E70" s="262"/>
      <c r="F70" s="96"/>
      <c r="G70" s="96"/>
      <c r="H70" s="419"/>
      <c r="I70" s="279"/>
      <c r="J70" s="246" t="e">
        <f>IF(AND(Q70="",#REF!&gt;0,#REF!&lt;5),K70,)</f>
        <v>#REF!</v>
      </c>
      <c r="K70" s="244" t="str">
        <f>IF(D70="","ZZZ9",IF(AND(#REF!&gt;0,#REF!&lt;5),D70&amp;#REF!,D70&amp;"9"))</f>
        <v>ZZZ9</v>
      </c>
      <c r="L70" s="248">
        <f t="shared" si="0"/>
        <v>999</v>
      </c>
      <c r="M70" s="278">
        <f t="shared" si="1"/>
        <v>999</v>
      </c>
      <c r="N70" s="273"/>
      <c r="O70" s="96"/>
      <c r="P70" s="113">
        <f t="shared" si="2"/>
        <v>999</v>
      </c>
      <c r="Q70" s="96"/>
    </row>
    <row r="71" spans="1:17" s="11" customFormat="1" ht="18.899999999999999" customHeight="1" x14ac:dyDescent="0.25">
      <c r="A71" s="249">
        <v>65</v>
      </c>
      <c r="B71" s="94"/>
      <c r="C71" s="94"/>
      <c r="D71" s="95"/>
      <c r="E71" s="262"/>
      <c r="F71" s="96"/>
      <c r="G71" s="96"/>
      <c r="H71" s="419"/>
      <c r="I71" s="279"/>
      <c r="J71" s="246" t="e">
        <f>IF(AND(Q71="",#REF!&gt;0,#REF!&lt;5),K71,)</f>
        <v>#REF!</v>
      </c>
      <c r="K71" s="244" t="str">
        <f>IF(D71="","ZZZ9",IF(AND(#REF!&gt;0,#REF!&lt;5),D71&amp;#REF!,D71&amp;"9"))</f>
        <v>ZZZ9</v>
      </c>
      <c r="L71" s="248">
        <f t="shared" si="0"/>
        <v>999</v>
      </c>
      <c r="M71" s="278">
        <f t="shared" si="1"/>
        <v>999</v>
      </c>
      <c r="N71" s="273"/>
      <c r="O71" s="96"/>
      <c r="P71" s="113">
        <f t="shared" si="2"/>
        <v>999</v>
      </c>
      <c r="Q71" s="96"/>
    </row>
    <row r="72" spans="1:17" s="11" customFormat="1" ht="18.899999999999999" customHeight="1" x14ac:dyDescent="0.25">
      <c r="A72" s="249">
        <v>66</v>
      </c>
      <c r="B72" s="94"/>
      <c r="C72" s="94"/>
      <c r="D72" s="95"/>
      <c r="E72" s="262"/>
      <c r="F72" s="96"/>
      <c r="G72" s="96"/>
      <c r="H72" s="419"/>
      <c r="I72" s="279"/>
      <c r="J72" s="246" t="e">
        <f>IF(AND(Q72="",#REF!&gt;0,#REF!&lt;5),K72,)</f>
        <v>#REF!</v>
      </c>
      <c r="K72" s="244" t="str">
        <f>IF(D72="","ZZZ9",IF(AND(#REF!&gt;0,#REF!&lt;5),D72&amp;#REF!,D72&amp;"9"))</f>
        <v>ZZZ9</v>
      </c>
      <c r="L72" s="248">
        <f t="shared" si="0"/>
        <v>999</v>
      </c>
      <c r="M72" s="278">
        <f t="shared" si="1"/>
        <v>999</v>
      </c>
      <c r="N72" s="273"/>
      <c r="O72" s="96"/>
      <c r="P72" s="113">
        <f t="shared" si="2"/>
        <v>999</v>
      </c>
      <c r="Q72" s="96"/>
    </row>
    <row r="73" spans="1:17" s="11" customFormat="1" ht="18.899999999999999" customHeight="1" x14ac:dyDescent="0.25">
      <c r="A73" s="249">
        <v>67</v>
      </c>
      <c r="B73" s="94"/>
      <c r="C73" s="94"/>
      <c r="D73" s="95"/>
      <c r="E73" s="262"/>
      <c r="F73" s="96"/>
      <c r="G73" s="96"/>
      <c r="H73" s="419"/>
      <c r="I73" s="279"/>
      <c r="J73" s="246" t="e">
        <f>IF(AND(Q73="",#REF!&gt;0,#REF!&lt;5),K73,)</f>
        <v>#REF!</v>
      </c>
      <c r="K73" s="244" t="str">
        <f>IF(D73="","ZZZ9",IF(AND(#REF!&gt;0,#REF!&lt;5),D73&amp;#REF!,D73&amp;"9"))</f>
        <v>ZZZ9</v>
      </c>
      <c r="L73" s="248">
        <f t="shared" si="0"/>
        <v>999</v>
      </c>
      <c r="M73" s="278">
        <f t="shared" si="1"/>
        <v>999</v>
      </c>
      <c r="N73" s="273"/>
      <c r="O73" s="96"/>
      <c r="P73" s="113">
        <f t="shared" si="2"/>
        <v>999</v>
      </c>
      <c r="Q73" s="96"/>
    </row>
    <row r="74" spans="1:17" s="11" customFormat="1" ht="18.899999999999999" customHeight="1" x14ac:dyDescent="0.25">
      <c r="A74" s="249">
        <v>68</v>
      </c>
      <c r="B74" s="94"/>
      <c r="C74" s="94"/>
      <c r="D74" s="95"/>
      <c r="E74" s="262"/>
      <c r="F74" s="96"/>
      <c r="G74" s="96"/>
      <c r="H74" s="419"/>
      <c r="I74" s="279"/>
      <c r="J74" s="246" t="e">
        <f>IF(AND(Q74="",#REF!&gt;0,#REF!&lt;5),K74,)</f>
        <v>#REF!</v>
      </c>
      <c r="K74" s="244" t="str">
        <f>IF(D74="","ZZZ9",IF(AND(#REF!&gt;0,#REF!&lt;5),D74&amp;#REF!,D74&amp;"9"))</f>
        <v>ZZZ9</v>
      </c>
      <c r="L74" s="248">
        <f t="shared" si="0"/>
        <v>999</v>
      </c>
      <c r="M74" s="278">
        <f t="shared" si="1"/>
        <v>999</v>
      </c>
      <c r="N74" s="273"/>
      <c r="O74" s="96"/>
      <c r="P74" s="113">
        <f t="shared" si="2"/>
        <v>999</v>
      </c>
      <c r="Q74" s="96"/>
    </row>
    <row r="75" spans="1:17" s="11" customFormat="1" ht="18.899999999999999" customHeight="1" x14ac:dyDescent="0.25">
      <c r="A75" s="249">
        <v>69</v>
      </c>
      <c r="B75" s="94"/>
      <c r="C75" s="94"/>
      <c r="D75" s="95"/>
      <c r="E75" s="262"/>
      <c r="F75" s="96"/>
      <c r="G75" s="96"/>
      <c r="H75" s="419"/>
      <c r="I75" s="279"/>
      <c r="J75" s="246" t="e">
        <f>IF(AND(Q75="",#REF!&gt;0,#REF!&lt;5),K75,)</f>
        <v>#REF!</v>
      </c>
      <c r="K75" s="244" t="str">
        <f>IF(D75="","ZZZ9",IF(AND(#REF!&gt;0,#REF!&lt;5),D75&amp;#REF!,D75&amp;"9"))</f>
        <v>ZZZ9</v>
      </c>
      <c r="L75" s="248">
        <f t="shared" si="0"/>
        <v>999</v>
      </c>
      <c r="M75" s="278">
        <f t="shared" si="1"/>
        <v>999</v>
      </c>
      <c r="N75" s="273"/>
      <c r="O75" s="96"/>
      <c r="P75" s="113">
        <f t="shared" si="2"/>
        <v>999</v>
      </c>
      <c r="Q75" s="96"/>
    </row>
    <row r="76" spans="1:17" s="11" customFormat="1" ht="18.899999999999999" customHeight="1" x14ac:dyDescent="0.25">
      <c r="A76" s="249">
        <v>70</v>
      </c>
      <c r="B76" s="94"/>
      <c r="C76" s="94"/>
      <c r="D76" s="95"/>
      <c r="E76" s="262"/>
      <c r="F76" s="96"/>
      <c r="G76" s="96"/>
      <c r="H76" s="419"/>
      <c r="I76" s="279"/>
      <c r="J76" s="246" t="e">
        <f>IF(AND(Q76="",#REF!&gt;0,#REF!&lt;5),K76,)</f>
        <v>#REF!</v>
      </c>
      <c r="K76" s="244" t="str">
        <f>IF(D76="","ZZZ9",IF(AND(#REF!&gt;0,#REF!&lt;5),D76&amp;#REF!,D76&amp;"9"))</f>
        <v>ZZZ9</v>
      </c>
      <c r="L76" s="248">
        <f t="shared" si="0"/>
        <v>999</v>
      </c>
      <c r="M76" s="278">
        <f t="shared" si="1"/>
        <v>999</v>
      </c>
      <c r="N76" s="273"/>
      <c r="O76" s="96"/>
      <c r="P76" s="113">
        <f t="shared" si="2"/>
        <v>999</v>
      </c>
      <c r="Q76" s="96"/>
    </row>
    <row r="77" spans="1:17" s="11" customFormat="1" ht="18.899999999999999" customHeight="1" x14ac:dyDescent="0.25">
      <c r="A77" s="249">
        <v>71</v>
      </c>
      <c r="B77" s="94"/>
      <c r="C77" s="94"/>
      <c r="D77" s="95"/>
      <c r="E77" s="262"/>
      <c r="F77" s="96"/>
      <c r="G77" s="96"/>
      <c r="H77" s="419"/>
      <c r="I77" s="279"/>
      <c r="J77" s="246" t="e">
        <f>IF(AND(Q77="",#REF!&gt;0,#REF!&lt;5),K77,)</f>
        <v>#REF!</v>
      </c>
      <c r="K77" s="244" t="str">
        <f>IF(D77="","ZZZ9",IF(AND(#REF!&gt;0,#REF!&lt;5),D77&amp;#REF!,D77&amp;"9"))</f>
        <v>ZZZ9</v>
      </c>
      <c r="L77" s="248">
        <f t="shared" si="0"/>
        <v>999</v>
      </c>
      <c r="M77" s="278">
        <f t="shared" si="1"/>
        <v>999</v>
      </c>
      <c r="N77" s="273"/>
      <c r="O77" s="96"/>
      <c r="P77" s="113">
        <f t="shared" si="2"/>
        <v>999</v>
      </c>
      <c r="Q77" s="96"/>
    </row>
    <row r="78" spans="1:17" s="11" customFormat="1" ht="18.899999999999999" customHeight="1" x14ac:dyDescent="0.25">
      <c r="A78" s="249">
        <v>72</v>
      </c>
      <c r="B78" s="94"/>
      <c r="C78" s="94"/>
      <c r="D78" s="95"/>
      <c r="E78" s="262"/>
      <c r="F78" s="96"/>
      <c r="G78" s="96"/>
      <c r="H78" s="419"/>
      <c r="I78" s="279"/>
      <c r="J78" s="246" t="e">
        <f>IF(AND(Q78="",#REF!&gt;0,#REF!&lt;5),K78,)</f>
        <v>#REF!</v>
      </c>
      <c r="K78" s="244" t="str">
        <f>IF(D78="","ZZZ9",IF(AND(#REF!&gt;0,#REF!&lt;5),D78&amp;#REF!,D78&amp;"9"))</f>
        <v>ZZZ9</v>
      </c>
      <c r="L78" s="248">
        <f t="shared" si="0"/>
        <v>999</v>
      </c>
      <c r="M78" s="278">
        <f t="shared" si="1"/>
        <v>999</v>
      </c>
      <c r="N78" s="273"/>
      <c r="O78" s="96"/>
      <c r="P78" s="113">
        <f t="shared" si="2"/>
        <v>999</v>
      </c>
      <c r="Q78" s="96"/>
    </row>
    <row r="79" spans="1:17" s="11" customFormat="1" ht="18.899999999999999" customHeight="1" x14ac:dyDescent="0.25">
      <c r="A79" s="249">
        <v>73</v>
      </c>
      <c r="B79" s="94"/>
      <c r="C79" s="94"/>
      <c r="D79" s="95"/>
      <c r="E79" s="262"/>
      <c r="F79" s="96"/>
      <c r="G79" s="96"/>
      <c r="H79" s="419"/>
      <c r="I79" s="279"/>
      <c r="J79" s="246" t="e">
        <f>IF(AND(Q79="",#REF!&gt;0,#REF!&lt;5),K79,)</f>
        <v>#REF!</v>
      </c>
      <c r="K79" s="244" t="str">
        <f>IF(D79="","ZZZ9",IF(AND(#REF!&gt;0,#REF!&lt;5),D79&amp;#REF!,D79&amp;"9"))</f>
        <v>ZZZ9</v>
      </c>
      <c r="L79" s="248">
        <f t="shared" si="0"/>
        <v>999</v>
      </c>
      <c r="M79" s="278">
        <f t="shared" si="1"/>
        <v>999</v>
      </c>
      <c r="N79" s="273"/>
      <c r="O79" s="96"/>
      <c r="P79" s="113">
        <f t="shared" si="2"/>
        <v>999</v>
      </c>
      <c r="Q79" s="96"/>
    </row>
    <row r="80" spans="1:17" s="11" customFormat="1" ht="18.899999999999999" customHeight="1" x14ac:dyDescent="0.25">
      <c r="A80" s="249">
        <v>74</v>
      </c>
      <c r="B80" s="94"/>
      <c r="C80" s="94"/>
      <c r="D80" s="95"/>
      <c r="E80" s="262"/>
      <c r="F80" s="96"/>
      <c r="G80" s="96"/>
      <c r="H80" s="419"/>
      <c r="I80" s="279"/>
      <c r="J80" s="246" t="e">
        <f>IF(AND(Q80="",#REF!&gt;0,#REF!&lt;5),K80,)</f>
        <v>#REF!</v>
      </c>
      <c r="K80" s="244" t="str">
        <f>IF(D80="","ZZZ9",IF(AND(#REF!&gt;0,#REF!&lt;5),D80&amp;#REF!,D80&amp;"9"))</f>
        <v>ZZZ9</v>
      </c>
      <c r="L80" s="248">
        <f t="shared" si="0"/>
        <v>999</v>
      </c>
      <c r="M80" s="278">
        <f t="shared" si="1"/>
        <v>999</v>
      </c>
      <c r="N80" s="273"/>
      <c r="O80" s="96"/>
      <c r="P80" s="113">
        <f t="shared" si="2"/>
        <v>999</v>
      </c>
      <c r="Q80" s="96"/>
    </row>
    <row r="81" spans="1:17" s="11" customFormat="1" ht="18.899999999999999" customHeight="1" x14ac:dyDescent="0.25">
      <c r="A81" s="249">
        <v>75</v>
      </c>
      <c r="B81" s="94"/>
      <c r="C81" s="94"/>
      <c r="D81" s="95"/>
      <c r="E81" s="262"/>
      <c r="F81" s="96"/>
      <c r="G81" s="96"/>
      <c r="H81" s="419"/>
      <c r="I81" s="279"/>
      <c r="J81" s="246" t="e">
        <f>IF(AND(Q81="",#REF!&gt;0,#REF!&lt;5),K81,)</f>
        <v>#REF!</v>
      </c>
      <c r="K81" s="244" t="str">
        <f>IF(D81="","ZZZ9",IF(AND(#REF!&gt;0,#REF!&lt;5),D81&amp;#REF!,D81&amp;"9"))</f>
        <v>ZZZ9</v>
      </c>
      <c r="L81" s="248">
        <f t="shared" si="0"/>
        <v>999</v>
      </c>
      <c r="M81" s="278">
        <f t="shared" si="1"/>
        <v>999</v>
      </c>
      <c r="N81" s="273"/>
      <c r="O81" s="96"/>
      <c r="P81" s="113">
        <f t="shared" si="2"/>
        <v>999</v>
      </c>
      <c r="Q81" s="96"/>
    </row>
    <row r="82" spans="1:17" s="11" customFormat="1" ht="18.899999999999999" customHeight="1" x14ac:dyDescent="0.25">
      <c r="A82" s="249">
        <v>76</v>
      </c>
      <c r="B82" s="94"/>
      <c r="C82" s="94"/>
      <c r="D82" s="95"/>
      <c r="E82" s="262"/>
      <c r="F82" s="96"/>
      <c r="G82" s="96"/>
      <c r="H82" s="419"/>
      <c r="I82" s="279"/>
      <c r="J82" s="246" t="e">
        <f>IF(AND(Q82="",#REF!&gt;0,#REF!&lt;5),K82,)</f>
        <v>#REF!</v>
      </c>
      <c r="K82" s="244" t="str">
        <f>IF(D82="","ZZZ9",IF(AND(#REF!&gt;0,#REF!&lt;5),D82&amp;#REF!,D82&amp;"9"))</f>
        <v>ZZZ9</v>
      </c>
      <c r="L82" s="248">
        <f t="shared" si="0"/>
        <v>999</v>
      </c>
      <c r="M82" s="278">
        <f t="shared" si="1"/>
        <v>999</v>
      </c>
      <c r="N82" s="273"/>
      <c r="O82" s="96"/>
      <c r="P82" s="113">
        <f t="shared" si="2"/>
        <v>999</v>
      </c>
      <c r="Q82" s="96"/>
    </row>
    <row r="83" spans="1:17" s="11" customFormat="1" ht="18.899999999999999" customHeight="1" x14ac:dyDescent="0.25">
      <c r="A83" s="249">
        <v>77</v>
      </c>
      <c r="B83" s="94"/>
      <c r="C83" s="94"/>
      <c r="D83" s="95"/>
      <c r="E83" s="262"/>
      <c r="F83" s="96"/>
      <c r="G83" s="96"/>
      <c r="H83" s="419"/>
      <c r="I83" s="279"/>
      <c r="J83" s="246" t="e">
        <f>IF(AND(Q83="",#REF!&gt;0,#REF!&lt;5),K83,)</f>
        <v>#REF!</v>
      </c>
      <c r="K83" s="244" t="str">
        <f>IF(D83="","ZZZ9",IF(AND(#REF!&gt;0,#REF!&lt;5),D83&amp;#REF!,D83&amp;"9"))</f>
        <v>ZZZ9</v>
      </c>
      <c r="L83" s="248">
        <f t="shared" si="0"/>
        <v>999</v>
      </c>
      <c r="M83" s="278">
        <f t="shared" si="1"/>
        <v>999</v>
      </c>
      <c r="N83" s="273"/>
      <c r="O83" s="96"/>
      <c r="P83" s="113">
        <f t="shared" si="2"/>
        <v>999</v>
      </c>
      <c r="Q83" s="96"/>
    </row>
    <row r="84" spans="1:17" s="11" customFormat="1" ht="18.899999999999999" customHeight="1" x14ac:dyDescent="0.25">
      <c r="A84" s="249">
        <v>78</v>
      </c>
      <c r="B84" s="94"/>
      <c r="C84" s="94"/>
      <c r="D84" s="95"/>
      <c r="E84" s="262"/>
      <c r="F84" s="96"/>
      <c r="G84" s="96"/>
      <c r="H84" s="419"/>
      <c r="I84" s="279"/>
      <c r="J84" s="246" t="e">
        <f>IF(AND(Q84="",#REF!&gt;0,#REF!&lt;5),K84,)</f>
        <v>#REF!</v>
      </c>
      <c r="K84" s="244" t="str">
        <f>IF(D84="","ZZZ9",IF(AND(#REF!&gt;0,#REF!&lt;5),D84&amp;#REF!,D84&amp;"9"))</f>
        <v>ZZZ9</v>
      </c>
      <c r="L84" s="248">
        <f t="shared" si="0"/>
        <v>999</v>
      </c>
      <c r="M84" s="278">
        <f t="shared" si="1"/>
        <v>999</v>
      </c>
      <c r="N84" s="273"/>
      <c r="O84" s="96"/>
      <c r="P84" s="113">
        <f t="shared" si="2"/>
        <v>999</v>
      </c>
      <c r="Q84" s="96"/>
    </row>
    <row r="85" spans="1:17" s="11" customFormat="1" ht="18.899999999999999" customHeight="1" x14ac:dyDescent="0.25">
      <c r="A85" s="249">
        <v>79</v>
      </c>
      <c r="B85" s="94"/>
      <c r="C85" s="94"/>
      <c r="D85" s="95"/>
      <c r="E85" s="262"/>
      <c r="F85" s="96"/>
      <c r="G85" s="96"/>
      <c r="H85" s="419"/>
      <c r="I85" s="279"/>
      <c r="J85" s="246" t="e">
        <f>IF(AND(Q85="",#REF!&gt;0,#REF!&lt;5),K85,)</f>
        <v>#REF!</v>
      </c>
      <c r="K85" s="244" t="str">
        <f>IF(D85="","ZZZ9",IF(AND(#REF!&gt;0,#REF!&lt;5),D85&amp;#REF!,D85&amp;"9"))</f>
        <v>ZZZ9</v>
      </c>
      <c r="L85" s="248">
        <f t="shared" si="0"/>
        <v>999</v>
      </c>
      <c r="M85" s="278">
        <f t="shared" si="1"/>
        <v>999</v>
      </c>
      <c r="N85" s="273"/>
      <c r="O85" s="96"/>
      <c r="P85" s="113">
        <f t="shared" si="2"/>
        <v>999</v>
      </c>
      <c r="Q85" s="96"/>
    </row>
    <row r="86" spans="1:17" s="11" customFormat="1" ht="18.899999999999999" customHeight="1" x14ac:dyDescent="0.25">
      <c r="A86" s="249">
        <v>80</v>
      </c>
      <c r="B86" s="94"/>
      <c r="C86" s="94"/>
      <c r="D86" s="95"/>
      <c r="E86" s="262"/>
      <c r="F86" s="96"/>
      <c r="G86" s="96"/>
      <c r="H86" s="419"/>
      <c r="I86" s="279"/>
      <c r="J86" s="246" t="e">
        <f>IF(AND(Q86="",#REF!&gt;0,#REF!&lt;5),K86,)</f>
        <v>#REF!</v>
      </c>
      <c r="K86" s="244" t="str">
        <f>IF(D86="","ZZZ9",IF(AND(#REF!&gt;0,#REF!&lt;5),D86&amp;#REF!,D86&amp;"9"))</f>
        <v>ZZZ9</v>
      </c>
      <c r="L86" s="248">
        <f t="shared" si="0"/>
        <v>999</v>
      </c>
      <c r="M86" s="278">
        <f t="shared" si="1"/>
        <v>999</v>
      </c>
      <c r="N86" s="273"/>
      <c r="O86" s="96"/>
      <c r="P86" s="113">
        <f t="shared" si="2"/>
        <v>999</v>
      </c>
      <c r="Q86" s="96"/>
    </row>
    <row r="87" spans="1:17" s="11" customFormat="1" ht="18.899999999999999" customHeight="1" x14ac:dyDescent="0.25">
      <c r="A87" s="249">
        <v>81</v>
      </c>
      <c r="B87" s="94"/>
      <c r="C87" s="94"/>
      <c r="D87" s="95"/>
      <c r="E87" s="262"/>
      <c r="F87" s="96"/>
      <c r="G87" s="96"/>
      <c r="H87" s="419"/>
      <c r="I87" s="279"/>
      <c r="J87" s="246" t="e">
        <f>IF(AND(Q87="",#REF!&gt;0,#REF!&lt;5),K87,)</f>
        <v>#REF!</v>
      </c>
      <c r="K87" s="244" t="str">
        <f>IF(D87="","ZZZ9",IF(AND(#REF!&gt;0,#REF!&lt;5),D87&amp;#REF!,D87&amp;"9"))</f>
        <v>ZZZ9</v>
      </c>
      <c r="L87" s="248">
        <f t="shared" si="0"/>
        <v>999</v>
      </c>
      <c r="M87" s="278">
        <f t="shared" si="1"/>
        <v>999</v>
      </c>
      <c r="N87" s="273"/>
      <c r="O87" s="96"/>
      <c r="P87" s="113">
        <f t="shared" si="2"/>
        <v>999</v>
      </c>
      <c r="Q87" s="96"/>
    </row>
    <row r="88" spans="1:17" s="11" customFormat="1" ht="18.899999999999999" customHeight="1" x14ac:dyDescent="0.25">
      <c r="A88" s="249">
        <v>82</v>
      </c>
      <c r="B88" s="94"/>
      <c r="C88" s="94"/>
      <c r="D88" s="95"/>
      <c r="E88" s="262"/>
      <c r="F88" s="96"/>
      <c r="G88" s="96"/>
      <c r="H88" s="419"/>
      <c r="I88" s="279"/>
      <c r="J88" s="246" t="e">
        <f>IF(AND(Q88="",#REF!&gt;0,#REF!&lt;5),K88,)</f>
        <v>#REF!</v>
      </c>
      <c r="K88" s="244" t="str">
        <f>IF(D88="","ZZZ9",IF(AND(#REF!&gt;0,#REF!&lt;5),D88&amp;#REF!,D88&amp;"9"))</f>
        <v>ZZZ9</v>
      </c>
      <c r="L88" s="248">
        <f t="shared" si="0"/>
        <v>999</v>
      </c>
      <c r="M88" s="278">
        <f t="shared" si="1"/>
        <v>999</v>
      </c>
      <c r="N88" s="273"/>
      <c r="O88" s="96"/>
      <c r="P88" s="113">
        <f t="shared" si="2"/>
        <v>999</v>
      </c>
      <c r="Q88" s="96"/>
    </row>
    <row r="89" spans="1:17" s="11" customFormat="1" ht="18.899999999999999" customHeight="1" x14ac:dyDescent="0.25">
      <c r="A89" s="249">
        <v>83</v>
      </c>
      <c r="B89" s="94"/>
      <c r="C89" s="94"/>
      <c r="D89" s="95"/>
      <c r="E89" s="262"/>
      <c r="F89" s="96"/>
      <c r="G89" s="96"/>
      <c r="H89" s="419"/>
      <c r="I89" s="279"/>
      <c r="J89" s="246" t="e">
        <f>IF(AND(Q89="",#REF!&gt;0,#REF!&lt;5),K89,)</f>
        <v>#REF!</v>
      </c>
      <c r="K89" s="244" t="str">
        <f>IF(D89="","ZZZ9",IF(AND(#REF!&gt;0,#REF!&lt;5),D89&amp;#REF!,D89&amp;"9"))</f>
        <v>ZZZ9</v>
      </c>
      <c r="L89" s="248">
        <f t="shared" si="0"/>
        <v>999</v>
      </c>
      <c r="M89" s="278">
        <f t="shared" si="1"/>
        <v>999</v>
      </c>
      <c r="N89" s="273"/>
      <c r="O89" s="96"/>
      <c r="P89" s="113">
        <f t="shared" si="2"/>
        <v>999</v>
      </c>
      <c r="Q89" s="96"/>
    </row>
    <row r="90" spans="1:17" s="11" customFormat="1" ht="18.899999999999999" customHeight="1" x14ac:dyDescent="0.25">
      <c r="A90" s="249">
        <v>84</v>
      </c>
      <c r="B90" s="94"/>
      <c r="C90" s="94"/>
      <c r="D90" s="95"/>
      <c r="E90" s="262"/>
      <c r="F90" s="96"/>
      <c r="G90" s="96"/>
      <c r="H90" s="419"/>
      <c r="I90" s="279"/>
      <c r="J90" s="246" t="e">
        <f>IF(AND(Q90="",#REF!&gt;0,#REF!&lt;5),K90,)</f>
        <v>#REF!</v>
      </c>
      <c r="K90" s="244" t="str">
        <f>IF(D90="","ZZZ9",IF(AND(#REF!&gt;0,#REF!&lt;5),D90&amp;#REF!,D90&amp;"9"))</f>
        <v>ZZZ9</v>
      </c>
      <c r="L90" s="248">
        <f t="shared" si="0"/>
        <v>999</v>
      </c>
      <c r="M90" s="278">
        <f t="shared" si="1"/>
        <v>999</v>
      </c>
      <c r="N90" s="273"/>
      <c r="O90" s="96"/>
      <c r="P90" s="113">
        <f t="shared" si="2"/>
        <v>999</v>
      </c>
      <c r="Q90" s="96"/>
    </row>
    <row r="91" spans="1:17" s="11" customFormat="1" ht="18.899999999999999" customHeight="1" x14ac:dyDescent="0.25">
      <c r="A91" s="249">
        <v>85</v>
      </c>
      <c r="B91" s="94"/>
      <c r="C91" s="94"/>
      <c r="D91" s="95"/>
      <c r="E91" s="262"/>
      <c r="F91" s="96"/>
      <c r="G91" s="96"/>
      <c r="H91" s="419"/>
      <c r="I91" s="279"/>
      <c r="J91" s="246" t="e">
        <f>IF(AND(Q91="",#REF!&gt;0,#REF!&lt;5),K91,)</f>
        <v>#REF!</v>
      </c>
      <c r="K91" s="244" t="str">
        <f>IF(D91="","ZZZ9",IF(AND(#REF!&gt;0,#REF!&lt;5),D91&amp;#REF!,D91&amp;"9"))</f>
        <v>ZZZ9</v>
      </c>
      <c r="L91" s="248">
        <f t="shared" si="0"/>
        <v>999</v>
      </c>
      <c r="M91" s="278">
        <f t="shared" si="1"/>
        <v>999</v>
      </c>
      <c r="N91" s="273"/>
      <c r="O91" s="96"/>
      <c r="P91" s="113">
        <f t="shared" si="2"/>
        <v>999</v>
      </c>
      <c r="Q91" s="96"/>
    </row>
    <row r="92" spans="1:17" s="11" customFormat="1" ht="18.899999999999999" customHeight="1" x14ac:dyDescent="0.25">
      <c r="A92" s="249">
        <v>86</v>
      </c>
      <c r="B92" s="94"/>
      <c r="C92" s="94"/>
      <c r="D92" s="95"/>
      <c r="E92" s="262"/>
      <c r="F92" s="96"/>
      <c r="G92" s="96"/>
      <c r="H92" s="419"/>
      <c r="I92" s="279"/>
      <c r="J92" s="246" t="e">
        <f>IF(AND(Q92="",#REF!&gt;0,#REF!&lt;5),K92,)</f>
        <v>#REF!</v>
      </c>
      <c r="K92" s="244" t="str">
        <f>IF(D92="","ZZZ9",IF(AND(#REF!&gt;0,#REF!&lt;5),D92&amp;#REF!,D92&amp;"9"))</f>
        <v>ZZZ9</v>
      </c>
      <c r="L92" s="248">
        <f t="shared" si="0"/>
        <v>999</v>
      </c>
      <c r="M92" s="278">
        <f t="shared" si="1"/>
        <v>999</v>
      </c>
      <c r="N92" s="273"/>
      <c r="O92" s="96"/>
      <c r="P92" s="113">
        <f t="shared" si="2"/>
        <v>999</v>
      </c>
      <c r="Q92" s="96"/>
    </row>
    <row r="93" spans="1:17" s="11" customFormat="1" ht="18.899999999999999" customHeight="1" x14ac:dyDescent="0.25">
      <c r="A93" s="249">
        <v>87</v>
      </c>
      <c r="B93" s="94"/>
      <c r="C93" s="94"/>
      <c r="D93" s="95"/>
      <c r="E93" s="262"/>
      <c r="F93" s="96"/>
      <c r="G93" s="96"/>
      <c r="H93" s="419"/>
      <c r="I93" s="279"/>
      <c r="J93" s="246" t="e">
        <f>IF(AND(Q93="",#REF!&gt;0,#REF!&lt;5),K93,)</f>
        <v>#REF!</v>
      </c>
      <c r="K93" s="244" t="str">
        <f>IF(D93="","ZZZ9",IF(AND(#REF!&gt;0,#REF!&lt;5),D93&amp;#REF!,D93&amp;"9"))</f>
        <v>ZZZ9</v>
      </c>
      <c r="L93" s="248">
        <f t="shared" si="0"/>
        <v>999</v>
      </c>
      <c r="M93" s="278">
        <f t="shared" si="1"/>
        <v>999</v>
      </c>
      <c r="N93" s="273"/>
      <c r="O93" s="96"/>
      <c r="P93" s="113">
        <f t="shared" si="2"/>
        <v>999</v>
      </c>
      <c r="Q93" s="96"/>
    </row>
    <row r="94" spans="1:17" s="11" customFormat="1" ht="18.899999999999999" customHeight="1" x14ac:dyDescent="0.25">
      <c r="A94" s="249">
        <v>88</v>
      </c>
      <c r="B94" s="94"/>
      <c r="C94" s="94"/>
      <c r="D94" s="95"/>
      <c r="E94" s="262"/>
      <c r="F94" s="96"/>
      <c r="G94" s="96"/>
      <c r="H94" s="419"/>
      <c r="I94" s="279"/>
      <c r="J94" s="246" t="e">
        <f>IF(AND(Q94="",#REF!&gt;0,#REF!&lt;5),K94,)</f>
        <v>#REF!</v>
      </c>
      <c r="K94" s="244" t="str">
        <f>IF(D94="","ZZZ9",IF(AND(#REF!&gt;0,#REF!&lt;5),D94&amp;#REF!,D94&amp;"9"))</f>
        <v>ZZZ9</v>
      </c>
      <c r="L94" s="248">
        <f t="shared" si="0"/>
        <v>999</v>
      </c>
      <c r="M94" s="278">
        <f t="shared" si="1"/>
        <v>999</v>
      </c>
      <c r="N94" s="273"/>
      <c r="O94" s="96"/>
      <c r="P94" s="113">
        <f t="shared" si="2"/>
        <v>999</v>
      </c>
      <c r="Q94" s="96"/>
    </row>
    <row r="95" spans="1:17" s="11" customFormat="1" ht="18.899999999999999" customHeight="1" x14ac:dyDescent="0.25">
      <c r="A95" s="249">
        <v>89</v>
      </c>
      <c r="B95" s="94"/>
      <c r="C95" s="94"/>
      <c r="D95" s="95"/>
      <c r="E95" s="262"/>
      <c r="F95" s="96"/>
      <c r="G95" s="96"/>
      <c r="H95" s="419"/>
      <c r="I95" s="279"/>
      <c r="J95" s="246" t="e">
        <f>IF(AND(Q95="",#REF!&gt;0,#REF!&lt;5),K95,)</f>
        <v>#REF!</v>
      </c>
      <c r="K95" s="244" t="str">
        <f>IF(D95="","ZZZ9",IF(AND(#REF!&gt;0,#REF!&lt;5),D95&amp;#REF!,D95&amp;"9"))</f>
        <v>ZZZ9</v>
      </c>
      <c r="L95" s="248">
        <f t="shared" si="0"/>
        <v>999</v>
      </c>
      <c r="M95" s="278">
        <f t="shared" si="1"/>
        <v>999</v>
      </c>
      <c r="N95" s="273"/>
      <c r="O95" s="96"/>
      <c r="P95" s="113">
        <f t="shared" si="2"/>
        <v>999</v>
      </c>
      <c r="Q95" s="96"/>
    </row>
    <row r="96" spans="1:17" s="11" customFormat="1" ht="18.899999999999999" customHeight="1" x14ac:dyDescent="0.25">
      <c r="A96" s="249">
        <v>90</v>
      </c>
      <c r="B96" s="94"/>
      <c r="C96" s="94"/>
      <c r="D96" s="95"/>
      <c r="E96" s="262"/>
      <c r="F96" s="96"/>
      <c r="G96" s="96"/>
      <c r="H96" s="419"/>
      <c r="I96" s="279"/>
      <c r="J96" s="246" t="e">
        <f>IF(AND(Q96="",#REF!&gt;0,#REF!&lt;5),K96,)</f>
        <v>#REF!</v>
      </c>
      <c r="K96" s="244" t="str">
        <f>IF(D96="","ZZZ9",IF(AND(#REF!&gt;0,#REF!&lt;5),D96&amp;#REF!,D96&amp;"9"))</f>
        <v>ZZZ9</v>
      </c>
      <c r="L96" s="248">
        <f t="shared" si="0"/>
        <v>999</v>
      </c>
      <c r="M96" s="278">
        <f t="shared" si="1"/>
        <v>999</v>
      </c>
      <c r="N96" s="273"/>
      <c r="O96" s="96"/>
      <c r="P96" s="113">
        <f t="shared" si="2"/>
        <v>999</v>
      </c>
      <c r="Q96" s="96"/>
    </row>
    <row r="97" spans="1:17" s="11" customFormat="1" ht="18.899999999999999" customHeight="1" x14ac:dyDescent="0.25">
      <c r="A97" s="249">
        <v>91</v>
      </c>
      <c r="B97" s="94"/>
      <c r="C97" s="94"/>
      <c r="D97" s="95"/>
      <c r="E97" s="262"/>
      <c r="F97" s="96"/>
      <c r="G97" s="96"/>
      <c r="H97" s="419"/>
      <c r="I97" s="279"/>
      <c r="J97" s="246" t="e">
        <f>IF(AND(Q97="",#REF!&gt;0,#REF!&lt;5),K97,)</f>
        <v>#REF!</v>
      </c>
      <c r="K97" s="244" t="str">
        <f>IF(D97="","ZZZ9",IF(AND(#REF!&gt;0,#REF!&lt;5),D97&amp;#REF!,D97&amp;"9"))</f>
        <v>ZZZ9</v>
      </c>
      <c r="L97" s="248">
        <f t="shared" si="0"/>
        <v>999</v>
      </c>
      <c r="M97" s="278">
        <f t="shared" si="1"/>
        <v>999</v>
      </c>
      <c r="N97" s="273"/>
      <c r="O97" s="96"/>
      <c r="P97" s="113">
        <f t="shared" si="2"/>
        <v>999</v>
      </c>
      <c r="Q97" s="96"/>
    </row>
    <row r="98" spans="1:17" s="11" customFormat="1" ht="18.899999999999999" customHeight="1" x14ac:dyDescent="0.25">
      <c r="A98" s="249">
        <v>92</v>
      </c>
      <c r="B98" s="94"/>
      <c r="C98" s="94"/>
      <c r="D98" s="95"/>
      <c r="E98" s="262"/>
      <c r="F98" s="96"/>
      <c r="G98" s="96"/>
      <c r="H98" s="419"/>
      <c r="I98" s="279"/>
      <c r="J98" s="246" t="e">
        <f>IF(AND(Q98="",#REF!&gt;0,#REF!&lt;5),K98,)</f>
        <v>#REF!</v>
      </c>
      <c r="K98" s="244" t="str">
        <f>IF(D98="","ZZZ9",IF(AND(#REF!&gt;0,#REF!&lt;5),D98&amp;#REF!,D98&amp;"9"))</f>
        <v>ZZZ9</v>
      </c>
      <c r="L98" s="248">
        <f t="shared" si="0"/>
        <v>999</v>
      </c>
      <c r="M98" s="278">
        <f t="shared" si="1"/>
        <v>999</v>
      </c>
      <c r="N98" s="273"/>
      <c r="O98" s="96"/>
      <c r="P98" s="113">
        <f t="shared" si="2"/>
        <v>999</v>
      </c>
      <c r="Q98" s="96"/>
    </row>
    <row r="99" spans="1:17" s="11" customFormat="1" ht="18.899999999999999" customHeight="1" x14ac:dyDescent="0.25">
      <c r="A99" s="249">
        <v>93</v>
      </c>
      <c r="B99" s="94"/>
      <c r="C99" s="94"/>
      <c r="D99" s="95"/>
      <c r="E99" s="262"/>
      <c r="F99" s="96"/>
      <c r="G99" s="96"/>
      <c r="H99" s="419"/>
      <c r="I99" s="279"/>
      <c r="J99" s="246" t="e">
        <f>IF(AND(Q99="",#REF!&gt;0,#REF!&lt;5),K99,)</f>
        <v>#REF!</v>
      </c>
      <c r="K99" s="244" t="str">
        <f>IF(D99="","ZZZ9",IF(AND(#REF!&gt;0,#REF!&lt;5),D99&amp;#REF!,D99&amp;"9"))</f>
        <v>ZZZ9</v>
      </c>
      <c r="L99" s="248">
        <f t="shared" si="0"/>
        <v>999</v>
      </c>
      <c r="M99" s="278">
        <f t="shared" si="1"/>
        <v>999</v>
      </c>
      <c r="N99" s="273"/>
      <c r="O99" s="96"/>
      <c r="P99" s="113">
        <f t="shared" si="2"/>
        <v>999</v>
      </c>
      <c r="Q99" s="96"/>
    </row>
    <row r="100" spans="1:17" s="11" customFormat="1" ht="18.899999999999999" customHeight="1" x14ac:dyDescent="0.25">
      <c r="A100" s="249">
        <v>94</v>
      </c>
      <c r="B100" s="94"/>
      <c r="C100" s="94"/>
      <c r="D100" s="95"/>
      <c r="E100" s="262"/>
      <c r="F100" s="96"/>
      <c r="G100" s="96"/>
      <c r="H100" s="419"/>
      <c r="I100" s="279"/>
      <c r="J100" s="246" t="e">
        <f>IF(AND(Q100="",#REF!&gt;0,#REF!&lt;5),K100,)</f>
        <v>#REF!</v>
      </c>
      <c r="K100" s="244" t="str">
        <f>IF(D100="","ZZZ9",IF(AND(#REF!&gt;0,#REF!&lt;5),D100&amp;#REF!,D100&amp;"9"))</f>
        <v>ZZZ9</v>
      </c>
      <c r="L100" s="248">
        <f t="shared" si="0"/>
        <v>999</v>
      </c>
      <c r="M100" s="278">
        <f t="shared" si="1"/>
        <v>999</v>
      </c>
      <c r="N100" s="273"/>
      <c r="O100" s="96"/>
      <c r="P100" s="113">
        <f t="shared" si="2"/>
        <v>999</v>
      </c>
      <c r="Q100" s="96"/>
    </row>
    <row r="101" spans="1:17" s="11" customFormat="1" ht="18.899999999999999" customHeight="1" x14ac:dyDescent="0.25">
      <c r="A101" s="249">
        <v>95</v>
      </c>
      <c r="B101" s="94"/>
      <c r="C101" s="94"/>
      <c r="D101" s="95"/>
      <c r="E101" s="262"/>
      <c r="F101" s="96"/>
      <c r="G101" s="96"/>
      <c r="H101" s="419"/>
      <c r="I101" s="279"/>
      <c r="J101" s="246" t="e">
        <f>IF(AND(Q101="",#REF!&gt;0,#REF!&lt;5),K101,)</f>
        <v>#REF!</v>
      </c>
      <c r="K101" s="244" t="str">
        <f>IF(D101="","ZZZ9",IF(AND(#REF!&gt;0,#REF!&lt;5),D101&amp;#REF!,D101&amp;"9"))</f>
        <v>ZZZ9</v>
      </c>
      <c r="L101" s="248">
        <f t="shared" si="0"/>
        <v>999</v>
      </c>
      <c r="M101" s="278">
        <f t="shared" si="1"/>
        <v>999</v>
      </c>
      <c r="N101" s="273"/>
      <c r="O101" s="96"/>
      <c r="P101" s="113">
        <f t="shared" si="2"/>
        <v>999</v>
      </c>
      <c r="Q101" s="96"/>
    </row>
    <row r="102" spans="1:17" s="11" customFormat="1" ht="18.899999999999999" customHeight="1" x14ac:dyDescent="0.25">
      <c r="A102" s="249">
        <v>96</v>
      </c>
      <c r="B102" s="94"/>
      <c r="C102" s="94"/>
      <c r="D102" s="95"/>
      <c r="E102" s="262"/>
      <c r="F102" s="96"/>
      <c r="G102" s="96"/>
      <c r="H102" s="419"/>
      <c r="I102" s="279"/>
      <c r="J102" s="246" t="e">
        <f>IF(AND(Q102="",#REF!&gt;0,#REF!&lt;5),K102,)</f>
        <v>#REF!</v>
      </c>
      <c r="K102" s="244" t="str">
        <f>IF(D102="","ZZZ9",IF(AND(#REF!&gt;0,#REF!&lt;5),D102&amp;#REF!,D102&amp;"9"))</f>
        <v>ZZZ9</v>
      </c>
      <c r="L102" s="248">
        <f t="shared" si="0"/>
        <v>999</v>
      </c>
      <c r="M102" s="278">
        <f t="shared" si="1"/>
        <v>999</v>
      </c>
      <c r="N102" s="273"/>
      <c r="O102" s="96"/>
      <c r="P102" s="113">
        <f t="shared" si="2"/>
        <v>999</v>
      </c>
      <c r="Q102" s="96"/>
    </row>
    <row r="103" spans="1:17" s="11" customFormat="1" ht="18.899999999999999" customHeight="1" x14ac:dyDescent="0.25">
      <c r="A103" s="249">
        <v>97</v>
      </c>
      <c r="B103" s="94"/>
      <c r="C103" s="94"/>
      <c r="D103" s="95"/>
      <c r="E103" s="262"/>
      <c r="F103" s="96"/>
      <c r="G103" s="96"/>
      <c r="H103" s="419"/>
      <c r="I103" s="279"/>
      <c r="J103" s="246" t="e">
        <f>IF(AND(Q103="",#REF!&gt;0,#REF!&lt;5),K103,)</f>
        <v>#REF!</v>
      </c>
      <c r="K103" s="244" t="str">
        <f>IF(D103="","ZZZ9",IF(AND(#REF!&gt;0,#REF!&lt;5),D103&amp;#REF!,D103&amp;"9"))</f>
        <v>ZZZ9</v>
      </c>
      <c r="L103" s="248">
        <f t="shared" si="0"/>
        <v>999</v>
      </c>
      <c r="M103" s="278">
        <f t="shared" si="1"/>
        <v>999</v>
      </c>
      <c r="N103" s="273"/>
      <c r="O103" s="96"/>
      <c r="P103" s="113">
        <f t="shared" si="2"/>
        <v>999</v>
      </c>
      <c r="Q103" s="96"/>
    </row>
    <row r="104" spans="1:17" s="11" customFormat="1" ht="18.899999999999999" customHeight="1" x14ac:dyDescent="0.25">
      <c r="A104" s="249">
        <v>98</v>
      </c>
      <c r="B104" s="94"/>
      <c r="C104" s="94"/>
      <c r="D104" s="95"/>
      <c r="E104" s="262"/>
      <c r="F104" s="96"/>
      <c r="G104" s="96"/>
      <c r="H104" s="419"/>
      <c r="I104" s="279"/>
      <c r="J104" s="246" t="e">
        <f>IF(AND(Q104="",#REF!&gt;0,#REF!&lt;5),K104,)</f>
        <v>#REF!</v>
      </c>
      <c r="K104" s="244" t="str">
        <f>IF(D104="","ZZZ9",IF(AND(#REF!&gt;0,#REF!&lt;5),D104&amp;#REF!,D104&amp;"9"))</f>
        <v>ZZZ9</v>
      </c>
      <c r="L104" s="248">
        <f t="shared" ref="L104:L156" si="3">IF(Q104="",999,Q104)</f>
        <v>999</v>
      </c>
      <c r="M104" s="278">
        <f t="shared" ref="M104:M156" si="4">IF(P104=999,999,1)</f>
        <v>999</v>
      </c>
      <c r="N104" s="273"/>
      <c r="O104" s="96"/>
      <c r="P104" s="113">
        <f t="shared" ref="P104:P156" si="5">IF(N104="DA",1,IF(N104="WC",2,IF(N104="SE",3,IF(N104="Q",4,IF(N104="LL",5,999)))))</f>
        <v>999</v>
      </c>
      <c r="Q104" s="96"/>
    </row>
    <row r="105" spans="1:17" s="11" customFormat="1" ht="18.899999999999999" customHeight="1" x14ac:dyDescent="0.25">
      <c r="A105" s="249">
        <v>99</v>
      </c>
      <c r="B105" s="94"/>
      <c r="C105" s="94"/>
      <c r="D105" s="95"/>
      <c r="E105" s="262"/>
      <c r="F105" s="96"/>
      <c r="G105" s="96"/>
      <c r="H105" s="419"/>
      <c r="I105" s="279"/>
      <c r="J105" s="246" t="e">
        <f>IF(AND(Q105="",#REF!&gt;0,#REF!&lt;5),K105,)</f>
        <v>#REF!</v>
      </c>
      <c r="K105" s="244" t="str">
        <f>IF(D105="","ZZZ9",IF(AND(#REF!&gt;0,#REF!&lt;5),D105&amp;#REF!,D105&amp;"9"))</f>
        <v>ZZZ9</v>
      </c>
      <c r="L105" s="248">
        <f t="shared" si="3"/>
        <v>999</v>
      </c>
      <c r="M105" s="278">
        <f t="shared" si="4"/>
        <v>999</v>
      </c>
      <c r="N105" s="273"/>
      <c r="O105" s="96"/>
      <c r="P105" s="113">
        <f t="shared" si="5"/>
        <v>999</v>
      </c>
      <c r="Q105" s="96"/>
    </row>
    <row r="106" spans="1:17" s="11" customFormat="1" ht="18.899999999999999" customHeight="1" x14ac:dyDescent="0.25">
      <c r="A106" s="249">
        <v>100</v>
      </c>
      <c r="B106" s="94"/>
      <c r="C106" s="94"/>
      <c r="D106" s="95"/>
      <c r="E106" s="262"/>
      <c r="F106" s="96"/>
      <c r="G106" s="96"/>
      <c r="H106" s="419"/>
      <c r="I106" s="279"/>
      <c r="J106" s="246" t="e">
        <f>IF(AND(Q106="",#REF!&gt;0,#REF!&lt;5),K106,)</f>
        <v>#REF!</v>
      </c>
      <c r="K106" s="244" t="str">
        <f>IF(D106="","ZZZ9",IF(AND(#REF!&gt;0,#REF!&lt;5),D106&amp;#REF!,D106&amp;"9"))</f>
        <v>ZZZ9</v>
      </c>
      <c r="L106" s="248">
        <f t="shared" si="3"/>
        <v>999</v>
      </c>
      <c r="M106" s="278">
        <f t="shared" si="4"/>
        <v>999</v>
      </c>
      <c r="N106" s="273"/>
      <c r="O106" s="96"/>
      <c r="P106" s="113">
        <f t="shared" si="5"/>
        <v>999</v>
      </c>
      <c r="Q106" s="96"/>
    </row>
    <row r="107" spans="1:17" s="11" customFormat="1" ht="18.899999999999999" customHeight="1" x14ac:dyDescent="0.25">
      <c r="A107" s="249">
        <v>101</v>
      </c>
      <c r="B107" s="94"/>
      <c r="C107" s="94"/>
      <c r="D107" s="95"/>
      <c r="E107" s="262"/>
      <c r="F107" s="96"/>
      <c r="G107" s="96"/>
      <c r="H107" s="419"/>
      <c r="I107" s="279"/>
      <c r="J107" s="246" t="e">
        <f>IF(AND(Q107="",#REF!&gt;0,#REF!&lt;5),K107,)</f>
        <v>#REF!</v>
      </c>
      <c r="K107" s="244" t="str">
        <f>IF(D107="","ZZZ9",IF(AND(#REF!&gt;0,#REF!&lt;5),D107&amp;#REF!,D107&amp;"9"))</f>
        <v>ZZZ9</v>
      </c>
      <c r="L107" s="248">
        <f t="shared" si="3"/>
        <v>999</v>
      </c>
      <c r="M107" s="278">
        <f t="shared" si="4"/>
        <v>999</v>
      </c>
      <c r="N107" s="273"/>
      <c r="O107" s="96"/>
      <c r="P107" s="113">
        <f t="shared" si="5"/>
        <v>999</v>
      </c>
      <c r="Q107" s="96"/>
    </row>
    <row r="108" spans="1:17" s="11" customFormat="1" ht="18.899999999999999" customHeight="1" x14ac:dyDescent="0.25">
      <c r="A108" s="249">
        <v>102</v>
      </c>
      <c r="B108" s="94"/>
      <c r="C108" s="94"/>
      <c r="D108" s="95"/>
      <c r="E108" s="262"/>
      <c r="F108" s="96"/>
      <c r="G108" s="96"/>
      <c r="H108" s="419"/>
      <c r="I108" s="279"/>
      <c r="J108" s="246" t="e">
        <f>IF(AND(Q108="",#REF!&gt;0,#REF!&lt;5),K108,)</f>
        <v>#REF!</v>
      </c>
      <c r="K108" s="244" t="str">
        <f>IF(D108="","ZZZ9",IF(AND(#REF!&gt;0,#REF!&lt;5),D108&amp;#REF!,D108&amp;"9"))</f>
        <v>ZZZ9</v>
      </c>
      <c r="L108" s="248">
        <f t="shared" si="3"/>
        <v>999</v>
      </c>
      <c r="M108" s="278">
        <f t="shared" si="4"/>
        <v>999</v>
      </c>
      <c r="N108" s="273"/>
      <c r="O108" s="96"/>
      <c r="P108" s="113">
        <f t="shared" si="5"/>
        <v>999</v>
      </c>
      <c r="Q108" s="96"/>
    </row>
    <row r="109" spans="1:17" s="11" customFormat="1" ht="18.899999999999999" customHeight="1" x14ac:dyDescent="0.25">
      <c r="A109" s="249">
        <v>103</v>
      </c>
      <c r="B109" s="94"/>
      <c r="C109" s="94"/>
      <c r="D109" s="95"/>
      <c r="E109" s="262"/>
      <c r="F109" s="96"/>
      <c r="G109" s="96"/>
      <c r="H109" s="419"/>
      <c r="I109" s="279"/>
      <c r="J109" s="246" t="e">
        <f>IF(AND(Q109="",#REF!&gt;0,#REF!&lt;5),K109,)</f>
        <v>#REF!</v>
      </c>
      <c r="K109" s="244" t="str">
        <f>IF(D109="","ZZZ9",IF(AND(#REF!&gt;0,#REF!&lt;5),D109&amp;#REF!,D109&amp;"9"))</f>
        <v>ZZZ9</v>
      </c>
      <c r="L109" s="248">
        <f t="shared" si="3"/>
        <v>999</v>
      </c>
      <c r="M109" s="278">
        <f t="shared" si="4"/>
        <v>999</v>
      </c>
      <c r="N109" s="273"/>
      <c r="O109" s="96"/>
      <c r="P109" s="113">
        <f t="shared" si="5"/>
        <v>999</v>
      </c>
      <c r="Q109" s="96"/>
    </row>
    <row r="110" spans="1:17" s="11" customFormat="1" ht="18.899999999999999" customHeight="1" x14ac:dyDescent="0.25">
      <c r="A110" s="249">
        <v>104</v>
      </c>
      <c r="B110" s="94"/>
      <c r="C110" s="94"/>
      <c r="D110" s="95"/>
      <c r="E110" s="262"/>
      <c r="F110" s="96"/>
      <c r="G110" s="96"/>
      <c r="H110" s="419"/>
      <c r="I110" s="279"/>
      <c r="J110" s="246" t="e">
        <f>IF(AND(Q110="",#REF!&gt;0,#REF!&lt;5),K110,)</f>
        <v>#REF!</v>
      </c>
      <c r="K110" s="244" t="str">
        <f>IF(D110="","ZZZ9",IF(AND(#REF!&gt;0,#REF!&lt;5),D110&amp;#REF!,D110&amp;"9"))</f>
        <v>ZZZ9</v>
      </c>
      <c r="L110" s="248">
        <f t="shared" si="3"/>
        <v>999</v>
      </c>
      <c r="M110" s="278">
        <f t="shared" si="4"/>
        <v>999</v>
      </c>
      <c r="N110" s="273"/>
      <c r="O110" s="96"/>
      <c r="P110" s="113">
        <f t="shared" si="5"/>
        <v>999</v>
      </c>
      <c r="Q110" s="96"/>
    </row>
    <row r="111" spans="1:17" s="11" customFormat="1" ht="18.899999999999999" customHeight="1" x14ac:dyDescent="0.25">
      <c r="A111" s="249">
        <v>105</v>
      </c>
      <c r="B111" s="94"/>
      <c r="C111" s="94"/>
      <c r="D111" s="95"/>
      <c r="E111" s="262"/>
      <c r="F111" s="96"/>
      <c r="G111" s="96"/>
      <c r="H111" s="419"/>
      <c r="I111" s="279"/>
      <c r="J111" s="246" t="e">
        <f>IF(AND(Q111="",#REF!&gt;0,#REF!&lt;5),K111,)</f>
        <v>#REF!</v>
      </c>
      <c r="K111" s="244" t="str">
        <f>IF(D111="","ZZZ9",IF(AND(#REF!&gt;0,#REF!&lt;5),D111&amp;#REF!,D111&amp;"9"))</f>
        <v>ZZZ9</v>
      </c>
      <c r="L111" s="248">
        <f t="shared" si="3"/>
        <v>999</v>
      </c>
      <c r="M111" s="278">
        <f t="shared" si="4"/>
        <v>999</v>
      </c>
      <c r="N111" s="273"/>
      <c r="O111" s="96"/>
      <c r="P111" s="113">
        <f t="shared" si="5"/>
        <v>999</v>
      </c>
      <c r="Q111" s="96"/>
    </row>
    <row r="112" spans="1:17" s="11" customFormat="1" ht="18.899999999999999" customHeight="1" x14ac:dyDescent="0.25">
      <c r="A112" s="249">
        <v>106</v>
      </c>
      <c r="B112" s="94"/>
      <c r="C112" s="94"/>
      <c r="D112" s="95"/>
      <c r="E112" s="262"/>
      <c r="F112" s="96"/>
      <c r="G112" s="96"/>
      <c r="H112" s="419"/>
      <c r="I112" s="279"/>
      <c r="J112" s="246" t="e">
        <f>IF(AND(Q112="",#REF!&gt;0,#REF!&lt;5),K112,)</f>
        <v>#REF!</v>
      </c>
      <c r="K112" s="244" t="str">
        <f>IF(D112="","ZZZ9",IF(AND(#REF!&gt;0,#REF!&lt;5),D112&amp;#REF!,D112&amp;"9"))</f>
        <v>ZZZ9</v>
      </c>
      <c r="L112" s="248">
        <f t="shared" si="3"/>
        <v>999</v>
      </c>
      <c r="M112" s="278">
        <f t="shared" si="4"/>
        <v>999</v>
      </c>
      <c r="N112" s="273"/>
      <c r="O112" s="96"/>
      <c r="P112" s="113">
        <f t="shared" si="5"/>
        <v>999</v>
      </c>
      <c r="Q112" s="96"/>
    </row>
    <row r="113" spans="1:17" s="11" customFormat="1" ht="18.899999999999999" customHeight="1" x14ac:dyDescent="0.25">
      <c r="A113" s="249">
        <v>107</v>
      </c>
      <c r="B113" s="94"/>
      <c r="C113" s="94"/>
      <c r="D113" s="95"/>
      <c r="E113" s="262"/>
      <c r="F113" s="96"/>
      <c r="G113" s="96"/>
      <c r="H113" s="419"/>
      <c r="I113" s="279"/>
      <c r="J113" s="246" t="e">
        <f>IF(AND(Q113="",#REF!&gt;0,#REF!&lt;5),K113,)</f>
        <v>#REF!</v>
      </c>
      <c r="K113" s="244" t="str">
        <f>IF(D113="","ZZZ9",IF(AND(#REF!&gt;0,#REF!&lt;5),D113&amp;#REF!,D113&amp;"9"))</f>
        <v>ZZZ9</v>
      </c>
      <c r="L113" s="248">
        <f t="shared" si="3"/>
        <v>999</v>
      </c>
      <c r="M113" s="278">
        <f t="shared" si="4"/>
        <v>999</v>
      </c>
      <c r="N113" s="273"/>
      <c r="O113" s="96"/>
      <c r="P113" s="113">
        <f t="shared" si="5"/>
        <v>999</v>
      </c>
      <c r="Q113" s="96"/>
    </row>
    <row r="114" spans="1:17" s="11" customFormat="1" ht="18.899999999999999" customHeight="1" x14ac:dyDescent="0.25">
      <c r="A114" s="249">
        <v>108</v>
      </c>
      <c r="B114" s="94"/>
      <c r="C114" s="94"/>
      <c r="D114" s="95"/>
      <c r="E114" s="262"/>
      <c r="F114" s="96"/>
      <c r="G114" s="96"/>
      <c r="H114" s="419"/>
      <c r="I114" s="279"/>
      <c r="J114" s="246" t="e">
        <f>IF(AND(Q114="",#REF!&gt;0,#REF!&lt;5),K114,)</f>
        <v>#REF!</v>
      </c>
      <c r="K114" s="244" t="str">
        <f>IF(D114="","ZZZ9",IF(AND(#REF!&gt;0,#REF!&lt;5),D114&amp;#REF!,D114&amp;"9"))</f>
        <v>ZZZ9</v>
      </c>
      <c r="L114" s="248">
        <f t="shared" si="3"/>
        <v>999</v>
      </c>
      <c r="M114" s="278">
        <f t="shared" si="4"/>
        <v>999</v>
      </c>
      <c r="N114" s="273"/>
      <c r="O114" s="96"/>
      <c r="P114" s="113">
        <f t="shared" si="5"/>
        <v>999</v>
      </c>
      <c r="Q114" s="96"/>
    </row>
    <row r="115" spans="1:17" s="11" customFormat="1" ht="18.899999999999999" customHeight="1" x14ac:dyDescent="0.25">
      <c r="A115" s="249">
        <v>109</v>
      </c>
      <c r="B115" s="94"/>
      <c r="C115" s="94"/>
      <c r="D115" s="95"/>
      <c r="E115" s="262"/>
      <c r="F115" s="96"/>
      <c r="G115" s="96"/>
      <c r="H115" s="419"/>
      <c r="I115" s="279"/>
      <c r="J115" s="246" t="e">
        <f>IF(AND(Q115="",#REF!&gt;0,#REF!&lt;5),K115,)</f>
        <v>#REF!</v>
      </c>
      <c r="K115" s="244" t="str">
        <f>IF(D115="","ZZZ9",IF(AND(#REF!&gt;0,#REF!&lt;5),D115&amp;#REF!,D115&amp;"9"))</f>
        <v>ZZZ9</v>
      </c>
      <c r="L115" s="248">
        <f t="shared" si="3"/>
        <v>999</v>
      </c>
      <c r="M115" s="278">
        <f t="shared" si="4"/>
        <v>999</v>
      </c>
      <c r="N115" s="273"/>
      <c r="O115" s="96"/>
      <c r="P115" s="113">
        <f t="shared" si="5"/>
        <v>999</v>
      </c>
      <c r="Q115" s="96"/>
    </row>
    <row r="116" spans="1:17" s="11" customFormat="1" ht="18.899999999999999" customHeight="1" x14ac:dyDescent="0.25">
      <c r="A116" s="249">
        <v>110</v>
      </c>
      <c r="B116" s="94"/>
      <c r="C116" s="94"/>
      <c r="D116" s="95"/>
      <c r="E116" s="262"/>
      <c r="F116" s="96"/>
      <c r="G116" s="96"/>
      <c r="H116" s="419"/>
      <c r="I116" s="279"/>
      <c r="J116" s="246" t="e">
        <f>IF(AND(Q116="",#REF!&gt;0,#REF!&lt;5),K116,)</f>
        <v>#REF!</v>
      </c>
      <c r="K116" s="244" t="str">
        <f>IF(D116="","ZZZ9",IF(AND(#REF!&gt;0,#REF!&lt;5),D116&amp;#REF!,D116&amp;"9"))</f>
        <v>ZZZ9</v>
      </c>
      <c r="L116" s="248">
        <f t="shared" si="3"/>
        <v>999</v>
      </c>
      <c r="M116" s="278">
        <f t="shared" si="4"/>
        <v>999</v>
      </c>
      <c r="N116" s="273"/>
      <c r="O116" s="96"/>
      <c r="P116" s="113">
        <f t="shared" si="5"/>
        <v>999</v>
      </c>
      <c r="Q116" s="96"/>
    </row>
    <row r="117" spans="1:17" s="11" customFormat="1" ht="18.899999999999999" customHeight="1" x14ac:dyDescent="0.25">
      <c r="A117" s="249">
        <v>111</v>
      </c>
      <c r="B117" s="94"/>
      <c r="C117" s="94"/>
      <c r="D117" s="95"/>
      <c r="E117" s="262"/>
      <c r="F117" s="96"/>
      <c r="G117" s="96"/>
      <c r="H117" s="419"/>
      <c r="I117" s="279"/>
      <c r="J117" s="246" t="e">
        <f>IF(AND(Q117="",#REF!&gt;0,#REF!&lt;5),K117,)</f>
        <v>#REF!</v>
      </c>
      <c r="K117" s="244" t="str">
        <f>IF(D117="","ZZZ9",IF(AND(#REF!&gt;0,#REF!&lt;5),D117&amp;#REF!,D117&amp;"9"))</f>
        <v>ZZZ9</v>
      </c>
      <c r="L117" s="248">
        <f t="shared" si="3"/>
        <v>999</v>
      </c>
      <c r="M117" s="278">
        <f t="shared" si="4"/>
        <v>999</v>
      </c>
      <c r="N117" s="273"/>
      <c r="O117" s="96"/>
      <c r="P117" s="113">
        <f t="shared" si="5"/>
        <v>999</v>
      </c>
      <c r="Q117" s="96"/>
    </row>
    <row r="118" spans="1:17" s="11" customFormat="1" ht="18.899999999999999" customHeight="1" x14ac:dyDescent="0.25">
      <c r="A118" s="249">
        <v>112</v>
      </c>
      <c r="B118" s="94"/>
      <c r="C118" s="94"/>
      <c r="D118" s="95"/>
      <c r="E118" s="262"/>
      <c r="F118" s="96"/>
      <c r="G118" s="96"/>
      <c r="H118" s="419"/>
      <c r="I118" s="279"/>
      <c r="J118" s="246" t="e">
        <f>IF(AND(Q118="",#REF!&gt;0,#REF!&lt;5),K118,)</f>
        <v>#REF!</v>
      </c>
      <c r="K118" s="244" t="str">
        <f>IF(D118="","ZZZ9",IF(AND(#REF!&gt;0,#REF!&lt;5),D118&amp;#REF!,D118&amp;"9"))</f>
        <v>ZZZ9</v>
      </c>
      <c r="L118" s="248">
        <f t="shared" si="3"/>
        <v>999</v>
      </c>
      <c r="M118" s="278">
        <f t="shared" si="4"/>
        <v>999</v>
      </c>
      <c r="N118" s="273"/>
      <c r="O118" s="96"/>
      <c r="P118" s="113">
        <f t="shared" si="5"/>
        <v>999</v>
      </c>
      <c r="Q118" s="96"/>
    </row>
    <row r="119" spans="1:17" s="11" customFormat="1" ht="18.899999999999999" customHeight="1" x14ac:dyDescent="0.25">
      <c r="A119" s="249">
        <v>113</v>
      </c>
      <c r="B119" s="94"/>
      <c r="C119" s="94"/>
      <c r="D119" s="95"/>
      <c r="E119" s="262"/>
      <c r="F119" s="96"/>
      <c r="G119" s="96"/>
      <c r="H119" s="419"/>
      <c r="I119" s="279"/>
      <c r="J119" s="246" t="e">
        <f>IF(AND(Q119="",#REF!&gt;0,#REF!&lt;5),K119,)</f>
        <v>#REF!</v>
      </c>
      <c r="K119" s="244" t="str">
        <f>IF(D119="","ZZZ9",IF(AND(#REF!&gt;0,#REF!&lt;5),D119&amp;#REF!,D119&amp;"9"))</f>
        <v>ZZZ9</v>
      </c>
      <c r="L119" s="248">
        <f t="shared" si="3"/>
        <v>999</v>
      </c>
      <c r="M119" s="278">
        <f t="shared" si="4"/>
        <v>999</v>
      </c>
      <c r="N119" s="273"/>
      <c r="O119" s="96"/>
      <c r="P119" s="113">
        <f t="shared" si="5"/>
        <v>999</v>
      </c>
      <c r="Q119" s="96"/>
    </row>
    <row r="120" spans="1:17" s="11" customFormat="1" ht="18.899999999999999" customHeight="1" x14ac:dyDescent="0.25">
      <c r="A120" s="249">
        <v>114</v>
      </c>
      <c r="B120" s="94"/>
      <c r="C120" s="94"/>
      <c r="D120" s="95"/>
      <c r="E120" s="262"/>
      <c r="F120" s="96"/>
      <c r="G120" s="96"/>
      <c r="H120" s="419"/>
      <c r="I120" s="279"/>
      <c r="J120" s="246" t="e">
        <f>IF(AND(Q120="",#REF!&gt;0,#REF!&lt;5),K120,)</f>
        <v>#REF!</v>
      </c>
      <c r="K120" s="244" t="str">
        <f>IF(D120="","ZZZ9",IF(AND(#REF!&gt;0,#REF!&lt;5),D120&amp;#REF!,D120&amp;"9"))</f>
        <v>ZZZ9</v>
      </c>
      <c r="L120" s="248">
        <f t="shared" si="3"/>
        <v>999</v>
      </c>
      <c r="M120" s="278">
        <f t="shared" si="4"/>
        <v>999</v>
      </c>
      <c r="N120" s="273"/>
      <c r="O120" s="96"/>
      <c r="P120" s="113">
        <f t="shared" si="5"/>
        <v>999</v>
      </c>
      <c r="Q120" s="96"/>
    </row>
    <row r="121" spans="1:17" s="11" customFormat="1" ht="18.899999999999999" customHeight="1" x14ac:dyDescent="0.25">
      <c r="A121" s="249">
        <v>115</v>
      </c>
      <c r="B121" s="94"/>
      <c r="C121" s="94"/>
      <c r="D121" s="95"/>
      <c r="E121" s="262"/>
      <c r="F121" s="96"/>
      <c r="G121" s="96"/>
      <c r="H121" s="419"/>
      <c r="I121" s="279"/>
      <c r="J121" s="246" t="e">
        <f>IF(AND(Q121="",#REF!&gt;0,#REF!&lt;5),K121,)</f>
        <v>#REF!</v>
      </c>
      <c r="K121" s="244" t="str">
        <f>IF(D121="","ZZZ9",IF(AND(#REF!&gt;0,#REF!&lt;5),D121&amp;#REF!,D121&amp;"9"))</f>
        <v>ZZZ9</v>
      </c>
      <c r="L121" s="248">
        <f t="shared" si="3"/>
        <v>999</v>
      </c>
      <c r="M121" s="278">
        <f t="shared" si="4"/>
        <v>999</v>
      </c>
      <c r="N121" s="273"/>
      <c r="O121" s="96"/>
      <c r="P121" s="113">
        <f t="shared" si="5"/>
        <v>999</v>
      </c>
      <c r="Q121" s="96"/>
    </row>
    <row r="122" spans="1:17" s="11" customFormat="1" ht="18.899999999999999" customHeight="1" x14ac:dyDescent="0.25">
      <c r="A122" s="249">
        <v>116</v>
      </c>
      <c r="B122" s="94"/>
      <c r="C122" s="94"/>
      <c r="D122" s="95"/>
      <c r="E122" s="262"/>
      <c r="F122" s="96"/>
      <c r="G122" s="96"/>
      <c r="H122" s="419"/>
      <c r="I122" s="279"/>
      <c r="J122" s="246" t="e">
        <f>IF(AND(Q122="",#REF!&gt;0,#REF!&lt;5),K122,)</f>
        <v>#REF!</v>
      </c>
      <c r="K122" s="244" t="str">
        <f>IF(D122="","ZZZ9",IF(AND(#REF!&gt;0,#REF!&lt;5),D122&amp;#REF!,D122&amp;"9"))</f>
        <v>ZZZ9</v>
      </c>
      <c r="L122" s="248">
        <f t="shared" si="3"/>
        <v>999</v>
      </c>
      <c r="M122" s="278">
        <f t="shared" si="4"/>
        <v>999</v>
      </c>
      <c r="N122" s="273"/>
      <c r="O122" s="96"/>
      <c r="P122" s="113">
        <f t="shared" si="5"/>
        <v>999</v>
      </c>
      <c r="Q122" s="96"/>
    </row>
    <row r="123" spans="1:17" s="11" customFormat="1" ht="18.899999999999999" customHeight="1" x14ac:dyDescent="0.25">
      <c r="A123" s="249">
        <v>117</v>
      </c>
      <c r="B123" s="94"/>
      <c r="C123" s="94"/>
      <c r="D123" s="95"/>
      <c r="E123" s="262"/>
      <c r="F123" s="96"/>
      <c r="G123" s="96"/>
      <c r="H123" s="419"/>
      <c r="I123" s="279"/>
      <c r="J123" s="246" t="e">
        <f>IF(AND(Q123="",#REF!&gt;0,#REF!&lt;5),K123,)</f>
        <v>#REF!</v>
      </c>
      <c r="K123" s="244" t="str">
        <f>IF(D123="","ZZZ9",IF(AND(#REF!&gt;0,#REF!&lt;5),D123&amp;#REF!,D123&amp;"9"))</f>
        <v>ZZZ9</v>
      </c>
      <c r="L123" s="248">
        <f t="shared" si="3"/>
        <v>999</v>
      </c>
      <c r="M123" s="278">
        <f t="shared" si="4"/>
        <v>999</v>
      </c>
      <c r="N123" s="273"/>
      <c r="O123" s="96"/>
      <c r="P123" s="113">
        <f t="shared" si="5"/>
        <v>999</v>
      </c>
      <c r="Q123" s="96"/>
    </row>
    <row r="124" spans="1:17" s="11" customFormat="1" ht="18.899999999999999" customHeight="1" x14ac:dyDescent="0.25">
      <c r="A124" s="249">
        <v>118</v>
      </c>
      <c r="B124" s="94"/>
      <c r="C124" s="94"/>
      <c r="D124" s="95"/>
      <c r="E124" s="262"/>
      <c r="F124" s="96"/>
      <c r="G124" s="96"/>
      <c r="H124" s="419"/>
      <c r="I124" s="279"/>
      <c r="J124" s="246" t="e">
        <f>IF(AND(Q124="",#REF!&gt;0,#REF!&lt;5),K124,)</f>
        <v>#REF!</v>
      </c>
      <c r="K124" s="244" t="str">
        <f>IF(D124="","ZZZ9",IF(AND(#REF!&gt;0,#REF!&lt;5),D124&amp;#REF!,D124&amp;"9"))</f>
        <v>ZZZ9</v>
      </c>
      <c r="L124" s="248">
        <f t="shared" si="3"/>
        <v>999</v>
      </c>
      <c r="M124" s="278">
        <f t="shared" si="4"/>
        <v>999</v>
      </c>
      <c r="N124" s="273"/>
      <c r="O124" s="96"/>
      <c r="P124" s="113">
        <f t="shared" si="5"/>
        <v>999</v>
      </c>
      <c r="Q124" s="96"/>
    </row>
    <row r="125" spans="1:17" s="11" customFormat="1" ht="18.899999999999999" customHeight="1" x14ac:dyDescent="0.25">
      <c r="A125" s="249">
        <v>119</v>
      </c>
      <c r="B125" s="94"/>
      <c r="C125" s="94"/>
      <c r="D125" s="95"/>
      <c r="E125" s="262"/>
      <c r="F125" s="96"/>
      <c r="G125" s="96"/>
      <c r="H125" s="419"/>
      <c r="I125" s="279"/>
      <c r="J125" s="246" t="e">
        <f>IF(AND(Q125="",#REF!&gt;0,#REF!&lt;5),K125,)</f>
        <v>#REF!</v>
      </c>
      <c r="K125" s="244" t="str">
        <f>IF(D125="","ZZZ9",IF(AND(#REF!&gt;0,#REF!&lt;5),D125&amp;#REF!,D125&amp;"9"))</f>
        <v>ZZZ9</v>
      </c>
      <c r="L125" s="248">
        <f t="shared" si="3"/>
        <v>999</v>
      </c>
      <c r="M125" s="278">
        <f t="shared" si="4"/>
        <v>999</v>
      </c>
      <c r="N125" s="273"/>
      <c r="O125" s="96"/>
      <c r="P125" s="113">
        <f t="shared" si="5"/>
        <v>999</v>
      </c>
      <c r="Q125" s="96"/>
    </row>
    <row r="126" spans="1:17" s="11" customFormat="1" ht="18.899999999999999" customHeight="1" x14ac:dyDescent="0.25">
      <c r="A126" s="249">
        <v>120</v>
      </c>
      <c r="B126" s="94"/>
      <c r="C126" s="94"/>
      <c r="D126" s="95"/>
      <c r="E126" s="262"/>
      <c r="F126" s="96"/>
      <c r="G126" s="96"/>
      <c r="H126" s="419"/>
      <c r="I126" s="279"/>
      <c r="J126" s="246" t="e">
        <f>IF(AND(Q126="",#REF!&gt;0,#REF!&lt;5),K126,)</f>
        <v>#REF!</v>
      </c>
      <c r="K126" s="244" t="str">
        <f>IF(D126="","ZZZ9",IF(AND(#REF!&gt;0,#REF!&lt;5),D126&amp;#REF!,D126&amp;"9"))</f>
        <v>ZZZ9</v>
      </c>
      <c r="L126" s="248">
        <f t="shared" si="3"/>
        <v>999</v>
      </c>
      <c r="M126" s="278">
        <f t="shared" si="4"/>
        <v>999</v>
      </c>
      <c r="N126" s="273"/>
      <c r="O126" s="96"/>
      <c r="P126" s="113">
        <f t="shared" si="5"/>
        <v>999</v>
      </c>
      <c r="Q126" s="96"/>
    </row>
    <row r="127" spans="1:17" s="11" customFormat="1" ht="18.899999999999999" customHeight="1" x14ac:dyDescent="0.25">
      <c r="A127" s="249">
        <v>121</v>
      </c>
      <c r="B127" s="94"/>
      <c r="C127" s="94"/>
      <c r="D127" s="95"/>
      <c r="E127" s="262"/>
      <c r="F127" s="96"/>
      <c r="G127" s="96"/>
      <c r="H127" s="419"/>
      <c r="I127" s="279"/>
      <c r="J127" s="246" t="e">
        <f>IF(AND(Q127="",#REF!&gt;0,#REF!&lt;5),K127,)</f>
        <v>#REF!</v>
      </c>
      <c r="K127" s="244" t="str">
        <f>IF(D127="","ZZZ9",IF(AND(#REF!&gt;0,#REF!&lt;5),D127&amp;#REF!,D127&amp;"9"))</f>
        <v>ZZZ9</v>
      </c>
      <c r="L127" s="248">
        <f t="shared" si="3"/>
        <v>999</v>
      </c>
      <c r="M127" s="278">
        <f t="shared" si="4"/>
        <v>999</v>
      </c>
      <c r="N127" s="273"/>
      <c r="O127" s="96"/>
      <c r="P127" s="113">
        <f t="shared" si="5"/>
        <v>999</v>
      </c>
      <c r="Q127" s="96"/>
    </row>
    <row r="128" spans="1:17" s="11" customFormat="1" ht="18.899999999999999" customHeight="1" x14ac:dyDescent="0.25">
      <c r="A128" s="249">
        <v>122</v>
      </c>
      <c r="B128" s="94"/>
      <c r="C128" s="94"/>
      <c r="D128" s="95"/>
      <c r="E128" s="262"/>
      <c r="F128" s="96"/>
      <c r="G128" s="96"/>
      <c r="H128" s="419"/>
      <c r="I128" s="279"/>
      <c r="J128" s="246" t="e">
        <f>IF(AND(Q128="",#REF!&gt;0,#REF!&lt;5),K128,)</f>
        <v>#REF!</v>
      </c>
      <c r="K128" s="244" t="str">
        <f>IF(D128="","ZZZ9",IF(AND(#REF!&gt;0,#REF!&lt;5),D128&amp;#REF!,D128&amp;"9"))</f>
        <v>ZZZ9</v>
      </c>
      <c r="L128" s="248">
        <f t="shared" si="3"/>
        <v>999</v>
      </c>
      <c r="M128" s="278">
        <f t="shared" si="4"/>
        <v>999</v>
      </c>
      <c r="N128" s="273"/>
      <c r="O128" s="96"/>
      <c r="P128" s="113">
        <f t="shared" si="5"/>
        <v>999</v>
      </c>
      <c r="Q128" s="96"/>
    </row>
    <row r="129" spans="1:17" s="11" customFormat="1" ht="18.899999999999999" customHeight="1" x14ac:dyDescent="0.25">
      <c r="A129" s="249">
        <v>123</v>
      </c>
      <c r="B129" s="94"/>
      <c r="C129" s="94"/>
      <c r="D129" s="95"/>
      <c r="E129" s="262"/>
      <c r="F129" s="96"/>
      <c r="G129" s="96"/>
      <c r="H129" s="419"/>
      <c r="I129" s="279"/>
      <c r="J129" s="246" t="e">
        <f>IF(AND(Q129="",#REF!&gt;0,#REF!&lt;5),K129,)</f>
        <v>#REF!</v>
      </c>
      <c r="K129" s="244" t="str">
        <f>IF(D129="","ZZZ9",IF(AND(#REF!&gt;0,#REF!&lt;5),D129&amp;#REF!,D129&amp;"9"))</f>
        <v>ZZZ9</v>
      </c>
      <c r="L129" s="248">
        <f t="shared" si="3"/>
        <v>999</v>
      </c>
      <c r="M129" s="278">
        <f t="shared" si="4"/>
        <v>999</v>
      </c>
      <c r="N129" s="273"/>
      <c r="O129" s="96"/>
      <c r="P129" s="113">
        <f t="shared" si="5"/>
        <v>999</v>
      </c>
      <c r="Q129" s="96"/>
    </row>
    <row r="130" spans="1:17" s="11" customFormat="1" ht="18.899999999999999" customHeight="1" x14ac:dyDescent="0.25">
      <c r="A130" s="249">
        <v>124</v>
      </c>
      <c r="B130" s="94"/>
      <c r="C130" s="94"/>
      <c r="D130" s="95"/>
      <c r="E130" s="262"/>
      <c r="F130" s="96"/>
      <c r="G130" s="96"/>
      <c r="H130" s="419"/>
      <c r="I130" s="279"/>
      <c r="J130" s="246" t="e">
        <f>IF(AND(Q130="",#REF!&gt;0,#REF!&lt;5),K130,)</f>
        <v>#REF!</v>
      </c>
      <c r="K130" s="244" t="str">
        <f>IF(D130="","ZZZ9",IF(AND(#REF!&gt;0,#REF!&lt;5),D130&amp;#REF!,D130&amp;"9"))</f>
        <v>ZZZ9</v>
      </c>
      <c r="L130" s="248">
        <f t="shared" si="3"/>
        <v>999</v>
      </c>
      <c r="M130" s="278">
        <f t="shared" si="4"/>
        <v>999</v>
      </c>
      <c r="N130" s="273"/>
      <c r="O130" s="96"/>
      <c r="P130" s="113">
        <f t="shared" si="5"/>
        <v>999</v>
      </c>
      <c r="Q130" s="96"/>
    </row>
    <row r="131" spans="1:17" s="11" customFormat="1" ht="18.899999999999999" customHeight="1" x14ac:dyDescent="0.25">
      <c r="A131" s="249">
        <v>125</v>
      </c>
      <c r="B131" s="94"/>
      <c r="C131" s="94"/>
      <c r="D131" s="95"/>
      <c r="E131" s="262"/>
      <c r="F131" s="96"/>
      <c r="G131" s="96"/>
      <c r="H131" s="419"/>
      <c r="I131" s="279"/>
      <c r="J131" s="246" t="e">
        <f>IF(AND(Q131="",#REF!&gt;0,#REF!&lt;5),K131,)</f>
        <v>#REF!</v>
      </c>
      <c r="K131" s="244" t="str">
        <f>IF(D131="","ZZZ9",IF(AND(#REF!&gt;0,#REF!&lt;5),D131&amp;#REF!,D131&amp;"9"))</f>
        <v>ZZZ9</v>
      </c>
      <c r="L131" s="248">
        <f t="shared" si="3"/>
        <v>999</v>
      </c>
      <c r="M131" s="278">
        <f t="shared" si="4"/>
        <v>999</v>
      </c>
      <c r="N131" s="273"/>
      <c r="O131" s="96"/>
      <c r="P131" s="113">
        <f t="shared" si="5"/>
        <v>999</v>
      </c>
      <c r="Q131" s="96"/>
    </row>
    <row r="132" spans="1:17" s="11" customFormat="1" ht="18.899999999999999" customHeight="1" x14ac:dyDescent="0.25">
      <c r="A132" s="249">
        <v>126</v>
      </c>
      <c r="B132" s="94"/>
      <c r="C132" s="94"/>
      <c r="D132" s="95"/>
      <c r="E132" s="262"/>
      <c r="F132" s="96"/>
      <c r="G132" s="96"/>
      <c r="H132" s="419"/>
      <c r="I132" s="279"/>
      <c r="J132" s="246" t="e">
        <f>IF(AND(Q132="",#REF!&gt;0,#REF!&lt;5),K132,)</f>
        <v>#REF!</v>
      </c>
      <c r="K132" s="244" t="str">
        <f>IF(D132="","ZZZ9",IF(AND(#REF!&gt;0,#REF!&lt;5),D132&amp;#REF!,D132&amp;"9"))</f>
        <v>ZZZ9</v>
      </c>
      <c r="L132" s="248">
        <f t="shared" si="3"/>
        <v>999</v>
      </c>
      <c r="M132" s="278">
        <f t="shared" si="4"/>
        <v>999</v>
      </c>
      <c r="N132" s="273"/>
      <c r="O132" s="96"/>
      <c r="P132" s="113">
        <f t="shared" si="5"/>
        <v>999</v>
      </c>
      <c r="Q132" s="96"/>
    </row>
    <row r="133" spans="1:17" s="11" customFormat="1" ht="18.899999999999999" customHeight="1" x14ac:dyDescent="0.25">
      <c r="A133" s="249">
        <v>127</v>
      </c>
      <c r="B133" s="94"/>
      <c r="C133" s="94"/>
      <c r="D133" s="95"/>
      <c r="E133" s="262"/>
      <c r="F133" s="96"/>
      <c r="G133" s="96"/>
      <c r="H133" s="419"/>
      <c r="I133" s="279"/>
      <c r="J133" s="246" t="e">
        <f>IF(AND(Q133="",#REF!&gt;0,#REF!&lt;5),K133,)</f>
        <v>#REF!</v>
      </c>
      <c r="K133" s="244" t="str">
        <f>IF(D133="","ZZZ9",IF(AND(#REF!&gt;0,#REF!&lt;5),D133&amp;#REF!,D133&amp;"9"))</f>
        <v>ZZZ9</v>
      </c>
      <c r="L133" s="248">
        <f t="shared" si="3"/>
        <v>999</v>
      </c>
      <c r="M133" s="278">
        <f t="shared" si="4"/>
        <v>999</v>
      </c>
      <c r="N133" s="273"/>
      <c r="O133" s="96"/>
      <c r="P133" s="113">
        <f t="shared" si="5"/>
        <v>999</v>
      </c>
      <c r="Q133" s="96"/>
    </row>
    <row r="134" spans="1:17" s="11" customFormat="1" ht="18.899999999999999" customHeight="1" x14ac:dyDescent="0.25">
      <c r="A134" s="249">
        <v>128</v>
      </c>
      <c r="B134" s="94"/>
      <c r="C134" s="94"/>
      <c r="D134" s="95"/>
      <c r="E134" s="262"/>
      <c r="F134" s="96"/>
      <c r="G134" s="96"/>
      <c r="H134" s="419"/>
      <c r="I134" s="279"/>
      <c r="J134" s="246" t="e">
        <f>IF(AND(Q134="",#REF!&gt;0,#REF!&lt;5),K134,)</f>
        <v>#REF!</v>
      </c>
      <c r="K134" s="244" t="str">
        <f>IF(D134="","ZZZ9",IF(AND(#REF!&gt;0,#REF!&lt;5),D134&amp;#REF!,D134&amp;"9"))</f>
        <v>ZZZ9</v>
      </c>
      <c r="L134" s="248">
        <f t="shared" si="3"/>
        <v>999</v>
      </c>
      <c r="M134" s="278">
        <f t="shared" si="4"/>
        <v>999</v>
      </c>
      <c r="N134" s="273"/>
      <c r="O134" s="279"/>
      <c r="P134" s="280">
        <f t="shared" si="5"/>
        <v>999</v>
      </c>
      <c r="Q134" s="279"/>
    </row>
    <row r="135" spans="1:17" x14ac:dyDescent="0.25">
      <c r="A135" s="249">
        <v>129</v>
      </c>
      <c r="B135" s="94"/>
      <c r="C135" s="94"/>
      <c r="D135" s="95"/>
      <c r="E135" s="262"/>
      <c r="F135" s="96"/>
      <c r="G135" s="96"/>
      <c r="H135" s="419"/>
      <c r="I135" s="279"/>
      <c r="J135" s="246" t="e">
        <f>IF(AND(Q135="",#REF!&gt;0,#REF!&lt;5),K135,)</f>
        <v>#REF!</v>
      </c>
      <c r="K135" s="244" t="str">
        <f>IF(D135="","ZZZ9",IF(AND(#REF!&gt;0,#REF!&lt;5),D135&amp;#REF!,D135&amp;"9"))</f>
        <v>ZZZ9</v>
      </c>
      <c r="L135" s="248">
        <f t="shared" si="3"/>
        <v>999</v>
      </c>
      <c r="M135" s="278">
        <f t="shared" si="4"/>
        <v>999</v>
      </c>
      <c r="N135" s="273"/>
      <c r="O135" s="96"/>
      <c r="P135" s="113">
        <f t="shared" si="5"/>
        <v>999</v>
      </c>
      <c r="Q135" s="96"/>
    </row>
    <row r="136" spans="1:17" x14ac:dyDescent="0.25">
      <c r="A136" s="249">
        <v>130</v>
      </c>
      <c r="B136" s="94"/>
      <c r="C136" s="94"/>
      <c r="D136" s="95"/>
      <c r="E136" s="262"/>
      <c r="F136" s="96"/>
      <c r="G136" s="96"/>
      <c r="H136" s="419"/>
      <c r="I136" s="279"/>
      <c r="J136" s="246" t="e">
        <f>IF(AND(Q136="",#REF!&gt;0,#REF!&lt;5),K136,)</f>
        <v>#REF!</v>
      </c>
      <c r="K136" s="244" t="str">
        <f>IF(D136="","ZZZ9",IF(AND(#REF!&gt;0,#REF!&lt;5),D136&amp;#REF!,D136&amp;"9"))</f>
        <v>ZZZ9</v>
      </c>
      <c r="L136" s="248">
        <f t="shared" si="3"/>
        <v>999</v>
      </c>
      <c r="M136" s="278">
        <f t="shared" si="4"/>
        <v>999</v>
      </c>
      <c r="N136" s="273"/>
      <c r="O136" s="96"/>
      <c r="P136" s="113">
        <f t="shared" si="5"/>
        <v>999</v>
      </c>
      <c r="Q136" s="96"/>
    </row>
    <row r="137" spans="1:17" x14ac:dyDescent="0.25">
      <c r="A137" s="249">
        <v>131</v>
      </c>
      <c r="B137" s="94"/>
      <c r="C137" s="94"/>
      <c r="D137" s="95"/>
      <c r="E137" s="262"/>
      <c r="F137" s="96"/>
      <c r="G137" s="96"/>
      <c r="H137" s="419"/>
      <c r="I137" s="279"/>
      <c r="J137" s="246" t="e">
        <f>IF(AND(Q137="",#REF!&gt;0,#REF!&lt;5),K137,)</f>
        <v>#REF!</v>
      </c>
      <c r="K137" s="244" t="str">
        <f>IF(D137="","ZZZ9",IF(AND(#REF!&gt;0,#REF!&lt;5),D137&amp;#REF!,D137&amp;"9"))</f>
        <v>ZZZ9</v>
      </c>
      <c r="L137" s="248">
        <f t="shared" si="3"/>
        <v>999</v>
      </c>
      <c r="M137" s="278">
        <f t="shared" si="4"/>
        <v>999</v>
      </c>
      <c r="N137" s="273"/>
      <c r="O137" s="96"/>
      <c r="P137" s="113">
        <f t="shared" si="5"/>
        <v>999</v>
      </c>
      <c r="Q137" s="96"/>
    </row>
    <row r="138" spans="1:17" x14ac:dyDescent="0.25">
      <c r="A138" s="249">
        <v>132</v>
      </c>
      <c r="B138" s="94"/>
      <c r="C138" s="94"/>
      <c r="D138" s="95"/>
      <c r="E138" s="262"/>
      <c r="F138" s="96"/>
      <c r="G138" s="96"/>
      <c r="H138" s="419"/>
      <c r="I138" s="279"/>
      <c r="J138" s="246" t="e">
        <f>IF(AND(Q138="",#REF!&gt;0,#REF!&lt;5),K138,)</f>
        <v>#REF!</v>
      </c>
      <c r="K138" s="244" t="str">
        <f>IF(D138="","ZZZ9",IF(AND(#REF!&gt;0,#REF!&lt;5),D138&amp;#REF!,D138&amp;"9"))</f>
        <v>ZZZ9</v>
      </c>
      <c r="L138" s="248">
        <f t="shared" si="3"/>
        <v>999</v>
      </c>
      <c r="M138" s="278">
        <f t="shared" si="4"/>
        <v>999</v>
      </c>
      <c r="N138" s="273"/>
      <c r="O138" s="96"/>
      <c r="P138" s="113">
        <f t="shared" si="5"/>
        <v>999</v>
      </c>
      <c r="Q138" s="96"/>
    </row>
    <row r="139" spans="1:17" x14ac:dyDescent="0.25">
      <c r="A139" s="249">
        <v>133</v>
      </c>
      <c r="B139" s="94"/>
      <c r="C139" s="94"/>
      <c r="D139" s="95"/>
      <c r="E139" s="262"/>
      <c r="F139" s="96"/>
      <c r="G139" s="96"/>
      <c r="H139" s="419"/>
      <c r="I139" s="279"/>
      <c r="J139" s="246" t="e">
        <f>IF(AND(Q139="",#REF!&gt;0,#REF!&lt;5),K139,)</f>
        <v>#REF!</v>
      </c>
      <c r="K139" s="244" t="str">
        <f>IF(D139="","ZZZ9",IF(AND(#REF!&gt;0,#REF!&lt;5),D139&amp;#REF!,D139&amp;"9"))</f>
        <v>ZZZ9</v>
      </c>
      <c r="L139" s="248">
        <f t="shared" si="3"/>
        <v>999</v>
      </c>
      <c r="M139" s="278">
        <f t="shared" si="4"/>
        <v>999</v>
      </c>
      <c r="N139" s="273"/>
      <c r="O139" s="96"/>
      <c r="P139" s="113">
        <f t="shared" si="5"/>
        <v>999</v>
      </c>
      <c r="Q139" s="96"/>
    </row>
    <row r="140" spans="1:17" x14ac:dyDescent="0.25">
      <c r="A140" s="249">
        <v>134</v>
      </c>
      <c r="B140" s="94"/>
      <c r="C140" s="94"/>
      <c r="D140" s="95"/>
      <c r="E140" s="262"/>
      <c r="F140" s="96"/>
      <c r="G140" s="96"/>
      <c r="H140" s="419"/>
      <c r="I140" s="279"/>
      <c r="J140" s="246" t="e">
        <f>IF(AND(Q140="",#REF!&gt;0,#REF!&lt;5),K140,)</f>
        <v>#REF!</v>
      </c>
      <c r="K140" s="244" t="str">
        <f>IF(D140="","ZZZ9",IF(AND(#REF!&gt;0,#REF!&lt;5),D140&amp;#REF!,D140&amp;"9"))</f>
        <v>ZZZ9</v>
      </c>
      <c r="L140" s="248">
        <f t="shared" si="3"/>
        <v>999</v>
      </c>
      <c r="M140" s="278">
        <f t="shared" si="4"/>
        <v>999</v>
      </c>
      <c r="N140" s="273"/>
      <c r="O140" s="96"/>
      <c r="P140" s="113">
        <f t="shared" si="5"/>
        <v>999</v>
      </c>
      <c r="Q140" s="96"/>
    </row>
    <row r="141" spans="1:17" x14ac:dyDescent="0.25">
      <c r="A141" s="249">
        <v>135</v>
      </c>
      <c r="B141" s="94"/>
      <c r="C141" s="94"/>
      <c r="D141" s="95"/>
      <c r="E141" s="262"/>
      <c r="F141" s="96"/>
      <c r="G141" s="96"/>
      <c r="H141" s="419"/>
      <c r="I141" s="279"/>
      <c r="J141" s="246" t="e">
        <f>IF(AND(Q141="",#REF!&gt;0,#REF!&lt;5),K141,)</f>
        <v>#REF!</v>
      </c>
      <c r="K141" s="244" t="str">
        <f>IF(D141="","ZZZ9",IF(AND(#REF!&gt;0,#REF!&lt;5),D141&amp;#REF!,D141&amp;"9"))</f>
        <v>ZZZ9</v>
      </c>
      <c r="L141" s="248">
        <f t="shared" si="3"/>
        <v>999</v>
      </c>
      <c r="M141" s="278">
        <f t="shared" si="4"/>
        <v>999</v>
      </c>
      <c r="N141" s="273"/>
      <c r="O141" s="279"/>
      <c r="P141" s="280">
        <f t="shared" si="5"/>
        <v>999</v>
      </c>
      <c r="Q141" s="279"/>
    </row>
    <row r="142" spans="1:17" x14ac:dyDescent="0.25">
      <c r="A142" s="249">
        <v>136</v>
      </c>
      <c r="B142" s="94"/>
      <c r="C142" s="94"/>
      <c r="D142" s="95"/>
      <c r="E142" s="262"/>
      <c r="F142" s="96"/>
      <c r="G142" s="96"/>
      <c r="H142" s="419"/>
      <c r="I142" s="279"/>
      <c r="J142" s="246" t="e">
        <f>IF(AND(Q142="",#REF!&gt;0,#REF!&lt;5),K142,)</f>
        <v>#REF!</v>
      </c>
      <c r="K142" s="244" t="str">
        <f>IF(D142="","ZZZ9",IF(AND(#REF!&gt;0,#REF!&lt;5),D142&amp;#REF!,D142&amp;"9"))</f>
        <v>ZZZ9</v>
      </c>
      <c r="L142" s="248">
        <f t="shared" si="3"/>
        <v>999</v>
      </c>
      <c r="M142" s="278">
        <f t="shared" si="4"/>
        <v>999</v>
      </c>
      <c r="N142" s="273"/>
      <c r="O142" s="96"/>
      <c r="P142" s="113">
        <f t="shared" si="5"/>
        <v>999</v>
      </c>
      <c r="Q142" s="96"/>
    </row>
    <row r="143" spans="1:17" x14ac:dyDescent="0.25">
      <c r="A143" s="249">
        <v>137</v>
      </c>
      <c r="B143" s="94"/>
      <c r="C143" s="94"/>
      <c r="D143" s="95"/>
      <c r="E143" s="262"/>
      <c r="F143" s="96"/>
      <c r="G143" s="96"/>
      <c r="H143" s="419"/>
      <c r="I143" s="279"/>
      <c r="J143" s="246" t="e">
        <f>IF(AND(Q143="",#REF!&gt;0,#REF!&lt;5),K143,)</f>
        <v>#REF!</v>
      </c>
      <c r="K143" s="244" t="str">
        <f>IF(D143="","ZZZ9",IF(AND(#REF!&gt;0,#REF!&lt;5),D143&amp;#REF!,D143&amp;"9"))</f>
        <v>ZZZ9</v>
      </c>
      <c r="L143" s="248">
        <f t="shared" si="3"/>
        <v>999</v>
      </c>
      <c r="M143" s="278">
        <f t="shared" si="4"/>
        <v>999</v>
      </c>
      <c r="N143" s="273"/>
      <c r="O143" s="96"/>
      <c r="P143" s="113">
        <f t="shared" si="5"/>
        <v>999</v>
      </c>
      <c r="Q143" s="96"/>
    </row>
    <row r="144" spans="1:17" x14ac:dyDescent="0.25">
      <c r="A144" s="249">
        <v>138</v>
      </c>
      <c r="B144" s="94"/>
      <c r="C144" s="94"/>
      <c r="D144" s="95"/>
      <c r="E144" s="262"/>
      <c r="F144" s="96"/>
      <c r="G144" s="96"/>
      <c r="H144" s="419"/>
      <c r="I144" s="279"/>
      <c r="J144" s="246" t="e">
        <f>IF(AND(Q144="",#REF!&gt;0,#REF!&lt;5),K144,)</f>
        <v>#REF!</v>
      </c>
      <c r="K144" s="244" t="str">
        <f>IF(D144="","ZZZ9",IF(AND(#REF!&gt;0,#REF!&lt;5),D144&amp;#REF!,D144&amp;"9"))</f>
        <v>ZZZ9</v>
      </c>
      <c r="L144" s="248">
        <f t="shared" si="3"/>
        <v>999</v>
      </c>
      <c r="M144" s="278">
        <f t="shared" si="4"/>
        <v>999</v>
      </c>
      <c r="N144" s="273"/>
      <c r="O144" s="96"/>
      <c r="P144" s="113">
        <f t="shared" si="5"/>
        <v>999</v>
      </c>
      <c r="Q144" s="96"/>
    </row>
    <row r="145" spans="1:17" x14ac:dyDescent="0.25">
      <c r="A145" s="249">
        <v>139</v>
      </c>
      <c r="B145" s="94"/>
      <c r="C145" s="94"/>
      <c r="D145" s="95"/>
      <c r="E145" s="262"/>
      <c r="F145" s="96"/>
      <c r="G145" s="96"/>
      <c r="H145" s="419"/>
      <c r="I145" s="279"/>
      <c r="J145" s="246" t="e">
        <f>IF(AND(Q145="",#REF!&gt;0,#REF!&lt;5),K145,)</f>
        <v>#REF!</v>
      </c>
      <c r="K145" s="244" t="str">
        <f>IF(D145="","ZZZ9",IF(AND(#REF!&gt;0,#REF!&lt;5),D145&amp;#REF!,D145&amp;"9"))</f>
        <v>ZZZ9</v>
      </c>
      <c r="L145" s="248">
        <f t="shared" si="3"/>
        <v>999</v>
      </c>
      <c r="M145" s="278">
        <f t="shared" si="4"/>
        <v>999</v>
      </c>
      <c r="N145" s="273"/>
      <c r="O145" s="96"/>
      <c r="P145" s="113">
        <f t="shared" si="5"/>
        <v>999</v>
      </c>
      <c r="Q145" s="96"/>
    </row>
    <row r="146" spans="1:17" x14ac:dyDescent="0.25">
      <c r="A146" s="249">
        <v>140</v>
      </c>
      <c r="B146" s="94"/>
      <c r="C146" s="94"/>
      <c r="D146" s="95"/>
      <c r="E146" s="262"/>
      <c r="F146" s="96"/>
      <c r="G146" s="96"/>
      <c r="H146" s="419"/>
      <c r="I146" s="279"/>
      <c r="J146" s="246" t="e">
        <f>IF(AND(Q146="",#REF!&gt;0,#REF!&lt;5),K146,)</f>
        <v>#REF!</v>
      </c>
      <c r="K146" s="244" t="str">
        <f>IF(D146="","ZZZ9",IF(AND(#REF!&gt;0,#REF!&lt;5),D146&amp;#REF!,D146&amp;"9"))</f>
        <v>ZZZ9</v>
      </c>
      <c r="L146" s="248">
        <f t="shared" si="3"/>
        <v>999</v>
      </c>
      <c r="M146" s="278">
        <f t="shared" si="4"/>
        <v>999</v>
      </c>
      <c r="N146" s="273"/>
      <c r="O146" s="96"/>
      <c r="P146" s="113">
        <f t="shared" si="5"/>
        <v>999</v>
      </c>
      <c r="Q146" s="96"/>
    </row>
    <row r="147" spans="1:17" x14ac:dyDescent="0.25">
      <c r="A147" s="249">
        <v>141</v>
      </c>
      <c r="B147" s="94"/>
      <c r="C147" s="94"/>
      <c r="D147" s="95"/>
      <c r="E147" s="262"/>
      <c r="F147" s="96"/>
      <c r="G147" s="96"/>
      <c r="H147" s="419"/>
      <c r="I147" s="279"/>
      <c r="J147" s="246" t="e">
        <f>IF(AND(Q147="",#REF!&gt;0,#REF!&lt;5),K147,)</f>
        <v>#REF!</v>
      </c>
      <c r="K147" s="244" t="str">
        <f>IF(D147="","ZZZ9",IF(AND(#REF!&gt;0,#REF!&lt;5),D147&amp;#REF!,D147&amp;"9"))</f>
        <v>ZZZ9</v>
      </c>
      <c r="L147" s="248">
        <f t="shared" si="3"/>
        <v>999</v>
      </c>
      <c r="M147" s="278">
        <f t="shared" si="4"/>
        <v>999</v>
      </c>
      <c r="N147" s="273"/>
      <c r="O147" s="96"/>
      <c r="P147" s="113">
        <f t="shared" si="5"/>
        <v>999</v>
      </c>
      <c r="Q147" s="96"/>
    </row>
    <row r="148" spans="1:17" x14ac:dyDescent="0.25">
      <c r="A148" s="249">
        <v>142</v>
      </c>
      <c r="B148" s="94"/>
      <c r="C148" s="94"/>
      <c r="D148" s="95"/>
      <c r="E148" s="262"/>
      <c r="F148" s="96"/>
      <c r="G148" s="96"/>
      <c r="H148" s="419"/>
      <c r="I148" s="279"/>
      <c r="J148" s="246" t="e">
        <f>IF(AND(Q148="",#REF!&gt;0,#REF!&lt;5),K148,)</f>
        <v>#REF!</v>
      </c>
      <c r="K148" s="244" t="str">
        <f>IF(D148="","ZZZ9",IF(AND(#REF!&gt;0,#REF!&lt;5),D148&amp;#REF!,D148&amp;"9"))</f>
        <v>ZZZ9</v>
      </c>
      <c r="L148" s="248">
        <f t="shared" si="3"/>
        <v>999</v>
      </c>
      <c r="M148" s="278">
        <f t="shared" si="4"/>
        <v>999</v>
      </c>
      <c r="N148" s="273"/>
      <c r="O148" s="279"/>
      <c r="P148" s="280">
        <f t="shared" si="5"/>
        <v>999</v>
      </c>
      <c r="Q148" s="279"/>
    </row>
    <row r="149" spans="1:17" x14ac:dyDescent="0.25">
      <c r="A149" s="249">
        <v>143</v>
      </c>
      <c r="B149" s="94"/>
      <c r="C149" s="94"/>
      <c r="D149" s="95"/>
      <c r="E149" s="262"/>
      <c r="F149" s="96"/>
      <c r="G149" s="96"/>
      <c r="H149" s="419"/>
      <c r="I149" s="279"/>
      <c r="J149" s="246" t="e">
        <f>IF(AND(Q149="",#REF!&gt;0,#REF!&lt;5),K149,)</f>
        <v>#REF!</v>
      </c>
      <c r="K149" s="244" t="str">
        <f>IF(D149="","ZZZ9",IF(AND(#REF!&gt;0,#REF!&lt;5),D149&amp;#REF!,D149&amp;"9"))</f>
        <v>ZZZ9</v>
      </c>
      <c r="L149" s="248">
        <f t="shared" si="3"/>
        <v>999</v>
      </c>
      <c r="M149" s="278">
        <f t="shared" si="4"/>
        <v>999</v>
      </c>
      <c r="N149" s="273"/>
      <c r="O149" s="96"/>
      <c r="P149" s="113">
        <f t="shared" si="5"/>
        <v>999</v>
      </c>
      <c r="Q149" s="96"/>
    </row>
    <row r="150" spans="1:17" x14ac:dyDescent="0.25">
      <c r="A150" s="249">
        <v>144</v>
      </c>
      <c r="B150" s="94"/>
      <c r="C150" s="94"/>
      <c r="D150" s="95"/>
      <c r="E150" s="262"/>
      <c r="F150" s="96"/>
      <c r="G150" s="96"/>
      <c r="H150" s="419"/>
      <c r="I150" s="279"/>
      <c r="J150" s="246" t="e">
        <f>IF(AND(Q150="",#REF!&gt;0,#REF!&lt;5),K150,)</f>
        <v>#REF!</v>
      </c>
      <c r="K150" s="244" t="str">
        <f>IF(D150="","ZZZ9",IF(AND(#REF!&gt;0,#REF!&lt;5),D150&amp;#REF!,D150&amp;"9"))</f>
        <v>ZZZ9</v>
      </c>
      <c r="L150" s="248">
        <f t="shared" si="3"/>
        <v>999</v>
      </c>
      <c r="M150" s="278">
        <f t="shared" si="4"/>
        <v>999</v>
      </c>
      <c r="N150" s="273"/>
      <c r="O150" s="96"/>
      <c r="P150" s="113">
        <f t="shared" si="5"/>
        <v>999</v>
      </c>
      <c r="Q150" s="96"/>
    </row>
    <row r="151" spans="1:17" x14ac:dyDescent="0.25">
      <c r="A151" s="249">
        <v>145</v>
      </c>
      <c r="B151" s="94"/>
      <c r="C151" s="94"/>
      <c r="D151" s="95"/>
      <c r="E151" s="262"/>
      <c r="F151" s="96"/>
      <c r="G151" s="96"/>
      <c r="H151" s="419"/>
      <c r="I151" s="279"/>
      <c r="J151" s="246" t="e">
        <f>IF(AND(Q151="",#REF!&gt;0,#REF!&lt;5),K151,)</f>
        <v>#REF!</v>
      </c>
      <c r="K151" s="244" t="str">
        <f>IF(D151="","ZZZ9",IF(AND(#REF!&gt;0,#REF!&lt;5),D151&amp;#REF!,D151&amp;"9"))</f>
        <v>ZZZ9</v>
      </c>
      <c r="L151" s="248">
        <f t="shared" si="3"/>
        <v>999</v>
      </c>
      <c r="M151" s="278">
        <f t="shared" si="4"/>
        <v>999</v>
      </c>
      <c r="N151" s="273"/>
      <c r="O151" s="96"/>
      <c r="P151" s="113">
        <f t="shared" si="5"/>
        <v>999</v>
      </c>
      <c r="Q151" s="96"/>
    </row>
    <row r="152" spans="1:17" x14ac:dyDescent="0.25">
      <c r="A152" s="249">
        <v>146</v>
      </c>
      <c r="B152" s="94"/>
      <c r="C152" s="94"/>
      <c r="D152" s="95"/>
      <c r="E152" s="262"/>
      <c r="F152" s="96"/>
      <c r="G152" s="96"/>
      <c r="H152" s="419"/>
      <c r="I152" s="279"/>
      <c r="J152" s="246" t="e">
        <f>IF(AND(Q152="",#REF!&gt;0,#REF!&lt;5),K152,)</f>
        <v>#REF!</v>
      </c>
      <c r="K152" s="244" t="str">
        <f>IF(D152="","ZZZ9",IF(AND(#REF!&gt;0,#REF!&lt;5),D152&amp;#REF!,D152&amp;"9"))</f>
        <v>ZZZ9</v>
      </c>
      <c r="L152" s="248">
        <f t="shared" si="3"/>
        <v>999</v>
      </c>
      <c r="M152" s="278">
        <f t="shared" si="4"/>
        <v>999</v>
      </c>
      <c r="N152" s="273"/>
      <c r="O152" s="96"/>
      <c r="P152" s="113">
        <f t="shared" si="5"/>
        <v>999</v>
      </c>
      <c r="Q152" s="96"/>
    </row>
    <row r="153" spans="1:17" x14ac:dyDescent="0.25">
      <c r="A153" s="249">
        <v>147</v>
      </c>
      <c r="B153" s="94"/>
      <c r="C153" s="94"/>
      <c r="D153" s="95"/>
      <c r="E153" s="262"/>
      <c r="F153" s="96"/>
      <c r="G153" s="96"/>
      <c r="H153" s="419"/>
      <c r="I153" s="279"/>
      <c r="J153" s="246" t="e">
        <f>IF(AND(Q153="",#REF!&gt;0,#REF!&lt;5),K153,)</f>
        <v>#REF!</v>
      </c>
      <c r="K153" s="244" t="str">
        <f>IF(D153="","ZZZ9",IF(AND(#REF!&gt;0,#REF!&lt;5),D153&amp;#REF!,D153&amp;"9"))</f>
        <v>ZZZ9</v>
      </c>
      <c r="L153" s="248">
        <f t="shared" si="3"/>
        <v>999</v>
      </c>
      <c r="M153" s="278">
        <f t="shared" si="4"/>
        <v>999</v>
      </c>
      <c r="N153" s="273"/>
      <c r="O153" s="96"/>
      <c r="P153" s="113">
        <f t="shared" si="5"/>
        <v>999</v>
      </c>
      <c r="Q153" s="96"/>
    </row>
    <row r="154" spans="1:17" x14ac:dyDescent="0.25">
      <c r="A154" s="249">
        <v>148</v>
      </c>
      <c r="B154" s="94"/>
      <c r="C154" s="94"/>
      <c r="D154" s="95"/>
      <c r="E154" s="262"/>
      <c r="F154" s="96"/>
      <c r="G154" s="96"/>
      <c r="H154" s="419"/>
      <c r="I154" s="279"/>
      <c r="J154" s="246" t="e">
        <f>IF(AND(Q154="",#REF!&gt;0,#REF!&lt;5),K154,)</f>
        <v>#REF!</v>
      </c>
      <c r="K154" s="244" t="str">
        <f>IF(D154="","ZZZ9",IF(AND(#REF!&gt;0,#REF!&lt;5),D154&amp;#REF!,D154&amp;"9"))</f>
        <v>ZZZ9</v>
      </c>
      <c r="L154" s="248">
        <f t="shared" si="3"/>
        <v>999</v>
      </c>
      <c r="M154" s="278">
        <f t="shared" si="4"/>
        <v>999</v>
      </c>
      <c r="N154" s="273"/>
      <c r="O154" s="96"/>
      <c r="P154" s="113">
        <f t="shared" si="5"/>
        <v>999</v>
      </c>
      <c r="Q154" s="96"/>
    </row>
    <row r="155" spans="1:17" x14ac:dyDescent="0.25">
      <c r="A155" s="249">
        <v>149</v>
      </c>
      <c r="B155" s="94"/>
      <c r="C155" s="94"/>
      <c r="D155" s="95"/>
      <c r="E155" s="262"/>
      <c r="F155" s="96"/>
      <c r="G155" s="96"/>
      <c r="H155" s="419"/>
      <c r="I155" s="279"/>
      <c r="J155" s="246" t="e">
        <f>IF(AND(Q155="",#REF!&gt;0,#REF!&lt;5),K155,)</f>
        <v>#REF!</v>
      </c>
      <c r="K155" s="244" t="str">
        <f>IF(D155="","ZZZ9",IF(AND(#REF!&gt;0,#REF!&lt;5),D155&amp;#REF!,D155&amp;"9"))</f>
        <v>ZZZ9</v>
      </c>
      <c r="L155" s="248">
        <f t="shared" si="3"/>
        <v>999</v>
      </c>
      <c r="M155" s="278">
        <f t="shared" si="4"/>
        <v>999</v>
      </c>
      <c r="N155" s="273"/>
      <c r="O155" s="96"/>
      <c r="P155" s="113">
        <f t="shared" si="5"/>
        <v>999</v>
      </c>
      <c r="Q155" s="96"/>
    </row>
    <row r="156" spans="1:17" x14ac:dyDescent="0.25">
      <c r="A156" s="249">
        <v>150</v>
      </c>
      <c r="B156" s="94"/>
      <c r="C156" s="94"/>
      <c r="D156" s="95"/>
      <c r="E156" s="262"/>
      <c r="F156" s="96"/>
      <c r="G156" s="96"/>
      <c r="H156" s="419"/>
      <c r="I156" s="279"/>
      <c r="J156" s="246" t="e">
        <f>IF(AND(Q156="",#REF!&gt;0,#REF!&lt;5),K156,)</f>
        <v>#REF!</v>
      </c>
      <c r="K156" s="244" t="str">
        <f>IF(D156="","ZZZ9",IF(AND(#REF!&gt;0,#REF!&lt;5),D156&amp;#REF!,D156&amp;"9"))</f>
        <v>ZZZ9</v>
      </c>
      <c r="L156" s="248">
        <f t="shared" si="3"/>
        <v>999</v>
      </c>
      <c r="M156" s="278">
        <f t="shared" si="4"/>
        <v>999</v>
      </c>
      <c r="N156" s="273"/>
      <c r="O156" s="96"/>
      <c r="P156" s="113">
        <f t="shared" si="5"/>
        <v>999</v>
      </c>
      <c r="Q156" s="96"/>
    </row>
  </sheetData>
  <conditionalFormatting sqref="A7:A38 A39:D156">
    <cfRule type="expression" dxfId="188" priority="14" stopIfTrue="1">
      <formula>$Q7&gt;=1</formula>
    </cfRule>
  </conditionalFormatting>
  <conditionalFormatting sqref="C7:D38">
    <cfRule type="expression" dxfId="187" priority="1" stopIfTrue="1">
      <formula>$Q7&gt;=1</formula>
    </cfRule>
  </conditionalFormatting>
  <conditionalFormatting sqref="E7:E14">
    <cfRule type="expression" dxfId="186" priority="6" stopIfTrue="1">
      <formula>AND(ROUNDDOWN(($A$4-E7)/365.25,0)&lt;=13,G7&lt;&gt;"OK")</formula>
    </cfRule>
    <cfRule type="expression" dxfId="185" priority="7" stopIfTrue="1">
      <formula>AND(ROUNDDOWN(($A$4-E7)/365.25,0)&lt;=14,G7&lt;&gt;"OK")</formula>
    </cfRule>
    <cfRule type="expression" dxfId="184" priority="8" stopIfTrue="1">
      <formula>AND(ROUNDDOWN(($A$4-E7)/365.25,0)&lt;=17,G7&lt;&gt;"OK")</formula>
    </cfRule>
    <cfRule type="expression" dxfId="183" priority="11" stopIfTrue="1">
      <formula>AND(ROUNDDOWN(($A$4-E7)/365.25,0)&lt;=13,G7&lt;&gt;"OK")</formula>
    </cfRule>
    <cfRule type="expression" dxfId="182" priority="12" stopIfTrue="1">
      <formula>AND(ROUNDDOWN(($A$4-E7)/365.25,0)&lt;=14,G7&lt;&gt;"OK")</formula>
    </cfRule>
    <cfRule type="expression" dxfId="181" priority="13" stopIfTrue="1">
      <formula>AND(ROUNDDOWN(($A$4-E7)/365.25,0)&lt;=17,G7&lt;&gt;"OK")</formula>
    </cfRule>
  </conditionalFormatting>
  <conditionalFormatting sqref="E7:E27 E29:E37">
    <cfRule type="expression" dxfId="180" priority="2" stopIfTrue="1">
      <formula>AND(ROUNDDOWN(($A$4-E7)/365.25,0)&lt;=13,G7&lt;&gt;"OK")</formula>
    </cfRule>
    <cfRule type="expression" dxfId="179" priority="3" stopIfTrue="1">
      <formula>AND(ROUNDDOWN(($A$4-E7)/365.25,0)&lt;=14,G7&lt;&gt;"OK")</formula>
    </cfRule>
    <cfRule type="expression" dxfId="178" priority="4" stopIfTrue="1">
      <formula>AND(ROUNDDOWN(($A$4-E7)/365.25,0)&lt;=17,G7&lt;&gt;"OK")</formula>
    </cfRule>
  </conditionalFormatting>
  <conditionalFormatting sqref="E7:E156">
    <cfRule type="expression" dxfId="177" priority="16" stopIfTrue="1">
      <formula>AND(ROUNDDOWN(($A$4-E7)/365.25,0)&lt;=13,G7&lt;&gt;"OK")</formula>
    </cfRule>
    <cfRule type="expression" dxfId="176" priority="17" stopIfTrue="1">
      <formula>AND(ROUNDDOWN(($A$4-E7)/365.25,0)&lt;=14,G7&lt;&gt;"OK")</formula>
    </cfRule>
    <cfRule type="expression" dxfId="175" priority="18" stopIfTrue="1">
      <formula>AND(ROUNDDOWN(($A$4-E7)/365.25,0)&lt;=17,G7&lt;&gt;"OK")</formula>
    </cfRule>
  </conditionalFormatting>
  <conditionalFormatting sqref="J7:J156">
    <cfRule type="cellIs" dxfId="174" priority="10"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50241" r:id="rId4" name="Button 1">
              <controlPr defaultSize="0" print="0" autoFill="0" autoPict="0" macro="[0]!egyeni_fotabla_sorsolasi_ranglista">
                <anchor moveWithCells="1" sizeWithCells="1">
                  <from>
                    <xdr:col>7</xdr:col>
                    <xdr:colOff>205740</xdr:colOff>
                    <xdr:row>0</xdr:row>
                    <xdr:rowOff>68580</xdr:rowOff>
                  </from>
                  <to>
                    <xdr:col>14</xdr:col>
                    <xdr:colOff>129540</xdr:colOff>
                    <xdr:row>1</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0">
    <tabColor indexed="11"/>
    <pageSetUpPr fitToPage="1"/>
  </sheetPr>
  <dimension ref="A1:AH79"/>
  <sheetViews>
    <sheetView showGridLines="0" showZeros="0" tabSelected="1" topLeftCell="A19" workbookViewId="0">
      <selection activeCell="N40" sqref="N40"/>
    </sheetView>
  </sheetViews>
  <sheetFormatPr defaultRowHeight="13.2" x14ac:dyDescent="0.25"/>
  <cols>
    <col min="1" max="1" width="3.33203125" customWidth="1"/>
    <col min="2" max="2" width="4.33203125" hidden="1" customWidth="1"/>
    <col min="3" max="3" width="20.109375" bestFit="1" customWidth="1"/>
    <col min="4" max="4" width="2.6640625" customWidth="1"/>
    <col min="5" max="5" width="7.6640625" customWidth="1"/>
    <col min="6" max="6" width="5.88671875" customWidth="1"/>
    <col min="7" max="7" width="1.6640625" style="114" customWidth="1"/>
    <col min="8" max="8" width="10.6640625" customWidth="1"/>
    <col min="9" max="9" width="1.6640625" style="114" customWidth="1"/>
    <col min="10" max="10" width="10.6640625" customWidth="1"/>
    <col min="11" max="11" width="1.6640625" style="115" customWidth="1"/>
    <col min="12" max="12" width="10.6640625" customWidth="1"/>
    <col min="13" max="13" width="1.6640625" style="114" customWidth="1"/>
    <col min="14" max="14" width="10.6640625" customWidth="1"/>
    <col min="15" max="15" width="1.6640625" style="115" customWidth="1"/>
    <col min="16" max="16" width="0" hidden="1" customWidth="1"/>
    <col min="17" max="17" width="8.6640625" customWidth="1"/>
    <col min="18" max="18" width="9.109375" hidden="1" customWidth="1"/>
    <col min="22" max="31" width="9.109375" hidden="1" customWidth="1"/>
    <col min="32" max="34" width="9.109375" customWidth="1"/>
  </cols>
  <sheetData>
    <row r="1" spans="1:34" s="116" customFormat="1" ht="21.75" customHeight="1" x14ac:dyDescent="0.25">
      <c r="A1" s="468" t="s">
        <v>131</v>
      </c>
      <c r="B1" s="117"/>
      <c r="C1" s="117"/>
      <c r="D1" s="117"/>
      <c r="E1" s="117"/>
      <c r="F1" s="232"/>
      <c r="G1" s="118"/>
      <c r="H1" s="259" t="s">
        <v>52</v>
      </c>
      <c r="I1" s="105"/>
      <c r="J1" s="87"/>
      <c r="K1" s="118"/>
      <c r="L1" s="118" t="s">
        <v>13</v>
      </c>
      <c r="M1" s="118"/>
      <c r="N1" s="117"/>
      <c r="O1" s="118"/>
      <c r="V1" s="340"/>
      <c r="W1" s="340"/>
      <c r="X1" s="340"/>
      <c r="Y1" s="407" t="e">
        <f>IF($V$5=1,CONCATENATE(VLOOKUP($V$3,$X$2:$AE$14,2)),CONCATENATE(VLOOKUP($V$3,$X$16:$AE$25,2)))</f>
        <v>#N/A</v>
      </c>
      <c r="Z1" s="407" t="e">
        <f>IF($V$5=1,CONCATENATE(VLOOKUP($V$3,$X$2:$AE$14,3)),CONCATENATE(VLOOKUP($V$3,$X$16:$AE$25,3)))</f>
        <v>#N/A</v>
      </c>
      <c r="AA1" s="407" t="e">
        <f>IF($V$5=1,CONCATENATE(VLOOKUP($V$3,$X$2:$AE$14,4)),CONCATENATE(VLOOKUP($V$3,$X$16:$AE$25,4)))</f>
        <v>#N/A</v>
      </c>
      <c r="AB1" s="407" t="e">
        <f>IF($V$5=1,CONCATENATE(VLOOKUP($V$3,$X$2:$AE$14,5)),CONCATENATE(VLOOKUP($V$3,$X$16:$AE$25,5)))</f>
        <v>#N/A</v>
      </c>
      <c r="AC1" s="407" t="e">
        <f>IF($V$5=1,CONCATENATE(VLOOKUP($V$3,$X$2:$AE$14,6)),CONCATENATE(VLOOKUP($V$3,$X$16:$AE$25,6)))</f>
        <v>#N/A</v>
      </c>
      <c r="AD1" s="407" t="e">
        <f>IF($V$5=1,CONCATENATE(VLOOKUP($V$3,$X$2:$AE$14,7)),CONCATENATE(VLOOKUP($V$3,$X$16:$AE$25,7)))</f>
        <v>#N/A</v>
      </c>
      <c r="AE1" s="407" t="e">
        <f>IF($V$5=1,CONCATENATE(VLOOKUP($V$3,$X$2:$AE$14,8)),CONCATENATE(VLOOKUP($V$3,$X$16:$AE$25,8)))</f>
        <v>#N/A</v>
      </c>
    </row>
    <row r="2" spans="1:34" s="97" customFormat="1" x14ac:dyDescent="0.25">
      <c r="A2" s="467" t="s">
        <v>127</v>
      </c>
      <c r="B2" s="276" t="str">
        <f>Altalanos!$B$8</f>
        <v>FE2000</v>
      </c>
      <c r="C2" s="88"/>
      <c r="D2" s="119"/>
      <c r="E2" s="98"/>
      <c r="F2" s="98"/>
      <c r="G2" s="120"/>
      <c r="H2" s="105"/>
      <c r="I2" s="105"/>
      <c r="J2" s="105"/>
      <c r="K2" s="120"/>
      <c r="L2" s="98"/>
      <c r="M2" s="120"/>
      <c r="N2" s="98"/>
      <c r="O2" s="120"/>
      <c r="V2" s="402"/>
      <c r="W2" s="401"/>
      <c r="X2" s="401" t="s">
        <v>68</v>
      </c>
      <c r="Y2" s="395">
        <v>300</v>
      </c>
      <c r="Z2" s="395">
        <v>250</v>
      </c>
      <c r="AA2" s="395">
        <v>200</v>
      </c>
      <c r="AB2" s="395">
        <v>150</v>
      </c>
      <c r="AC2" s="395">
        <v>120</v>
      </c>
      <c r="AD2" s="395">
        <v>90</v>
      </c>
      <c r="AE2" s="395">
        <v>40</v>
      </c>
      <c r="AF2"/>
      <c r="AG2"/>
      <c r="AH2"/>
    </row>
    <row r="3" spans="1:34" s="19" customFormat="1" ht="11.25" customHeight="1" x14ac:dyDescent="0.25">
      <c r="A3" s="50" t="s">
        <v>24</v>
      </c>
      <c r="B3" s="50"/>
      <c r="C3" s="50"/>
      <c r="D3" s="50" t="s">
        <v>21</v>
      </c>
      <c r="E3" s="50"/>
      <c r="F3" s="50"/>
      <c r="G3" s="121"/>
      <c r="H3" s="50" t="s">
        <v>29</v>
      </c>
      <c r="I3" s="121"/>
      <c r="J3" s="50"/>
      <c r="K3" s="121"/>
      <c r="L3" s="50"/>
      <c r="M3" s="121"/>
      <c r="N3" s="50"/>
      <c r="O3" s="51" t="s">
        <v>30</v>
      </c>
      <c r="V3" s="401" t="str">
        <f>IF(H4="OB","A",IF(H4="IX","W",IF(H4="","",H4)))</f>
        <v/>
      </c>
      <c r="W3" s="401"/>
      <c r="X3" s="401" t="s">
        <v>69</v>
      </c>
      <c r="Y3" s="395">
        <v>280</v>
      </c>
      <c r="Z3" s="395">
        <v>230</v>
      </c>
      <c r="AA3" s="395">
        <v>180</v>
      </c>
      <c r="AB3" s="395">
        <v>140</v>
      </c>
      <c r="AC3" s="395">
        <v>80</v>
      </c>
      <c r="AD3" s="395">
        <v>0</v>
      </c>
      <c r="AE3" s="395">
        <v>0</v>
      </c>
      <c r="AF3"/>
      <c r="AG3"/>
      <c r="AH3"/>
    </row>
    <row r="4" spans="1:34" s="28" customFormat="1" ht="11.25" customHeight="1" thickBot="1" x14ac:dyDescent="0.3">
      <c r="A4" s="253">
        <f>Altalanos!$A$10</f>
        <v>0</v>
      </c>
      <c r="B4" s="122"/>
      <c r="C4" s="122"/>
      <c r="D4" s="122">
        <f>Altalanos!$C$10</f>
        <v>0</v>
      </c>
      <c r="E4" s="91"/>
      <c r="F4" s="122"/>
      <c r="G4" s="123"/>
      <c r="H4" s="124"/>
      <c r="I4" s="123"/>
      <c r="J4" s="125"/>
      <c r="K4" s="123"/>
      <c r="L4" s="122"/>
      <c r="M4" s="123"/>
      <c r="N4" s="122"/>
      <c r="O4" s="82">
        <f>Altalanos!$E$10</f>
        <v>0</v>
      </c>
      <c r="V4" s="401"/>
      <c r="W4" s="401"/>
      <c r="X4" s="401" t="s">
        <v>85</v>
      </c>
      <c r="Y4" s="395">
        <v>250</v>
      </c>
      <c r="Z4" s="395">
        <v>200</v>
      </c>
      <c r="AA4" s="395">
        <v>150</v>
      </c>
      <c r="AB4" s="395">
        <v>120</v>
      </c>
      <c r="AC4" s="395">
        <v>90</v>
      </c>
      <c r="AD4" s="395">
        <v>60</v>
      </c>
      <c r="AE4" s="395">
        <v>25</v>
      </c>
      <c r="AF4"/>
      <c r="AG4"/>
      <c r="AH4"/>
    </row>
    <row r="5" spans="1:34" s="19" customFormat="1" x14ac:dyDescent="0.25">
      <c r="A5" s="126"/>
      <c r="B5" s="127" t="s">
        <v>40</v>
      </c>
      <c r="C5" s="128" t="s">
        <v>27</v>
      </c>
      <c r="D5" s="128" t="s">
        <v>28</v>
      </c>
      <c r="E5" s="128"/>
      <c r="F5" s="128" t="s">
        <v>31</v>
      </c>
      <c r="G5" s="128"/>
      <c r="H5" s="127" t="s">
        <v>41</v>
      </c>
      <c r="I5" s="129"/>
      <c r="J5" s="127" t="s">
        <v>60</v>
      </c>
      <c r="K5" s="129"/>
      <c r="L5" s="127" t="s">
        <v>59</v>
      </c>
      <c r="M5" s="129"/>
      <c r="N5" s="127" t="s">
        <v>58</v>
      </c>
      <c r="O5" s="130"/>
      <c r="V5" s="401">
        <f>IF(OR(Altalanos!$A$8="F1",Altalanos!$A$8="F2",Altalanos!$A$8="N1",Altalanos!$A$8="N2"),1,2)</f>
        <v>2</v>
      </c>
      <c r="W5" s="401"/>
      <c r="X5" s="401" t="s">
        <v>86</v>
      </c>
      <c r="Y5" s="395">
        <v>200</v>
      </c>
      <c r="Z5" s="395">
        <v>150</v>
      </c>
      <c r="AA5" s="395">
        <v>120</v>
      </c>
      <c r="AB5" s="395">
        <v>90</v>
      </c>
      <c r="AC5" s="395">
        <v>60</v>
      </c>
      <c r="AD5" s="395">
        <v>40</v>
      </c>
      <c r="AE5" s="395">
        <v>15</v>
      </c>
      <c r="AF5"/>
      <c r="AG5"/>
      <c r="AH5"/>
    </row>
    <row r="6" spans="1:34" s="448" customFormat="1" ht="11.1" customHeight="1" thickBot="1" x14ac:dyDescent="0.3">
      <c r="A6" s="447"/>
      <c r="B6" s="450"/>
      <c r="C6" s="449" t="str">
        <f>IF(V3="","",CONCATENATE(AE1," / ",AD1," pont"))</f>
        <v/>
      </c>
      <c r="D6" s="451"/>
      <c r="E6" s="452"/>
      <c r="F6" s="451"/>
      <c r="G6" s="453"/>
      <c r="H6" s="450" t="str">
        <f>IF(V3="","",CONCATENATE(AC1," pont"))</f>
        <v/>
      </c>
      <c r="I6" s="453"/>
      <c r="J6" s="450" t="str">
        <f>IF(V3="","",CONCATENATE(AB1," pont"))</f>
        <v/>
      </c>
      <c r="K6" s="453"/>
      <c r="L6" s="450" t="str">
        <f>IF(V3="","",CONCATENATE(AA1," pont"))</f>
        <v/>
      </c>
      <c r="M6" s="453"/>
      <c r="N6" s="450" t="str">
        <f>IF(V3="","",CONCATENATE(Z1," pont"))</f>
        <v/>
      </c>
      <c r="O6" s="460"/>
      <c r="V6" s="456"/>
      <c r="W6" s="456"/>
      <c r="X6" s="456" t="s">
        <v>87</v>
      </c>
      <c r="Y6" s="457">
        <v>150</v>
      </c>
      <c r="Z6" s="457">
        <v>120</v>
      </c>
      <c r="AA6" s="457">
        <v>90</v>
      </c>
      <c r="AB6" s="457">
        <v>60</v>
      </c>
      <c r="AC6" s="457">
        <v>40</v>
      </c>
      <c r="AD6" s="457">
        <v>25</v>
      </c>
      <c r="AE6" s="457">
        <v>10</v>
      </c>
      <c r="AF6" s="459"/>
      <c r="AG6" s="459"/>
      <c r="AH6" s="459"/>
    </row>
    <row r="7" spans="1:34" s="34" customFormat="1" ht="10.5" customHeight="1" x14ac:dyDescent="0.25">
      <c r="A7" s="131">
        <v>1</v>
      </c>
      <c r="B7" s="464">
        <v>1</v>
      </c>
      <c r="C7" s="133" t="str">
        <f>UPPER(IF($B7="","",VLOOKUP($B7,'FE2000 ELŐ'!$A$7:$O$48,2)))</f>
        <v>BESSER FERENC (1)</v>
      </c>
      <c r="D7" s="133">
        <f>IF($B7="","",VLOOKUP($B7,'FE2000 ELŐ'!$A$7:$O$48,3))</f>
        <v>0</v>
      </c>
      <c r="E7" s="133"/>
      <c r="F7" s="133">
        <f>IF($B7="","",VLOOKUP($B7,'FE2000 ELŐ'!$A$7:$O$48,4))</f>
        <v>0</v>
      </c>
      <c r="G7" s="135"/>
      <c r="H7" s="134"/>
      <c r="I7" s="134"/>
      <c r="J7" s="134"/>
      <c r="K7" s="134"/>
      <c r="L7" s="136"/>
      <c r="M7" s="137"/>
      <c r="N7" s="138"/>
      <c r="O7" s="139"/>
      <c r="P7" s="140"/>
      <c r="R7" s="141" t="str">
        <f>Birók!P21</f>
        <v>Bíró</v>
      </c>
      <c r="V7" s="401"/>
      <c r="W7" s="401"/>
      <c r="X7" s="401" t="s">
        <v>88</v>
      </c>
      <c r="Y7" s="395">
        <v>120</v>
      </c>
      <c r="Z7" s="395">
        <v>90</v>
      </c>
      <c r="AA7" s="395">
        <v>60</v>
      </c>
      <c r="AB7" s="395">
        <v>40</v>
      </c>
      <c r="AC7" s="395">
        <v>25</v>
      </c>
      <c r="AD7" s="395">
        <v>10</v>
      </c>
      <c r="AE7" s="395">
        <v>5</v>
      </c>
      <c r="AF7"/>
      <c r="AG7"/>
      <c r="AH7"/>
    </row>
    <row r="8" spans="1:34" s="34" customFormat="1" ht="9.6" customHeight="1" x14ac:dyDescent="0.25">
      <c r="A8" s="142"/>
      <c r="B8" s="465"/>
      <c r="C8" s="144"/>
      <c r="D8" s="144"/>
      <c r="E8" s="145"/>
      <c r="F8" s="146" t="s">
        <v>0</v>
      </c>
      <c r="G8" s="147" t="s">
        <v>197</v>
      </c>
      <c r="H8" s="471" t="str">
        <f>UPPER(IF(OR(G8="a",G8="as"),C7,IF(OR(G8="b",G8="bs"),C9,)))</f>
        <v>BESSER FERENC (1)</v>
      </c>
      <c r="I8" s="148"/>
      <c r="J8" s="134"/>
      <c r="K8" s="134"/>
      <c r="L8" s="136"/>
      <c r="M8" s="137"/>
      <c r="N8" s="138"/>
      <c r="O8" s="139"/>
      <c r="P8" s="140"/>
      <c r="R8" s="149" t="str">
        <f>Birók!P22</f>
        <v xml:space="preserve"> </v>
      </c>
      <c r="V8" s="401"/>
      <c r="W8" s="401"/>
      <c r="X8" s="401" t="s">
        <v>89</v>
      </c>
      <c r="Y8" s="395">
        <v>90</v>
      </c>
      <c r="Z8" s="395">
        <v>60</v>
      </c>
      <c r="AA8" s="395">
        <v>40</v>
      </c>
      <c r="AB8" s="395">
        <v>25</v>
      </c>
      <c r="AC8" s="395">
        <v>10</v>
      </c>
      <c r="AD8" s="395">
        <v>5</v>
      </c>
      <c r="AE8" s="395">
        <v>2</v>
      </c>
      <c r="AF8"/>
      <c r="AG8"/>
      <c r="AH8"/>
    </row>
    <row r="9" spans="1:34" s="34" customFormat="1" ht="9.6" customHeight="1" x14ac:dyDescent="0.25">
      <c r="A9" s="142">
        <v>2</v>
      </c>
      <c r="B9" s="464">
        <v>2</v>
      </c>
      <c r="C9" s="288" t="str">
        <f>UPPER(IF($B9="","",VLOOKUP($B9,'FE2000 ELŐ'!$A$7:$O$48,2)))</f>
        <v>BYE</v>
      </c>
      <c r="D9" s="288">
        <f>IF($B9="","",VLOOKUP($B9,'FE2000 ELŐ'!$A$7:$O$48,3))</f>
        <v>0</v>
      </c>
      <c r="E9" s="288"/>
      <c r="F9" s="288">
        <f>IF($B9="","",VLOOKUP($B9,'FE2000 ELŐ'!$A$7:$O$48,4))</f>
        <v>0</v>
      </c>
      <c r="G9" s="150"/>
      <c r="H9" s="134"/>
      <c r="I9" s="151"/>
      <c r="J9" s="134"/>
      <c r="K9" s="134"/>
      <c r="L9" s="136"/>
      <c r="M9" s="137"/>
      <c r="N9" s="138"/>
      <c r="O9" s="139"/>
      <c r="P9" s="140"/>
      <c r="R9" s="149" t="str">
        <f>Birók!P23</f>
        <v xml:space="preserve"> </v>
      </c>
      <c r="V9" s="401"/>
      <c r="W9" s="401"/>
      <c r="X9" s="401" t="s">
        <v>90</v>
      </c>
      <c r="Y9" s="395">
        <v>60</v>
      </c>
      <c r="Z9" s="395">
        <v>40</v>
      </c>
      <c r="AA9" s="395">
        <v>25</v>
      </c>
      <c r="AB9" s="395">
        <v>10</v>
      </c>
      <c r="AC9" s="395">
        <v>5</v>
      </c>
      <c r="AD9" s="395">
        <v>2</v>
      </c>
      <c r="AE9" s="395">
        <v>1</v>
      </c>
      <c r="AF9"/>
      <c r="AG9"/>
      <c r="AH9"/>
    </row>
    <row r="10" spans="1:34" s="34" customFormat="1" ht="9.6" customHeight="1" x14ac:dyDescent="0.25">
      <c r="A10" s="142"/>
      <c r="B10" s="465"/>
      <c r="C10" s="289"/>
      <c r="D10" s="289"/>
      <c r="E10" s="290"/>
      <c r="F10" s="289"/>
      <c r="G10" s="153"/>
      <c r="H10" s="146" t="s">
        <v>0</v>
      </c>
      <c r="I10" s="154" t="s">
        <v>197</v>
      </c>
      <c r="J10" s="471" t="str">
        <f>UPPER(IF(OR(I10="a",I10="as"),H8,IF(OR(I10="b",I10="bs"),H12,)))</f>
        <v>BESSER FERENC (1)</v>
      </c>
      <c r="K10" s="155"/>
      <c r="L10" s="156"/>
      <c r="M10" s="156"/>
      <c r="N10" s="138"/>
      <c r="O10" s="139"/>
      <c r="P10" s="140"/>
      <c r="R10" s="149" t="str">
        <f>Birók!P24</f>
        <v xml:space="preserve"> </v>
      </c>
      <c r="V10" s="401"/>
      <c r="W10" s="401"/>
      <c r="X10" s="401" t="s">
        <v>91</v>
      </c>
      <c r="Y10" s="395">
        <v>40</v>
      </c>
      <c r="Z10" s="395">
        <v>25</v>
      </c>
      <c r="AA10" s="395">
        <v>15</v>
      </c>
      <c r="AB10" s="395">
        <v>7</v>
      </c>
      <c r="AC10" s="395">
        <v>4</v>
      </c>
      <c r="AD10" s="395">
        <v>1</v>
      </c>
      <c r="AE10" s="395">
        <v>0</v>
      </c>
      <c r="AF10"/>
      <c r="AG10"/>
      <c r="AH10"/>
    </row>
    <row r="11" spans="1:34" s="34" customFormat="1" ht="9.6" customHeight="1" x14ac:dyDescent="0.25">
      <c r="A11" s="142">
        <v>3</v>
      </c>
      <c r="B11" s="464">
        <v>3</v>
      </c>
      <c r="C11" s="288" t="str">
        <f>UPPER(IF($B11="","",VLOOKUP($B11,'FE2000 ELŐ'!$A$7:$O$48,2)))</f>
        <v>KEIL BÁLINT</v>
      </c>
      <c r="D11" s="288">
        <f>IF($B11="","",VLOOKUP($B11,'FE2000 ELŐ'!$A$7:$O$48,3))</f>
        <v>0</v>
      </c>
      <c r="E11" s="288"/>
      <c r="F11" s="288">
        <f>IF($B11="","",VLOOKUP($B11,'FE2000 ELŐ'!$A$7:$O$48,4))</f>
        <v>0</v>
      </c>
      <c r="G11" s="135"/>
      <c r="H11" s="134"/>
      <c r="I11" s="157"/>
      <c r="J11" s="134" t="s">
        <v>204</v>
      </c>
      <c r="K11" s="158"/>
      <c r="L11" s="156"/>
      <c r="M11" s="156"/>
      <c r="N11" s="138"/>
      <c r="O11" s="139"/>
      <c r="P11" s="140"/>
      <c r="R11" s="149" t="str">
        <f>Birók!P25</f>
        <v xml:space="preserve"> </v>
      </c>
      <c r="V11" s="401"/>
      <c r="W11" s="401"/>
      <c r="X11" s="401" t="s">
        <v>92</v>
      </c>
      <c r="Y11" s="395">
        <v>25</v>
      </c>
      <c r="Z11" s="395">
        <v>15</v>
      </c>
      <c r="AA11" s="395">
        <v>10</v>
      </c>
      <c r="AB11" s="395">
        <v>6</v>
      </c>
      <c r="AC11" s="395">
        <v>3</v>
      </c>
      <c r="AD11" s="395">
        <v>1</v>
      </c>
      <c r="AE11" s="395">
        <v>0</v>
      </c>
      <c r="AF11"/>
      <c r="AG11"/>
      <c r="AH11"/>
    </row>
    <row r="12" spans="1:34" s="34" customFormat="1" ht="9.6" customHeight="1" x14ac:dyDescent="0.25">
      <c r="A12" s="142"/>
      <c r="B12" s="152"/>
      <c r="C12" s="289"/>
      <c r="D12" s="289"/>
      <c r="E12" s="290"/>
      <c r="F12" s="291" t="s">
        <v>0</v>
      </c>
      <c r="G12" s="147" t="s">
        <v>197</v>
      </c>
      <c r="H12" s="148" t="str">
        <f>UPPER(IF(OR(G12="a",G12="as"),C11,IF(OR(G12="b",G12="bs"),C13,)))</f>
        <v>KEIL BÁLINT</v>
      </c>
      <c r="I12" s="159"/>
      <c r="J12" s="134"/>
      <c r="K12" s="158"/>
      <c r="L12" s="156"/>
      <c r="M12" s="156"/>
      <c r="N12" s="138"/>
      <c r="O12" s="139"/>
      <c r="P12" s="140"/>
      <c r="R12" s="149" t="str">
        <f>Birók!P26</f>
        <v xml:space="preserve"> </v>
      </c>
      <c r="V12" s="401"/>
      <c r="W12" s="401"/>
      <c r="X12" s="401" t="s">
        <v>97</v>
      </c>
      <c r="Y12" s="395">
        <v>15</v>
      </c>
      <c r="Z12" s="395">
        <v>10</v>
      </c>
      <c r="AA12" s="395">
        <v>6</v>
      </c>
      <c r="AB12" s="395">
        <v>3</v>
      </c>
      <c r="AC12" s="395">
        <v>1</v>
      </c>
      <c r="AD12" s="395">
        <v>0</v>
      </c>
      <c r="AE12" s="395">
        <v>0</v>
      </c>
      <c r="AF12"/>
      <c r="AG12"/>
      <c r="AH12"/>
    </row>
    <row r="13" spans="1:34" s="34" customFormat="1" ht="9.6" customHeight="1" x14ac:dyDescent="0.25">
      <c r="A13" s="142">
        <v>4</v>
      </c>
      <c r="B13" s="132">
        <v>4</v>
      </c>
      <c r="C13" s="288" t="str">
        <f>UPPER(IF($B13="","",VLOOKUP($B13,'FE2000 ELŐ'!$A$7:$O$48,2)))</f>
        <v>DÁN ZSOLT</v>
      </c>
      <c r="D13" s="288">
        <f>IF($B13="","",VLOOKUP($B13,'FE2000 ELŐ'!$A$7:$O$48,3))</f>
        <v>0</v>
      </c>
      <c r="E13" s="288"/>
      <c r="F13" s="288">
        <f>IF($B13="","",VLOOKUP($B13,'FE2000 ELŐ'!$A$7:$O$48,4))</f>
        <v>0</v>
      </c>
      <c r="G13" s="160"/>
      <c r="H13" s="134" t="s">
        <v>199</v>
      </c>
      <c r="I13" s="134"/>
      <c r="J13" s="134"/>
      <c r="K13" s="158"/>
      <c r="L13" s="156"/>
      <c r="M13" s="156"/>
      <c r="N13" s="138"/>
      <c r="O13" s="139"/>
      <c r="P13" s="140"/>
      <c r="R13" s="149" t="str">
        <f>Birók!P27</f>
        <v xml:space="preserve"> </v>
      </c>
      <c r="V13" s="401"/>
      <c r="W13" s="401"/>
      <c r="X13" s="401" t="s">
        <v>93</v>
      </c>
      <c r="Y13" s="395">
        <v>10</v>
      </c>
      <c r="Z13" s="395">
        <v>6</v>
      </c>
      <c r="AA13" s="395">
        <v>3</v>
      </c>
      <c r="AB13" s="395">
        <v>1</v>
      </c>
      <c r="AC13" s="395">
        <v>0</v>
      </c>
      <c r="AD13" s="395">
        <v>0</v>
      </c>
      <c r="AE13" s="395">
        <v>0</v>
      </c>
      <c r="AF13"/>
      <c r="AG13"/>
      <c r="AH13"/>
    </row>
    <row r="14" spans="1:34" s="34" customFormat="1" ht="9.6" customHeight="1" x14ac:dyDescent="0.25">
      <c r="A14" s="142"/>
      <c r="B14" s="152"/>
      <c r="C14" s="289"/>
      <c r="D14" s="289"/>
      <c r="E14" s="290"/>
      <c r="F14" s="289"/>
      <c r="G14" s="153"/>
      <c r="H14" s="134"/>
      <c r="I14" s="134"/>
      <c r="J14" s="146" t="s">
        <v>0</v>
      </c>
      <c r="K14" s="154" t="s">
        <v>197</v>
      </c>
      <c r="L14" s="471" t="str">
        <f>UPPER(IF(OR(K14="a",K14="as"),J10,IF(OR(K14="b",K14="bs"),J18,)))</f>
        <v>BESSER FERENC (1)</v>
      </c>
      <c r="M14" s="155"/>
      <c r="N14" s="138"/>
      <c r="O14" s="139"/>
      <c r="P14" s="140"/>
      <c r="R14" s="149" t="str">
        <f>Birók!P28</f>
        <v xml:space="preserve"> </v>
      </c>
      <c r="V14" s="401"/>
      <c r="W14" s="401"/>
      <c r="X14" s="401" t="s">
        <v>94</v>
      </c>
      <c r="Y14" s="395">
        <v>3</v>
      </c>
      <c r="Z14" s="395">
        <v>2</v>
      </c>
      <c r="AA14" s="395">
        <v>1</v>
      </c>
      <c r="AB14" s="395">
        <v>0</v>
      </c>
      <c r="AC14" s="395">
        <v>0</v>
      </c>
      <c r="AD14" s="395">
        <v>0</v>
      </c>
      <c r="AE14" s="395">
        <v>0</v>
      </c>
      <c r="AF14"/>
      <c r="AG14"/>
      <c r="AH14"/>
    </row>
    <row r="15" spans="1:34" s="34" customFormat="1" ht="9.6" customHeight="1" x14ac:dyDescent="0.25">
      <c r="A15" s="142">
        <v>5</v>
      </c>
      <c r="B15" s="132">
        <v>5</v>
      </c>
      <c r="C15" s="288" t="str">
        <f>UPPER(IF($B15="","",VLOOKUP($B15,'FE2000 ELŐ'!$A$7:$O$48,2)))</f>
        <v>FÁBIK ZSOLT</v>
      </c>
      <c r="D15" s="288">
        <f>IF($B15="","",VLOOKUP($B15,'FE2000 ELŐ'!$A$7:$O$48,3))</f>
        <v>0</v>
      </c>
      <c r="E15" s="288"/>
      <c r="F15" s="288">
        <f>IF($B15="","",VLOOKUP($B15,'FE2000 ELŐ'!$A$7:$O$48,4))</f>
        <v>0</v>
      </c>
      <c r="G15" s="162"/>
      <c r="H15" s="134"/>
      <c r="I15" s="134"/>
      <c r="J15" s="134"/>
      <c r="K15" s="158"/>
      <c r="L15" s="134" t="s">
        <v>202</v>
      </c>
      <c r="M15" s="208"/>
      <c r="N15" s="136"/>
      <c r="O15" s="137"/>
      <c r="P15" s="140"/>
      <c r="R15" s="149" t="str">
        <f>Birók!P29</f>
        <v xml:space="preserve"> </v>
      </c>
      <c r="V15" s="401"/>
      <c r="W15" s="401"/>
      <c r="X15" s="401"/>
      <c r="Y15" s="401"/>
      <c r="Z15" s="401"/>
      <c r="AA15" s="401"/>
      <c r="AB15" s="401"/>
      <c r="AC15" s="401"/>
      <c r="AD15" s="401"/>
      <c r="AE15" s="401"/>
      <c r="AF15"/>
      <c r="AG15"/>
      <c r="AH15"/>
    </row>
    <row r="16" spans="1:34" s="34" customFormat="1" ht="9.6" customHeight="1" thickBot="1" x14ac:dyDescent="0.3">
      <c r="A16" s="142"/>
      <c r="B16" s="152"/>
      <c r="C16" s="289"/>
      <c r="D16" s="289"/>
      <c r="E16" s="290"/>
      <c r="F16" s="291" t="s">
        <v>0</v>
      </c>
      <c r="G16" s="147" t="s">
        <v>197</v>
      </c>
      <c r="H16" s="148" t="str">
        <f>UPPER(IF(OR(G16="a",G16="as"),C15,IF(OR(G16="b",G16="bs"),C17,)))</f>
        <v>FÁBIK ZSOLT</v>
      </c>
      <c r="I16" s="148"/>
      <c r="J16" s="134"/>
      <c r="K16" s="158"/>
      <c r="L16" s="136"/>
      <c r="M16" s="208"/>
      <c r="N16" s="136"/>
      <c r="O16" s="137"/>
      <c r="P16" s="140"/>
      <c r="R16" s="163" t="str">
        <f>Birók!P30</f>
        <v>Egyik sem</v>
      </c>
      <c r="V16" s="401"/>
      <c r="W16" s="401"/>
      <c r="X16" s="401" t="s">
        <v>68</v>
      </c>
      <c r="Y16" s="395">
        <v>150</v>
      </c>
      <c r="Z16" s="395">
        <v>120</v>
      </c>
      <c r="AA16" s="395">
        <v>90</v>
      </c>
      <c r="AB16" s="395">
        <v>60</v>
      </c>
      <c r="AC16" s="395">
        <v>40</v>
      </c>
      <c r="AD16" s="395">
        <v>25</v>
      </c>
      <c r="AE16" s="395">
        <v>15</v>
      </c>
      <c r="AF16"/>
      <c r="AG16"/>
      <c r="AH16"/>
    </row>
    <row r="17" spans="1:34" s="34" customFormat="1" ht="9.6" customHeight="1" x14ac:dyDescent="0.25">
      <c r="A17" s="142">
        <v>6</v>
      </c>
      <c r="B17" s="132">
        <v>6</v>
      </c>
      <c r="C17" s="288" t="str">
        <f>UPPER(IF($B17="","",VLOOKUP($B17,'FE2000 ELŐ'!$A$7:$O$48,2)))</f>
        <v xml:space="preserve">BICSKEY BENJÁMIN </v>
      </c>
      <c r="D17" s="288">
        <f>IF($B17="","",VLOOKUP($B17,'FE2000 ELŐ'!$A$7:$O$48,3))</f>
        <v>0</v>
      </c>
      <c r="E17" s="288"/>
      <c r="F17" s="288">
        <f>IF($B17="","",VLOOKUP($B17,'FE2000 ELŐ'!$A$7:$O$48,4))</f>
        <v>0</v>
      </c>
      <c r="G17" s="150"/>
      <c r="H17" s="134" t="s">
        <v>200</v>
      </c>
      <c r="I17" s="151"/>
      <c r="J17" s="134"/>
      <c r="K17" s="158"/>
      <c r="L17" s="136"/>
      <c r="M17" s="208"/>
      <c r="N17" s="136"/>
      <c r="O17" s="137"/>
      <c r="P17" s="140"/>
      <c r="V17" s="401"/>
      <c r="W17" s="401"/>
      <c r="X17" s="401" t="s">
        <v>85</v>
      </c>
      <c r="Y17" s="395">
        <v>120</v>
      </c>
      <c r="Z17" s="395">
        <v>90</v>
      </c>
      <c r="AA17" s="395">
        <v>60</v>
      </c>
      <c r="AB17" s="395">
        <v>40</v>
      </c>
      <c r="AC17" s="395">
        <v>25</v>
      </c>
      <c r="AD17" s="395">
        <v>15</v>
      </c>
      <c r="AE17" s="395">
        <v>8</v>
      </c>
      <c r="AF17"/>
      <c r="AG17"/>
      <c r="AH17"/>
    </row>
    <row r="18" spans="1:34" s="34" customFormat="1" ht="9.6" customHeight="1" x14ac:dyDescent="0.25">
      <c r="A18" s="142"/>
      <c r="B18" s="152"/>
      <c r="C18" s="289"/>
      <c r="D18" s="289"/>
      <c r="E18" s="290"/>
      <c r="F18" s="289"/>
      <c r="G18" s="153"/>
      <c r="H18" s="146" t="s">
        <v>0</v>
      </c>
      <c r="I18" s="154" t="s">
        <v>69</v>
      </c>
      <c r="J18" s="471" t="str">
        <f>UPPER(IF(OR(I18="a",I18="as"),H16,IF(OR(I18="b",I18="bs"),H20,)))</f>
        <v>FARKAS BALÁZS (5)</v>
      </c>
      <c r="K18" s="164"/>
      <c r="L18" s="136"/>
      <c r="M18" s="208"/>
      <c r="N18" s="136"/>
      <c r="O18" s="137"/>
      <c r="P18" s="140"/>
      <c r="V18" s="401"/>
      <c r="W18" s="401"/>
      <c r="X18" s="401" t="s">
        <v>86</v>
      </c>
      <c r="Y18" s="395">
        <v>90</v>
      </c>
      <c r="Z18" s="395">
        <v>60</v>
      </c>
      <c r="AA18" s="395">
        <v>40</v>
      </c>
      <c r="AB18" s="395">
        <v>25</v>
      </c>
      <c r="AC18" s="395">
        <v>15</v>
      </c>
      <c r="AD18" s="395">
        <v>8</v>
      </c>
      <c r="AE18" s="395">
        <v>4</v>
      </c>
      <c r="AF18"/>
      <c r="AG18"/>
      <c r="AH18"/>
    </row>
    <row r="19" spans="1:34" s="34" customFormat="1" ht="9.6" customHeight="1" x14ac:dyDescent="0.25">
      <c r="A19" s="142">
        <v>7</v>
      </c>
      <c r="B19" s="132">
        <v>7</v>
      </c>
      <c r="C19" s="288" t="str">
        <f>UPPER(IF($B19="","",VLOOKUP($B19,'FE2000 ELŐ'!$A$7:$O$48,2)))</f>
        <v>BYE</v>
      </c>
      <c r="D19" s="288">
        <f>IF($B19="","",VLOOKUP($B19,'FE2000 ELŐ'!$A$7:$O$48,3))</f>
        <v>0</v>
      </c>
      <c r="E19" s="288"/>
      <c r="F19" s="288">
        <f>IF($B19="","",VLOOKUP($B19,'FE2000 ELŐ'!$A$7:$O$48,4))</f>
        <v>0</v>
      </c>
      <c r="G19" s="135"/>
      <c r="H19" s="134"/>
      <c r="I19" s="157"/>
      <c r="J19" s="134" t="s">
        <v>205</v>
      </c>
      <c r="K19" s="156"/>
      <c r="L19" s="136"/>
      <c r="M19" s="208"/>
      <c r="N19" s="136"/>
      <c r="O19" s="137"/>
      <c r="P19" s="140"/>
      <c r="V19" s="401"/>
      <c r="W19" s="401"/>
      <c r="X19" s="401" t="s">
        <v>87</v>
      </c>
      <c r="Y19" s="395">
        <v>60</v>
      </c>
      <c r="Z19" s="395">
        <v>40</v>
      </c>
      <c r="AA19" s="395">
        <v>25</v>
      </c>
      <c r="AB19" s="395">
        <v>15</v>
      </c>
      <c r="AC19" s="395">
        <v>8</v>
      </c>
      <c r="AD19" s="395">
        <v>4</v>
      </c>
      <c r="AE19" s="395">
        <v>2</v>
      </c>
      <c r="AF19"/>
      <c r="AG19"/>
      <c r="AH19"/>
    </row>
    <row r="20" spans="1:34" s="34" customFormat="1" ht="9.6" customHeight="1" x14ac:dyDescent="0.25">
      <c r="A20" s="142"/>
      <c r="B20" s="143"/>
      <c r="C20" s="144"/>
      <c r="D20" s="144"/>
      <c r="E20" s="145"/>
      <c r="F20" s="146" t="s">
        <v>0</v>
      </c>
      <c r="G20" s="147" t="s">
        <v>195</v>
      </c>
      <c r="H20" s="471" t="str">
        <f>UPPER(IF(OR(G20="a",G20="as"),C19,IF(OR(G20="b",G20="bs"),C21,)))</f>
        <v>FARKAS BALÁZS (5)</v>
      </c>
      <c r="I20" s="159"/>
      <c r="J20" s="134"/>
      <c r="K20" s="156"/>
      <c r="L20" s="136"/>
      <c r="M20" s="208"/>
      <c r="N20" s="136"/>
      <c r="O20" s="137"/>
      <c r="P20" s="140"/>
      <c r="V20" s="401"/>
      <c r="W20" s="401"/>
      <c r="X20" s="401" t="s">
        <v>88</v>
      </c>
      <c r="Y20" s="395">
        <v>40</v>
      </c>
      <c r="Z20" s="395">
        <v>25</v>
      </c>
      <c r="AA20" s="395">
        <v>15</v>
      </c>
      <c r="AB20" s="395">
        <v>8</v>
      </c>
      <c r="AC20" s="395">
        <v>4</v>
      </c>
      <c r="AD20" s="395">
        <v>2</v>
      </c>
      <c r="AE20" s="395">
        <v>1</v>
      </c>
      <c r="AF20"/>
      <c r="AG20"/>
      <c r="AH20"/>
    </row>
    <row r="21" spans="1:34" s="34" customFormat="1" ht="9.6" customHeight="1" x14ac:dyDescent="0.25">
      <c r="A21" s="131">
        <v>8</v>
      </c>
      <c r="B21" s="132">
        <v>8</v>
      </c>
      <c r="C21" s="133" t="str">
        <f>UPPER(IF($B21="","",VLOOKUP($B21,'FE2000 ELŐ'!$A$7:$O$48,2)))</f>
        <v>FARKAS BALÁZS (5)</v>
      </c>
      <c r="D21" s="133">
        <f>IF($B21="","",VLOOKUP($B21,'FE2000 ELŐ'!$A$7:$O$48,3))</f>
        <v>0</v>
      </c>
      <c r="E21" s="133"/>
      <c r="F21" s="133">
        <f>IF($B21="","",VLOOKUP($B21,'FE2000 ELŐ'!$A$7:$O$48,4))</f>
        <v>0</v>
      </c>
      <c r="G21" s="160"/>
      <c r="H21" s="134"/>
      <c r="I21" s="134"/>
      <c r="J21" s="134"/>
      <c r="K21" s="156"/>
      <c r="L21" s="136"/>
      <c r="M21" s="208"/>
      <c r="N21" s="136"/>
      <c r="O21" s="137"/>
      <c r="P21" s="140"/>
      <c r="V21" s="401"/>
      <c r="W21" s="401"/>
      <c r="X21" s="401" t="s">
        <v>89</v>
      </c>
      <c r="Y21" s="395">
        <v>25</v>
      </c>
      <c r="Z21" s="395">
        <v>15</v>
      </c>
      <c r="AA21" s="395">
        <v>10</v>
      </c>
      <c r="AB21" s="395">
        <v>6</v>
      </c>
      <c r="AC21" s="395">
        <v>3</v>
      </c>
      <c r="AD21" s="395">
        <v>1</v>
      </c>
      <c r="AE21" s="395">
        <v>0</v>
      </c>
      <c r="AF21"/>
      <c r="AG21"/>
      <c r="AH21"/>
    </row>
    <row r="22" spans="1:34" s="34" customFormat="1" ht="9.6" customHeight="1" x14ac:dyDescent="0.25">
      <c r="A22" s="142"/>
      <c r="B22" s="143"/>
      <c r="C22" s="161"/>
      <c r="D22" s="161"/>
      <c r="E22" s="165"/>
      <c r="F22" s="161"/>
      <c r="G22" s="153"/>
      <c r="H22" s="134"/>
      <c r="I22" s="134"/>
      <c r="J22" s="134"/>
      <c r="K22" s="156"/>
      <c r="L22" s="146" t="s">
        <v>0</v>
      </c>
      <c r="M22" s="154" t="s">
        <v>68</v>
      </c>
      <c r="N22" s="471" t="str">
        <f>UPPER(IF(OR(M22="a",M22="as"),L14,IF(OR(M22="b",M22="bs"),L30,)))</f>
        <v>BESSER FERENC (1)</v>
      </c>
      <c r="O22" s="209"/>
      <c r="P22" s="140"/>
      <c r="V22" s="401"/>
      <c r="W22" s="401"/>
      <c r="X22" s="401" t="s">
        <v>90</v>
      </c>
      <c r="Y22" s="395">
        <v>15</v>
      </c>
      <c r="Z22" s="395">
        <v>10</v>
      </c>
      <c r="AA22" s="395">
        <v>6</v>
      </c>
      <c r="AB22" s="395">
        <v>3</v>
      </c>
      <c r="AC22" s="395">
        <v>1</v>
      </c>
      <c r="AD22" s="395">
        <v>0</v>
      </c>
      <c r="AE22" s="395">
        <v>0</v>
      </c>
      <c r="AF22"/>
      <c r="AG22"/>
      <c r="AH22"/>
    </row>
    <row r="23" spans="1:34" s="34" customFormat="1" ht="9.6" customHeight="1" x14ac:dyDescent="0.25">
      <c r="A23" s="131">
        <v>9</v>
      </c>
      <c r="B23" s="132">
        <v>9</v>
      </c>
      <c r="C23" s="133" t="str">
        <f>UPPER(IF($B23="","",VLOOKUP($B23,'FE2000 ELŐ'!$A$7:$O$48,2)))</f>
        <v>FÁBIÁN ÁKOS (4)</v>
      </c>
      <c r="D23" s="133">
        <f>IF($B23="","",VLOOKUP($B23,'FE2000 ELŐ'!$A$7:$O$48,3))</f>
        <v>0</v>
      </c>
      <c r="E23" s="133"/>
      <c r="F23" s="133">
        <f>IF($B23="","",VLOOKUP($B23,'FE2000 ELŐ'!$A$7:$O$48,4))</f>
        <v>0</v>
      </c>
      <c r="G23" s="135"/>
      <c r="H23" s="134"/>
      <c r="I23" s="134"/>
      <c r="J23" s="134"/>
      <c r="K23" s="156"/>
      <c r="L23" s="136"/>
      <c r="M23" s="208"/>
      <c r="N23" s="134" t="s">
        <v>202</v>
      </c>
      <c r="O23" s="208"/>
      <c r="P23" s="140"/>
      <c r="V23" s="401"/>
      <c r="W23" s="401"/>
      <c r="X23" s="401" t="s">
        <v>91</v>
      </c>
      <c r="Y23" s="395">
        <v>10</v>
      </c>
      <c r="Z23" s="395">
        <v>6</v>
      </c>
      <c r="AA23" s="395">
        <v>3</v>
      </c>
      <c r="AB23" s="395">
        <v>1</v>
      </c>
      <c r="AC23" s="395">
        <v>0</v>
      </c>
      <c r="AD23" s="395">
        <v>0</v>
      </c>
      <c r="AE23" s="395">
        <v>0</v>
      </c>
      <c r="AF23"/>
      <c r="AG23"/>
      <c r="AH23"/>
    </row>
    <row r="24" spans="1:34" s="34" customFormat="1" ht="9.6" customHeight="1" x14ac:dyDescent="0.25">
      <c r="A24" s="142"/>
      <c r="B24" s="143"/>
      <c r="C24" s="144"/>
      <c r="D24" s="144"/>
      <c r="E24" s="145"/>
      <c r="F24" s="146" t="s">
        <v>0</v>
      </c>
      <c r="G24" s="147" t="s">
        <v>68</v>
      </c>
      <c r="H24" s="471" t="str">
        <f>UPPER(IF(OR(G24="a",G24="as"),C23,IF(OR(G24="b",G24="bs"),C25,)))</f>
        <v>FÁBIÁN ÁKOS (4)</v>
      </c>
      <c r="I24" s="148"/>
      <c r="J24" s="134"/>
      <c r="K24" s="156"/>
      <c r="L24" s="136"/>
      <c r="M24" s="208"/>
      <c r="N24" s="136"/>
      <c r="O24" s="208"/>
      <c r="P24" s="140"/>
      <c r="V24" s="401"/>
      <c r="W24" s="401"/>
      <c r="X24" s="401" t="s">
        <v>92</v>
      </c>
      <c r="Y24" s="395">
        <v>6</v>
      </c>
      <c r="Z24" s="395">
        <v>3</v>
      </c>
      <c r="AA24" s="395">
        <v>1</v>
      </c>
      <c r="AB24" s="395">
        <v>0</v>
      </c>
      <c r="AC24" s="395">
        <v>0</v>
      </c>
      <c r="AD24" s="395">
        <v>0</v>
      </c>
      <c r="AE24" s="395">
        <v>0</v>
      </c>
      <c r="AF24"/>
      <c r="AG24"/>
      <c r="AH24"/>
    </row>
    <row r="25" spans="1:34" s="34" customFormat="1" ht="9.6" customHeight="1" x14ac:dyDescent="0.25">
      <c r="A25" s="142">
        <v>10</v>
      </c>
      <c r="B25" s="132">
        <v>10</v>
      </c>
      <c r="C25" s="288" t="str">
        <f>UPPER(IF($B25="","",VLOOKUP($B25,'FE2000 ELŐ'!$A$7:$O$48,2)))</f>
        <v>BYE</v>
      </c>
      <c r="D25" s="288">
        <f>IF($B25="","",VLOOKUP($B25,'FE2000 ELŐ'!$A$7:$O$48,3))</f>
        <v>0</v>
      </c>
      <c r="E25" s="288"/>
      <c r="F25" s="288">
        <f>IF($B25="","",VLOOKUP($B25,'FE2000 ELŐ'!$A$7:$O$48,4))</f>
        <v>0</v>
      </c>
      <c r="G25" s="150"/>
      <c r="H25" s="134"/>
      <c r="I25" s="151"/>
      <c r="J25" s="134"/>
      <c r="K25" s="156"/>
      <c r="L25" s="136"/>
      <c r="M25" s="208"/>
      <c r="N25" s="136"/>
      <c r="O25" s="208"/>
      <c r="P25" s="140"/>
      <c r="V25" s="401"/>
      <c r="W25" s="401"/>
      <c r="X25" s="401" t="s">
        <v>97</v>
      </c>
      <c r="Y25" s="395">
        <v>3</v>
      </c>
      <c r="Z25" s="395">
        <v>2</v>
      </c>
      <c r="AA25" s="395">
        <v>1</v>
      </c>
      <c r="AB25" s="395">
        <v>0</v>
      </c>
      <c r="AC25" s="395">
        <v>0</v>
      </c>
      <c r="AD25" s="395">
        <v>0</v>
      </c>
      <c r="AE25" s="395">
        <v>0</v>
      </c>
      <c r="AF25"/>
      <c r="AG25"/>
      <c r="AH25"/>
    </row>
    <row r="26" spans="1:34" s="34" customFormat="1" ht="9.6" customHeight="1" x14ac:dyDescent="0.25">
      <c r="A26" s="142"/>
      <c r="B26" s="152"/>
      <c r="C26" s="289"/>
      <c r="D26" s="289"/>
      <c r="E26" s="290"/>
      <c r="F26" s="289"/>
      <c r="G26" s="153"/>
      <c r="H26" s="146" t="s">
        <v>0</v>
      </c>
      <c r="I26" s="154" t="s">
        <v>197</v>
      </c>
      <c r="J26" s="471" t="str">
        <f>UPPER(IF(OR(I26="a",I26="as"),H24,IF(OR(I26="b",I26="bs"),H28,)))</f>
        <v>FÁBIÁN ÁKOS (4)</v>
      </c>
      <c r="K26" s="155"/>
      <c r="L26" s="136"/>
      <c r="M26" s="208"/>
      <c r="N26" s="136"/>
      <c r="O26" s="208"/>
      <c r="P26" s="140"/>
      <c r="V26"/>
      <c r="W26"/>
      <c r="X26"/>
      <c r="Y26"/>
      <c r="Z26"/>
      <c r="AA26"/>
      <c r="AB26"/>
      <c r="AC26"/>
      <c r="AD26"/>
      <c r="AE26"/>
      <c r="AF26"/>
      <c r="AG26"/>
      <c r="AH26"/>
    </row>
    <row r="27" spans="1:34" s="34" customFormat="1" ht="9.6" customHeight="1" x14ac:dyDescent="0.25">
      <c r="A27" s="142">
        <v>11</v>
      </c>
      <c r="B27" s="132">
        <v>11</v>
      </c>
      <c r="C27" s="288" t="str">
        <f>UPPER(IF($B27="","",VLOOKUP($B27,'FE2000 ELŐ'!$A$7:$O$48,2)))</f>
        <v xml:space="preserve">SCHINDLER PÉTER </v>
      </c>
      <c r="D27" s="288">
        <f>IF($B27="","",VLOOKUP($B27,'FE2000 ELŐ'!$A$7:$O$48,3))</f>
        <v>0</v>
      </c>
      <c r="E27" s="288"/>
      <c r="F27" s="288">
        <f>IF($B27="","",VLOOKUP($B27,'FE2000 ELŐ'!$A$7:$O$48,4))</f>
        <v>0</v>
      </c>
      <c r="G27" s="135"/>
      <c r="H27" s="134"/>
      <c r="I27" s="157"/>
      <c r="J27" s="134" t="s">
        <v>202</v>
      </c>
      <c r="K27" s="158"/>
      <c r="L27" s="136"/>
      <c r="M27" s="208"/>
      <c r="N27" s="136"/>
      <c r="O27" s="208"/>
      <c r="P27" s="140"/>
      <c r="V27"/>
      <c r="W27"/>
      <c r="X27"/>
      <c r="Y27"/>
      <c r="Z27"/>
      <c r="AA27"/>
      <c r="AB27"/>
      <c r="AC27"/>
      <c r="AD27"/>
      <c r="AE27"/>
      <c r="AF27"/>
      <c r="AG27"/>
      <c r="AH27"/>
    </row>
    <row r="28" spans="1:34" s="34" customFormat="1" ht="9.6" customHeight="1" x14ac:dyDescent="0.25">
      <c r="A28" s="166"/>
      <c r="B28" s="152"/>
      <c r="C28" s="289"/>
      <c r="D28" s="289"/>
      <c r="E28" s="290"/>
      <c r="F28" s="291" t="s">
        <v>0</v>
      </c>
      <c r="G28" s="147" t="s">
        <v>197</v>
      </c>
      <c r="H28" s="148" t="str">
        <f>UPPER(IF(OR(G28="a",G28="as"),C27,IF(OR(G28="b",G28="bs"),C29,)))</f>
        <v xml:space="preserve">SCHINDLER PÉTER </v>
      </c>
      <c r="I28" s="159"/>
      <c r="J28" s="134"/>
      <c r="K28" s="158"/>
      <c r="L28" s="136"/>
      <c r="M28" s="208"/>
      <c r="N28" s="136"/>
      <c r="O28" s="208"/>
      <c r="P28" s="140"/>
    </row>
    <row r="29" spans="1:34" s="34" customFormat="1" ht="9.6" customHeight="1" x14ac:dyDescent="0.25">
      <c r="A29" s="142">
        <v>12</v>
      </c>
      <c r="B29" s="132">
        <v>12</v>
      </c>
      <c r="C29" s="288" t="str">
        <f>UPPER(IF($B29="","",VLOOKUP($B29,'FE2000 ELŐ'!$A$7:$O$48,2)))</f>
        <v>BYE</v>
      </c>
      <c r="D29" s="288">
        <f>IF($B29="","",VLOOKUP($B29,'FE2000 ELŐ'!$A$7:$O$48,3))</f>
        <v>0</v>
      </c>
      <c r="E29" s="288"/>
      <c r="F29" s="288">
        <f>IF($B29="","",VLOOKUP($B29,'FE2000 ELŐ'!$A$7:$O$48,4))</f>
        <v>0</v>
      </c>
      <c r="G29" s="160"/>
      <c r="H29" s="134"/>
      <c r="I29" s="134"/>
      <c r="J29" s="134"/>
      <c r="K29" s="158"/>
      <c r="L29" s="136"/>
      <c r="M29" s="208"/>
      <c r="N29" s="136"/>
      <c r="O29" s="208"/>
      <c r="P29" s="140"/>
    </row>
    <row r="30" spans="1:34" s="34" customFormat="1" ht="9.6" customHeight="1" x14ac:dyDescent="0.25">
      <c r="A30" s="142"/>
      <c r="B30" s="152"/>
      <c r="C30" s="289"/>
      <c r="D30" s="289"/>
      <c r="E30" s="290"/>
      <c r="F30" s="289"/>
      <c r="G30" s="153"/>
      <c r="H30" s="134"/>
      <c r="I30" s="134"/>
      <c r="J30" s="146" t="s">
        <v>0</v>
      </c>
      <c r="K30" s="154" t="s">
        <v>195</v>
      </c>
      <c r="L30" s="148" t="str">
        <f>UPPER(IF(OR(K30="a",K30="as"),J26,IF(OR(K30="b",K30="bs"),J34,)))</f>
        <v xml:space="preserve">BOGNÁR GÁBOR BÉLA </v>
      </c>
      <c r="M30" s="210"/>
      <c r="N30" s="136"/>
      <c r="O30" s="208"/>
      <c r="P30" s="140"/>
    </row>
    <row r="31" spans="1:34" s="34" customFormat="1" ht="9.6" customHeight="1" x14ac:dyDescent="0.25">
      <c r="A31" s="142">
        <v>13</v>
      </c>
      <c r="B31" s="132">
        <v>13</v>
      </c>
      <c r="C31" s="288" t="str">
        <f>UPPER(IF($B31="","",VLOOKUP($B31,'FE2000 ELŐ'!$A$7:$O$48,2)))</f>
        <v xml:space="preserve">BOGNÁR GÁBOR BÉLA </v>
      </c>
      <c r="D31" s="288">
        <f>IF($B31="","",VLOOKUP($B31,'FE2000 ELŐ'!$A$7:$O$48,3))</f>
        <v>0</v>
      </c>
      <c r="E31" s="288"/>
      <c r="F31" s="288">
        <f>IF($B31="","",VLOOKUP($B31,'FE2000 ELŐ'!$A$7:$O$48,4))</f>
        <v>0</v>
      </c>
      <c r="G31" s="162"/>
      <c r="H31" s="134"/>
      <c r="I31" s="134"/>
      <c r="J31" s="134"/>
      <c r="K31" s="158"/>
      <c r="L31" s="134" t="s">
        <v>203</v>
      </c>
      <c r="M31" s="137"/>
      <c r="N31" s="136"/>
      <c r="O31" s="208"/>
      <c r="P31" s="140"/>
    </row>
    <row r="32" spans="1:34" s="34" customFormat="1" ht="9.6" customHeight="1" x14ac:dyDescent="0.25">
      <c r="A32" s="142"/>
      <c r="B32" s="152"/>
      <c r="C32" s="289"/>
      <c r="D32" s="289"/>
      <c r="E32" s="290"/>
      <c r="F32" s="291" t="s">
        <v>0</v>
      </c>
      <c r="G32" s="147" t="s">
        <v>197</v>
      </c>
      <c r="H32" s="148" t="str">
        <f>UPPER(IF(OR(G32="a",G32="as"),C31,IF(OR(G32="b",G32="bs"),C33,)))</f>
        <v xml:space="preserve">BOGNÁR GÁBOR BÉLA </v>
      </c>
      <c r="I32" s="148"/>
      <c r="J32" s="134"/>
      <c r="K32" s="158"/>
      <c r="L32" s="136"/>
      <c r="M32" s="137"/>
      <c r="N32" s="136"/>
      <c r="O32" s="208"/>
      <c r="P32" s="140"/>
    </row>
    <row r="33" spans="1:16" s="34" customFormat="1" ht="9.6" customHeight="1" x14ac:dyDescent="0.25">
      <c r="A33" s="142">
        <v>14</v>
      </c>
      <c r="B33" s="132">
        <v>14</v>
      </c>
      <c r="C33" s="288" t="str">
        <f>UPPER(IF($B33="","",VLOOKUP($B33,'FE2000 ELŐ'!$A$7:$O$48,2)))</f>
        <v xml:space="preserve">VARGA ÁKOS </v>
      </c>
      <c r="D33" s="288">
        <f>IF($B33="","",VLOOKUP($B33,'FE2000 ELŐ'!$A$7:$O$48,3))</f>
        <v>0</v>
      </c>
      <c r="E33" s="288"/>
      <c r="F33" s="288">
        <f>IF($B33="","",VLOOKUP($B33,'FE2000 ELŐ'!$A$7:$O$48,4))</f>
        <v>0</v>
      </c>
      <c r="G33" s="150"/>
      <c r="H33" s="134" t="s">
        <v>201</v>
      </c>
      <c r="I33" s="151"/>
      <c r="J33" s="134"/>
      <c r="K33" s="158"/>
      <c r="L33" s="136"/>
      <c r="M33" s="137"/>
      <c r="N33" s="136"/>
      <c r="O33" s="208"/>
      <c r="P33" s="140"/>
    </row>
    <row r="34" spans="1:16" s="34" customFormat="1" ht="9.6" customHeight="1" x14ac:dyDescent="0.25">
      <c r="A34" s="142"/>
      <c r="B34" s="152"/>
      <c r="C34" s="289"/>
      <c r="D34" s="289"/>
      <c r="E34" s="290"/>
      <c r="F34" s="289"/>
      <c r="G34" s="153"/>
      <c r="H34" s="146" t="s">
        <v>0</v>
      </c>
      <c r="I34" s="154" t="s">
        <v>197</v>
      </c>
      <c r="J34" s="148" t="str">
        <f>UPPER(IF(OR(I34="a",I34="as"),H32,IF(OR(I34="b",I34="bs"),H36,)))</f>
        <v xml:space="preserve">BOGNÁR GÁBOR BÉLA </v>
      </c>
      <c r="K34" s="164"/>
      <c r="L34" s="136"/>
      <c r="M34" s="137"/>
      <c r="N34" s="136"/>
      <c r="O34" s="208"/>
      <c r="P34" s="140"/>
    </row>
    <row r="35" spans="1:16" s="34" customFormat="1" ht="9.6" customHeight="1" x14ac:dyDescent="0.25">
      <c r="A35" s="142">
        <v>15</v>
      </c>
      <c r="B35" s="132">
        <v>15</v>
      </c>
      <c r="C35" s="288" t="str">
        <f>UPPER(IF($B35="","",VLOOKUP($B35,'FE2000 ELŐ'!$A$7:$O$48,2)))</f>
        <v>BYE</v>
      </c>
      <c r="D35" s="288">
        <f>IF($B35="","",VLOOKUP($B35,'FE2000 ELŐ'!$A$7:$O$48,3))</f>
        <v>0</v>
      </c>
      <c r="E35" s="288"/>
      <c r="F35" s="288">
        <f>IF($B35="","",VLOOKUP($B35,'FE2000 ELŐ'!$A$7:$O$48,4))</f>
        <v>0</v>
      </c>
      <c r="G35" s="135"/>
      <c r="H35" s="134"/>
      <c r="I35" s="157"/>
      <c r="J35" s="134" t="s">
        <v>199</v>
      </c>
      <c r="K35" s="156"/>
      <c r="L35" s="136"/>
      <c r="M35" s="137"/>
      <c r="N35" s="136"/>
      <c r="O35" s="208"/>
      <c r="P35" s="140"/>
    </row>
    <row r="36" spans="1:16" s="34" customFormat="1" ht="9.6" customHeight="1" x14ac:dyDescent="0.25">
      <c r="A36" s="142"/>
      <c r="B36" s="143"/>
      <c r="C36" s="144"/>
      <c r="D36" s="144"/>
      <c r="E36" s="145"/>
      <c r="F36" s="146" t="s">
        <v>0</v>
      </c>
      <c r="G36" s="147" t="s">
        <v>195</v>
      </c>
      <c r="H36" s="471" t="str">
        <f>UPPER(IF(OR(G36="a",G36="as"),C35,IF(OR(G36="b",G36="bs"),C37,)))</f>
        <v>ŐRI ÁDÁM SZABOLCS (7)</v>
      </c>
      <c r="I36" s="159"/>
      <c r="J36" s="134"/>
      <c r="K36" s="156"/>
      <c r="L36" s="136"/>
      <c r="M36" s="137"/>
      <c r="N36" s="136"/>
      <c r="O36" s="208"/>
      <c r="P36" s="140"/>
    </row>
    <row r="37" spans="1:16" s="34" customFormat="1" ht="9.6" customHeight="1" x14ac:dyDescent="0.25">
      <c r="A37" s="131">
        <v>16</v>
      </c>
      <c r="B37" s="132">
        <v>16</v>
      </c>
      <c r="C37" s="133" t="str">
        <f>UPPER(IF($B37="","",VLOOKUP($B37,'FE2000 ELŐ'!$A$7:$O$48,2)))</f>
        <v>ŐRI ÁDÁM SZABOLCS (7)</v>
      </c>
      <c r="D37" s="133">
        <f>IF($B37="","",VLOOKUP($B37,'FE2000 ELŐ'!$A$7:$O$48,3))</f>
        <v>0</v>
      </c>
      <c r="E37" s="133"/>
      <c r="F37" s="133">
        <f>IF($B37="","",VLOOKUP($B37,'FE2000 ELŐ'!$A$7:$O$48,4))</f>
        <v>0</v>
      </c>
      <c r="G37" s="160"/>
      <c r="H37" s="134"/>
      <c r="I37" s="134"/>
      <c r="J37" s="134"/>
      <c r="K37" s="156"/>
      <c r="L37" s="137"/>
      <c r="M37" s="137" t="s">
        <v>195</v>
      </c>
      <c r="N37" s="136"/>
      <c r="O37" s="208"/>
      <c r="P37" s="140"/>
    </row>
    <row r="38" spans="1:16" s="34" customFormat="1" ht="9.6" customHeight="1" x14ac:dyDescent="0.25">
      <c r="A38" s="142"/>
      <c r="B38" s="143"/>
      <c r="C38" s="144"/>
      <c r="D38" s="144"/>
      <c r="E38" s="145"/>
      <c r="F38" s="144"/>
      <c r="G38" s="153"/>
      <c r="H38" s="134"/>
      <c r="I38" s="134"/>
      <c r="J38" s="134"/>
      <c r="K38" s="156"/>
      <c r="L38" s="284" t="s">
        <v>61</v>
      </c>
      <c r="M38" s="211" t="s">
        <v>195</v>
      </c>
      <c r="N38" s="471" t="str">
        <f>UPPER(IF(OR(M39="a",M39="as"),N22,IF(OR(M39="b",M39="bs"),N54,)))</f>
        <v>MONOSTORI TAMÁS (2)</v>
      </c>
      <c r="O38" s="212"/>
      <c r="P38" s="140"/>
    </row>
    <row r="39" spans="1:16" s="34" customFormat="1" ht="9.6" customHeight="1" x14ac:dyDescent="0.25">
      <c r="A39" s="131">
        <v>17</v>
      </c>
      <c r="B39" s="132">
        <v>17</v>
      </c>
      <c r="C39" s="133" t="str">
        <f>UPPER(IF($B39="","",VLOOKUP($B39,'FE2000 ELŐ'!$A$7:$O$48,2)))</f>
        <v>NYIRŐ RICHÁRD (6)</v>
      </c>
      <c r="D39" s="133">
        <f>IF($B39="","",VLOOKUP($B39,'FE2000 ELŐ'!$A$7:$O$48,3))</f>
        <v>0</v>
      </c>
      <c r="E39" s="133"/>
      <c r="F39" s="133">
        <f>IF($B39="","",VLOOKUP($B39,'FE2000 ELŐ'!$A$7:$O$48,4))</f>
        <v>0</v>
      </c>
      <c r="G39" s="135"/>
      <c r="H39" s="134"/>
      <c r="I39" s="134"/>
      <c r="J39" s="134"/>
      <c r="K39" s="156"/>
      <c r="L39" s="146" t="s">
        <v>0</v>
      </c>
      <c r="M39" s="213" t="s">
        <v>195</v>
      </c>
      <c r="N39" s="134" t="s">
        <v>196</v>
      </c>
      <c r="O39" s="208"/>
      <c r="P39" s="140"/>
    </row>
    <row r="40" spans="1:16" s="34" customFormat="1" ht="9.6" customHeight="1" x14ac:dyDescent="0.25">
      <c r="A40" s="142"/>
      <c r="B40" s="143"/>
      <c r="C40" s="144"/>
      <c r="D40" s="144"/>
      <c r="E40" s="145"/>
      <c r="F40" s="146" t="s">
        <v>0</v>
      </c>
      <c r="G40" s="147" t="s">
        <v>197</v>
      </c>
      <c r="H40" s="471" t="str">
        <f>UPPER(IF(OR(G40="a",G40="as"),C39,IF(OR(G40="b",G40="bs"),C41,)))</f>
        <v>NYIRŐ RICHÁRD (6)</v>
      </c>
      <c r="I40" s="148"/>
      <c r="J40" s="134"/>
      <c r="K40" s="156"/>
      <c r="L40" s="136"/>
      <c r="M40" s="137"/>
      <c r="N40" s="136"/>
      <c r="O40" s="208"/>
      <c r="P40" s="140"/>
    </row>
    <row r="41" spans="1:16" s="34" customFormat="1" ht="9.6" customHeight="1" x14ac:dyDescent="0.25">
      <c r="A41" s="142">
        <v>18</v>
      </c>
      <c r="B41" s="132">
        <v>18</v>
      </c>
      <c r="C41" s="288" t="str">
        <f>UPPER(IF($B41="","",VLOOKUP($B41,'FE2000 ELŐ'!$A$7:$O$48,2)))</f>
        <v>BYE</v>
      </c>
      <c r="D41" s="288">
        <f>IF($B41="","",VLOOKUP($B41,'FE2000 ELŐ'!$A$7:$O$48,3))</f>
        <v>0</v>
      </c>
      <c r="E41" s="288"/>
      <c r="F41" s="288">
        <f>IF($B41="","",VLOOKUP($B41,'FE2000 ELŐ'!$A$7:$O$48,4))</f>
        <v>0</v>
      </c>
      <c r="G41" s="150"/>
      <c r="H41" s="134"/>
      <c r="I41" s="151"/>
      <c r="J41" s="134"/>
      <c r="K41" s="156"/>
      <c r="L41" s="136"/>
      <c r="M41" s="137"/>
      <c r="N41" s="802" t="str">
        <f>IF(V3="","",CONCATENATE(Y1," pont"))</f>
        <v/>
      </c>
      <c r="O41" s="803"/>
      <c r="P41" s="140"/>
    </row>
    <row r="42" spans="1:16" s="34" customFormat="1" ht="9.6" customHeight="1" x14ac:dyDescent="0.25">
      <c r="A42" s="142"/>
      <c r="B42" s="152"/>
      <c r="C42" s="289"/>
      <c r="D42" s="289"/>
      <c r="E42" s="290"/>
      <c r="F42" s="289"/>
      <c r="G42" s="153"/>
      <c r="H42" s="146" t="s">
        <v>0</v>
      </c>
      <c r="I42" s="154" t="s">
        <v>197</v>
      </c>
      <c r="J42" s="471" t="str">
        <f>UPPER(IF(OR(I42="a",I42="as"),H40,IF(OR(I42="b",I42="bs"),H44,)))</f>
        <v>NYIRŐ RICHÁRD (6)</v>
      </c>
      <c r="K42" s="155"/>
      <c r="L42" s="136"/>
      <c r="M42" s="137"/>
      <c r="N42" s="136"/>
      <c r="O42" s="208"/>
      <c r="P42" s="140"/>
    </row>
    <row r="43" spans="1:16" s="34" customFormat="1" ht="9.6" customHeight="1" x14ac:dyDescent="0.25">
      <c r="A43" s="142">
        <v>19</v>
      </c>
      <c r="B43" s="132">
        <v>19</v>
      </c>
      <c r="C43" s="288" t="str">
        <f>UPPER(IF($B43="","",VLOOKUP($B43,'FE2000 ELŐ'!$A$7:$O$48,2)))</f>
        <v xml:space="preserve">BENYOVSZKY ZSOMBOR </v>
      </c>
      <c r="D43" s="288">
        <f>IF($B43="","",VLOOKUP($B43,'FE2000 ELŐ'!$A$7:$O$48,3))</f>
        <v>0</v>
      </c>
      <c r="E43" s="288"/>
      <c r="F43" s="288">
        <f>IF($B43="","",VLOOKUP($B43,'FE2000 ELŐ'!$A$7:$O$48,4))</f>
        <v>0</v>
      </c>
      <c r="G43" s="135"/>
      <c r="H43" s="134"/>
      <c r="I43" s="157"/>
      <c r="J43" s="134" t="s">
        <v>199</v>
      </c>
      <c r="K43" s="158"/>
      <c r="L43" s="136"/>
      <c r="M43" s="137"/>
      <c r="N43" s="136"/>
      <c r="O43" s="208"/>
      <c r="P43" s="140"/>
    </row>
    <row r="44" spans="1:16" s="34" customFormat="1" ht="9.6" customHeight="1" x14ac:dyDescent="0.25">
      <c r="A44" s="142"/>
      <c r="B44" s="152"/>
      <c r="C44" s="289"/>
      <c r="D44" s="289"/>
      <c r="E44" s="290"/>
      <c r="F44" s="291" t="s">
        <v>0</v>
      </c>
      <c r="G44" s="147" t="s">
        <v>197</v>
      </c>
      <c r="H44" s="148" t="str">
        <f>UPPER(IF(OR(G44="a",G44="as"),C43,IF(OR(G44="b",G44="bs"),C45,)))</f>
        <v xml:space="preserve">BENYOVSZKY ZSOMBOR </v>
      </c>
      <c r="I44" s="159"/>
      <c r="J44" s="134"/>
      <c r="K44" s="158"/>
      <c r="L44" s="136"/>
      <c r="M44" s="137"/>
      <c r="N44" s="136"/>
      <c r="O44" s="208"/>
      <c r="P44" s="140"/>
    </row>
    <row r="45" spans="1:16" s="34" customFormat="1" ht="9.6" customHeight="1" x14ac:dyDescent="0.25">
      <c r="A45" s="142">
        <v>20</v>
      </c>
      <c r="B45" s="132">
        <v>20</v>
      </c>
      <c r="C45" s="288" t="str">
        <f>UPPER(IF($B45="","",VLOOKUP($B45,'FE2000 ELŐ'!$A$7:$O$48,2)))</f>
        <v xml:space="preserve">PÁLL TIBOR </v>
      </c>
      <c r="D45" s="288">
        <f>IF($B45="","",VLOOKUP($B45,'FE2000 ELŐ'!$A$7:$O$48,3))</f>
        <v>0</v>
      </c>
      <c r="E45" s="288"/>
      <c r="F45" s="288">
        <f>IF($B45="","",VLOOKUP($B45,'FE2000 ELŐ'!$A$7:$O$48,4))</f>
        <v>0</v>
      </c>
      <c r="G45" s="160"/>
      <c r="H45" s="134" t="s">
        <v>198</v>
      </c>
      <c r="I45" s="134"/>
      <c r="J45" s="134"/>
      <c r="K45" s="158"/>
      <c r="L45" s="136"/>
      <c r="M45" s="137"/>
      <c r="N45" s="136"/>
      <c r="O45" s="208"/>
      <c r="P45" s="140"/>
    </row>
    <row r="46" spans="1:16" s="34" customFormat="1" ht="9.6" customHeight="1" x14ac:dyDescent="0.25">
      <c r="A46" s="142"/>
      <c r="B46" s="152"/>
      <c r="C46" s="289"/>
      <c r="D46" s="289"/>
      <c r="E46" s="290"/>
      <c r="F46" s="289"/>
      <c r="G46" s="153"/>
      <c r="H46" s="134"/>
      <c r="I46" s="134"/>
      <c r="J46" s="146" t="s">
        <v>0</v>
      </c>
      <c r="K46" s="154" t="s">
        <v>68</v>
      </c>
      <c r="L46" s="471" t="str">
        <f>UPPER(IF(OR(K46="a",K46="as"),J42,IF(OR(K46="b",K46="bs"),J50,)))</f>
        <v>NYIRŐ RICHÁRD (6)</v>
      </c>
      <c r="M46" s="209"/>
      <c r="N46" s="136"/>
      <c r="O46" s="208"/>
      <c r="P46" s="140"/>
    </row>
    <row r="47" spans="1:16" s="34" customFormat="1" ht="9.6" customHeight="1" x14ac:dyDescent="0.25">
      <c r="A47" s="142">
        <v>21</v>
      </c>
      <c r="B47" s="132">
        <v>21</v>
      </c>
      <c r="C47" s="288" t="str">
        <f>UPPER(IF($B47="","",VLOOKUP($B47,'FE2000 ELŐ'!$A$7:$O$48,2)))</f>
        <v xml:space="preserve">KOVÁCS TIBOR </v>
      </c>
      <c r="D47" s="288">
        <f>IF($B47="","",VLOOKUP($B47,'FE2000 ELŐ'!$A$7:$O$48,3))</f>
        <v>0</v>
      </c>
      <c r="E47" s="288"/>
      <c r="F47" s="288">
        <f>IF($B47="","",VLOOKUP($B47,'FE2000 ELŐ'!$A$7:$O$48,4))</f>
        <v>0</v>
      </c>
      <c r="G47" s="162"/>
      <c r="H47" s="134"/>
      <c r="I47" s="134"/>
      <c r="J47" s="134"/>
      <c r="K47" s="158"/>
      <c r="L47" s="134" t="s">
        <v>202</v>
      </c>
      <c r="M47" s="208"/>
      <c r="N47" s="136"/>
      <c r="O47" s="208"/>
      <c r="P47" s="140"/>
    </row>
    <row r="48" spans="1:16" s="34" customFormat="1" ht="9.6" customHeight="1" x14ac:dyDescent="0.25">
      <c r="A48" s="142"/>
      <c r="B48" s="152"/>
      <c r="C48" s="289"/>
      <c r="D48" s="289"/>
      <c r="E48" s="290"/>
      <c r="F48" s="291" t="s">
        <v>0</v>
      </c>
      <c r="G48" s="147" t="s">
        <v>197</v>
      </c>
      <c r="H48" s="148" t="str">
        <f>UPPER(IF(OR(G48="a",G48="as"),C47,IF(OR(G48="b",G48="bs"),C49,)))</f>
        <v xml:space="preserve">KOVÁCS TIBOR </v>
      </c>
      <c r="I48" s="148"/>
      <c r="J48" s="134"/>
      <c r="K48" s="158"/>
      <c r="L48" s="136"/>
      <c r="M48" s="208"/>
      <c r="N48" s="136"/>
      <c r="O48" s="208"/>
      <c r="P48" s="140"/>
    </row>
    <row r="49" spans="1:16" s="34" customFormat="1" ht="9.6" customHeight="1" x14ac:dyDescent="0.25">
      <c r="A49" s="142">
        <v>22</v>
      </c>
      <c r="B49" s="132">
        <v>22</v>
      </c>
      <c r="C49" s="288" t="str">
        <f>UPPER(IF($B49="","",VLOOKUP($B49,'FE2000 ELŐ'!$A$7:$O$48,2)))</f>
        <v xml:space="preserve">HALÁSZY TAMÁS </v>
      </c>
      <c r="D49" s="288">
        <f>IF($B49="","",VLOOKUP($B49,'FE2000 ELŐ'!$A$7:$O$48,3))</f>
        <v>0</v>
      </c>
      <c r="E49" s="288"/>
      <c r="F49" s="288">
        <f>IF($B49="","",VLOOKUP($B49,'FE2000 ELŐ'!$A$7:$O$48,4))</f>
        <v>0</v>
      </c>
      <c r="G49" s="150"/>
      <c r="H49" s="134" t="s">
        <v>204</v>
      </c>
      <c r="I49" s="151"/>
      <c r="J49" s="134"/>
      <c r="K49" s="158"/>
      <c r="L49" s="136"/>
      <c r="M49" s="208"/>
      <c r="N49" s="136"/>
      <c r="O49" s="208"/>
      <c r="P49" s="140"/>
    </row>
    <row r="50" spans="1:16" s="34" customFormat="1" ht="9.6" customHeight="1" x14ac:dyDescent="0.25">
      <c r="A50" s="142"/>
      <c r="B50" s="152"/>
      <c r="C50" s="289"/>
      <c r="D50" s="289"/>
      <c r="E50" s="290"/>
      <c r="F50" s="289"/>
      <c r="G50" s="153"/>
      <c r="H50" s="146" t="s">
        <v>0</v>
      </c>
      <c r="I50" s="154" t="s">
        <v>195</v>
      </c>
      <c r="J50" s="471" t="str">
        <f>UPPER(IF(OR(I50="a",I50="as"),H48,IF(OR(I50="b",I50="bs"),H52,)))</f>
        <v>FEHÉR CSABA (3)</v>
      </c>
      <c r="K50" s="164"/>
      <c r="L50" s="136"/>
      <c r="M50" s="208"/>
      <c r="N50" s="136"/>
      <c r="O50" s="208"/>
      <c r="P50" s="140"/>
    </row>
    <row r="51" spans="1:16" s="34" customFormat="1" ht="9.6" customHeight="1" x14ac:dyDescent="0.25">
      <c r="A51" s="142">
        <v>23</v>
      </c>
      <c r="B51" s="132">
        <v>23</v>
      </c>
      <c r="C51" s="288" t="str">
        <f>UPPER(IF($B51="","",VLOOKUP($B51,'FE2000 ELŐ'!$A$7:$O$48,2)))</f>
        <v>BYE</v>
      </c>
      <c r="D51" s="288">
        <f>IF($B51="","",VLOOKUP($B51,'FE2000 ELŐ'!$A$7:$O$48,3))</f>
        <v>0</v>
      </c>
      <c r="E51" s="288"/>
      <c r="F51" s="288">
        <f>IF($B51="","",VLOOKUP($B51,'FE2000 ELŐ'!$A$7:$O$48,4))</f>
        <v>0</v>
      </c>
      <c r="G51" s="135"/>
      <c r="H51" s="134"/>
      <c r="I51" s="157"/>
      <c r="J51" s="134" t="s">
        <v>199</v>
      </c>
      <c r="K51" s="156"/>
      <c r="L51" s="136"/>
      <c r="M51" s="208"/>
      <c r="N51" s="136"/>
      <c r="O51" s="208"/>
      <c r="P51" s="140"/>
    </row>
    <row r="52" spans="1:16" s="34" customFormat="1" ht="9.6" customHeight="1" x14ac:dyDescent="0.25">
      <c r="A52" s="142"/>
      <c r="B52" s="143"/>
      <c r="C52" s="144"/>
      <c r="D52" s="144"/>
      <c r="E52" s="145"/>
      <c r="F52" s="146" t="s">
        <v>0</v>
      </c>
      <c r="G52" s="147" t="s">
        <v>195</v>
      </c>
      <c r="H52" s="471" t="str">
        <f>UPPER(IF(OR(G52="a",G52="as"),C51,IF(OR(G52="b",G52="bs"),C53,)))</f>
        <v>FEHÉR CSABA (3)</v>
      </c>
      <c r="I52" s="159"/>
      <c r="J52" s="134"/>
      <c r="K52" s="156"/>
      <c r="L52" s="136"/>
      <c r="M52" s="208"/>
      <c r="N52" s="136"/>
      <c r="O52" s="208"/>
      <c r="P52" s="140"/>
    </row>
    <row r="53" spans="1:16" s="34" customFormat="1" ht="9.6" customHeight="1" x14ac:dyDescent="0.25">
      <c r="A53" s="131">
        <v>24</v>
      </c>
      <c r="B53" s="132">
        <v>24</v>
      </c>
      <c r="C53" s="133" t="str">
        <f>UPPER(IF($B53="","",VLOOKUP($B53,'FE2000 ELŐ'!$A$7:$O$48,2)))</f>
        <v>FEHÉR CSABA (3)</v>
      </c>
      <c r="D53" s="133">
        <f>IF($B53="","",VLOOKUP($B53,'FE2000 ELŐ'!$A$7:$O$48,3))</f>
        <v>0</v>
      </c>
      <c r="E53" s="133"/>
      <c r="F53" s="133">
        <f>IF($B53="","",VLOOKUP($B53,'FE2000 ELŐ'!$A$7:$O$48,4))</f>
        <v>0</v>
      </c>
      <c r="G53" s="160"/>
      <c r="H53" s="134"/>
      <c r="I53" s="134"/>
      <c r="J53" s="134"/>
      <c r="K53" s="156"/>
      <c r="L53" s="136"/>
      <c r="M53" s="208"/>
      <c r="N53" s="136"/>
      <c r="O53" s="208"/>
      <c r="P53" s="140"/>
    </row>
    <row r="54" spans="1:16" s="34" customFormat="1" ht="9.6" customHeight="1" x14ac:dyDescent="0.25">
      <c r="A54" s="142"/>
      <c r="B54" s="143"/>
      <c r="C54" s="161"/>
      <c r="D54" s="161"/>
      <c r="E54" s="165"/>
      <c r="F54" s="161"/>
      <c r="G54" s="153"/>
      <c r="H54" s="134"/>
      <c r="I54" s="134"/>
      <c r="J54" s="134"/>
      <c r="K54" s="156"/>
      <c r="L54" s="146" t="s">
        <v>0</v>
      </c>
      <c r="M54" s="154" t="s">
        <v>195</v>
      </c>
      <c r="N54" s="471" t="str">
        <f>UPPER(IF(OR(M54="a",M54="as"),L46,IF(OR(M54="b",M54="bs"),L62,)))</f>
        <v>MONOSTORI TAMÁS (2)</v>
      </c>
      <c r="O54" s="210"/>
      <c r="P54" s="140"/>
    </row>
    <row r="55" spans="1:16" s="34" customFormat="1" ht="9.6" customHeight="1" x14ac:dyDescent="0.25">
      <c r="A55" s="131">
        <v>25</v>
      </c>
      <c r="B55" s="132">
        <v>25</v>
      </c>
      <c r="C55" s="133" t="str">
        <f>UPPER(IF($B55="","",VLOOKUP($B55,'FE2000 ELŐ'!$A$7:$O$48,2)))</f>
        <v>GÁLFI ANDRÁS (8)</v>
      </c>
      <c r="D55" s="133">
        <f>IF($B55="","",VLOOKUP($B55,'FE2000 ELŐ'!$A$7:$O$48,3))</f>
        <v>0</v>
      </c>
      <c r="E55" s="133"/>
      <c r="F55" s="133">
        <f>IF($B55="","",VLOOKUP($B55,'FE2000 ELŐ'!$A$7:$O$48,4))</f>
        <v>0</v>
      </c>
      <c r="G55" s="135"/>
      <c r="H55" s="134"/>
      <c r="I55" s="134"/>
      <c r="J55" s="134"/>
      <c r="K55" s="156"/>
      <c r="L55" s="136"/>
      <c r="M55" s="208"/>
      <c r="N55" s="134" t="s">
        <v>206</v>
      </c>
      <c r="O55" s="137"/>
      <c r="P55" s="140"/>
    </row>
    <row r="56" spans="1:16" s="34" customFormat="1" ht="9.6" customHeight="1" x14ac:dyDescent="0.25">
      <c r="A56" s="142"/>
      <c r="B56" s="143"/>
      <c r="C56" s="144"/>
      <c r="D56" s="144"/>
      <c r="E56" s="145"/>
      <c r="F56" s="146" t="s">
        <v>0</v>
      </c>
      <c r="G56" s="147" t="s">
        <v>197</v>
      </c>
      <c r="H56" s="471" t="str">
        <f>UPPER(IF(OR(G56="a",G56="as"),C55,IF(OR(G56="b",G56="bs"),C57,)))</f>
        <v>GÁLFI ANDRÁS (8)</v>
      </c>
      <c r="I56" s="148"/>
      <c r="J56" s="134"/>
      <c r="K56" s="156"/>
      <c r="L56" s="136"/>
      <c r="M56" s="208"/>
      <c r="N56" s="136"/>
      <c r="O56" s="137"/>
      <c r="P56" s="140"/>
    </row>
    <row r="57" spans="1:16" s="34" customFormat="1" ht="9.6" customHeight="1" x14ac:dyDescent="0.25">
      <c r="A57" s="142">
        <v>26</v>
      </c>
      <c r="B57" s="132">
        <v>26</v>
      </c>
      <c r="C57" s="288" t="str">
        <f>UPPER(IF($B57="","",VLOOKUP($B57,'FE2000 ELŐ'!$A$7:$O$48,2)))</f>
        <v>BYE</v>
      </c>
      <c r="D57" s="288">
        <f>IF($B57="","",VLOOKUP($B57,'FE2000 ELŐ'!$A$7:$O$48,3))</f>
        <v>0</v>
      </c>
      <c r="E57" s="288"/>
      <c r="F57" s="288">
        <f>IF($B57="","",VLOOKUP($B57,'FE2000 ELŐ'!$A$7:$O$48,4))</f>
        <v>0</v>
      </c>
      <c r="G57" s="150"/>
      <c r="H57" s="134"/>
      <c r="I57" s="151"/>
      <c r="J57" s="134"/>
      <c r="K57" s="156"/>
      <c r="L57" s="136"/>
      <c r="M57" s="208"/>
      <c r="N57" s="136"/>
      <c r="O57" s="137"/>
      <c r="P57" s="140"/>
    </row>
    <row r="58" spans="1:16" s="34" customFormat="1" ht="9.6" customHeight="1" x14ac:dyDescent="0.25">
      <c r="A58" s="142"/>
      <c r="B58" s="152"/>
      <c r="C58" s="289"/>
      <c r="D58" s="289"/>
      <c r="E58" s="290"/>
      <c r="F58" s="289"/>
      <c r="G58" s="153"/>
      <c r="H58" s="146" t="s">
        <v>0</v>
      </c>
      <c r="I58" s="154" t="s">
        <v>195</v>
      </c>
      <c r="J58" s="148" t="str">
        <f>UPPER(IF(OR(I58="a",I58="as"),H56,IF(OR(I58="b",I58="bs"),H60,)))</f>
        <v xml:space="preserve">VÉCSEY BENCE </v>
      </c>
      <c r="K58" s="155"/>
      <c r="L58" s="136"/>
      <c r="M58" s="208"/>
      <c r="N58" s="136"/>
      <c r="O58" s="137"/>
      <c r="P58" s="140"/>
    </row>
    <row r="59" spans="1:16" s="34" customFormat="1" ht="9.6" customHeight="1" x14ac:dyDescent="0.25">
      <c r="A59" s="142">
        <v>27</v>
      </c>
      <c r="B59" s="132">
        <v>27</v>
      </c>
      <c r="C59" s="288" t="str">
        <f>UPPER(IF($B59="","",VLOOKUP($B59,'FE2000 ELŐ'!$A$7:$O$48,2)))</f>
        <v xml:space="preserve">VÉCSEY BENCE </v>
      </c>
      <c r="D59" s="288">
        <f>IF($B59="","",VLOOKUP($B59,'FE2000 ELŐ'!$A$7:$O$48,3))</f>
        <v>0</v>
      </c>
      <c r="E59" s="288"/>
      <c r="F59" s="288">
        <f>IF($B59="","",VLOOKUP($B59,'FE2000 ELŐ'!$A$7:$O$48,4))</f>
        <v>0</v>
      </c>
      <c r="G59" s="135"/>
      <c r="H59" s="134"/>
      <c r="I59" s="157"/>
      <c r="J59" s="134" t="s">
        <v>204</v>
      </c>
      <c r="K59" s="158"/>
      <c r="L59" s="136"/>
      <c r="M59" s="208"/>
      <c r="N59" s="136"/>
      <c r="O59" s="137"/>
      <c r="P59" s="167"/>
    </row>
    <row r="60" spans="1:16" s="34" customFormat="1" ht="9.6" customHeight="1" x14ac:dyDescent="0.25">
      <c r="A60" s="142"/>
      <c r="B60" s="152"/>
      <c r="C60" s="289"/>
      <c r="D60" s="289"/>
      <c r="E60" s="290"/>
      <c r="F60" s="291" t="s">
        <v>0</v>
      </c>
      <c r="G60" s="147" t="s">
        <v>197</v>
      </c>
      <c r="H60" s="148" t="str">
        <f>UPPER(IF(OR(G60="a",G60="as"),C59,IF(OR(G60="b",G60="bs"),C61,)))</f>
        <v xml:space="preserve">VÉCSEY BENCE </v>
      </c>
      <c r="I60" s="159"/>
      <c r="J60" s="134"/>
      <c r="K60" s="158"/>
      <c r="L60" s="136"/>
      <c r="M60" s="208"/>
      <c r="N60" s="136"/>
      <c r="O60" s="137"/>
      <c r="P60" s="140"/>
    </row>
    <row r="61" spans="1:16" s="34" customFormat="1" ht="9.6" customHeight="1" x14ac:dyDescent="0.25">
      <c r="A61" s="142">
        <v>28</v>
      </c>
      <c r="B61" s="132">
        <v>28</v>
      </c>
      <c r="C61" s="288" t="str">
        <f>UPPER(IF($B61="","",VLOOKUP($B61,'FE2000 ELŐ'!$A$7:$O$48,2)))</f>
        <v xml:space="preserve">VARGA ÁRMIN </v>
      </c>
      <c r="D61" s="288">
        <f>IF($B61="","",VLOOKUP($B61,'FE2000 ELŐ'!$A$7:$O$48,3))</f>
        <v>0</v>
      </c>
      <c r="E61" s="288"/>
      <c r="F61" s="288">
        <f>IF($B61="","",VLOOKUP($B61,'FE2000 ELŐ'!$A$7:$O$48,4))</f>
        <v>0</v>
      </c>
      <c r="G61" s="160"/>
      <c r="H61" s="134" t="s">
        <v>200</v>
      </c>
      <c r="I61" s="134"/>
      <c r="J61" s="134"/>
      <c r="K61" s="158"/>
      <c r="L61" s="136"/>
      <c r="M61" s="208"/>
      <c r="N61" s="136"/>
      <c r="O61" s="137"/>
      <c r="P61" s="140"/>
    </row>
    <row r="62" spans="1:16" s="34" customFormat="1" ht="9.6" customHeight="1" x14ac:dyDescent="0.25">
      <c r="A62" s="142"/>
      <c r="B62" s="152"/>
      <c r="C62" s="289"/>
      <c r="D62" s="289"/>
      <c r="E62" s="290"/>
      <c r="F62" s="289"/>
      <c r="G62" s="153"/>
      <c r="H62" s="134"/>
      <c r="I62" s="134"/>
      <c r="J62" s="146" t="s">
        <v>0</v>
      </c>
      <c r="K62" s="154" t="s">
        <v>195</v>
      </c>
      <c r="L62" s="471" t="str">
        <f>UPPER(IF(OR(K62="a",K62="as"),J58,IF(OR(K62="b",K62="bs"),J66,)))</f>
        <v>MONOSTORI TAMÁS (2)</v>
      </c>
      <c r="M62" s="210"/>
      <c r="N62" s="136"/>
      <c r="O62" s="137"/>
      <c r="P62" s="140"/>
    </row>
    <row r="63" spans="1:16" s="34" customFormat="1" ht="9.6" customHeight="1" x14ac:dyDescent="0.25">
      <c r="A63" s="142">
        <v>29</v>
      </c>
      <c r="B63" s="132">
        <v>29</v>
      </c>
      <c r="C63" s="288" t="str">
        <f>UPPER(IF($B63="","",VLOOKUP($B63,'FE2000 ELŐ'!$A$7:$O$48,2)))</f>
        <v xml:space="preserve">BARABÁS BENCE </v>
      </c>
      <c r="D63" s="288">
        <f>IF($B63="","",VLOOKUP($B63,'FE2000 ELŐ'!$A$7:$O$48,3))</f>
        <v>0</v>
      </c>
      <c r="E63" s="288"/>
      <c r="F63" s="288">
        <f>IF($B63="","",VLOOKUP($B63,'FE2000 ELŐ'!$A$7:$O$48,4))</f>
        <v>0</v>
      </c>
      <c r="G63" s="162"/>
      <c r="H63" s="134"/>
      <c r="I63" s="134"/>
      <c r="J63" s="134"/>
      <c r="K63" s="158"/>
      <c r="L63" s="134" t="s">
        <v>202</v>
      </c>
      <c r="M63" s="156"/>
      <c r="N63" s="138"/>
      <c r="O63" s="139"/>
      <c r="P63" s="140"/>
    </row>
    <row r="64" spans="1:16" s="34" customFormat="1" ht="9.6" customHeight="1" x14ac:dyDescent="0.25">
      <c r="A64" s="142"/>
      <c r="B64" s="152"/>
      <c r="C64" s="289"/>
      <c r="D64" s="289"/>
      <c r="E64" s="290"/>
      <c r="F64" s="291" t="s">
        <v>0</v>
      </c>
      <c r="G64" s="147" t="s">
        <v>197</v>
      </c>
      <c r="H64" s="148" t="str">
        <f>UPPER(IF(OR(G64="a",G64="as"),C63,IF(OR(G64="b",G64="bs"),C65,)))</f>
        <v xml:space="preserve">BARABÁS BENCE </v>
      </c>
      <c r="I64" s="148"/>
      <c r="J64" s="134"/>
      <c r="K64" s="158"/>
      <c r="L64" s="156"/>
      <c r="M64" s="156"/>
      <c r="N64" s="138"/>
      <c r="O64" s="139"/>
      <c r="P64" s="140"/>
    </row>
    <row r="65" spans="1:16" s="34" customFormat="1" ht="9.6" customHeight="1" x14ac:dyDescent="0.25">
      <c r="A65" s="142">
        <v>30</v>
      </c>
      <c r="B65" s="132">
        <v>30</v>
      </c>
      <c r="C65" s="288" t="str">
        <f>UPPER(IF($B65="","",VLOOKUP($B65,'FE2000 ELŐ'!$A$7:$O$48,2)))</f>
        <v xml:space="preserve">NEMES ZOLTÁN </v>
      </c>
      <c r="D65" s="288">
        <f>IF($B65="","",VLOOKUP($B65,'FE2000 ELŐ'!$A$7:$O$48,3))</f>
        <v>0</v>
      </c>
      <c r="E65" s="288"/>
      <c r="F65" s="288">
        <f>IF($B65="","",VLOOKUP($B65,'FE2000 ELŐ'!$A$7:$O$48,4))</f>
        <v>0</v>
      </c>
      <c r="G65" s="150"/>
      <c r="H65" s="134" t="s">
        <v>196</v>
      </c>
      <c r="I65" s="151"/>
      <c r="J65" s="134"/>
      <c r="K65" s="158"/>
      <c r="L65" s="156"/>
      <c r="M65" s="156"/>
      <c r="N65" s="138"/>
      <c r="O65" s="139"/>
      <c r="P65" s="140"/>
    </row>
    <row r="66" spans="1:16" s="34" customFormat="1" ht="9.6" customHeight="1" x14ac:dyDescent="0.25">
      <c r="A66" s="142"/>
      <c r="B66" s="152"/>
      <c r="C66" s="289"/>
      <c r="D66" s="289"/>
      <c r="E66" s="290"/>
      <c r="F66" s="289"/>
      <c r="G66" s="153"/>
      <c r="H66" s="146" t="s">
        <v>0</v>
      </c>
      <c r="I66" s="154" t="s">
        <v>195</v>
      </c>
      <c r="J66" s="471" t="str">
        <f>UPPER(IF(OR(I66="a",I66="as"),H64,IF(OR(I66="b",I66="bs"),H68,)))</f>
        <v>MONOSTORI TAMÁS (2)</v>
      </c>
      <c r="K66" s="164"/>
      <c r="L66" s="156"/>
      <c r="M66" s="156"/>
      <c r="N66" s="138"/>
      <c r="O66" s="139"/>
      <c r="P66" s="140"/>
    </row>
    <row r="67" spans="1:16" s="34" customFormat="1" ht="9.6" customHeight="1" x14ac:dyDescent="0.25">
      <c r="A67" s="142">
        <v>31</v>
      </c>
      <c r="B67" s="132">
        <v>31</v>
      </c>
      <c r="C67" s="288" t="str">
        <f>UPPER(IF($B67="","",VLOOKUP($B67,'FE2000 ELŐ'!$A$7:$O$48,2)))</f>
        <v>BYE</v>
      </c>
      <c r="D67" s="288">
        <f>IF($B67="","",VLOOKUP($B67,'FE2000 ELŐ'!$A$7:$O$48,3))</f>
        <v>0</v>
      </c>
      <c r="E67" s="288"/>
      <c r="F67" s="288">
        <f>IF($B67="","",VLOOKUP($B67,'FE2000 ELŐ'!$A$7:$O$48,4))</f>
        <v>0</v>
      </c>
      <c r="G67" s="135"/>
      <c r="H67" s="134"/>
      <c r="I67" s="157"/>
      <c r="J67" s="134" t="s">
        <v>204</v>
      </c>
      <c r="K67" s="156"/>
      <c r="L67" s="156"/>
      <c r="M67" s="156"/>
      <c r="N67" s="138"/>
      <c r="O67" s="139"/>
      <c r="P67" s="140"/>
    </row>
    <row r="68" spans="1:16" s="34" customFormat="1" ht="9.6" customHeight="1" x14ac:dyDescent="0.25">
      <c r="A68" s="142"/>
      <c r="B68" s="143"/>
      <c r="C68" s="144"/>
      <c r="D68" s="144"/>
      <c r="E68" s="145"/>
      <c r="F68" s="146" t="s">
        <v>0</v>
      </c>
      <c r="G68" s="147" t="s">
        <v>195</v>
      </c>
      <c r="H68" s="471" t="str">
        <f>UPPER(IF(OR(G68="a",G68="as"),C67,IF(OR(G68="b",G68="bs"),C69,)))</f>
        <v>MONOSTORI TAMÁS (2)</v>
      </c>
      <c r="I68" s="159"/>
      <c r="J68" s="134"/>
      <c r="K68" s="156"/>
      <c r="L68" s="156"/>
      <c r="M68" s="156"/>
      <c r="N68" s="138"/>
      <c r="O68" s="139"/>
      <c r="P68" s="140"/>
    </row>
    <row r="69" spans="1:16" s="34" customFormat="1" ht="9.6" customHeight="1" x14ac:dyDescent="0.25">
      <c r="A69" s="131">
        <v>32</v>
      </c>
      <c r="B69" s="132">
        <v>32</v>
      </c>
      <c r="C69" s="133" t="str">
        <f>UPPER(IF($B69="","",VLOOKUP($B69,'FE2000 ELŐ'!$A$7:$O$48,2)))</f>
        <v>MONOSTORI TAMÁS (2)</v>
      </c>
      <c r="D69" s="133">
        <f>IF($B69="","",VLOOKUP($B69,'FE2000 ELŐ'!$A$7:$O$48,3))</f>
        <v>0</v>
      </c>
      <c r="E69" s="133"/>
      <c r="F69" s="133">
        <f>IF($B69="","",VLOOKUP($B69,'FE2000 ELŐ'!$A$7:$O$48,4))</f>
        <v>0</v>
      </c>
      <c r="G69" s="160"/>
      <c r="H69" s="134"/>
      <c r="I69" s="134"/>
      <c r="J69" s="134"/>
      <c r="K69" s="134"/>
      <c r="L69" s="136"/>
      <c r="M69" s="137"/>
      <c r="N69" s="138"/>
      <c r="O69" s="139"/>
      <c r="P69" s="140"/>
    </row>
    <row r="70" spans="1:16" s="2" customFormat="1" ht="6.75" customHeight="1" x14ac:dyDescent="0.25">
      <c r="A70" s="168"/>
      <c r="B70" s="168"/>
      <c r="C70" s="169"/>
      <c r="D70" s="169"/>
      <c r="E70" s="169"/>
      <c r="F70" s="169"/>
      <c r="G70" s="170"/>
      <c r="H70" s="171"/>
      <c r="I70" s="172"/>
      <c r="J70" s="171"/>
      <c r="K70" s="172"/>
      <c r="L70" s="171"/>
      <c r="M70" s="172"/>
      <c r="N70" s="171"/>
      <c r="O70" s="172"/>
      <c r="P70" s="173"/>
    </row>
    <row r="71" spans="1:16" s="18" customFormat="1" ht="10.5" customHeight="1" x14ac:dyDescent="0.25">
      <c r="A71" s="174" t="s">
        <v>43</v>
      </c>
      <c r="B71" s="176" t="s">
        <v>4</v>
      </c>
      <c r="C71" s="177" t="s">
        <v>45</v>
      </c>
      <c r="D71" s="176"/>
      <c r="E71" s="178"/>
      <c r="F71" s="179"/>
      <c r="G71" s="176" t="s">
        <v>4</v>
      </c>
      <c r="H71" s="177" t="s">
        <v>54</v>
      </c>
      <c r="I71" s="180"/>
      <c r="J71" s="177" t="s">
        <v>55</v>
      </c>
      <c r="K71" s="181"/>
      <c r="L71" s="182" t="s">
        <v>56</v>
      </c>
      <c r="M71" s="182"/>
      <c r="N71" s="183"/>
      <c r="O71" s="184"/>
    </row>
    <row r="72" spans="1:16" s="18" customFormat="1" ht="9" customHeight="1" x14ac:dyDescent="0.25">
      <c r="A72" s="268" t="s">
        <v>44</v>
      </c>
      <c r="B72" s="186">
        <v>1</v>
      </c>
      <c r="C72" s="85"/>
      <c r="D72" s="187"/>
      <c r="E72" s="85"/>
      <c r="F72" s="84"/>
      <c r="G72" s="188" t="s">
        <v>5</v>
      </c>
      <c r="H72" s="185"/>
      <c r="I72" s="189"/>
      <c r="J72" s="185"/>
      <c r="K72" s="190"/>
      <c r="L72" s="191" t="s">
        <v>46</v>
      </c>
      <c r="M72" s="192"/>
      <c r="N72" s="192"/>
      <c r="O72" s="193"/>
    </row>
    <row r="73" spans="1:16" s="18" customFormat="1" ht="9" customHeight="1" x14ac:dyDescent="0.25">
      <c r="A73" s="198" t="s">
        <v>53</v>
      </c>
      <c r="B73" s="186">
        <v>2</v>
      </c>
      <c r="C73" s="85"/>
      <c r="D73" s="187"/>
      <c r="E73" s="85"/>
      <c r="F73" s="84"/>
      <c r="G73" s="188" t="s">
        <v>6</v>
      </c>
      <c r="H73" s="185"/>
      <c r="I73" s="189"/>
      <c r="J73" s="185"/>
      <c r="K73" s="190"/>
      <c r="L73" s="194"/>
      <c r="M73" s="195"/>
      <c r="N73" s="196"/>
      <c r="O73" s="197"/>
    </row>
    <row r="74" spans="1:16" s="18" customFormat="1" ht="9" customHeight="1" x14ac:dyDescent="0.25">
      <c r="A74" s="235"/>
      <c r="B74" s="186">
        <v>3</v>
      </c>
      <c r="C74" s="85"/>
      <c r="D74" s="187"/>
      <c r="E74" s="85"/>
      <c r="F74" s="84"/>
      <c r="G74" s="188" t="s">
        <v>7</v>
      </c>
      <c r="H74" s="185"/>
      <c r="I74" s="189"/>
      <c r="J74" s="185"/>
      <c r="K74" s="190"/>
      <c r="L74" s="191" t="s">
        <v>47</v>
      </c>
      <c r="M74" s="192"/>
      <c r="N74" s="192"/>
      <c r="O74" s="193"/>
    </row>
    <row r="75" spans="1:16" s="18" customFormat="1" ht="9" customHeight="1" x14ac:dyDescent="0.25">
      <c r="A75" s="200"/>
      <c r="B75" s="186">
        <v>4</v>
      </c>
      <c r="C75" s="85"/>
      <c r="D75" s="187"/>
      <c r="E75" s="85"/>
      <c r="F75" s="84"/>
      <c r="G75" s="188" t="s">
        <v>8</v>
      </c>
      <c r="H75" s="185"/>
      <c r="I75" s="189"/>
      <c r="J75" s="185"/>
      <c r="K75" s="190"/>
      <c r="L75" s="185"/>
      <c r="M75" s="189"/>
      <c r="N75" s="185"/>
      <c r="O75" s="190"/>
    </row>
    <row r="76" spans="1:16" s="18" customFormat="1" ht="9" customHeight="1" x14ac:dyDescent="0.25">
      <c r="A76" s="223"/>
      <c r="B76" s="186">
        <v>5</v>
      </c>
      <c r="C76" s="85"/>
      <c r="D76" s="187"/>
      <c r="E76" s="85"/>
      <c r="F76" s="84"/>
      <c r="G76" s="188" t="s">
        <v>9</v>
      </c>
      <c r="H76" s="185"/>
      <c r="I76" s="189"/>
      <c r="J76" s="185"/>
      <c r="K76" s="190"/>
      <c r="L76" s="196"/>
      <c r="M76" s="195"/>
      <c r="N76" s="196"/>
      <c r="O76" s="197"/>
    </row>
    <row r="77" spans="1:16" s="18" customFormat="1" ht="9" customHeight="1" x14ac:dyDescent="0.25">
      <c r="A77" s="224"/>
      <c r="B77" s="186">
        <v>6</v>
      </c>
      <c r="C77" s="85"/>
      <c r="D77" s="187"/>
      <c r="E77" s="85"/>
      <c r="F77" s="84"/>
      <c r="G77" s="188" t="s">
        <v>10</v>
      </c>
      <c r="H77" s="185"/>
      <c r="I77" s="189"/>
      <c r="J77" s="185"/>
      <c r="K77" s="190"/>
      <c r="L77" s="191" t="s">
        <v>33</v>
      </c>
      <c r="M77" s="192"/>
      <c r="N77" s="192"/>
      <c r="O77" s="193"/>
    </row>
    <row r="78" spans="1:16" s="18" customFormat="1" ht="9" customHeight="1" x14ac:dyDescent="0.25">
      <c r="A78" s="224"/>
      <c r="B78" s="186">
        <v>7</v>
      </c>
      <c r="C78" s="85"/>
      <c r="D78" s="187"/>
      <c r="E78" s="85"/>
      <c r="F78" s="84"/>
      <c r="G78" s="188" t="s">
        <v>11</v>
      </c>
      <c r="H78" s="185"/>
      <c r="I78" s="189"/>
      <c r="J78" s="185"/>
      <c r="K78" s="190"/>
      <c r="L78" s="185"/>
      <c r="M78" s="189"/>
      <c r="N78" s="185"/>
      <c r="O78" s="190"/>
    </row>
    <row r="79" spans="1:16" s="18" customFormat="1" ht="9" customHeight="1" x14ac:dyDescent="0.25">
      <c r="A79" s="225"/>
      <c r="B79" s="202">
        <v>8</v>
      </c>
      <c r="C79" s="203"/>
      <c r="D79" s="204"/>
      <c r="E79" s="203"/>
      <c r="F79" s="205"/>
      <c r="G79" s="206" t="s">
        <v>12</v>
      </c>
      <c r="H79" s="196"/>
      <c r="I79" s="195"/>
      <c r="J79" s="196"/>
      <c r="K79" s="197"/>
      <c r="L79" s="196">
        <f>O4</f>
        <v>0</v>
      </c>
      <c r="M79" s="195"/>
      <c r="N79" s="196"/>
      <c r="O79" s="207">
        <f>MIN(8,'FE2000 ELŐ'!Q5)</f>
        <v>8</v>
      </c>
    </row>
  </sheetData>
  <mergeCells count="1">
    <mergeCell ref="N41:O41"/>
  </mergeCells>
  <conditionalFormatting sqref="B7 B9 B11">
    <cfRule type="expression" dxfId="173" priority="1" stopIfTrue="1">
      <formula>$B7&lt;9</formula>
    </cfRule>
  </conditionalFormatting>
  <conditionalFormatting sqref="B13 B15 B17 B19 B21 B23 B25 B27 B29 B31 B33 B35 B37 B39 B41 B43 B45 B47 B49 B51 B53 B55 B57 B59 B61 B63 B65 B67 B69">
    <cfRule type="expression" dxfId="172" priority="34" stopIfTrue="1">
      <formula>AND($B13&lt;9,#REF!&gt;0)</formula>
    </cfRule>
  </conditionalFormatting>
  <conditionalFormatting sqref="E7 E9 E11 E13 E15 E17 E19 E21 E23 E25 E27 E29 E31 E33 E35 E37 E39 E41 E43 E45 E47 E49 E51 E53 E55 E57 E59 E61 E63 E65 E67 E69">
    <cfRule type="expression" dxfId="171" priority="63" stopIfTrue="1">
      <formula>AND($B7&lt;9,#REF!&gt;0)</formula>
    </cfRule>
  </conditionalFormatting>
  <conditionalFormatting sqref="F8 H10 F12 J14 F16 H18 F20 L22 F24 H26 F28 J30 F32 H34 F36 L39 F40 H42 F44 J46 F48 H50 F52 L54 F56 H58 F60 J62 F64 H66 F68">
    <cfRule type="expression" dxfId="170" priority="8" stopIfTrue="1">
      <formula>AND($L$1="CU",F8="Umpire")</formula>
    </cfRule>
    <cfRule type="expression" dxfId="169" priority="9" stopIfTrue="1">
      <formula>AND($L$1="CU",F8&lt;&gt;"Umpire",G8&lt;&gt;"")</formula>
    </cfRule>
    <cfRule type="expression" dxfId="168" priority="10" stopIfTrue="1">
      <formula>AND($L$1="CU",F8&lt;&gt;"Umpire")</formula>
    </cfRule>
  </conditionalFormatting>
  <conditionalFormatting sqref="G8 I10 G12 K14 G16 I18 G20 M22 G24 I26 G28 K30 G32 I34 G36 M39 G40 I42 G44 K46 G48 I50 G52 M54 G56 I58 G60 K62 G64 I66 G68 O79">
    <cfRule type="expression" dxfId="167" priority="4" stopIfTrue="1">
      <formula>$L$1="CU"</formula>
    </cfRule>
  </conditionalFormatting>
  <conditionalFormatting sqref="H8 J10 H12 L14 H16 J18 H20 N22 H24 J26 H28 L30 H32 J34 H36 H40 J42 H44 L46 H48 J50 H52 N54 H56 J58 H60 L62 H64 J66 H68">
    <cfRule type="expression" dxfId="166" priority="5" stopIfTrue="1">
      <formula>G8="as"</formula>
    </cfRule>
    <cfRule type="expression" dxfId="165" priority="6" stopIfTrue="1">
      <formula>G8="bs"</formula>
    </cfRule>
  </conditionalFormatting>
  <conditionalFormatting sqref="N38">
    <cfRule type="expression" dxfId="164" priority="2" stopIfTrue="1">
      <formula>M39="as"</formula>
    </cfRule>
    <cfRule type="expression" dxfId="163" priority="3" stopIfTrue="1">
      <formula>M39="bs"</formula>
    </cfRule>
  </conditionalFormatting>
  <dataValidations count="2">
    <dataValidation type="list" allowBlank="1" showInputMessage="1" sqref="L54 L22 L39" xr:uid="{00000000-0002-0000-0700-000000000000}">
      <formula1>$S$8:$S$17</formula1>
    </dataValidation>
    <dataValidation type="list" allowBlank="1" showInputMessage="1" sqref="F8 J62 J46 J30 J14 H10 H18 H26 H34 H42 H50 H58 H66 F68 F64 F60 F56 F36 F32 F52 F48 F44 F20 F40 F16 F28 F12 F24" xr:uid="{00000000-0002-0000-0700-000001000000}">
      <formula1>$R$7:$R$16</formula1>
    </dataValidation>
  </dataValidations>
  <printOptions horizontalCentered="1"/>
  <pageMargins left="0.35" right="0.35" top="0.39" bottom="0.39" header="0" footer="0"/>
  <pageSetup paperSize="9" orientation="portrait" horizontalDpi="360" verticalDpi="36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53313" r:id="rId4" name="Button 1">
              <controlPr defaultSize="0" print="0" autoFill="0" autoPict="0" macro="[0]!Jun_Show_CU">
                <anchor moveWithCells="1" sizeWithCells="1">
                  <from>
                    <xdr:col>9</xdr:col>
                    <xdr:colOff>525780</xdr:colOff>
                    <xdr:row>0</xdr:row>
                    <xdr:rowOff>7620</xdr:rowOff>
                  </from>
                  <to>
                    <xdr:col>11</xdr:col>
                    <xdr:colOff>373380</xdr:colOff>
                    <xdr:row>0</xdr:row>
                    <xdr:rowOff>175260</xdr:rowOff>
                  </to>
                </anchor>
              </controlPr>
            </control>
          </mc:Choice>
        </mc:AlternateContent>
        <mc:AlternateContent xmlns:mc="http://schemas.openxmlformats.org/markup-compatibility/2006">
          <mc:Choice Requires="x14">
            <control shapeId="653314" r:id="rId5" name="Button 2">
              <controlPr defaultSize="0" print="0" autoFill="0" autoPict="0" macro="[0]!Jun_Hide_CU">
                <anchor moveWithCells="1" sizeWithCells="1">
                  <from>
                    <xdr:col>9</xdr:col>
                    <xdr:colOff>518160</xdr:colOff>
                    <xdr:row>0</xdr:row>
                    <xdr:rowOff>182880</xdr:rowOff>
                  </from>
                  <to>
                    <xdr:col>11</xdr:col>
                    <xdr:colOff>373380</xdr:colOff>
                    <xdr:row>1</xdr:row>
                    <xdr:rowOff>60960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7">
    <tabColor indexed="42"/>
  </sheetPr>
  <dimension ref="A1:Q156"/>
  <sheetViews>
    <sheetView showGridLines="0" showZeros="0" workbookViewId="0">
      <pane ySplit="6" topLeftCell="A7" activePane="bottomLeft" state="frozen"/>
      <selection activeCell="D14" sqref="D14"/>
      <selection pane="bottomLeft" activeCell="B39" sqref="B39"/>
    </sheetView>
  </sheetViews>
  <sheetFormatPr defaultRowHeight="13.2" x14ac:dyDescent="0.25"/>
  <cols>
    <col min="1" max="1" width="3.88671875" customWidth="1"/>
    <col min="2" max="2" width="21.33203125" bestFit="1" customWidth="1"/>
    <col min="3" max="3" width="14" customWidth="1"/>
    <col min="4" max="4" width="13.88671875" style="40" customWidth="1"/>
    <col min="5" max="5" width="12.109375" style="433" customWidth="1"/>
    <col min="6" max="6" width="6.109375" style="92" hidden="1" customWidth="1"/>
    <col min="7" max="7" width="29.88671875" style="92" customWidth="1"/>
    <col min="8" max="8" width="7.6640625" style="40" customWidth="1"/>
    <col min="9" max="13" width="7.44140625" style="40" hidden="1" customWidth="1"/>
    <col min="14" max="15" width="7.44140625" style="40" customWidth="1"/>
    <col min="16" max="16" width="7.44140625" style="40" hidden="1" customWidth="1"/>
    <col min="17" max="17" width="7.44140625" style="40" customWidth="1"/>
  </cols>
  <sheetData>
    <row r="1" spans="1:17" ht="24.6" x14ac:dyDescent="0.4">
      <c r="A1" s="243" t="str">
        <f>Altalanos!$A$6</f>
        <v>OB</v>
      </c>
      <c r="B1" s="86"/>
      <c r="C1" s="86"/>
      <c r="D1" s="239"/>
      <c r="E1" s="259" t="s">
        <v>52</v>
      </c>
      <c r="F1" s="105"/>
      <c r="G1" s="250"/>
      <c r="H1" s="87"/>
      <c r="I1" s="87"/>
      <c r="J1" s="251"/>
      <c r="K1" s="251"/>
      <c r="L1" s="251"/>
      <c r="M1" s="251"/>
      <c r="N1" s="251"/>
      <c r="O1" s="251"/>
      <c r="P1" s="251"/>
      <c r="Q1" s="252"/>
    </row>
    <row r="2" spans="1:17" ht="13.8" thickBot="1" x14ac:dyDescent="0.3">
      <c r="B2" s="88" t="s">
        <v>51</v>
      </c>
      <c r="C2" s="445" t="str">
        <f>Altalanos!$C$8</f>
        <v>FE750</v>
      </c>
      <c r="D2" s="105"/>
      <c r="E2" s="259" t="s">
        <v>34</v>
      </c>
      <c r="F2" s="93"/>
      <c r="G2" s="93"/>
      <c r="H2" s="422"/>
      <c r="I2" s="422"/>
      <c r="J2" s="87"/>
      <c r="K2" s="87"/>
      <c r="L2" s="87"/>
      <c r="M2" s="87"/>
      <c r="N2" s="99"/>
      <c r="O2" s="80"/>
      <c r="P2" s="80"/>
      <c r="Q2" s="99"/>
    </row>
    <row r="3" spans="1:17" s="2" customFormat="1" ht="13.8" thickBot="1" x14ac:dyDescent="0.3">
      <c r="A3" s="416" t="s">
        <v>50</v>
      </c>
      <c r="B3" s="420"/>
      <c r="C3" s="420"/>
      <c r="D3" s="420"/>
      <c r="E3" s="420"/>
      <c r="F3" s="420"/>
      <c r="G3" s="420"/>
      <c r="H3" s="420"/>
      <c r="I3" s="421"/>
      <c r="J3" s="100"/>
      <c r="K3" s="106"/>
      <c r="L3" s="106"/>
      <c r="M3" s="106"/>
      <c r="N3" s="287" t="s">
        <v>33</v>
      </c>
      <c r="O3" s="101"/>
      <c r="P3" s="107"/>
      <c r="Q3" s="260"/>
    </row>
    <row r="4" spans="1:17" s="2" customFormat="1" x14ac:dyDescent="0.25">
      <c r="A4" s="50" t="s">
        <v>24</v>
      </c>
      <c r="B4" s="50"/>
      <c r="C4" s="48" t="s">
        <v>21</v>
      </c>
      <c r="D4" s="50" t="s">
        <v>29</v>
      </c>
      <c r="E4" s="81"/>
      <c r="G4" s="108"/>
      <c r="H4" s="435" t="s">
        <v>30</v>
      </c>
      <c r="I4" s="426"/>
      <c r="J4" s="109"/>
      <c r="K4" s="110"/>
      <c r="L4" s="110"/>
      <c r="M4" s="110"/>
      <c r="N4" s="109"/>
      <c r="O4" s="261"/>
      <c r="P4" s="261"/>
      <c r="Q4" s="111"/>
    </row>
    <row r="5" spans="1:17" s="2" customFormat="1" ht="13.8" thickBot="1" x14ac:dyDescent="0.3">
      <c r="A5" s="253">
        <f>Altalanos!$A$10</f>
        <v>0</v>
      </c>
      <c r="B5" s="253"/>
      <c r="C5" s="89">
        <f>Altalanos!$C$10</f>
        <v>0</v>
      </c>
      <c r="D5" s="90" t="str">
        <f>Altalanos!$D$10</f>
        <v xml:space="preserve">  </v>
      </c>
      <c r="E5" s="90"/>
      <c r="F5" s="90"/>
      <c r="G5" s="90"/>
      <c r="H5" s="281">
        <f>Altalanos!$E$10</f>
        <v>0</v>
      </c>
      <c r="I5" s="436"/>
      <c r="J5" s="112"/>
      <c r="K5" s="82"/>
      <c r="L5" s="82"/>
      <c r="M5" s="82"/>
      <c r="N5" s="112"/>
      <c r="O5" s="90"/>
      <c r="P5" s="90"/>
      <c r="Q5" s="439"/>
    </row>
    <row r="6" spans="1:17" ht="30" customHeight="1" thickBot="1" x14ac:dyDescent="0.3">
      <c r="A6" s="242" t="s">
        <v>35</v>
      </c>
      <c r="B6" s="461" t="s">
        <v>27</v>
      </c>
      <c r="C6" s="102" t="s">
        <v>28</v>
      </c>
      <c r="D6" s="102" t="s">
        <v>31</v>
      </c>
      <c r="E6" s="103" t="s">
        <v>32</v>
      </c>
      <c r="F6" s="103" t="s">
        <v>36</v>
      </c>
      <c r="G6" s="103" t="s">
        <v>104</v>
      </c>
      <c r="H6" s="423" t="s">
        <v>37</v>
      </c>
      <c r="I6" s="424"/>
      <c r="J6" s="245" t="s">
        <v>16</v>
      </c>
      <c r="K6" s="104" t="s">
        <v>14</v>
      </c>
      <c r="L6" s="247" t="s">
        <v>1</v>
      </c>
      <c r="M6" s="214" t="s">
        <v>15</v>
      </c>
      <c r="N6" s="272" t="s">
        <v>48</v>
      </c>
      <c r="O6" s="257" t="s">
        <v>38</v>
      </c>
      <c r="P6" s="258" t="s">
        <v>2</v>
      </c>
      <c r="Q6" s="103" t="s">
        <v>39</v>
      </c>
    </row>
    <row r="7" spans="1:17" s="11" customFormat="1" ht="18.899999999999999" customHeight="1" x14ac:dyDescent="0.25">
      <c r="A7" s="249">
        <v>1</v>
      </c>
      <c r="B7" s="470" t="s">
        <v>153</v>
      </c>
      <c r="C7" s="94"/>
      <c r="D7" s="95"/>
      <c r="E7" s="262"/>
      <c r="F7" s="417"/>
      <c r="G7" s="418"/>
      <c r="H7" s="95"/>
      <c r="I7" s="95"/>
      <c r="J7" s="246"/>
      <c r="K7" s="244"/>
      <c r="L7" s="248"/>
      <c r="M7" s="244"/>
      <c r="N7" s="240"/>
      <c r="O7" s="95"/>
      <c r="P7" s="113"/>
      <c r="Q7" s="96"/>
    </row>
    <row r="8" spans="1:17" s="11" customFormat="1" ht="18.899999999999999" customHeight="1" x14ac:dyDescent="0.25">
      <c r="A8" s="249">
        <v>2</v>
      </c>
      <c r="B8" s="462" t="s">
        <v>107</v>
      </c>
      <c r="C8" s="94"/>
      <c r="D8" s="95"/>
      <c r="E8" s="262"/>
      <c r="F8" s="419"/>
      <c r="G8" s="279"/>
      <c r="H8" s="95"/>
      <c r="I8" s="95"/>
      <c r="J8" s="246"/>
      <c r="K8" s="244"/>
      <c r="L8" s="248"/>
      <c r="M8" s="244"/>
      <c r="N8" s="240"/>
      <c r="O8" s="95"/>
      <c r="P8" s="113"/>
      <c r="Q8" s="96"/>
    </row>
    <row r="9" spans="1:17" s="11" customFormat="1" ht="18.899999999999999" customHeight="1" x14ac:dyDescent="0.25">
      <c r="A9" s="249">
        <v>3</v>
      </c>
      <c r="B9" s="470" t="s">
        <v>154</v>
      </c>
      <c r="C9" s="94"/>
      <c r="D9" s="95"/>
      <c r="E9" s="262"/>
      <c r="F9" s="419"/>
      <c r="G9" s="279"/>
      <c r="H9" s="95"/>
      <c r="I9" s="95"/>
      <c r="J9" s="246"/>
      <c r="K9" s="244"/>
      <c r="L9" s="248"/>
      <c r="M9" s="244"/>
      <c r="N9" s="240"/>
      <c r="O9" s="95"/>
      <c r="P9" s="428"/>
      <c r="Q9" s="273"/>
    </row>
    <row r="10" spans="1:17" s="11" customFormat="1" ht="18.899999999999999" customHeight="1" x14ac:dyDescent="0.25">
      <c r="A10" s="249">
        <v>4</v>
      </c>
      <c r="B10" s="462" t="s">
        <v>107</v>
      </c>
      <c r="C10" s="94"/>
      <c r="D10" s="95"/>
      <c r="E10" s="262"/>
      <c r="F10" s="419"/>
      <c r="G10" s="279"/>
      <c r="H10" s="95"/>
      <c r="I10" s="95"/>
      <c r="J10" s="246"/>
      <c r="K10" s="244"/>
      <c r="L10" s="248"/>
      <c r="M10" s="244"/>
      <c r="N10" s="240"/>
      <c r="O10" s="95"/>
      <c r="P10" s="427"/>
      <c r="Q10" s="425"/>
    </row>
    <row r="11" spans="1:17" s="11" customFormat="1" ht="18.899999999999999" customHeight="1" x14ac:dyDescent="0.25">
      <c r="A11" s="249">
        <v>5</v>
      </c>
      <c r="B11" s="470" t="s">
        <v>155</v>
      </c>
      <c r="C11" s="94"/>
      <c r="D11" s="95"/>
      <c r="E11" s="262"/>
      <c r="F11" s="419"/>
      <c r="G11" s="279"/>
      <c r="H11" s="95"/>
      <c r="I11" s="95"/>
      <c r="J11" s="246"/>
      <c r="K11" s="244"/>
      <c r="L11" s="248"/>
      <c r="M11" s="244"/>
      <c r="N11" s="240"/>
      <c r="O11" s="95"/>
      <c r="P11" s="427"/>
      <c r="Q11" s="425"/>
    </row>
    <row r="12" spans="1:17" s="11" customFormat="1" ht="18.899999999999999" customHeight="1" x14ac:dyDescent="0.25">
      <c r="A12" s="249">
        <v>6</v>
      </c>
      <c r="B12" s="462" t="s">
        <v>110</v>
      </c>
      <c r="C12" s="94"/>
      <c r="D12" s="95"/>
      <c r="E12" s="262"/>
      <c r="F12" s="419"/>
      <c r="G12" s="279"/>
      <c r="H12" s="95"/>
      <c r="I12" s="95"/>
      <c r="J12" s="246"/>
      <c r="K12" s="244"/>
      <c r="L12" s="248"/>
      <c r="M12" s="244"/>
      <c r="N12" s="240"/>
      <c r="O12" s="95"/>
      <c r="P12" s="427"/>
      <c r="Q12" s="425"/>
    </row>
    <row r="13" spans="1:17" s="11" customFormat="1" ht="18.899999999999999" customHeight="1" x14ac:dyDescent="0.25">
      <c r="A13" s="249">
        <v>7</v>
      </c>
      <c r="B13" s="462" t="s">
        <v>107</v>
      </c>
      <c r="C13" s="94"/>
      <c r="D13" s="95"/>
      <c r="E13" s="262"/>
      <c r="F13" s="419"/>
      <c r="G13" s="279"/>
      <c r="H13" s="95"/>
      <c r="I13" s="95"/>
      <c r="J13" s="246"/>
      <c r="K13" s="244"/>
      <c r="L13" s="248"/>
      <c r="M13" s="244"/>
      <c r="N13" s="240"/>
      <c r="O13" s="95"/>
      <c r="P13" s="427"/>
      <c r="Q13" s="425"/>
    </row>
    <row r="14" spans="1:17" s="11" customFormat="1" ht="18.899999999999999" customHeight="1" x14ac:dyDescent="0.25">
      <c r="A14" s="249">
        <v>8</v>
      </c>
      <c r="B14" s="470" t="s">
        <v>156</v>
      </c>
      <c r="C14" s="94"/>
      <c r="D14" s="95"/>
      <c r="E14" s="262"/>
      <c r="F14" s="419"/>
      <c r="G14" s="279"/>
      <c r="H14" s="95"/>
      <c r="I14" s="95"/>
      <c r="J14" s="246"/>
      <c r="K14" s="244"/>
      <c r="L14" s="248"/>
      <c r="M14" s="244"/>
      <c r="N14" s="240"/>
      <c r="O14" s="95"/>
      <c r="P14" s="427"/>
      <c r="Q14" s="425"/>
    </row>
    <row r="15" spans="1:17" s="11" customFormat="1" ht="18.899999999999999" customHeight="1" x14ac:dyDescent="0.25">
      <c r="A15" s="249">
        <v>9</v>
      </c>
      <c r="B15" s="470" t="s">
        <v>157</v>
      </c>
      <c r="C15" s="94"/>
      <c r="D15" s="95"/>
      <c r="E15" s="262"/>
      <c r="F15" s="96"/>
      <c r="G15" s="96"/>
      <c r="H15" s="95"/>
      <c r="I15" s="95"/>
      <c r="J15" s="246"/>
      <c r="K15" s="244"/>
      <c r="L15" s="248"/>
      <c r="M15" s="278"/>
      <c r="N15" s="240"/>
      <c r="O15" s="95"/>
      <c r="P15" s="96"/>
      <c r="Q15" s="96"/>
    </row>
    <row r="16" spans="1:17" s="11" customFormat="1" ht="18.899999999999999" customHeight="1" x14ac:dyDescent="0.25">
      <c r="A16" s="249">
        <v>10</v>
      </c>
      <c r="B16" s="462" t="s">
        <v>107</v>
      </c>
      <c r="C16" s="94"/>
      <c r="D16" s="95"/>
      <c r="E16" s="262"/>
      <c r="F16" s="96"/>
      <c r="G16" s="96"/>
      <c r="H16" s="95"/>
      <c r="I16" s="95"/>
      <c r="J16" s="246"/>
      <c r="K16" s="244"/>
      <c r="L16" s="248"/>
      <c r="M16" s="278"/>
      <c r="N16" s="240"/>
      <c r="O16" s="95"/>
      <c r="P16" s="113"/>
      <c r="Q16" s="96"/>
    </row>
    <row r="17" spans="1:17" s="11" customFormat="1" ht="18.899999999999999" customHeight="1" x14ac:dyDescent="0.25">
      <c r="A17" s="249">
        <v>11</v>
      </c>
      <c r="B17" s="470" t="s">
        <v>158</v>
      </c>
      <c r="C17" s="94"/>
      <c r="D17" s="95"/>
      <c r="E17" s="262"/>
      <c r="F17" s="96"/>
      <c r="G17" s="96"/>
      <c r="H17" s="95"/>
      <c r="I17" s="95"/>
      <c r="J17" s="246"/>
      <c r="K17" s="244"/>
      <c r="L17" s="248"/>
      <c r="M17" s="278"/>
      <c r="N17" s="240"/>
      <c r="O17" s="95"/>
      <c r="P17" s="113"/>
      <c r="Q17" s="96"/>
    </row>
    <row r="18" spans="1:17" s="11" customFormat="1" ht="18.899999999999999" customHeight="1" x14ac:dyDescent="0.25">
      <c r="A18" s="249">
        <v>12</v>
      </c>
      <c r="B18" s="470" t="s">
        <v>159</v>
      </c>
      <c r="C18" s="94"/>
      <c r="D18" s="95"/>
      <c r="E18" s="262"/>
      <c r="F18" s="96"/>
      <c r="G18" s="96"/>
      <c r="H18" s="95"/>
      <c r="I18" s="95"/>
      <c r="J18" s="246"/>
      <c r="K18" s="244"/>
      <c r="L18" s="248"/>
      <c r="M18" s="278"/>
      <c r="N18" s="240"/>
      <c r="O18" s="95"/>
      <c r="P18" s="113"/>
      <c r="Q18" s="96"/>
    </row>
    <row r="19" spans="1:17" s="11" customFormat="1" ht="18.899999999999999" customHeight="1" x14ac:dyDescent="0.25">
      <c r="A19" s="249">
        <v>13</v>
      </c>
      <c r="B19" s="470" t="s">
        <v>160</v>
      </c>
      <c r="C19" s="94"/>
      <c r="D19" s="95"/>
      <c r="E19" s="262"/>
      <c r="F19" s="96"/>
      <c r="G19" s="96"/>
      <c r="H19" s="95"/>
      <c r="I19" s="95"/>
      <c r="J19" s="246"/>
      <c r="K19" s="244"/>
      <c r="L19" s="248"/>
      <c r="M19" s="278"/>
      <c r="N19" s="240"/>
      <c r="O19" s="95"/>
      <c r="P19" s="113"/>
      <c r="Q19" s="96"/>
    </row>
    <row r="20" spans="1:17" s="11" customFormat="1" ht="18.899999999999999" customHeight="1" x14ac:dyDescent="0.25">
      <c r="A20" s="249">
        <v>14</v>
      </c>
      <c r="B20" s="470" t="s">
        <v>161</v>
      </c>
      <c r="C20" s="94"/>
      <c r="D20" s="95"/>
      <c r="E20" s="262"/>
      <c r="F20" s="96"/>
      <c r="G20" s="96"/>
      <c r="H20" s="95"/>
      <c r="I20" s="95"/>
      <c r="J20" s="246"/>
      <c r="K20" s="244"/>
      <c r="L20" s="248"/>
      <c r="M20" s="278"/>
      <c r="N20" s="240"/>
      <c r="O20" s="95"/>
      <c r="P20" s="113"/>
      <c r="Q20" s="96"/>
    </row>
    <row r="21" spans="1:17" s="11" customFormat="1" ht="18.899999999999999" customHeight="1" x14ac:dyDescent="0.25">
      <c r="A21" s="249">
        <v>15</v>
      </c>
      <c r="B21" s="462" t="s">
        <v>107</v>
      </c>
      <c r="C21" s="94"/>
      <c r="D21" s="95"/>
      <c r="E21" s="262"/>
      <c r="F21" s="96"/>
      <c r="G21" s="96"/>
      <c r="H21" s="95"/>
      <c r="I21" s="95"/>
      <c r="J21" s="246"/>
      <c r="K21" s="244"/>
      <c r="L21" s="248"/>
      <c r="M21" s="278"/>
      <c r="N21" s="240"/>
      <c r="O21" s="95"/>
      <c r="P21" s="113"/>
      <c r="Q21" s="96"/>
    </row>
    <row r="22" spans="1:17" s="11" customFormat="1" ht="18.899999999999999" customHeight="1" x14ac:dyDescent="0.25">
      <c r="A22" s="249">
        <v>16</v>
      </c>
      <c r="B22" s="470" t="s">
        <v>162</v>
      </c>
      <c r="C22" s="94"/>
      <c r="D22" s="95"/>
      <c r="E22" s="262"/>
      <c r="F22" s="96"/>
      <c r="G22" s="96"/>
      <c r="H22" s="95"/>
      <c r="I22" s="95"/>
      <c r="J22" s="246"/>
      <c r="K22" s="244"/>
      <c r="L22" s="248"/>
      <c r="M22" s="278"/>
      <c r="N22" s="240"/>
      <c r="O22" s="95"/>
      <c r="P22" s="113"/>
      <c r="Q22" s="96"/>
    </row>
    <row r="23" spans="1:17" s="11" customFormat="1" ht="18.899999999999999" customHeight="1" x14ac:dyDescent="0.25">
      <c r="A23" s="249">
        <v>17</v>
      </c>
      <c r="B23" s="470" t="s">
        <v>163</v>
      </c>
      <c r="C23" s="94"/>
      <c r="D23" s="95"/>
      <c r="E23" s="262"/>
      <c r="F23" s="96"/>
      <c r="G23" s="96"/>
      <c r="H23" s="95"/>
      <c r="I23" s="95"/>
      <c r="J23" s="246"/>
      <c r="K23" s="244"/>
      <c r="L23" s="248"/>
      <c r="M23" s="278"/>
      <c r="N23" s="240"/>
      <c r="O23" s="95"/>
      <c r="P23" s="113"/>
      <c r="Q23" s="96"/>
    </row>
    <row r="24" spans="1:17" s="11" customFormat="1" ht="18.899999999999999" customHeight="1" x14ac:dyDescent="0.25">
      <c r="A24" s="249">
        <v>18</v>
      </c>
      <c r="B24" s="462" t="s">
        <v>107</v>
      </c>
      <c r="C24" s="94"/>
      <c r="D24" s="95"/>
      <c r="E24" s="262"/>
      <c r="F24" s="96"/>
      <c r="G24" s="96"/>
      <c r="H24" s="95"/>
      <c r="I24" s="95"/>
      <c r="J24" s="246"/>
      <c r="K24" s="244"/>
      <c r="L24" s="248"/>
      <c r="M24" s="278"/>
      <c r="N24" s="240"/>
      <c r="O24" s="95"/>
      <c r="P24" s="113"/>
      <c r="Q24" s="96"/>
    </row>
    <row r="25" spans="1:17" s="11" customFormat="1" ht="18.899999999999999" customHeight="1" x14ac:dyDescent="0.25">
      <c r="A25" s="249">
        <v>19</v>
      </c>
      <c r="B25" s="470" t="s">
        <v>164</v>
      </c>
      <c r="C25" s="94"/>
      <c r="D25" s="95"/>
      <c r="E25" s="262"/>
      <c r="F25" s="96"/>
      <c r="G25" s="96"/>
      <c r="H25" s="95"/>
      <c r="I25" s="95"/>
      <c r="J25" s="246"/>
      <c r="K25" s="244"/>
      <c r="L25" s="248"/>
      <c r="M25" s="278"/>
      <c r="N25" s="240"/>
      <c r="O25" s="95"/>
      <c r="P25" s="113"/>
      <c r="Q25" s="96"/>
    </row>
    <row r="26" spans="1:17" s="11" customFormat="1" ht="18.899999999999999" customHeight="1" x14ac:dyDescent="0.25">
      <c r="A26" s="249">
        <v>20</v>
      </c>
      <c r="B26" s="470" t="s">
        <v>165</v>
      </c>
      <c r="C26" s="94"/>
      <c r="D26" s="95"/>
      <c r="E26" s="262"/>
      <c r="F26" s="96"/>
      <c r="G26" s="96"/>
      <c r="H26" s="95"/>
      <c r="I26" s="95"/>
      <c r="J26" s="246"/>
      <c r="K26" s="244"/>
      <c r="L26" s="248"/>
      <c r="M26" s="278"/>
      <c r="N26" s="240"/>
      <c r="O26" s="95"/>
      <c r="P26" s="113"/>
      <c r="Q26" s="96"/>
    </row>
    <row r="27" spans="1:17" s="11" customFormat="1" ht="18.899999999999999" customHeight="1" x14ac:dyDescent="0.25">
      <c r="A27" s="249">
        <v>21</v>
      </c>
      <c r="B27" s="462" t="s">
        <v>111</v>
      </c>
      <c r="C27" s="94"/>
      <c r="D27" s="95"/>
      <c r="E27" s="262"/>
      <c r="F27" s="96"/>
      <c r="G27" s="96"/>
      <c r="H27" s="95"/>
      <c r="I27" s="95"/>
      <c r="J27" s="246"/>
      <c r="K27" s="244"/>
      <c r="L27" s="248"/>
      <c r="M27" s="278"/>
      <c r="N27" s="240"/>
      <c r="O27" s="95"/>
      <c r="P27" s="113"/>
      <c r="Q27" s="96"/>
    </row>
    <row r="28" spans="1:17" s="11" customFormat="1" ht="18.899999999999999" customHeight="1" x14ac:dyDescent="0.25">
      <c r="A28" s="249">
        <v>22</v>
      </c>
      <c r="B28" s="470" t="s">
        <v>166</v>
      </c>
      <c r="C28" s="94"/>
      <c r="D28" s="95"/>
      <c r="E28" s="443"/>
      <c r="F28" s="437"/>
      <c r="G28" s="273"/>
      <c r="H28" s="95"/>
      <c r="I28" s="95"/>
      <c r="J28" s="246"/>
      <c r="K28" s="244"/>
      <c r="L28" s="248"/>
      <c r="M28" s="278"/>
      <c r="N28" s="240"/>
      <c r="O28" s="95"/>
      <c r="P28" s="113"/>
      <c r="Q28" s="96"/>
    </row>
    <row r="29" spans="1:17" s="11" customFormat="1" ht="18.899999999999999" customHeight="1" x14ac:dyDescent="0.25">
      <c r="A29" s="249">
        <v>23</v>
      </c>
      <c r="B29" s="462" t="s">
        <v>107</v>
      </c>
      <c r="C29" s="94"/>
      <c r="D29" s="95"/>
      <c r="E29" s="444"/>
      <c r="F29" s="96"/>
      <c r="G29" s="96"/>
      <c r="H29" s="95"/>
      <c r="I29" s="95"/>
      <c r="J29" s="246"/>
      <c r="K29" s="244"/>
      <c r="L29" s="248"/>
      <c r="M29" s="278"/>
      <c r="N29" s="240"/>
      <c r="O29" s="95"/>
      <c r="P29" s="113"/>
      <c r="Q29" s="96"/>
    </row>
    <row r="30" spans="1:17" s="11" customFormat="1" ht="18.899999999999999" customHeight="1" x14ac:dyDescent="0.25">
      <c r="A30" s="249">
        <v>24</v>
      </c>
      <c r="B30" s="470" t="s">
        <v>167</v>
      </c>
      <c r="C30" s="94"/>
      <c r="D30" s="95"/>
      <c r="E30" s="262"/>
      <c r="F30" s="96"/>
      <c r="G30" s="96"/>
      <c r="H30" s="95"/>
      <c r="I30" s="95"/>
      <c r="J30" s="246"/>
      <c r="K30" s="244"/>
      <c r="L30" s="248"/>
      <c r="M30" s="278"/>
      <c r="N30" s="240"/>
      <c r="O30" s="95"/>
      <c r="P30" s="113"/>
      <c r="Q30" s="96"/>
    </row>
    <row r="31" spans="1:17" s="11" customFormat="1" ht="18.899999999999999" customHeight="1" x14ac:dyDescent="0.25">
      <c r="A31" s="249">
        <v>25</v>
      </c>
      <c r="B31" s="470" t="s">
        <v>168</v>
      </c>
      <c r="C31" s="94"/>
      <c r="D31" s="95"/>
      <c r="E31" s="262"/>
      <c r="F31" s="96"/>
      <c r="G31" s="96"/>
      <c r="H31" s="95"/>
      <c r="I31" s="95"/>
      <c r="J31" s="246"/>
      <c r="K31" s="244"/>
      <c r="L31" s="248"/>
      <c r="M31" s="278"/>
      <c r="N31" s="240"/>
      <c r="O31" s="95"/>
      <c r="P31" s="113"/>
      <c r="Q31" s="96"/>
    </row>
    <row r="32" spans="1:17" s="11" customFormat="1" ht="18.899999999999999" customHeight="1" x14ac:dyDescent="0.25">
      <c r="A32" s="249">
        <v>26</v>
      </c>
      <c r="B32" s="462" t="s">
        <v>107</v>
      </c>
      <c r="C32" s="94"/>
      <c r="D32" s="95"/>
      <c r="E32" s="434"/>
      <c r="F32" s="96"/>
      <c r="G32" s="96"/>
      <c r="H32" s="95"/>
      <c r="I32" s="95"/>
      <c r="J32" s="246"/>
      <c r="K32" s="244"/>
      <c r="L32" s="248"/>
      <c r="M32" s="278"/>
      <c r="N32" s="240"/>
      <c r="O32" s="95"/>
      <c r="P32" s="113"/>
      <c r="Q32" s="96"/>
    </row>
    <row r="33" spans="1:17" s="11" customFormat="1" ht="18.899999999999999" customHeight="1" x14ac:dyDescent="0.25">
      <c r="A33" s="249">
        <v>27</v>
      </c>
      <c r="B33" s="470" t="s">
        <v>169</v>
      </c>
      <c r="C33" s="94"/>
      <c r="D33" s="95"/>
      <c r="E33" s="262"/>
      <c r="F33" s="96"/>
      <c r="G33" s="96"/>
      <c r="H33" s="95"/>
      <c r="I33" s="95"/>
      <c r="J33" s="246"/>
      <c r="K33" s="244"/>
      <c r="L33" s="248"/>
      <c r="M33" s="278"/>
      <c r="N33" s="240"/>
      <c r="O33" s="95"/>
      <c r="P33" s="113"/>
      <c r="Q33" s="96"/>
    </row>
    <row r="34" spans="1:17" s="11" customFormat="1" ht="18.899999999999999" customHeight="1" x14ac:dyDescent="0.25">
      <c r="A34" s="249">
        <v>28</v>
      </c>
      <c r="B34" s="462" t="s">
        <v>107</v>
      </c>
      <c r="C34" s="94"/>
      <c r="D34" s="95"/>
      <c r="E34" s="262"/>
      <c r="F34" s="96"/>
      <c r="G34" s="96"/>
      <c r="H34" s="95"/>
      <c r="I34" s="95"/>
      <c r="J34" s="246"/>
      <c r="K34" s="244"/>
      <c r="L34" s="248"/>
      <c r="M34" s="278"/>
      <c r="N34" s="240"/>
      <c r="O34" s="95"/>
      <c r="P34" s="113"/>
      <c r="Q34" s="96"/>
    </row>
    <row r="35" spans="1:17" s="11" customFormat="1" ht="18.899999999999999" customHeight="1" x14ac:dyDescent="0.25">
      <c r="A35" s="249">
        <v>29</v>
      </c>
      <c r="B35" s="470" t="s">
        <v>170</v>
      </c>
      <c r="C35" s="94"/>
      <c r="D35" s="95"/>
      <c r="E35" s="262"/>
      <c r="F35" s="96"/>
      <c r="G35" s="96"/>
      <c r="H35" s="95"/>
      <c r="I35" s="95"/>
      <c r="J35" s="246"/>
      <c r="K35" s="244"/>
      <c r="L35" s="248"/>
      <c r="M35" s="278"/>
      <c r="N35" s="240"/>
      <c r="O35" s="95"/>
      <c r="P35" s="113"/>
      <c r="Q35" s="96"/>
    </row>
    <row r="36" spans="1:17" s="11" customFormat="1" ht="18.899999999999999" customHeight="1" x14ac:dyDescent="0.25">
      <c r="A36" s="249">
        <v>30</v>
      </c>
      <c r="B36" s="462" t="s">
        <v>107</v>
      </c>
      <c r="C36" s="94"/>
      <c r="D36" s="95"/>
      <c r="E36" s="262"/>
      <c r="F36" s="96"/>
      <c r="G36" s="96"/>
      <c r="H36" s="95"/>
      <c r="I36" s="95"/>
      <c r="J36" s="246"/>
      <c r="K36" s="244"/>
      <c r="L36" s="248"/>
      <c r="M36" s="278"/>
      <c r="N36" s="240"/>
      <c r="O36" s="95"/>
      <c r="P36" s="113"/>
      <c r="Q36" s="96"/>
    </row>
    <row r="37" spans="1:17" s="11" customFormat="1" ht="18.899999999999999" customHeight="1" x14ac:dyDescent="0.25">
      <c r="A37" s="249">
        <v>31</v>
      </c>
      <c r="B37" s="462" t="s">
        <v>107</v>
      </c>
      <c r="C37" s="94"/>
      <c r="D37" s="95"/>
      <c r="E37" s="262"/>
      <c r="F37" s="96"/>
      <c r="G37" s="96"/>
      <c r="H37" s="95"/>
      <c r="I37" s="95"/>
      <c r="J37" s="246"/>
      <c r="K37" s="244"/>
      <c r="L37" s="248"/>
      <c r="M37" s="278"/>
      <c r="N37" s="240"/>
      <c r="O37" s="95"/>
      <c r="P37" s="113"/>
      <c r="Q37" s="96"/>
    </row>
    <row r="38" spans="1:17" s="11" customFormat="1" ht="18.899999999999999" customHeight="1" x14ac:dyDescent="0.25">
      <c r="A38" s="249">
        <v>32</v>
      </c>
      <c r="B38" s="470" t="s">
        <v>171</v>
      </c>
      <c r="C38" s="94"/>
      <c r="D38" s="95"/>
      <c r="E38" s="262"/>
      <c r="F38" s="96"/>
      <c r="G38" s="96"/>
      <c r="H38" s="419"/>
      <c r="I38" s="279"/>
      <c r="J38" s="246"/>
      <c r="K38" s="244"/>
      <c r="L38" s="248"/>
      <c r="M38" s="278"/>
      <c r="N38" s="240"/>
      <c r="O38" s="96"/>
      <c r="P38" s="113"/>
      <c r="Q38" s="96"/>
    </row>
    <row r="39" spans="1:17" s="11" customFormat="1" ht="18.899999999999999" customHeight="1" x14ac:dyDescent="0.25">
      <c r="A39" s="249">
        <v>33</v>
      </c>
      <c r="B39" s="463"/>
      <c r="C39" s="94"/>
      <c r="D39" s="95"/>
      <c r="E39" s="262"/>
      <c r="F39" s="96"/>
      <c r="G39" s="96"/>
      <c r="H39" s="419"/>
      <c r="I39" s="279"/>
      <c r="J39" s="246"/>
      <c r="K39" s="244"/>
      <c r="L39" s="248"/>
      <c r="M39" s="278"/>
      <c r="N39" s="273"/>
      <c r="O39" s="96"/>
      <c r="P39" s="113"/>
      <c r="Q39" s="96"/>
    </row>
    <row r="40" spans="1:17" s="11" customFormat="1" ht="18.899999999999999" customHeight="1" x14ac:dyDescent="0.25">
      <c r="A40" s="249">
        <v>34</v>
      </c>
      <c r="B40" s="94"/>
      <c r="C40" s="94"/>
      <c r="D40" s="95"/>
      <c r="E40" s="262"/>
      <c r="F40" s="96"/>
      <c r="G40" s="96"/>
      <c r="H40" s="419"/>
      <c r="I40" s="279"/>
      <c r="J40" s="246" t="e">
        <f>IF(AND(Q40="",#REF!&gt;0,#REF!&lt;5),K40,)</f>
        <v>#REF!</v>
      </c>
      <c r="K40" s="244" t="str">
        <f>IF(D40="","ZZZ9",IF(AND(#REF!&gt;0,#REF!&lt;5),D40&amp;#REF!,D40&amp;"9"))</f>
        <v>ZZZ9</v>
      </c>
      <c r="L40" s="248">
        <f t="shared" ref="L40:L103" si="0">IF(Q40="",999,Q40)</f>
        <v>999</v>
      </c>
      <c r="M40" s="278">
        <f t="shared" ref="M40:M103" si="1">IF(P40=999,999,1)</f>
        <v>999</v>
      </c>
      <c r="N40" s="273"/>
      <c r="O40" s="96"/>
      <c r="P40" s="113">
        <f t="shared" ref="P40:P103" si="2">IF(N40="DA",1,IF(N40="WC",2,IF(N40="SE",3,IF(N40="Q",4,IF(N40="LL",5,999)))))</f>
        <v>999</v>
      </c>
      <c r="Q40" s="96"/>
    </row>
    <row r="41" spans="1:17" s="11" customFormat="1" ht="18.899999999999999" customHeight="1" x14ac:dyDescent="0.25">
      <c r="A41" s="249">
        <v>35</v>
      </c>
      <c r="B41" s="94"/>
      <c r="C41" s="94"/>
      <c r="D41" s="95"/>
      <c r="E41" s="262"/>
      <c r="F41" s="96"/>
      <c r="G41" s="96"/>
      <c r="H41" s="419"/>
      <c r="I41" s="279"/>
      <c r="J41" s="246" t="e">
        <f>IF(AND(Q41="",#REF!&gt;0,#REF!&lt;5),K41,)</f>
        <v>#REF!</v>
      </c>
      <c r="K41" s="244" t="str">
        <f>IF(D41="","ZZZ9",IF(AND(#REF!&gt;0,#REF!&lt;5),D41&amp;#REF!,D41&amp;"9"))</f>
        <v>ZZZ9</v>
      </c>
      <c r="L41" s="248">
        <f t="shared" si="0"/>
        <v>999</v>
      </c>
      <c r="M41" s="278">
        <f t="shared" si="1"/>
        <v>999</v>
      </c>
      <c r="N41" s="273"/>
      <c r="O41" s="96"/>
      <c r="P41" s="113">
        <f t="shared" si="2"/>
        <v>999</v>
      </c>
      <c r="Q41" s="96"/>
    </row>
    <row r="42" spans="1:17" s="11" customFormat="1" ht="18.899999999999999" customHeight="1" x14ac:dyDescent="0.25">
      <c r="A42" s="249">
        <v>36</v>
      </c>
      <c r="B42" s="94"/>
      <c r="C42" s="94"/>
      <c r="D42" s="95"/>
      <c r="E42" s="262"/>
      <c r="F42" s="96"/>
      <c r="G42" s="96"/>
      <c r="H42" s="419"/>
      <c r="I42" s="279"/>
      <c r="J42" s="246" t="e">
        <f>IF(AND(Q42="",#REF!&gt;0,#REF!&lt;5),K42,)</f>
        <v>#REF!</v>
      </c>
      <c r="K42" s="244" t="str">
        <f>IF(D42="","ZZZ9",IF(AND(#REF!&gt;0,#REF!&lt;5),D42&amp;#REF!,D42&amp;"9"))</f>
        <v>ZZZ9</v>
      </c>
      <c r="L42" s="248">
        <f t="shared" si="0"/>
        <v>999</v>
      </c>
      <c r="M42" s="278">
        <f t="shared" si="1"/>
        <v>999</v>
      </c>
      <c r="N42" s="273"/>
      <c r="O42" s="96"/>
      <c r="P42" s="113">
        <f t="shared" si="2"/>
        <v>999</v>
      </c>
      <c r="Q42" s="96"/>
    </row>
    <row r="43" spans="1:17" s="11" customFormat="1" ht="18.899999999999999" customHeight="1" x14ac:dyDescent="0.25">
      <c r="A43" s="249">
        <v>37</v>
      </c>
      <c r="B43" s="94"/>
      <c r="C43" s="94"/>
      <c r="D43" s="95"/>
      <c r="E43" s="262"/>
      <c r="F43" s="96"/>
      <c r="G43" s="96"/>
      <c r="H43" s="419"/>
      <c r="I43" s="279"/>
      <c r="J43" s="246" t="e">
        <f>IF(AND(Q43="",#REF!&gt;0,#REF!&lt;5),K43,)</f>
        <v>#REF!</v>
      </c>
      <c r="K43" s="244" t="str">
        <f>IF(D43="","ZZZ9",IF(AND(#REF!&gt;0,#REF!&lt;5),D43&amp;#REF!,D43&amp;"9"))</f>
        <v>ZZZ9</v>
      </c>
      <c r="L43" s="248">
        <f t="shared" si="0"/>
        <v>999</v>
      </c>
      <c r="M43" s="278">
        <f t="shared" si="1"/>
        <v>999</v>
      </c>
      <c r="N43" s="273"/>
      <c r="O43" s="96"/>
      <c r="P43" s="113">
        <f t="shared" si="2"/>
        <v>999</v>
      </c>
      <c r="Q43" s="96"/>
    </row>
    <row r="44" spans="1:17" s="11" customFormat="1" ht="18.899999999999999" customHeight="1" x14ac:dyDescent="0.25">
      <c r="A44" s="249">
        <v>38</v>
      </c>
      <c r="B44" s="94"/>
      <c r="C44" s="94"/>
      <c r="D44" s="95"/>
      <c r="E44" s="262"/>
      <c r="F44" s="96"/>
      <c r="G44" s="96"/>
      <c r="H44" s="419"/>
      <c r="I44" s="279"/>
      <c r="J44" s="246" t="e">
        <f>IF(AND(Q44="",#REF!&gt;0,#REF!&lt;5),K44,)</f>
        <v>#REF!</v>
      </c>
      <c r="K44" s="244" t="str">
        <f>IF(D44="","ZZZ9",IF(AND(#REF!&gt;0,#REF!&lt;5),D44&amp;#REF!,D44&amp;"9"))</f>
        <v>ZZZ9</v>
      </c>
      <c r="L44" s="248">
        <f t="shared" si="0"/>
        <v>999</v>
      </c>
      <c r="M44" s="278">
        <f t="shared" si="1"/>
        <v>999</v>
      </c>
      <c r="N44" s="273"/>
      <c r="O44" s="96"/>
      <c r="P44" s="113">
        <f t="shared" si="2"/>
        <v>999</v>
      </c>
      <c r="Q44" s="96"/>
    </row>
    <row r="45" spans="1:17" s="11" customFormat="1" ht="18.899999999999999" customHeight="1" x14ac:dyDescent="0.25">
      <c r="A45" s="249">
        <v>39</v>
      </c>
      <c r="B45" s="94"/>
      <c r="C45" s="94"/>
      <c r="D45" s="95"/>
      <c r="E45" s="262"/>
      <c r="F45" s="96"/>
      <c r="G45" s="96"/>
      <c r="H45" s="419"/>
      <c r="I45" s="279"/>
      <c r="J45" s="246" t="e">
        <f>IF(AND(Q45="",#REF!&gt;0,#REF!&lt;5),K45,)</f>
        <v>#REF!</v>
      </c>
      <c r="K45" s="244" t="str">
        <f>IF(D45="","ZZZ9",IF(AND(#REF!&gt;0,#REF!&lt;5),D45&amp;#REF!,D45&amp;"9"))</f>
        <v>ZZZ9</v>
      </c>
      <c r="L45" s="248">
        <f t="shared" si="0"/>
        <v>999</v>
      </c>
      <c r="M45" s="278">
        <f t="shared" si="1"/>
        <v>999</v>
      </c>
      <c r="N45" s="273"/>
      <c r="O45" s="96"/>
      <c r="P45" s="113">
        <f t="shared" si="2"/>
        <v>999</v>
      </c>
      <c r="Q45" s="96"/>
    </row>
    <row r="46" spans="1:17" s="11" customFormat="1" ht="18.899999999999999" customHeight="1" x14ac:dyDescent="0.25">
      <c r="A46" s="249">
        <v>40</v>
      </c>
      <c r="B46" s="94"/>
      <c r="C46" s="94"/>
      <c r="D46" s="95"/>
      <c r="E46" s="262"/>
      <c r="F46" s="96"/>
      <c r="G46" s="96"/>
      <c r="H46" s="419"/>
      <c r="I46" s="279"/>
      <c r="J46" s="246" t="e">
        <f>IF(AND(Q46="",#REF!&gt;0,#REF!&lt;5),K46,)</f>
        <v>#REF!</v>
      </c>
      <c r="K46" s="244" t="str">
        <f>IF(D46="","ZZZ9",IF(AND(#REF!&gt;0,#REF!&lt;5),D46&amp;#REF!,D46&amp;"9"))</f>
        <v>ZZZ9</v>
      </c>
      <c r="L46" s="248">
        <f t="shared" si="0"/>
        <v>999</v>
      </c>
      <c r="M46" s="278">
        <f t="shared" si="1"/>
        <v>999</v>
      </c>
      <c r="N46" s="273"/>
      <c r="O46" s="96"/>
      <c r="P46" s="113">
        <f t="shared" si="2"/>
        <v>999</v>
      </c>
      <c r="Q46" s="96"/>
    </row>
    <row r="47" spans="1:17" s="11" customFormat="1" ht="18.899999999999999" customHeight="1" x14ac:dyDescent="0.25">
      <c r="A47" s="249">
        <v>41</v>
      </c>
      <c r="B47" s="94"/>
      <c r="C47" s="94"/>
      <c r="D47" s="95"/>
      <c r="E47" s="262"/>
      <c r="F47" s="96"/>
      <c r="G47" s="96"/>
      <c r="H47" s="419"/>
      <c r="I47" s="279"/>
      <c r="J47" s="246" t="e">
        <f>IF(AND(Q47="",#REF!&gt;0,#REF!&lt;5),K47,)</f>
        <v>#REF!</v>
      </c>
      <c r="K47" s="244" t="str">
        <f>IF(D47="","ZZZ9",IF(AND(#REF!&gt;0,#REF!&lt;5),D47&amp;#REF!,D47&amp;"9"))</f>
        <v>ZZZ9</v>
      </c>
      <c r="L47" s="248">
        <f t="shared" si="0"/>
        <v>999</v>
      </c>
      <c r="M47" s="278">
        <f t="shared" si="1"/>
        <v>999</v>
      </c>
      <c r="N47" s="273"/>
      <c r="O47" s="96"/>
      <c r="P47" s="113">
        <f t="shared" si="2"/>
        <v>999</v>
      </c>
      <c r="Q47" s="96"/>
    </row>
    <row r="48" spans="1:17" s="11" customFormat="1" ht="18.899999999999999" customHeight="1" x14ac:dyDescent="0.25">
      <c r="A48" s="249">
        <v>42</v>
      </c>
      <c r="B48" s="94"/>
      <c r="C48" s="94"/>
      <c r="D48" s="95"/>
      <c r="E48" s="262"/>
      <c r="F48" s="96"/>
      <c r="G48" s="96"/>
      <c r="H48" s="419"/>
      <c r="I48" s="279"/>
      <c r="J48" s="246" t="e">
        <f>IF(AND(Q48="",#REF!&gt;0,#REF!&lt;5),K48,)</f>
        <v>#REF!</v>
      </c>
      <c r="K48" s="244" t="str">
        <f>IF(D48="","ZZZ9",IF(AND(#REF!&gt;0,#REF!&lt;5),D48&amp;#REF!,D48&amp;"9"))</f>
        <v>ZZZ9</v>
      </c>
      <c r="L48" s="248">
        <f t="shared" si="0"/>
        <v>999</v>
      </c>
      <c r="M48" s="278">
        <f t="shared" si="1"/>
        <v>999</v>
      </c>
      <c r="N48" s="273"/>
      <c r="O48" s="96"/>
      <c r="P48" s="113">
        <f t="shared" si="2"/>
        <v>999</v>
      </c>
      <c r="Q48" s="96"/>
    </row>
    <row r="49" spans="1:17" s="11" customFormat="1" ht="18.899999999999999" customHeight="1" x14ac:dyDescent="0.25">
      <c r="A49" s="249">
        <v>43</v>
      </c>
      <c r="B49" s="94"/>
      <c r="C49" s="94"/>
      <c r="D49" s="95"/>
      <c r="E49" s="262"/>
      <c r="F49" s="96"/>
      <c r="G49" s="96"/>
      <c r="H49" s="419"/>
      <c r="I49" s="279"/>
      <c r="J49" s="246" t="e">
        <f>IF(AND(Q49="",#REF!&gt;0,#REF!&lt;5),K49,)</f>
        <v>#REF!</v>
      </c>
      <c r="K49" s="244" t="str">
        <f>IF(D49="","ZZZ9",IF(AND(#REF!&gt;0,#REF!&lt;5),D49&amp;#REF!,D49&amp;"9"))</f>
        <v>ZZZ9</v>
      </c>
      <c r="L49" s="248">
        <f t="shared" si="0"/>
        <v>999</v>
      </c>
      <c r="M49" s="278">
        <f t="shared" si="1"/>
        <v>999</v>
      </c>
      <c r="N49" s="273"/>
      <c r="O49" s="96"/>
      <c r="P49" s="113">
        <f t="shared" si="2"/>
        <v>999</v>
      </c>
      <c r="Q49" s="96"/>
    </row>
    <row r="50" spans="1:17" s="11" customFormat="1" ht="18.899999999999999" customHeight="1" x14ac:dyDescent="0.25">
      <c r="A50" s="249">
        <v>44</v>
      </c>
      <c r="B50" s="94"/>
      <c r="C50" s="94"/>
      <c r="D50" s="95"/>
      <c r="E50" s="262"/>
      <c r="F50" s="96"/>
      <c r="G50" s="96"/>
      <c r="H50" s="419"/>
      <c r="I50" s="279"/>
      <c r="J50" s="246" t="e">
        <f>IF(AND(Q50="",#REF!&gt;0,#REF!&lt;5),K50,)</f>
        <v>#REF!</v>
      </c>
      <c r="K50" s="244" t="str">
        <f>IF(D50="","ZZZ9",IF(AND(#REF!&gt;0,#REF!&lt;5),D50&amp;#REF!,D50&amp;"9"))</f>
        <v>ZZZ9</v>
      </c>
      <c r="L50" s="248">
        <f t="shared" si="0"/>
        <v>999</v>
      </c>
      <c r="M50" s="278">
        <f t="shared" si="1"/>
        <v>999</v>
      </c>
      <c r="N50" s="273"/>
      <c r="O50" s="96"/>
      <c r="P50" s="113">
        <f t="shared" si="2"/>
        <v>999</v>
      </c>
      <c r="Q50" s="96"/>
    </row>
    <row r="51" spans="1:17" s="11" customFormat="1" ht="18.899999999999999" customHeight="1" x14ac:dyDescent="0.25">
      <c r="A51" s="249">
        <v>45</v>
      </c>
      <c r="B51" s="94"/>
      <c r="C51" s="94"/>
      <c r="D51" s="95"/>
      <c r="E51" s="262"/>
      <c r="F51" s="96"/>
      <c r="G51" s="96"/>
      <c r="H51" s="419"/>
      <c r="I51" s="279"/>
      <c r="J51" s="246" t="e">
        <f>IF(AND(Q51="",#REF!&gt;0,#REF!&lt;5),K51,)</f>
        <v>#REF!</v>
      </c>
      <c r="K51" s="244" t="str">
        <f>IF(D51="","ZZZ9",IF(AND(#REF!&gt;0,#REF!&lt;5),D51&amp;#REF!,D51&amp;"9"))</f>
        <v>ZZZ9</v>
      </c>
      <c r="L51" s="248">
        <f t="shared" si="0"/>
        <v>999</v>
      </c>
      <c r="M51" s="278">
        <f t="shared" si="1"/>
        <v>999</v>
      </c>
      <c r="N51" s="273"/>
      <c r="O51" s="96"/>
      <c r="P51" s="113">
        <f t="shared" si="2"/>
        <v>999</v>
      </c>
      <c r="Q51" s="96"/>
    </row>
    <row r="52" spans="1:17" s="11" customFormat="1" ht="18.899999999999999" customHeight="1" x14ac:dyDescent="0.25">
      <c r="A52" s="249">
        <v>46</v>
      </c>
      <c r="B52" s="94"/>
      <c r="C52" s="94"/>
      <c r="D52" s="95"/>
      <c r="E52" s="262"/>
      <c r="F52" s="96"/>
      <c r="G52" s="96"/>
      <c r="H52" s="419"/>
      <c r="I52" s="279"/>
      <c r="J52" s="246" t="e">
        <f>IF(AND(Q52="",#REF!&gt;0,#REF!&lt;5),K52,)</f>
        <v>#REF!</v>
      </c>
      <c r="K52" s="244" t="str">
        <f>IF(D52="","ZZZ9",IF(AND(#REF!&gt;0,#REF!&lt;5),D52&amp;#REF!,D52&amp;"9"))</f>
        <v>ZZZ9</v>
      </c>
      <c r="L52" s="248">
        <f t="shared" si="0"/>
        <v>999</v>
      </c>
      <c r="M52" s="278">
        <f t="shared" si="1"/>
        <v>999</v>
      </c>
      <c r="N52" s="273"/>
      <c r="O52" s="96"/>
      <c r="P52" s="113">
        <f t="shared" si="2"/>
        <v>999</v>
      </c>
      <c r="Q52" s="96"/>
    </row>
    <row r="53" spans="1:17" s="11" customFormat="1" ht="18.899999999999999" customHeight="1" x14ac:dyDescent="0.25">
      <c r="A53" s="249">
        <v>47</v>
      </c>
      <c r="B53" s="94"/>
      <c r="C53" s="94"/>
      <c r="D53" s="95"/>
      <c r="E53" s="262"/>
      <c r="F53" s="96"/>
      <c r="G53" s="96"/>
      <c r="H53" s="419"/>
      <c r="I53" s="279"/>
      <c r="J53" s="246" t="e">
        <f>IF(AND(Q53="",#REF!&gt;0,#REF!&lt;5),K53,)</f>
        <v>#REF!</v>
      </c>
      <c r="K53" s="244" t="str">
        <f>IF(D53="","ZZZ9",IF(AND(#REF!&gt;0,#REF!&lt;5),D53&amp;#REF!,D53&amp;"9"))</f>
        <v>ZZZ9</v>
      </c>
      <c r="L53" s="248">
        <f t="shared" si="0"/>
        <v>999</v>
      </c>
      <c r="M53" s="278">
        <f t="shared" si="1"/>
        <v>999</v>
      </c>
      <c r="N53" s="273"/>
      <c r="O53" s="96"/>
      <c r="P53" s="113">
        <f t="shared" si="2"/>
        <v>999</v>
      </c>
      <c r="Q53" s="96"/>
    </row>
    <row r="54" spans="1:17" s="11" customFormat="1" ht="18.899999999999999" customHeight="1" x14ac:dyDescent="0.25">
      <c r="A54" s="249">
        <v>48</v>
      </c>
      <c r="B54" s="94"/>
      <c r="C54" s="94"/>
      <c r="D54" s="95"/>
      <c r="E54" s="262"/>
      <c r="F54" s="96"/>
      <c r="G54" s="96"/>
      <c r="H54" s="419"/>
      <c r="I54" s="279"/>
      <c r="J54" s="246" t="e">
        <f>IF(AND(Q54="",#REF!&gt;0,#REF!&lt;5),K54,)</f>
        <v>#REF!</v>
      </c>
      <c r="K54" s="244" t="str">
        <f>IF(D54="","ZZZ9",IF(AND(#REF!&gt;0,#REF!&lt;5),D54&amp;#REF!,D54&amp;"9"))</f>
        <v>ZZZ9</v>
      </c>
      <c r="L54" s="248">
        <f t="shared" si="0"/>
        <v>999</v>
      </c>
      <c r="M54" s="278">
        <f t="shared" si="1"/>
        <v>999</v>
      </c>
      <c r="N54" s="273"/>
      <c r="O54" s="96"/>
      <c r="P54" s="113">
        <f t="shared" si="2"/>
        <v>999</v>
      </c>
      <c r="Q54" s="96"/>
    </row>
    <row r="55" spans="1:17" s="11" customFormat="1" ht="18.899999999999999" customHeight="1" x14ac:dyDescent="0.25">
      <c r="A55" s="249">
        <v>49</v>
      </c>
      <c r="B55" s="94"/>
      <c r="C55" s="94"/>
      <c r="D55" s="95"/>
      <c r="E55" s="262"/>
      <c r="F55" s="96"/>
      <c r="G55" s="96"/>
      <c r="H55" s="419"/>
      <c r="I55" s="279"/>
      <c r="J55" s="246" t="e">
        <f>IF(AND(Q55="",#REF!&gt;0,#REF!&lt;5),K55,)</f>
        <v>#REF!</v>
      </c>
      <c r="K55" s="244" t="str">
        <f>IF(D55="","ZZZ9",IF(AND(#REF!&gt;0,#REF!&lt;5),D55&amp;#REF!,D55&amp;"9"))</f>
        <v>ZZZ9</v>
      </c>
      <c r="L55" s="248">
        <f t="shared" si="0"/>
        <v>999</v>
      </c>
      <c r="M55" s="278">
        <f t="shared" si="1"/>
        <v>999</v>
      </c>
      <c r="N55" s="273"/>
      <c r="O55" s="96"/>
      <c r="P55" s="113">
        <f t="shared" si="2"/>
        <v>999</v>
      </c>
      <c r="Q55" s="96"/>
    </row>
    <row r="56" spans="1:17" s="11" customFormat="1" ht="18.899999999999999" customHeight="1" x14ac:dyDescent="0.25">
      <c r="A56" s="249">
        <v>50</v>
      </c>
      <c r="B56" s="94"/>
      <c r="C56" s="94"/>
      <c r="D56" s="95"/>
      <c r="E56" s="262"/>
      <c r="F56" s="96"/>
      <c r="G56" s="96"/>
      <c r="H56" s="419"/>
      <c r="I56" s="279"/>
      <c r="J56" s="246" t="e">
        <f>IF(AND(Q56="",#REF!&gt;0,#REF!&lt;5),K56,)</f>
        <v>#REF!</v>
      </c>
      <c r="K56" s="244" t="str">
        <f>IF(D56="","ZZZ9",IF(AND(#REF!&gt;0,#REF!&lt;5),D56&amp;#REF!,D56&amp;"9"))</f>
        <v>ZZZ9</v>
      </c>
      <c r="L56" s="248">
        <f t="shared" si="0"/>
        <v>999</v>
      </c>
      <c r="M56" s="278">
        <f t="shared" si="1"/>
        <v>999</v>
      </c>
      <c r="N56" s="273"/>
      <c r="O56" s="96"/>
      <c r="P56" s="113">
        <f t="shared" si="2"/>
        <v>999</v>
      </c>
      <c r="Q56" s="96"/>
    </row>
    <row r="57" spans="1:17" s="11" customFormat="1" ht="18.899999999999999" customHeight="1" x14ac:dyDescent="0.25">
      <c r="A57" s="249">
        <v>51</v>
      </c>
      <c r="B57" s="94"/>
      <c r="C57" s="94"/>
      <c r="D57" s="95"/>
      <c r="E57" s="262"/>
      <c r="F57" s="96"/>
      <c r="G57" s="96"/>
      <c r="H57" s="419"/>
      <c r="I57" s="279"/>
      <c r="J57" s="246" t="e">
        <f>IF(AND(Q57="",#REF!&gt;0,#REF!&lt;5),K57,)</f>
        <v>#REF!</v>
      </c>
      <c r="K57" s="244" t="str">
        <f>IF(D57="","ZZZ9",IF(AND(#REF!&gt;0,#REF!&lt;5),D57&amp;#REF!,D57&amp;"9"))</f>
        <v>ZZZ9</v>
      </c>
      <c r="L57" s="248">
        <f t="shared" si="0"/>
        <v>999</v>
      </c>
      <c r="M57" s="278">
        <f t="shared" si="1"/>
        <v>999</v>
      </c>
      <c r="N57" s="273"/>
      <c r="O57" s="96"/>
      <c r="P57" s="113">
        <f t="shared" si="2"/>
        <v>999</v>
      </c>
      <c r="Q57" s="96"/>
    </row>
    <row r="58" spans="1:17" s="11" customFormat="1" ht="18.899999999999999" customHeight="1" x14ac:dyDescent="0.25">
      <c r="A58" s="249">
        <v>52</v>
      </c>
      <c r="B58" s="94"/>
      <c r="C58" s="94"/>
      <c r="D58" s="95"/>
      <c r="E58" s="262"/>
      <c r="F58" s="96"/>
      <c r="G58" s="96"/>
      <c r="H58" s="419"/>
      <c r="I58" s="279"/>
      <c r="J58" s="246" t="e">
        <f>IF(AND(Q58="",#REF!&gt;0,#REF!&lt;5),K58,)</f>
        <v>#REF!</v>
      </c>
      <c r="K58" s="244" t="str">
        <f>IF(D58="","ZZZ9",IF(AND(#REF!&gt;0,#REF!&lt;5),D58&amp;#REF!,D58&amp;"9"))</f>
        <v>ZZZ9</v>
      </c>
      <c r="L58" s="248">
        <f t="shared" si="0"/>
        <v>999</v>
      </c>
      <c r="M58" s="278">
        <f t="shared" si="1"/>
        <v>999</v>
      </c>
      <c r="N58" s="273"/>
      <c r="O58" s="96"/>
      <c r="P58" s="113">
        <f t="shared" si="2"/>
        <v>999</v>
      </c>
      <c r="Q58" s="96"/>
    </row>
    <row r="59" spans="1:17" s="11" customFormat="1" ht="18.899999999999999" customHeight="1" x14ac:dyDescent="0.25">
      <c r="A59" s="249">
        <v>53</v>
      </c>
      <c r="B59" s="94"/>
      <c r="C59" s="94"/>
      <c r="D59" s="95"/>
      <c r="E59" s="262"/>
      <c r="F59" s="96"/>
      <c r="G59" s="96"/>
      <c r="H59" s="419"/>
      <c r="I59" s="279"/>
      <c r="J59" s="246" t="e">
        <f>IF(AND(Q59="",#REF!&gt;0,#REF!&lt;5),K59,)</f>
        <v>#REF!</v>
      </c>
      <c r="K59" s="244" t="str">
        <f>IF(D59="","ZZZ9",IF(AND(#REF!&gt;0,#REF!&lt;5),D59&amp;#REF!,D59&amp;"9"))</f>
        <v>ZZZ9</v>
      </c>
      <c r="L59" s="248">
        <f t="shared" si="0"/>
        <v>999</v>
      </c>
      <c r="M59" s="278">
        <f t="shared" si="1"/>
        <v>999</v>
      </c>
      <c r="N59" s="273"/>
      <c r="O59" s="96"/>
      <c r="P59" s="113">
        <f t="shared" si="2"/>
        <v>999</v>
      </c>
      <c r="Q59" s="96"/>
    </row>
    <row r="60" spans="1:17" s="11" customFormat="1" ht="18.899999999999999" customHeight="1" x14ac:dyDescent="0.25">
      <c r="A60" s="249">
        <v>54</v>
      </c>
      <c r="B60" s="94"/>
      <c r="C60" s="94"/>
      <c r="D60" s="95"/>
      <c r="E60" s="262"/>
      <c r="F60" s="96"/>
      <c r="G60" s="96"/>
      <c r="H60" s="419"/>
      <c r="I60" s="279"/>
      <c r="J60" s="246" t="e">
        <f>IF(AND(Q60="",#REF!&gt;0,#REF!&lt;5),K60,)</f>
        <v>#REF!</v>
      </c>
      <c r="K60" s="244" t="str">
        <f>IF(D60="","ZZZ9",IF(AND(#REF!&gt;0,#REF!&lt;5),D60&amp;#REF!,D60&amp;"9"))</f>
        <v>ZZZ9</v>
      </c>
      <c r="L60" s="248">
        <f t="shared" si="0"/>
        <v>999</v>
      </c>
      <c r="M60" s="278">
        <f t="shared" si="1"/>
        <v>999</v>
      </c>
      <c r="N60" s="273"/>
      <c r="O60" s="96"/>
      <c r="P60" s="113">
        <f t="shared" si="2"/>
        <v>999</v>
      </c>
      <c r="Q60" s="96"/>
    </row>
    <row r="61" spans="1:17" s="11" customFormat="1" ht="18.899999999999999" customHeight="1" x14ac:dyDescent="0.25">
      <c r="A61" s="249">
        <v>55</v>
      </c>
      <c r="B61" s="94"/>
      <c r="C61" s="94"/>
      <c r="D61" s="95"/>
      <c r="E61" s="262"/>
      <c r="F61" s="96"/>
      <c r="G61" s="96"/>
      <c r="H61" s="419"/>
      <c r="I61" s="279"/>
      <c r="J61" s="246" t="e">
        <f>IF(AND(Q61="",#REF!&gt;0,#REF!&lt;5),K61,)</f>
        <v>#REF!</v>
      </c>
      <c r="K61" s="244" t="str">
        <f>IF(D61="","ZZZ9",IF(AND(#REF!&gt;0,#REF!&lt;5),D61&amp;#REF!,D61&amp;"9"))</f>
        <v>ZZZ9</v>
      </c>
      <c r="L61" s="248">
        <f t="shared" si="0"/>
        <v>999</v>
      </c>
      <c r="M61" s="278">
        <f t="shared" si="1"/>
        <v>999</v>
      </c>
      <c r="N61" s="273"/>
      <c r="O61" s="96"/>
      <c r="P61" s="113">
        <f t="shared" si="2"/>
        <v>999</v>
      </c>
      <c r="Q61" s="96"/>
    </row>
    <row r="62" spans="1:17" s="11" customFormat="1" ht="18.899999999999999" customHeight="1" x14ac:dyDescent="0.25">
      <c r="A62" s="249">
        <v>56</v>
      </c>
      <c r="B62" s="94"/>
      <c r="C62" s="94"/>
      <c r="D62" s="95"/>
      <c r="E62" s="262"/>
      <c r="F62" s="96"/>
      <c r="G62" s="96"/>
      <c r="H62" s="419"/>
      <c r="I62" s="279"/>
      <c r="J62" s="246" t="e">
        <f>IF(AND(Q62="",#REF!&gt;0,#REF!&lt;5),K62,)</f>
        <v>#REF!</v>
      </c>
      <c r="K62" s="244" t="str">
        <f>IF(D62="","ZZZ9",IF(AND(#REF!&gt;0,#REF!&lt;5),D62&amp;#REF!,D62&amp;"9"))</f>
        <v>ZZZ9</v>
      </c>
      <c r="L62" s="248">
        <f t="shared" si="0"/>
        <v>999</v>
      </c>
      <c r="M62" s="278">
        <f t="shared" si="1"/>
        <v>999</v>
      </c>
      <c r="N62" s="273"/>
      <c r="O62" s="96"/>
      <c r="P62" s="113">
        <f t="shared" si="2"/>
        <v>999</v>
      </c>
      <c r="Q62" s="96"/>
    </row>
    <row r="63" spans="1:17" s="11" customFormat="1" ht="18.899999999999999" customHeight="1" x14ac:dyDescent="0.25">
      <c r="A63" s="249">
        <v>57</v>
      </c>
      <c r="B63" s="94"/>
      <c r="C63" s="94"/>
      <c r="D63" s="95"/>
      <c r="E63" s="262"/>
      <c r="F63" s="96"/>
      <c r="G63" s="96"/>
      <c r="H63" s="419"/>
      <c r="I63" s="279"/>
      <c r="J63" s="246" t="e">
        <f>IF(AND(Q63="",#REF!&gt;0,#REF!&lt;5),K63,)</f>
        <v>#REF!</v>
      </c>
      <c r="K63" s="244" t="str">
        <f>IF(D63="","ZZZ9",IF(AND(#REF!&gt;0,#REF!&lt;5),D63&amp;#REF!,D63&amp;"9"))</f>
        <v>ZZZ9</v>
      </c>
      <c r="L63" s="248">
        <f t="shared" si="0"/>
        <v>999</v>
      </c>
      <c r="M63" s="278">
        <f t="shared" si="1"/>
        <v>999</v>
      </c>
      <c r="N63" s="273"/>
      <c r="O63" s="96"/>
      <c r="P63" s="113">
        <f t="shared" si="2"/>
        <v>999</v>
      </c>
      <c r="Q63" s="96"/>
    </row>
    <row r="64" spans="1:17" s="11" customFormat="1" ht="18.899999999999999" customHeight="1" x14ac:dyDescent="0.25">
      <c r="A64" s="249">
        <v>58</v>
      </c>
      <c r="B64" s="94"/>
      <c r="C64" s="94"/>
      <c r="D64" s="95"/>
      <c r="E64" s="262"/>
      <c r="F64" s="96"/>
      <c r="G64" s="96"/>
      <c r="H64" s="419"/>
      <c r="I64" s="279"/>
      <c r="J64" s="246" t="e">
        <f>IF(AND(Q64="",#REF!&gt;0,#REF!&lt;5),K64,)</f>
        <v>#REF!</v>
      </c>
      <c r="K64" s="244" t="str">
        <f>IF(D64="","ZZZ9",IF(AND(#REF!&gt;0,#REF!&lt;5),D64&amp;#REF!,D64&amp;"9"))</f>
        <v>ZZZ9</v>
      </c>
      <c r="L64" s="248">
        <f t="shared" si="0"/>
        <v>999</v>
      </c>
      <c r="M64" s="278">
        <f t="shared" si="1"/>
        <v>999</v>
      </c>
      <c r="N64" s="273"/>
      <c r="O64" s="96"/>
      <c r="P64" s="113">
        <f t="shared" si="2"/>
        <v>999</v>
      </c>
      <c r="Q64" s="96"/>
    </row>
    <row r="65" spans="1:17" s="11" customFormat="1" ht="18.899999999999999" customHeight="1" x14ac:dyDescent="0.25">
      <c r="A65" s="249">
        <v>59</v>
      </c>
      <c r="B65" s="94"/>
      <c r="C65" s="94"/>
      <c r="D65" s="95"/>
      <c r="E65" s="262"/>
      <c r="F65" s="96"/>
      <c r="G65" s="96"/>
      <c r="H65" s="419"/>
      <c r="I65" s="279"/>
      <c r="J65" s="246" t="e">
        <f>IF(AND(Q65="",#REF!&gt;0,#REF!&lt;5),K65,)</f>
        <v>#REF!</v>
      </c>
      <c r="K65" s="244" t="str">
        <f>IF(D65="","ZZZ9",IF(AND(#REF!&gt;0,#REF!&lt;5),D65&amp;#REF!,D65&amp;"9"))</f>
        <v>ZZZ9</v>
      </c>
      <c r="L65" s="248">
        <f t="shared" si="0"/>
        <v>999</v>
      </c>
      <c r="M65" s="278">
        <f t="shared" si="1"/>
        <v>999</v>
      </c>
      <c r="N65" s="273"/>
      <c r="O65" s="96"/>
      <c r="P65" s="113">
        <f t="shared" si="2"/>
        <v>999</v>
      </c>
      <c r="Q65" s="96"/>
    </row>
    <row r="66" spans="1:17" s="11" customFormat="1" ht="18.899999999999999" customHeight="1" x14ac:dyDescent="0.25">
      <c r="A66" s="249">
        <v>60</v>
      </c>
      <c r="B66" s="94"/>
      <c r="C66" s="94"/>
      <c r="D66" s="95"/>
      <c r="E66" s="262"/>
      <c r="F66" s="96"/>
      <c r="G66" s="96"/>
      <c r="H66" s="419"/>
      <c r="I66" s="279"/>
      <c r="J66" s="246" t="e">
        <f>IF(AND(Q66="",#REF!&gt;0,#REF!&lt;5),K66,)</f>
        <v>#REF!</v>
      </c>
      <c r="K66" s="244" t="str">
        <f>IF(D66="","ZZZ9",IF(AND(#REF!&gt;0,#REF!&lt;5),D66&amp;#REF!,D66&amp;"9"))</f>
        <v>ZZZ9</v>
      </c>
      <c r="L66" s="248">
        <f t="shared" si="0"/>
        <v>999</v>
      </c>
      <c r="M66" s="278">
        <f t="shared" si="1"/>
        <v>999</v>
      </c>
      <c r="N66" s="273"/>
      <c r="O66" s="96"/>
      <c r="P66" s="113">
        <f t="shared" si="2"/>
        <v>999</v>
      </c>
      <c r="Q66" s="96"/>
    </row>
    <row r="67" spans="1:17" s="11" customFormat="1" ht="18.899999999999999" customHeight="1" x14ac:dyDescent="0.25">
      <c r="A67" s="249">
        <v>61</v>
      </c>
      <c r="B67" s="94"/>
      <c r="C67" s="94"/>
      <c r="D67" s="95"/>
      <c r="E67" s="262"/>
      <c r="F67" s="96"/>
      <c r="G67" s="96"/>
      <c r="H67" s="419"/>
      <c r="I67" s="279"/>
      <c r="J67" s="246" t="e">
        <f>IF(AND(Q67="",#REF!&gt;0,#REF!&lt;5),K67,)</f>
        <v>#REF!</v>
      </c>
      <c r="K67" s="244" t="str">
        <f>IF(D67="","ZZZ9",IF(AND(#REF!&gt;0,#REF!&lt;5),D67&amp;#REF!,D67&amp;"9"))</f>
        <v>ZZZ9</v>
      </c>
      <c r="L67" s="248">
        <f t="shared" si="0"/>
        <v>999</v>
      </c>
      <c r="M67" s="278">
        <f t="shared" si="1"/>
        <v>999</v>
      </c>
      <c r="N67" s="273"/>
      <c r="O67" s="96"/>
      <c r="P67" s="113">
        <f t="shared" si="2"/>
        <v>999</v>
      </c>
      <c r="Q67" s="96"/>
    </row>
    <row r="68" spans="1:17" s="11" customFormat="1" ht="18.899999999999999" customHeight="1" x14ac:dyDescent="0.25">
      <c r="A68" s="249">
        <v>62</v>
      </c>
      <c r="B68" s="94"/>
      <c r="C68" s="94"/>
      <c r="D68" s="95"/>
      <c r="E68" s="262"/>
      <c r="F68" s="96"/>
      <c r="G68" s="96"/>
      <c r="H68" s="419"/>
      <c r="I68" s="279"/>
      <c r="J68" s="246" t="e">
        <f>IF(AND(Q68="",#REF!&gt;0,#REF!&lt;5),K68,)</f>
        <v>#REF!</v>
      </c>
      <c r="K68" s="244" t="str">
        <f>IF(D68="","ZZZ9",IF(AND(#REF!&gt;0,#REF!&lt;5),D68&amp;#REF!,D68&amp;"9"))</f>
        <v>ZZZ9</v>
      </c>
      <c r="L68" s="248">
        <f t="shared" si="0"/>
        <v>999</v>
      </c>
      <c r="M68" s="278">
        <f t="shared" si="1"/>
        <v>999</v>
      </c>
      <c r="N68" s="273"/>
      <c r="O68" s="96"/>
      <c r="P68" s="113">
        <f t="shared" si="2"/>
        <v>999</v>
      </c>
      <c r="Q68" s="96"/>
    </row>
    <row r="69" spans="1:17" s="11" customFormat="1" ht="18.899999999999999" customHeight="1" x14ac:dyDescent="0.25">
      <c r="A69" s="249">
        <v>63</v>
      </c>
      <c r="B69" s="94"/>
      <c r="C69" s="94"/>
      <c r="D69" s="95"/>
      <c r="E69" s="262"/>
      <c r="F69" s="96"/>
      <c r="G69" s="96"/>
      <c r="H69" s="419"/>
      <c r="I69" s="279"/>
      <c r="J69" s="246" t="e">
        <f>IF(AND(Q69="",#REF!&gt;0,#REF!&lt;5),K69,)</f>
        <v>#REF!</v>
      </c>
      <c r="K69" s="244" t="str">
        <f>IF(D69="","ZZZ9",IF(AND(#REF!&gt;0,#REF!&lt;5),D69&amp;#REF!,D69&amp;"9"))</f>
        <v>ZZZ9</v>
      </c>
      <c r="L69" s="248">
        <f t="shared" si="0"/>
        <v>999</v>
      </c>
      <c r="M69" s="278">
        <f t="shared" si="1"/>
        <v>999</v>
      </c>
      <c r="N69" s="273"/>
      <c r="O69" s="96"/>
      <c r="P69" s="113">
        <f t="shared" si="2"/>
        <v>999</v>
      </c>
      <c r="Q69" s="96"/>
    </row>
    <row r="70" spans="1:17" s="11" customFormat="1" ht="18.899999999999999" customHeight="1" x14ac:dyDescent="0.25">
      <c r="A70" s="249">
        <v>64</v>
      </c>
      <c r="B70" s="94"/>
      <c r="C70" s="94"/>
      <c r="D70" s="95"/>
      <c r="E70" s="262"/>
      <c r="F70" s="96"/>
      <c r="G70" s="96"/>
      <c r="H70" s="419"/>
      <c r="I70" s="279"/>
      <c r="J70" s="246" t="e">
        <f>IF(AND(Q70="",#REF!&gt;0,#REF!&lt;5),K70,)</f>
        <v>#REF!</v>
      </c>
      <c r="K70" s="244" t="str">
        <f>IF(D70="","ZZZ9",IF(AND(#REF!&gt;0,#REF!&lt;5),D70&amp;#REF!,D70&amp;"9"))</f>
        <v>ZZZ9</v>
      </c>
      <c r="L70" s="248">
        <f t="shared" si="0"/>
        <v>999</v>
      </c>
      <c r="M70" s="278">
        <f t="shared" si="1"/>
        <v>999</v>
      </c>
      <c r="N70" s="273"/>
      <c r="O70" s="96"/>
      <c r="P70" s="113">
        <f t="shared" si="2"/>
        <v>999</v>
      </c>
      <c r="Q70" s="96"/>
    </row>
    <row r="71" spans="1:17" s="11" customFormat="1" ht="18.899999999999999" customHeight="1" x14ac:dyDescent="0.25">
      <c r="A71" s="249">
        <v>65</v>
      </c>
      <c r="B71" s="94"/>
      <c r="C71" s="94"/>
      <c r="D71" s="95"/>
      <c r="E71" s="262"/>
      <c r="F71" s="96"/>
      <c r="G71" s="96"/>
      <c r="H71" s="419"/>
      <c r="I71" s="279"/>
      <c r="J71" s="246" t="e">
        <f>IF(AND(Q71="",#REF!&gt;0,#REF!&lt;5),K71,)</f>
        <v>#REF!</v>
      </c>
      <c r="K71" s="244" t="str">
        <f>IF(D71="","ZZZ9",IF(AND(#REF!&gt;0,#REF!&lt;5),D71&amp;#REF!,D71&amp;"9"))</f>
        <v>ZZZ9</v>
      </c>
      <c r="L71" s="248">
        <f t="shared" si="0"/>
        <v>999</v>
      </c>
      <c r="M71" s="278">
        <f t="shared" si="1"/>
        <v>999</v>
      </c>
      <c r="N71" s="273"/>
      <c r="O71" s="96"/>
      <c r="P71" s="113">
        <f t="shared" si="2"/>
        <v>999</v>
      </c>
      <c r="Q71" s="96"/>
    </row>
    <row r="72" spans="1:17" s="11" customFormat="1" ht="18.899999999999999" customHeight="1" x14ac:dyDescent="0.25">
      <c r="A72" s="249">
        <v>66</v>
      </c>
      <c r="B72" s="94"/>
      <c r="C72" s="94"/>
      <c r="D72" s="95"/>
      <c r="E72" s="262"/>
      <c r="F72" s="96"/>
      <c r="G72" s="96"/>
      <c r="H72" s="419"/>
      <c r="I72" s="279"/>
      <c r="J72" s="246" t="e">
        <f>IF(AND(Q72="",#REF!&gt;0,#REF!&lt;5),K72,)</f>
        <v>#REF!</v>
      </c>
      <c r="K72" s="244" t="str">
        <f>IF(D72="","ZZZ9",IF(AND(#REF!&gt;0,#REF!&lt;5),D72&amp;#REF!,D72&amp;"9"))</f>
        <v>ZZZ9</v>
      </c>
      <c r="L72" s="248">
        <f t="shared" si="0"/>
        <v>999</v>
      </c>
      <c r="M72" s="278">
        <f t="shared" si="1"/>
        <v>999</v>
      </c>
      <c r="N72" s="273"/>
      <c r="O72" s="96"/>
      <c r="P72" s="113">
        <f t="shared" si="2"/>
        <v>999</v>
      </c>
      <c r="Q72" s="96"/>
    </row>
    <row r="73" spans="1:17" s="11" customFormat="1" ht="18.899999999999999" customHeight="1" x14ac:dyDescent="0.25">
      <c r="A73" s="249">
        <v>67</v>
      </c>
      <c r="B73" s="94"/>
      <c r="C73" s="94"/>
      <c r="D73" s="95"/>
      <c r="E73" s="262"/>
      <c r="F73" s="96"/>
      <c r="G73" s="96"/>
      <c r="H73" s="419"/>
      <c r="I73" s="279"/>
      <c r="J73" s="246" t="e">
        <f>IF(AND(Q73="",#REF!&gt;0,#REF!&lt;5),K73,)</f>
        <v>#REF!</v>
      </c>
      <c r="K73" s="244" t="str">
        <f>IF(D73="","ZZZ9",IF(AND(#REF!&gt;0,#REF!&lt;5),D73&amp;#REF!,D73&amp;"9"))</f>
        <v>ZZZ9</v>
      </c>
      <c r="L73" s="248">
        <f t="shared" si="0"/>
        <v>999</v>
      </c>
      <c r="M73" s="278">
        <f t="shared" si="1"/>
        <v>999</v>
      </c>
      <c r="N73" s="273"/>
      <c r="O73" s="96"/>
      <c r="P73" s="113">
        <f t="shared" si="2"/>
        <v>999</v>
      </c>
      <c r="Q73" s="96"/>
    </row>
    <row r="74" spans="1:17" s="11" customFormat="1" ht="18.899999999999999" customHeight="1" x14ac:dyDescent="0.25">
      <c r="A74" s="249">
        <v>68</v>
      </c>
      <c r="B74" s="94"/>
      <c r="C74" s="94"/>
      <c r="D74" s="95"/>
      <c r="E74" s="262"/>
      <c r="F74" s="96"/>
      <c r="G74" s="96"/>
      <c r="H74" s="419"/>
      <c r="I74" s="279"/>
      <c r="J74" s="246" t="e">
        <f>IF(AND(Q74="",#REF!&gt;0,#REF!&lt;5),K74,)</f>
        <v>#REF!</v>
      </c>
      <c r="K74" s="244" t="str">
        <f>IF(D74="","ZZZ9",IF(AND(#REF!&gt;0,#REF!&lt;5),D74&amp;#REF!,D74&amp;"9"))</f>
        <v>ZZZ9</v>
      </c>
      <c r="L74" s="248">
        <f t="shared" si="0"/>
        <v>999</v>
      </c>
      <c r="M74" s="278">
        <f t="shared" si="1"/>
        <v>999</v>
      </c>
      <c r="N74" s="273"/>
      <c r="O74" s="96"/>
      <c r="P74" s="113">
        <f t="shared" si="2"/>
        <v>999</v>
      </c>
      <c r="Q74" s="96"/>
    </row>
    <row r="75" spans="1:17" s="11" customFormat="1" ht="18.899999999999999" customHeight="1" x14ac:dyDescent="0.25">
      <c r="A75" s="249">
        <v>69</v>
      </c>
      <c r="B75" s="94"/>
      <c r="C75" s="94"/>
      <c r="D75" s="95"/>
      <c r="E75" s="262"/>
      <c r="F75" s="96"/>
      <c r="G75" s="96"/>
      <c r="H75" s="419"/>
      <c r="I75" s="279"/>
      <c r="J75" s="246" t="e">
        <f>IF(AND(Q75="",#REF!&gt;0,#REF!&lt;5),K75,)</f>
        <v>#REF!</v>
      </c>
      <c r="K75" s="244" t="str">
        <f>IF(D75="","ZZZ9",IF(AND(#REF!&gt;0,#REF!&lt;5),D75&amp;#REF!,D75&amp;"9"))</f>
        <v>ZZZ9</v>
      </c>
      <c r="L75" s="248">
        <f t="shared" si="0"/>
        <v>999</v>
      </c>
      <c r="M75" s="278">
        <f t="shared" si="1"/>
        <v>999</v>
      </c>
      <c r="N75" s="273"/>
      <c r="O75" s="96"/>
      <c r="P75" s="113">
        <f t="shared" si="2"/>
        <v>999</v>
      </c>
      <c r="Q75" s="96"/>
    </row>
    <row r="76" spans="1:17" s="11" customFormat="1" ht="18.899999999999999" customHeight="1" x14ac:dyDescent="0.25">
      <c r="A76" s="249">
        <v>70</v>
      </c>
      <c r="B76" s="94"/>
      <c r="C76" s="94"/>
      <c r="D76" s="95"/>
      <c r="E76" s="262"/>
      <c r="F76" s="96"/>
      <c r="G76" s="96"/>
      <c r="H76" s="419"/>
      <c r="I76" s="279"/>
      <c r="J76" s="246" t="e">
        <f>IF(AND(Q76="",#REF!&gt;0,#REF!&lt;5),K76,)</f>
        <v>#REF!</v>
      </c>
      <c r="K76" s="244" t="str">
        <f>IF(D76="","ZZZ9",IF(AND(#REF!&gt;0,#REF!&lt;5),D76&amp;#REF!,D76&amp;"9"))</f>
        <v>ZZZ9</v>
      </c>
      <c r="L76" s="248">
        <f t="shared" si="0"/>
        <v>999</v>
      </c>
      <c r="M76" s="278">
        <f t="shared" si="1"/>
        <v>999</v>
      </c>
      <c r="N76" s="273"/>
      <c r="O76" s="96"/>
      <c r="P76" s="113">
        <f t="shared" si="2"/>
        <v>999</v>
      </c>
      <c r="Q76" s="96"/>
    </row>
    <row r="77" spans="1:17" s="11" customFormat="1" ht="18.899999999999999" customHeight="1" x14ac:dyDescent="0.25">
      <c r="A77" s="249">
        <v>71</v>
      </c>
      <c r="B77" s="94"/>
      <c r="C77" s="94"/>
      <c r="D77" s="95"/>
      <c r="E77" s="262"/>
      <c r="F77" s="96"/>
      <c r="G77" s="96"/>
      <c r="H77" s="419"/>
      <c r="I77" s="279"/>
      <c r="J77" s="246" t="e">
        <f>IF(AND(Q77="",#REF!&gt;0,#REF!&lt;5),K77,)</f>
        <v>#REF!</v>
      </c>
      <c r="K77" s="244" t="str">
        <f>IF(D77="","ZZZ9",IF(AND(#REF!&gt;0,#REF!&lt;5),D77&amp;#REF!,D77&amp;"9"))</f>
        <v>ZZZ9</v>
      </c>
      <c r="L77" s="248">
        <f t="shared" si="0"/>
        <v>999</v>
      </c>
      <c r="M77" s="278">
        <f t="shared" si="1"/>
        <v>999</v>
      </c>
      <c r="N77" s="273"/>
      <c r="O77" s="96"/>
      <c r="P77" s="113">
        <f t="shared" si="2"/>
        <v>999</v>
      </c>
      <c r="Q77" s="96"/>
    </row>
    <row r="78" spans="1:17" s="11" customFormat="1" ht="18.899999999999999" customHeight="1" x14ac:dyDescent="0.25">
      <c r="A78" s="249">
        <v>72</v>
      </c>
      <c r="B78" s="94"/>
      <c r="C78" s="94"/>
      <c r="D78" s="95"/>
      <c r="E78" s="262"/>
      <c r="F78" s="96"/>
      <c r="G78" s="96"/>
      <c r="H78" s="419"/>
      <c r="I78" s="279"/>
      <c r="J78" s="246" t="e">
        <f>IF(AND(Q78="",#REF!&gt;0,#REF!&lt;5),K78,)</f>
        <v>#REF!</v>
      </c>
      <c r="K78" s="244" t="str">
        <f>IF(D78="","ZZZ9",IF(AND(#REF!&gt;0,#REF!&lt;5),D78&amp;#REF!,D78&amp;"9"))</f>
        <v>ZZZ9</v>
      </c>
      <c r="L78" s="248">
        <f t="shared" si="0"/>
        <v>999</v>
      </c>
      <c r="M78" s="278">
        <f t="shared" si="1"/>
        <v>999</v>
      </c>
      <c r="N78" s="273"/>
      <c r="O78" s="96"/>
      <c r="P78" s="113">
        <f t="shared" si="2"/>
        <v>999</v>
      </c>
      <c r="Q78" s="96"/>
    </row>
    <row r="79" spans="1:17" s="11" customFormat="1" ht="18.899999999999999" customHeight="1" x14ac:dyDescent="0.25">
      <c r="A79" s="249">
        <v>73</v>
      </c>
      <c r="B79" s="94"/>
      <c r="C79" s="94"/>
      <c r="D79" s="95"/>
      <c r="E79" s="262"/>
      <c r="F79" s="96"/>
      <c r="G79" s="96"/>
      <c r="H79" s="419"/>
      <c r="I79" s="279"/>
      <c r="J79" s="246" t="e">
        <f>IF(AND(Q79="",#REF!&gt;0,#REF!&lt;5),K79,)</f>
        <v>#REF!</v>
      </c>
      <c r="K79" s="244" t="str">
        <f>IF(D79="","ZZZ9",IF(AND(#REF!&gt;0,#REF!&lt;5),D79&amp;#REF!,D79&amp;"9"))</f>
        <v>ZZZ9</v>
      </c>
      <c r="L79" s="248">
        <f t="shared" si="0"/>
        <v>999</v>
      </c>
      <c r="M79" s="278">
        <f t="shared" si="1"/>
        <v>999</v>
      </c>
      <c r="N79" s="273"/>
      <c r="O79" s="96"/>
      <c r="P79" s="113">
        <f t="shared" si="2"/>
        <v>999</v>
      </c>
      <c r="Q79" s="96"/>
    </row>
    <row r="80" spans="1:17" s="11" customFormat="1" ht="18.899999999999999" customHeight="1" x14ac:dyDescent="0.25">
      <c r="A80" s="249">
        <v>74</v>
      </c>
      <c r="B80" s="94"/>
      <c r="C80" s="94"/>
      <c r="D80" s="95"/>
      <c r="E80" s="262"/>
      <c r="F80" s="96"/>
      <c r="G80" s="96"/>
      <c r="H80" s="419"/>
      <c r="I80" s="279"/>
      <c r="J80" s="246" t="e">
        <f>IF(AND(Q80="",#REF!&gt;0,#REF!&lt;5),K80,)</f>
        <v>#REF!</v>
      </c>
      <c r="K80" s="244" t="str">
        <f>IF(D80="","ZZZ9",IF(AND(#REF!&gt;0,#REF!&lt;5),D80&amp;#REF!,D80&amp;"9"))</f>
        <v>ZZZ9</v>
      </c>
      <c r="L80" s="248">
        <f t="shared" si="0"/>
        <v>999</v>
      </c>
      <c r="M80" s="278">
        <f t="shared" si="1"/>
        <v>999</v>
      </c>
      <c r="N80" s="273"/>
      <c r="O80" s="96"/>
      <c r="P80" s="113">
        <f t="shared" si="2"/>
        <v>999</v>
      </c>
      <c r="Q80" s="96"/>
    </row>
    <row r="81" spans="1:17" s="11" customFormat="1" ht="18.899999999999999" customHeight="1" x14ac:dyDescent="0.25">
      <c r="A81" s="249">
        <v>75</v>
      </c>
      <c r="B81" s="94"/>
      <c r="C81" s="94"/>
      <c r="D81" s="95"/>
      <c r="E81" s="262"/>
      <c r="F81" s="96"/>
      <c r="G81" s="96"/>
      <c r="H81" s="419"/>
      <c r="I81" s="279"/>
      <c r="J81" s="246" t="e">
        <f>IF(AND(Q81="",#REF!&gt;0,#REF!&lt;5),K81,)</f>
        <v>#REF!</v>
      </c>
      <c r="K81" s="244" t="str">
        <f>IF(D81="","ZZZ9",IF(AND(#REF!&gt;0,#REF!&lt;5),D81&amp;#REF!,D81&amp;"9"))</f>
        <v>ZZZ9</v>
      </c>
      <c r="L81" s="248">
        <f t="shared" si="0"/>
        <v>999</v>
      </c>
      <c r="M81" s="278">
        <f t="shared" si="1"/>
        <v>999</v>
      </c>
      <c r="N81" s="273"/>
      <c r="O81" s="96"/>
      <c r="P81" s="113">
        <f t="shared" si="2"/>
        <v>999</v>
      </c>
      <c r="Q81" s="96"/>
    </row>
    <row r="82" spans="1:17" s="11" customFormat="1" ht="18.899999999999999" customHeight="1" x14ac:dyDescent="0.25">
      <c r="A82" s="249">
        <v>76</v>
      </c>
      <c r="B82" s="94"/>
      <c r="C82" s="94"/>
      <c r="D82" s="95"/>
      <c r="E82" s="262"/>
      <c r="F82" s="96"/>
      <c r="G82" s="96"/>
      <c r="H82" s="419"/>
      <c r="I82" s="279"/>
      <c r="J82" s="246" t="e">
        <f>IF(AND(Q82="",#REF!&gt;0,#REF!&lt;5),K82,)</f>
        <v>#REF!</v>
      </c>
      <c r="K82" s="244" t="str">
        <f>IF(D82="","ZZZ9",IF(AND(#REF!&gt;0,#REF!&lt;5),D82&amp;#REF!,D82&amp;"9"))</f>
        <v>ZZZ9</v>
      </c>
      <c r="L82" s="248">
        <f t="shared" si="0"/>
        <v>999</v>
      </c>
      <c r="M82" s="278">
        <f t="shared" si="1"/>
        <v>999</v>
      </c>
      <c r="N82" s="273"/>
      <c r="O82" s="96"/>
      <c r="P82" s="113">
        <f t="shared" si="2"/>
        <v>999</v>
      </c>
      <c r="Q82" s="96"/>
    </row>
    <row r="83" spans="1:17" s="11" customFormat="1" ht="18.899999999999999" customHeight="1" x14ac:dyDescent="0.25">
      <c r="A83" s="249">
        <v>77</v>
      </c>
      <c r="B83" s="94"/>
      <c r="C83" s="94"/>
      <c r="D83" s="95"/>
      <c r="E83" s="262"/>
      <c r="F83" s="96"/>
      <c r="G83" s="96"/>
      <c r="H83" s="419"/>
      <c r="I83" s="279"/>
      <c r="J83" s="246" t="e">
        <f>IF(AND(Q83="",#REF!&gt;0,#REF!&lt;5),K83,)</f>
        <v>#REF!</v>
      </c>
      <c r="K83" s="244" t="str">
        <f>IF(D83="","ZZZ9",IF(AND(#REF!&gt;0,#REF!&lt;5),D83&amp;#REF!,D83&amp;"9"))</f>
        <v>ZZZ9</v>
      </c>
      <c r="L83" s="248">
        <f t="shared" si="0"/>
        <v>999</v>
      </c>
      <c r="M83" s="278">
        <f t="shared" si="1"/>
        <v>999</v>
      </c>
      <c r="N83" s="273"/>
      <c r="O83" s="96"/>
      <c r="P83" s="113">
        <f t="shared" si="2"/>
        <v>999</v>
      </c>
      <c r="Q83" s="96"/>
    </row>
    <row r="84" spans="1:17" s="11" customFormat="1" ht="18.899999999999999" customHeight="1" x14ac:dyDescent="0.25">
      <c r="A84" s="249">
        <v>78</v>
      </c>
      <c r="B84" s="94"/>
      <c r="C84" s="94"/>
      <c r="D84" s="95"/>
      <c r="E84" s="262"/>
      <c r="F84" s="96"/>
      <c r="G84" s="96"/>
      <c r="H84" s="419"/>
      <c r="I84" s="279"/>
      <c r="J84" s="246" t="e">
        <f>IF(AND(Q84="",#REF!&gt;0,#REF!&lt;5),K84,)</f>
        <v>#REF!</v>
      </c>
      <c r="K84" s="244" t="str">
        <f>IF(D84="","ZZZ9",IF(AND(#REF!&gt;0,#REF!&lt;5),D84&amp;#REF!,D84&amp;"9"))</f>
        <v>ZZZ9</v>
      </c>
      <c r="L84" s="248">
        <f t="shared" si="0"/>
        <v>999</v>
      </c>
      <c r="M84" s="278">
        <f t="shared" si="1"/>
        <v>999</v>
      </c>
      <c r="N84" s="273"/>
      <c r="O84" s="96"/>
      <c r="P84" s="113">
        <f t="shared" si="2"/>
        <v>999</v>
      </c>
      <c r="Q84" s="96"/>
    </row>
    <row r="85" spans="1:17" s="11" customFormat="1" ht="18.899999999999999" customHeight="1" x14ac:dyDescent="0.25">
      <c r="A85" s="249">
        <v>79</v>
      </c>
      <c r="B85" s="94"/>
      <c r="C85" s="94"/>
      <c r="D85" s="95"/>
      <c r="E85" s="262"/>
      <c r="F85" s="96"/>
      <c r="G85" s="96"/>
      <c r="H85" s="419"/>
      <c r="I85" s="279"/>
      <c r="J85" s="246" t="e">
        <f>IF(AND(Q85="",#REF!&gt;0,#REF!&lt;5),K85,)</f>
        <v>#REF!</v>
      </c>
      <c r="K85" s="244" t="str">
        <f>IF(D85="","ZZZ9",IF(AND(#REF!&gt;0,#REF!&lt;5),D85&amp;#REF!,D85&amp;"9"))</f>
        <v>ZZZ9</v>
      </c>
      <c r="L85" s="248">
        <f t="shared" si="0"/>
        <v>999</v>
      </c>
      <c r="M85" s="278">
        <f t="shared" si="1"/>
        <v>999</v>
      </c>
      <c r="N85" s="273"/>
      <c r="O85" s="96"/>
      <c r="P85" s="113">
        <f t="shared" si="2"/>
        <v>999</v>
      </c>
      <c r="Q85" s="96"/>
    </row>
    <row r="86" spans="1:17" s="11" customFormat="1" ht="18.899999999999999" customHeight="1" x14ac:dyDescent="0.25">
      <c r="A86" s="249">
        <v>80</v>
      </c>
      <c r="B86" s="94"/>
      <c r="C86" s="94"/>
      <c r="D86" s="95"/>
      <c r="E86" s="262"/>
      <c r="F86" s="96"/>
      <c r="G86" s="96"/>
      <c r="H86" s="419"/>
      <c r="I86" s="279"/>
      <c r="J86" s="246" t="e">
        <f>IF(AND(Q86="",#REF!&gt;0,#REF!&lt;5),K86,)</f>
        <v>#REF!</v>
      </c>
      <c r="K86" s="244" t="str">
        <f>IF(D86="","ZZZ9",IF(AND(#REF!&gt;0,#REF!&lt;5),D86&amp;#REF!,D86&amp;"9"))</f>
        <v>ZZZ9</v>
      </c>
      <c r="L86" s="248">
        <f t="shared" si="0"/>
        <v>999</v>
      </c>
      <c r="M86" s="278">
        <f t="shared" si="1"/>
        <v>999</v>
      </c>
      <c r="N86" s="273"/>
      <c r="O86" s="96"/>
      <c r="P86" s="113">
        <f t="shared" si="2"/>
        <v>999</v>
      </c>
      <c r="Q86" s="96"/>
    </row>
    <row r="87" spans="1:17" s="11" customFormat="1" ht="18.899999999999999" customHeight="1" x14ac:dyDescent="0.25">
      <c r="A87" s="249">
        <v>81</v>
      </c>
      <c r="B87" s="94"/>
      <c r="C87" s="94"/>
      <c r="D87" s="95"/>
      <c r="E87" s="262"/>
      <c r="F87" s="96"/>
      <c r="G87" s="96"/>
      <c r="H87" s="419"/>
      <c r="I87" s="279"/>
      <c r="J87" s="246" t="e">
        <f>IF(AND(Q87="",#REF!&gt;0,#REF!&lt;5),K87,)</f>
        <v>#REF!</v>
      </c>
      <c r="K87" s="244" t="str">
        <f>IF(D87="","ZZZ9",IF(AND(#REF!&gt;0,#REF!&lt;5),D87&amp;#REF!,D87&amp;"9"))</f>
        <v>ZZZ9</v>
      </c>
      <c r="L87" s="248">
        <f t="shared" si="0"/>
        <v>999</v>
      </c>
      <c r="M87" s="278">
        <f t="shared" si="1"/>
        <v>999</v>
      </c>
      <c r="N87" s="273"/>
      <c r="O87" s="96"/>
      <c r="P87" s="113">
        <f t="shared" si="2"/>
        <v>999</v>
      </c>
      <c r="Q87" s="96"/>
    </row>
    <row r="88" spans="1:17" s="11" customFormat="1" ht="18.899999999999999" customHeight="1" x14ac:dyDescent="0.25">
      <c r="A88" s="249">
        <v>82</v>
      </c>
      <c r="B88" s="94"/>
      <c r="C88" s="94"/>
      <c r="D88" s="95"/>
      <c r="E88" s="262"/>
      <c r="F88" s="96"/>
      <c r="G88" s="96"/>
      <c r="H88" s="419"/>
      <c r="I88" s="279"/>
      <c r="J88" s="246" t="e">
        <f>IF(AND(Q88="",#REF!&gt;0,#REF!&lt;5),K88,)</f>
        <v>#REF!</v>
      </c>
      <c r="K88" s="244" t="str">
        <f>IF(D88="","ZZZ9",IF(AND(#REF!&gt;0,#REF!&lt;5),D88&amp;#REF!,D88&amp;"9"))</f>
        <v>ZZZ9</v>
      </c>
      <c r="L88" s="248">
        <f t="shared" si="0"/>
        <v>999</v>
      </c>
      <c r="M88" s="278">
        <f t="shared" si="1"/>
        <v>999</v>
      </c>
      <c r="N88" s="273"/>
      <c r="O88" s="96"/>
      <c r="P88" s="113">
        <f t="shared" si="2"/>
        <v>999</v>
      </c>
      <c r="Q88" s="96"/>
    </row>
    <row r="89" spans="1:17" s="11" customFormat="1" ht="18.899999999999999" customHeight="1" x14ac:dyDescent="0.25">
      <c r="A89" s="249">
        <v>83</v>
      </c>
      <c r="B89" s="94"/>
      <c r="C89" s="94"/>
      <c r="D89" s="95"/>
      <c r="E89" s="262"/>
      <c r="F89" s="96"/>
      <c r="G89" s="96"/>
      <c r="H89" s="419"/>
      <c r="I89" s="279"/>
      <c r="J89" s="246" t="e">
        <f>IF(AND(Q89="",#REF!&gt;0,#REF!&lt;5),K89,)</f>
        <v>#REF!</v>
      </c>
      <c r="K89" s="244" t="str">
        <f>IF(D89="","ZZZ9",IF(AND(#REF!&gt;0,#REF!&lt;5),D89&amp;#REF!,D89&amp;"9"))</f>
        <v>ZZZ9</v>
      </c>
      <c r="L89" s="248">
        <f t="shared" si="0"/>
        <v>999</v>
      </c>
      <c r="M89" s="278">
        <f t="shared" si="1"/>
        <v>999</v>
      </c>
      <c r="N89" s="273"/>
      <c r="O89" s="96"/>
      <c r="P89" s="113">
        <f t="shared" si="2"/>
        <v>999</v>
      </c>
      <c r="Q89" s="96"/>
    </row>
    <row r="90" spans="1:17" s="11" customFormat="1" ht="18.899999999999999" customHeight="1" x14ac:dyDescent="0.25">
      <c r="A90" s="249">
        <v>84</v>
      </c>
      <c r="B90" s="94"/>
      <c r="C90" s="94"/>
      <c r="D90" s="95"/>
      <c r="E90" s="262"/>
      <c r="F90" s="96"/>
      <c r="G90" s="96"/>
      <c r="H90" s="419"/>
      <c r="I90" s="279"/>
      <c r="J90" s="246" t="e">
        <f>IF(AND(Q90="",#REF!&gt;0,#REF!&lt;5),K90,)</f>
        <v>#REF!</v>
      </c>
      <c r="K90" s="244" t="str">
        <f>IF(D90="","ZZZ9",IF(AND(#REF!&gt;0,#REF!&lt;5),D90&amp;#REF!,D90&amp;"9"))</f>
        <v>ZZZ9</v>
      </c>
      <c r="L90" s="248">
        <f t="shared" si="0"/>
        <v>999</v>
      </c>
      <c r="M90" s="278">
        <f t="shared" si="1"/>
        <v>999</v>
      </c>
      <c r="N90" s="273"/>
      <c r="O90" s="96"/>
      <c r="P90" s="113">
        <f t="shared" si="2"/>
        <v>999</v>
      </c>
      <c r="Q90" s="96"/>
    </row>
    <row r="91" spans="1:17" s="11" customFormat="1" ht="18.899999999999999" customHeight="1" x14ac:dyDescent="0.25">
      <c r="A91" s="249">
        <v>85</v>
      </c>
      <c r="B91" s="94"/>
      <c r="C91" s="94"/>
      <c r="D91" s="95"/>
      <c r="E91" s="262"/>
      <c r="F91" s="96"/>
      <c r="G91" s="96"/>
      <c r="H91" s="419"/>
      <c r="I91" s="279"/>
      <c r="J91" s="246" t="e">
        <f>IF(AND(Q91="",#REF!&gt;0,#REF!&lt;5),K91,)</f>
        <v>#REF!</v>
      </c>
      <c r="K91" s="244" t="str">
        <f>IF(D91="","ZZZ9",IF(AND(#REF!&gt;0,#REF!&lt;5),D91&amp;#REF!,D91&amp;"9"))</f>
        <v>ZZZ9</v>
      </c>
      <c r="L91" s="248">
        <f t="shared" si="0"/>
        <v>999</v>
      </c>
      <c r="M91" s="278">
        <f t="shared" si="1"/>
        <v>999</v>
      </c>
      <c r="N91" s="273"/>
      <c r="O91" s="96"/>
      <c r="P91" s="113">
        <f t="shared" si="2"/>
        <v>999</v>
      </c>
      <c r="Q91" s="96"/>
    </row>
    <row r="92" spans="1:17" s="11" customFormat="1" ht="18.899999999999999" customHeight="1" x14ac:dyDescent="0.25">
      <c r="A92" s="249">
        <v>86</v>
      </c>
      <c r="B92" s="94"/>
      <c r="C92" s="94"/>
      <c r="D92" s="95"/>
      <c r="E92" s="262"/>
      <c r="F92" s="96"/>
      <c r="G92" s="96"/>
      <c r="H92" s="419"/>
      <c r="I92" s="279"/>
      <c r="J92" s="246" t="e">
        <f>IF(AND(Q92="",#REF!&gt;0,#REF!&lt;5),K92,)</f>
        <v>#REF!</v>
      </c>
      <c r="K92" s="244" t="str">
        <f>IF(D92="","ZZZ9",IF(AND(#REF!&gt;0,#REF!&lt;5),D92&amp;#REF!,D92&amp;"9"))</f>
        <v>ZZZ9</v>
      </c>
      <c r="L92" s="248">
        <f t="shared" si="0"/>
        <v>999</v>
      </c>
      <c r="M92" s="278">
        <f t="shared" si="1"/>
        <v>999</v>
      </c>
      <c r="N92" s="273"/>
      <c r="O92" s="96"/>
      <c r="P92" s="113">
        <f t="shared" si="2"/>
        <v>999</v>
      </c>
      <c r="Q92" s="96"/>
    </row>
    <row r="93" spans="1:17" s="11" customFormat="1" ht="18.899999999999999" customHeight="1" x14ac:dyDescent="0.25">
      <c r="A93" s="249">
        <v>87</v>
      </c>
      <c r="B93" s="94"/>
      <c r="C93" s="94"/>
      <c r="D93" s="95"/>
      <c r="E93" s="262"/>
      <c r="F93" s="96"/>
      <c r="G93" s="96"/>
      <c r="H93" s="419"/>
      <c r="I93" s="279"/>
      <c r="J93" s="246" t="e">
        <f>IF(AND(Q93="",#REF!&gt;0,#REF!&lt;5),K93,)</f>
        <v>#REF!</v>
      </c>
      <c r="K93" s="244" t="str">
        <f>IF(D93="","ZZZ9",IF(AND(#REF!&gt;0,#REF!&lt;5),D93&amp;#REF!,D93&amp;"9"))</f>
        <v>ZZZ9</v>
      </c>
      <c r="L93" s="248">
        <f t="shared" si="0"/>
        <v>999</v>
      </c>
      <c r="M93" s="278">
        <f t="shared" si="1"/>
        <v>999</v>
      </c>
      <c r="N93" s="273"/>
      <c r="O93" s="96"/>
      <c r="P93" s="113">
        <f t="shared" si="2"/>
        <v>999</v>
      </c>
      <c r="Q93" s="96"/>
    </row>
    <row r="94" spans="1:17" s="11" customFormat="1" ht="18.899999999999999" customHeight="1" x14ac:dyDescent="0.25">
      <c r="A94" s="249">
        <v>88</v>
      </c>
      <c r="B94" s="94"/>
      <c r="C94" s="94"/>
      <c r="D94" s="95"/>
      <c r="E94" s="262"/>
      <c r="F94" s="96"/>
      <c r="G94" s="96"/>
      <c r="H94" s="419"/>
      <c r="I94" s="279"/>
      <c r="J94" s="246" t="e">
        <f>IF(AND(Q94="",#REF!&gt;0,#REF!&lt;5),K94,)</f>
        <v>#REF!</v>
      </c>
      <c r="K94" s="244" t="str">
        <f>IF(D94="","ZZZ9",IF(AND(#REF!&gt;0,#REF!&lt;5),D94&amp;#REF!,D94&amp;"9"))</f>
        <v>ZZZ9</v>
      </c>
      <c r="L94" s="248">
        <f t="shared" si="0"/>
        <v>999</v>
      </c>
      <c r="M94" s="278">
        <f t="shared" si="1"/>
        <v>999</v>
      </c>
      <c r="N94" s="273"/>
      <c r="O94" s="96"/>
      <c r="P94" s="113">
        <f t="shared" si="2"/>
        <v>999</v>
      </c>
      <c r="Q94" s="96"/>
    </row>
    <row r="95" spans="1:17" s="11" customFormat="1" ht="18.899999999999999" customHeight="1" x14ac:dyDescent="0.25">
      <c r="A95" s="249">
        <v>89</v>
      </c>
      <c r="B95" s="94"/>
      <c r="C95" s="94"/>
      <c r="D95" s="95"/>
      <c r="E95" s="262"/>
      <c r="F95" s="96"/>
      <c r="G95" s="96"/>
      <c r="H95" s="419"/>
      <c r="I95" s="279"/>
      <c r="J95" s="246" t="e">
        <f>IF(AND(Q95="",#REF!&gt;0,#REF!&lt;5),K95,)</f>
        <v>#REF!</v>
      </c>
      <c r="K95" s="244" t="str">
        <f>IF(D95="","ZZZ9",IF(AND(#REF!&gt;0,#REF!&lt;5),D95&amp;#REF!,D95&amp;"9"))</f>
        <v>ZZZ9</v>
      </c>
      <c r="L95" s="248">
        <f t="shared" si="0"/>
        <v>999</v>
      </c>
      <c r="M95" s="278">
        <f t="shared" si="1"/>
        <v>999</v>
      </c>
      <c r="N95" s="273"/>
      <c r="O95" s="96"/>
      <c r="P95" s="113">
        <f t="shared" si="2"/>
        <v>999</v>
      </c>
      <c r="Q95" s="96"/>
    </row>
    <row r="96" spans="1:17" s="11" customFormat="1" ht="18.899999999999999" customHeight="1" x14ac:dyDescent="0.25">
      <c r="A96" s="249">
        <v>90</v>
      </c>
      <c r="B96" s="94"/>
      <c r="C96" s="94"/>
      <c r="D96" s="95"/>
      <c r="E96" s="262"/>
      <c r="F96" s="96"/>
      <c r="G96" s="96"/>
      <c r="H96" s="419"/>
      <c r="I96" s="279"/>
      <c r="J96" s="246" t="e">
        <f>IF(AND(Q96="",#REF!&gt;0,#REF!&lt;5),K96,)</f>
        <v>#REF!</v>
      </c>
      <c r="K96" s="244" t="str">
        <f>IF(D96="","ZZZ9",IF(AND(#REF!&gt;0,#REF!&lt;5),D96&amp;#REF!,D96&amp;"9"))</f>
        <v>ZZZ9</v>
      </c>
      <c r="L96" s="248">
        <f t="shared" si="0"/>
        <v>999</v>
      </c>
      <c r="M96" s="278">
        <f t="shared" si="1"/>
        <v>999</v>
      </c>
      <c r="N96" s="273"/>
      <c r="O96" s="96"/>
      <c r="P96" s="113">
        <f t="shared" si="2"/>
        <v>999</v>
      </c>
      <c r="Q96" s="96"/>
    </row>
    <row r="97" spans="1:17" s="11" customFormat="1" ht="18.899999999999999" customHeight="1" x14ac:dyDescent="0.25">
      <c r="A97" s="249">
        <v>91</v>
      </c>
      <c r="B97" s="94"/>
      <c r="C97" s="94"/>
      <c r="D97" s="95"/>
      <c r="E97" s="262"/>
      <c r="F97" s="96"/>
      <c r="G97" s="96"/>
      <c r="H97" s="419"/>
      <c r="I97" s="279"/>
      <c r="J97" s="246" t="e">
        <f>IF(AND(Q97="",#REF!&gt;0,#REF!&lt;5),K97,)</f>
        <v>#REF!</v>
      </c>
      <c r="K97" s="244" t="str">
        <f>IF(D97="","ZZZ9",IF(AND(#REF!&gt;0,#REF!&lt;5),D97&amp;#REF!,D97&amp;"9"))</f>
        <v>ZZZ9</v>
      </c>
      <c r="L97" s="248">
        <f t="shared" si="0"/>
        <v>999</v>
      </c>
      <c r="M97" s="278">
        <f t="shared" si="1"/>
        <v>999</v>
      </c>
      <c r="N97" s="273"/>
      <c r="O97" s="96"/>
      <c r="P97" s="113">
        <f t="shared" si="2"/>
        <v>999</v>
      </c>
      <c r="Q97" s="96"/>
    </row>
    <row r="98" spans="1:17" s="11" customFormat="1" ht="18.899999999999999" customHeight="1" x14ac:dyDescent="0.25">
      <c r="A98" s="249">
        <v>92</v>
      </c>
      <c r="B98" s="94"/>
      <c r="C98" s="94"/>
      <c r="D98" s="95"/>
      <c r="E98" s="262"/>
      <c r="F98" s="96"/>
      <c r="G98" s="96"/>
      <c r="H98" s="419"/>
      <c r="I98" s="279"/>
      <c r="J98" s="246" t="e">
        <f>IF(AND(Q98="",#REF!&gt;0,#REF!&lt;5),K98,)</f>
        <v>#REF!</v>
      </c>
      <c r="K98" s="244" t="str">
        <f>IF(D98="","ZZZ9",IF(AND(#REF!&gt;0,#REF!&lt;5),D98&amp;#REF!,D98&amp;"9"))</f>
        <v>ZZZ9</v>
      </c>
      <c r="L98" s="248">
        <f t="shared" si="0"/>
        <v>999</v>
      </c>
      <c r="M98" s="278">
        <f t="shared" si="1"/>
        <v>999</v>
      </c>
      <c r="N98" s="273"/>
      <c r="O98" s="96"/>
      <c r="P98" s="113">
        <f t="shared" si="2"/>
        <v>999</v>
      </c>
      <c r="Q98" s="96"/>
    </row>
    <row r="99" spans="1:17" s="11" customFormat="1" ht="18.899999999999999" customHeight="1" x14ac:dyDescent="0.25">
      <c r="A99" s="249">
        <v>93</v>
      </c>
      <c r="B99" s="94"/>
      <c r="C99" s="94"/>
      <c r="D99" s="95"/>
      <c r="E99" s="262"/>
      <c r="F99" s="96"/>
      <c r="G99" s="96"/>
      <c r="H99" s="419"/>
      <c r="I99" s="279"/>
      <c r="J99" s="246" t="e">
        <f>IF(AND(Q99="",#REF!&gt;0,#REF!&lt;5),K99,)</f>
        <v>#REF!</v>
      </c>
      <c r="K99" s="244" t="str">
        <f>IF(D99="","ZZZ9",IF(AND(#REF!&gt;0,#REF!&lt;5),D99&amp;#REF!,D99&amp;"9"))</f>
        <v>ZZZ9</v>
      </c>
      <c r="L99" s="248">
        <f t="shared" si="0"/>
        <v>999</v>
      </c>
      <c r="M99" s="278">
        <f t="shared" si="1"/>
        <v>999</v>
      </c>
      <c r="N99" s="273"/>
      <c r="O99" s="96"/>
      <c r="P99" s="113">
        <f t="shared" si="2"/>
        <v>999</v>
      </c>
      <c r="Q99" s="96"/>
    </row>
    <row r="100" spans="1:17" s="11" customFormat="1" ht="18.899999999999999" customHeight="1" x14ac:dyDescent="0.25">
      <c r="A100" s="249">
        <v>94</v>
      </c>
      <c r="B100" s="94"/>
      <c r="C100" s="94"/>
      <c r="D100" s="95"/>
      <c r="E100" s="262"/>
      <c r="F100" s="96"/>
      <c r="G100" s="96"/>
      <c r="H100" s="419"/>
      <c r="I100" s="279"/>
      <c r="J100" s="246" t="e">
        <f>IF(AND(Q100="",#REF!&gt;0,#REF!&lt;5),K100,)</f>
        <v>#REF!</v>
      </c>
      <c r="K100" s="244" t="str">
        <f>IF(D100="","ZZZ9",IF(AND(#REF!&gt;0,#REF!&lt;5),D100&amp;#REF!,D100&amp;"9"))</f>
        <v>ZZZ9</v>
      </c>
      <c r="L100" s="248">
        <f t="shared" si="0"/>
        <v>999</v>
      </c>
      <c r="M100" s="278">
        <f t="shared" si="1"/>
        <v>999</v>
      </c>
      <c r="N100" s="273"/>
      <c r="O100" s="96"/>
      <c r="P100" s="113">
        <f t="shared" si="2"/>
        <v>999</v>
      </c>
      <c r="Q100" s="96"/>
    </row>
    <row r="101" spans="1:17" s="11" customFormat="1" ht="18.899999999999999" customHeight="1" x14ac:dyDescent="0.25">
      <c r="A101" s="249">
        <v>95</v>
      </c>
      <c r="B101" s="94"/>
      <c r="C101" s="94"/>
      <c r="D101" s="95"/>
      <c r="E101" s="262"/>
      <c r="F101" s="96"/>
      <c r="G101" s="96"/>
      <c r="H101" s="419"/>
      <c r="I101" s="279"/>
      <c r="J101" s="246" t="e">
        <f>IF(AND(Q101="",#REF!&gt;0,#REF!&lt;5),K101,)</f>
        <v>#REF!</v>
      </c>
      <c r="K101" s="244" t="str">
        <f>IF(D101="","ZZZ9",IF(AND(#REF!&gt;0,#REF!&lt;5),D101&amp;#REF!,D101&amp;"9"))</f>
        <v>ZZZ9</v>
      </c>
      <c r="L101" s="248">
        <f t="shared" si="0"/>
        <v>999</v>
      </c>
      <c r="M101" s="278">
        <f t="shared" si="1"/>
        <v>999</v>
      </c>
      <c r="N101" s="273"/>
      <c r="O101" s="96"/>
      <c r="P101" s="113">
        <f t="shared" si="2"/>
        <v>999</v>
      </c>
      <c r="Q101" s="96"/>
    </row>
    <row r="102" spans="1:17" s="11" customFormat="1" ht="18.899999999999999" customHeight="1" x14ac:dyDescent="0.25">
      <c r="A102" s="249">
        <v>96</v>
      </c>
      <c r="B102" s="94"/>
      <c r="C102" s="94"/>
      <c r="D102" s="95"/>
      <c r="E102" s="262"/>
      <c r="F102" s="96"/>
      <c r="G102" s="96"/>
      <c r="H102" s="419"/>
      <c r="I102" s="279"/>
      <c r="J102" s="246" t="e">
        <f>IF(AND(Q102="",#REF!&gt;0,#REF!&lt;5),K102,)</f>
        <v>#REF!</v>
      </c>
      <c r="K102" s="244" t="str">
        <f>IF(D102="","ZZZ9",IF(AND(#REF!&gt;0,#REF!&lt;5),D102&amp;#REF!,D102&amp;"9"))</f>
        <v>ZZZ9</v>
      </c>
      <c r="L102" s="248">
        <f t="shared" si="0"/>
        <v>999</v>
      </c>
      <c r="M102" s="278">
        <f t="shared" si="1"/>
        <v>999</v>
      </c>
      <c r="N102" s="273"/>
      <c r="O102" s="96"/>
      <c r="P102" s="113">
        <f t="shared" si="2"/>
        <v>999</v>
      </c>
      <c r="Q102" s="96"/>
    </row>
    <row r="103" spans="1:17" s="11" customFormat="1" ht="18.899999999999999" customHeight="1" x14ac:dyDescent="0.25">
      <c r="A103" s="249">
        <v>97</v>
      </c>
      <c r="B103" s="94"/>
      <c r="C103" s="94"/>
      <c r="D103" s="95"/>
      <c r="E103" s="262"/>
      <c r="F103" s="96"/>
      <c r="G103" s="96"/>
      <c r="H103" s="419"/>
      <c r="I103" s="279"/>
      <c r="J103" s="246" t="e">
        <f>IF(AND(Q103="",#REF!&gt;0,#REF!&lt;5),K103,)</f>
        <v>#REF!</v>
      </c>
      <c r="K103" s="244" t="str">
        <f>IF(D103="","ZZZ9",IF(AND(#REF!&gt;0,#REF!&lt;5),D103&amp;#REF!,D103&amp;"9"))</f>
        <v>ZZZ9</v>
      </c>
      <c r="L103" s="248">
        <f t="shared" si="0"/>
        <v>999</v>
      </c>
      <c r="M103" s="278">
        <f t="shared" si="1"/>
        <v>999</v>
      </c>
      <c r="N103" s="273"/>
      <c r="O103" s="96"/>
      <c r="P103" s="113">
        <f t="shared" si="2"/>
        <v>999</v>
      </c>
      <c r="Q103" s="96"/>
    </row>
    <row r="104" spans="1:17" s="11" customFormat="1" ht="18.899999999999999" customHeight="1" x14ac:dyDescent="0.25">
      <c r="A104" s="249">
        <v>98</v>
      </c>
      <c r="B104" s="94"/>
      <c r="C104" s="94"/>
      <c r="D104" s="95"/>
      <c r="E104" s="262"/>
      <c r="F104" s="96"/>
      <c r="G104" s="96"/>
      <c r="H104" s="419"/>
      <c r="I104" s="279"/>
      <c r="J104" s="246" t="e">
        <f>IF(AND(Q104="",#REF!&gt;0,#REF!&lt;5),K104,)</f>
        <v>#REF!</v>
      </c>
      <c r="K104" s="244" t="str">
        <f>IF(D104="","ZZZ9",IF(AND(#REF!&gt;0,#REF!&lt;5),D104&amp;#REF!,D104&amp;"9"))</f>
        <v>ZZZ9</v>
      </c>
      <c r="L104" s="248">
        <f t="shared" ref="L104:L156" si="3">IF(Q104="",999,Q104)</f>
        <v>999</v>
      </c>
      <c r="M104" s="278">
        <f t="shared" ref="M104:M156" si="4">IF(P104=999,999,1)</f>
        <v>999</v>
      </c>
      <c r="N104" s="273"/>
      <c r="O104" s="96"/>
      <c r="P104" s="113">
        <f t="shared" ref="P104:P156" si="5">IF(N104="DA",1,IF(N104="WC",2,IF(N104="SE",3,IF(N104="Q",4,IF(N104="LL",5,999)))))</f>
        <v>999</v>
      </c>
      <c r="Q104" s="96"/>
    </row>
    <row r="105" spans="1:17" s="11" customFormat="1" ht="18.899999999999999" customHeight="1" x14ac:dyDescent="0.25">
      <c r="A105" s="249">
        <v>99</v>
      </c>
      <c r="B105" s="94"/>
      <c r="C105" s="94"/>
      <c r="D105" s="95"/>
      <c r="E105" s="262"/>
      <c r="F105" s="96"/>
      <c r="G105" s="96"/>
      <c r="H105" s="419"/>
      <c r="I105" s="279"/>
      <c r="J105" s="246" t="e">
        <f>IF(AND(Q105="",#REF!&gt;0,#REF!&lt;5),K105,)</f>
        <v>#REF!</v>
      </c>
      <c r="K105" s="244" t="str">
        <f>IF(D105="","ZZZ9",IF(AND(#REF!&gt;0,#REF!&lt;5),D105&amp;#REF!,D105&amp;"9"))</f>
        <v>ZZZ9</v>
      </c>
      <c r="L105" s="248">
        <f t="shared" si="3"/>
        <v>999</v>
      </c>
      <c r="M105" s="278">
        <f t="shared" si="4"/>
        <v>999</v>
      </c>
      <c r="N105" s="273"/>
      <c r="O105" s="96"/>
      <c r="P105" s="113">
        <f t="shared" si="5"/>
        <v>999</v>
      </c>
      <c r="Q105" s="96"/>
    </row>
    <row r="106" spans="1:17" s="11" customFormat="1" ht="18.899999999999999" customHeight="1" x14ac:dyDescent="0.25">
      <c r="A106" s="249">
        <v>100</v>
      </c>
      <c r="B106" s="94"/>
      <c r="C106" s="94"/>
      <c r="D106" s="95"/>
      <c r="E106" s="262"/>
      <c r="F106" s="96"/>
      <c r="G106" s="96"/>
      <c r="H106" s="419"/>
      <c r="I106" s="279"/>
      <c r="J106" s="246" t="e">
        <f>IF(AND(Q106="",#REF!&gt;0,#REF!&lt;5),K106,)</f>
        <v>#REF!</v>
      </c>
      <c r="K106" s="244" t="str">
        <f>IF(D106="","ZZZ9",IF(AND(#REF!&gt;0,#REF!&lt;5),D106&amp;#REF!,D106&amp;"9"))</f>
        <v>ZZZ9</v>
      </c>
      <c r="L106" s="248">
        <f t="shared" si="3"/>
        <v>999</v>
      </c>
      <c r="M106" s="278">
        <f t="shared" si="4"/>
        <v>999</v>
      </c>
      <c r="N106" s="273"/>
      <c r="O106" s="96"/>
      <c r="P106" s="113">
        <f t="shared" si="5"/>
        <v>999</v>
      </c>
      <c r="Q106" s="96"/>
    </row>
    <row r="107" spans="1:17" s="11" customFormat="1" ht="18.899999999999999" customHeight="1" x14ac:dyDescent="0.25">
      <c r="A107" s="249">
        <v>101</v>
      </c>
      <c r="B107" s="94"/>
      <c r="C107" s="94"/>
      <c r="D107" s="95"/>
      <c r="E107" s="262"/>
      <c r="F107" s="96"/>
      <c r="G107" s="96"/>
      <c r="H107" s="419"/>
      <c r="I107" s="279"/>
      <c r="J107" s="246" t="e">
        <f>IF(AND(Q107="",#REF!&gt;0,#REF!&lt;5),K107,)</f>
        <v>#REF!</v>
      </c>
      <c r="K107" s="244" t="str">
        <f>IF(D107="","ZZZ9",IF(AND(#REF!&gt;0,#REF!&lt;5),D107&amp;#REF!,D107&amp;"9"))</f>
        <v>ZZZ9</v>
      </c>
      <c r="L107" s="248">
        <f t="shared" si="3"/>
        <v>999</v>
      </c>
      <c r="M107" s="278">
        <f t="shared" si="4"/>
        <v>999</v>
      </c>
      <c r="N107" s="273"/>
      <c r="O107" s="96"/>
      <c r="P107" s="113">
        <f t="shared" si="5"/>
        <v>999</v>
      </c>
      <c r="Q107" s="96"/>
    </row>
    <row r="108" spans="1:17" s="11" customFormat="1" ht="18.899999999999999" customHeight="1" x14ac:dyDescent="0.25">
      <c r="A108" s="249">
        <v>102</v>
      </c>
      <c r="B108" s="94"/>
      <c r="C108" s="94"/>
      <c r="D108" s="95"/>
      <c r="E108" s="262"/>
      <c r="F108" s="96"/>
      <c r="G108" s="96"/>
      <c r="H108" s="419"/>
      <c r="I108" s="279"/>
      <c r="J108" s="246" t="e">
        <f>IF(AND(Q108="",#REF!&gt;0,#REF!&lt;5),K108,)</f>
        <v>#REF!</v>
      </c>
      <c r="K108" s="244" t="str">
        <f>IF(D108="","ZZZ9",IF(AND(#REF!&gt;0,#REF!&lt;5),D108&amp;#REF!,D108&amp;"9"))</f>
        <v>ZZZ9</v>
      </c>
      <c r="L108" s="248">
        <f t="shared" si="3"/>
        <v>999</v>
      </c>
      <c r="M108" s="278">
        <f t="shared" si="4"/>
        <v>999</v>
      </c>
      <c r="N108" s="273"/>
      <c r="O108" s="96"/>
      <c r="P108" s="113">
        <f t="shared" si="5"/>
        <v>999</v>
      </c>
      <c r="Q108" s="96"/>
    </row>
    <row r="109" spans="1:17" s="11" customFormat="1" ht="18.899999999999999" customHeight="1" x14ac:dyDescent="0.25">
      <c r="A109" s="249">
        <v>103</v>
      </c>
      <c r="B109" s="94"/>
      <c r="C109" s="94"/>
      <c r="D109" s="95"/>
      <c r="E109" s="262"/>
      <c r="F109" s="96"/>
      <c r="G109" s="96"/>
      <c r="H109" s="419"/>
      <c r="I109" s="279"/>
      <c r="J109" s="246" t="e">
        <f>IF(AND(Q109="",#REF!&gt;0,#REF!&lt;5),K109,)</f>
        <v>#REF!</v>
      </c>
      <c r="K109" s="244" t="str">
        <f>IF(D109="","ZZZ9",IF(AND(#REF!&gt;0,#REF!&lt;5),D109&amp;#REF!,D109&amp;"9"))</f>
        <v>ZZZ9</v>
      </c>
      <c r="L109" s="248">
        <f t="shared" si="3"/>
        <v>999</v>
      </c>
      <c r="M109" s="278">
        <f t="shared" si="4"/>
        <v>999</v>
      </c>
      <c r="N109" s="273"/>
      <c r="O109" s="96"/>
      <c r="P109" s="113">
        <f t="shared" si="5"/>
        <v>999</v>
      </c>
      <c r="Q109" s="96"/>
    </row>
    <row r="110" spans="1:17" s="11" customFormat="1" ht="18.899999999999999" customHeight="1" x14ac:dyDescent="0.25">
      <c r="A110" s="249">
        <v>104</v>
      </c>
      <c r="B110" s="94"/>
      <c r="C110" s="94"/>
      <c r="D110" s="95"/>
      <c r="E110" s="262"/>
      <c r="F110" s="96"/>
      <c r="G110" s="96"/>
      <c r="H110" s="419"/>
      <c r="I110" s="279"/>
      <c r="J110" s="246" t="e">
        <f>IF(AND(Q110="",#REF!&gt;0,#REF!&lt;5),K110,)</f>
        <v>#REF!</v>
      </c>
      <c r="K110" s="244" t="str">
        <f>IF(D110="","ZZZ9",IF(AND(#REF!&gt;0,#REF!&lt;5),D110&amp;#REF!,D110&amp;"9"))</f>
        <v>ZZZ9</v>
      </c>
      <c r="L110" s="248">
        <f t="shared" si="3"/>
        <v>999</v>
      </c>
      <c r="M110" s="278">
        <f t="shared" si="4"/>
        <v>999</v>
      </c>
      <c r="N110" s="273"/>
      <c r="O110" s="96"/>
      <c r="P110" s="113">
        <f t="shared" si="5"/>
        <v>999</v>
      </c>
      <c r="Q110" s="96"/>
    </row>
    <row r="111" spans="1:17" s="11" customFormat="1" ht="18.899999999999999" customHeight="1" x14ac:dyDescent="0.25">
      <c r="A111" s="249">
        <v>105</v>
      </c>
      <c r="B111" s="94"/>
      <c r="C111" s="94"/>
      <c r="D111" s="95"/>
      <c r="E111" s="262"/>
      <c r="F111" s="96"/>
      <c r="G111" s="96"/>
      <c r="H111" s="419"/>
      <c r="I111" s="279"/>
      <c r="J111" s="246" t="e">
        <f>IF(AND(Q111="",#REF!&gt;0,#REF!&lt;5),K111,)</f>
        <v>#REF!</v>
      </c>
      <c r="K111" s="244" t="str">
        <f>IF(D111="","ZZZ9",IF(AND(#REF!&gt;0,#REF!&lt;5),D111&amp;#REF!,D111&amp;"9"))</f>
        <v>ZZZ9</v>
      </c>
      <c r="L111" s="248">
        <f t="shared" si="3"/>
        <v>999</v>
      </c>
      <c r="M111" s="278">
        <f t="shared" si="4"/>
        <v>999</v>
      </c>
      <c r="N111" s="273"/>
      <c r="O111" s="96"/>
      <c r="P111" s="113">
        <f t="shared" si="5"/>
        <v>999</v>
      </c>
      <c r="Q111" s="96"/>
    </row>
    <row r="112" spans="1:17" s="11" customFormat="1" ht="18.899999999999999" customHeight="1" x14ac:dyDescent="0.25">
      <c r="A112" s="249">
        <v>106</v>
      </c>
      <c r="B112" s="94"/>
      <c r="C112" s="94"/>
      <c r="D112" s="95"/>
      <c r="E112" s="262"/>
      <c r="F112" s="96"/>
      <c r="G112" s="96"/>
      <c r="H112" s="419"/>
      <c r="I112" s="279"/>
      <c r="J112" s="246" t="e">
        <f>IF(AND(Q112="",#REF!&gt;0,#REF!&lt;5),K112,)</f>
        <v>#REF!</v>
      </c>
      <c r="K112" s="244" t="str">
        <f>IF(D112="","ZZZ9",IF(AND(#REF!&gt;0,#REF!&lt;5),D112&amp;#REF!,D112&amp;"9"))</f>
        <v>ZZZ9</v>
      </c>
      <c r="L112" s="248">
        <f t="shared" si="3"/>
        <v>999</v>
      </c>
      <c r="M112" s="278">
        <f t="shared" si="4"/>
        <v>999</v>
      </c>
      <c r="N112" s="273"/>
      <c r="O112" s="96"/>
      <c r="P112" s="113">
        <f t="shared" si="5"/>
        <v>999</v>
      </c>
      <c r="Q112" s="96"/>
    </row>
    <row r="113" spans="1:17" s="11" customFormat="1" ht="18.899999999999999" customHeight="1" x14ac:dyDescent="0.25">
      <c r="A113" s="249">
        <v>107</v>
      </c>
      <c r="B113" s="94"/>
      <c r="C113" s="94"/>
      <c r="D113" s="95"/>
      <c r="E113" s="262"/>
      <c r="F113" s="96"/>
      <c r="G113" s="96"/>
      <c r="H113" s="419"/>
      <c r="I113" s="279"/>
      <c r="J113" s="246" t="e">
        <f>IF(AND(Q113="",#REF!&gt;0,#REF!&lt;5),K113,)</f>
        <v>#REF!</v>
      </c>
      <c r="K113" s="244" t="str">
        <f>IF(D113="","ZZZ9",IF(AND(#REF!&gt;0,#REF!&lt;5),D113&amp;#REF!,D113&amp;"9"))</f>
        <v>ZZZ9</v>
      </c>
      <c r="L113" s="248">
        <f t="shared" si="3"/>
        <v>999</v>
      </c>
      <c r="M113" s="278">
        <f t="shared" si="4"/>
        <v>999</v>
      </c>
      <c r="N113" s="273"/>
      <c r="O113" s="96"/>
      <c r="P113" s="113">
        <f t="shared" si="5"/>
        <v>999</v>
      </c>
      <c r="Q113" s="96"/>
    </row>
    <row r="114" spans="1:17" s="11" customFormat="1" ht="18.899999999999999" customHeight="1" x14ac:dyDescent="0.25">
      <c r="A114" s="249">
        <v>108</v>
      </c>
      <c r="B114" s="94"/>
      <c r="C114" s="94"/>
      <c r="D114" s="95"/>
      <c r="E114" s="262"/>
      <c r="F114" s="96"/>
      <c r="G114" s="96"/>
      <c r="H114" s="419"/>
      <c r="I114" s="279"/>
      <c r="J114" s="246" t="e">
        <f>IF(AND(Q114="",#REF!&gt;0,#REF!&lt;5),K114,)</f>
        <v>#REF!</v>
      </c>
      <c r="K114" s="244" t="str">
        <f>IF(D114="","ZZZ9",IF(AND(#REF!&gt;0,#REF!&lt;5),D114&amp;#REF!,D114&amp;"9"))</f>
        <v>ZZZ9</v>
      </c>
      <c r="L114" s="248">
        <f t="shared" si="3"/>
        <v>999</v>
      </c>
      <c r="M114" s="278">
        <f t="shared" si="4"/>
        <v>999</v>
      </c>
      <c r="N114" s="273"/>
      <c r="O114" s="96"/>
      <c r="P114" s="113">
        <f t="shared" si="5"/>
        <v>999</v>
      </c>
      <c r="Q114" s="96"/>
    </row>
    <row r="115" spans="1:17" s="11" customFormat="1" ht="18.899999999999999" customHeight="1" x14ac:dyDescent="0.25">
      <c r="A115" s="249">
        <v>109</v>
      </c>
      <c r="B115" s="94"/>
      <c r="C115" s="94"/>
      <c r="D115" s="95"/>
      <c r="E115" s="262"/>
      <c r="F115" s="96"/>
      <c r="G115" s="96"/>
      <c r="H115" s="419"/>
      <c r="I115" s="279"/>
      <c r="J115" s="246" t="e">
        <f>IF(AND(Q115="",#REF!&gt;0,#REF!&lt;5),K115,)</f>
        <v>#REF!</v>
      </c>
      <c r="K115" s="244" t="str">
        <f>IF(D115="","ZZZ9",IF(AND(#REF!&gt;0,#REF!&lt;5),D115&amp;#REF!,D115&amp;"9"))</f>
        <v>ZZZ9</v>
      </c>
      <c r="L115" s="248">
        <f t="shared" si="3"/>
        <v>999</v>
      </c>
      <c r="M115" s="278">
        <f t="shared" si="4"/>
        <v>999</v>
      </c>
      <c r="N115" s="273"/>
      <c r="O115" s="96"/>
      <c r="P115" s="113">
        <f t="shared" si="5"/>
        <v>999</v>
      </c>
      <c r="Q115" s="96"/>
    </row>
    <row r="116" spans="1:17" s="11" customFormat="1" ht="18.899999999999999" customHeight="1" x14ac:dyDescent="0.25">
      <c r="A116" s="249">
        <v>110</v>
      </c>
      <c r="B116" s="94"/>
      <c r="C116" s="94"/>
      <c r="D116" s="95"/>
      <c r="E116" s="262"/>
      <c r="F116" s="96"/>
      <c r="G116" s="96"/>
      <c r="H116" s="419"/>
      <c r="I116" s="279"/>
      <c r="J116" s="246" t="e">
        <f>IF(AND(Q116="",#REF!&gt;0,#REF!&lt;5),K116,)</f>
        <v>#REF!</v>
      </c>
      <c r="K116" s="244" t="str">
        <f>IF(D116="","ZZZ9",IF(AND(#REF!&gt;0,#REF!&lt;5),D116&amp;#REF!,D116&amp;"9"))</f>
        <v>ZZZ9</v>
      </c>
      <c r="L116" s="248">
        <f t="shared" si="3"/>
        <v>999</v>
      </c>
      <c r="M116" s="278">
        <f t="shared" si="4"/>
        <v>999</v>
      </c>
      <c r="N116" s="273"/>
      <c r="O116" s="96"/>
      <c r="P116" s="113">
        <f t="shared" si="5"/>
        <v>999</v>
      </c>
      <c r="Q116" s="96"/>
    </row>
    <row r="117" spans="1:17" s="11" customFormat="1" ht="18.899999999999999" customHeight="1" x14ac:dyDescent="0.25">
      <c r="A117" s="249">
        <v>111</v>
      </c>
      <c r="B117" s="94"/>
      <c r="C117" s="94"/>
      <c r="D117" s="95"/>
      <c r="E117" s="262"/>
      <c r="F117" s="96"/>
      <c r="G117" s="96"/>
      <c r="H117" s="419"/>
      <c r="I117" s="279"/>
      <c r="J117" s="246" t="e">
        <f>IF(AND(Q117="",#REF!&gt;0,#REF!&lt;5),K117,)</f>
        <v>#REF!</v>
      </c>
      <c r="K117" s="244" t="str">
        <f>IF(D117="","ZZZ9",IF(AND(#REF!&gt;0,#REF!&lt;5),D117&amp;#REF!,D117&amp;"9"))</f>
        <v>ZZZ9</v>
      </c>
      <c r="L117" s="248">
        <f t="shared" si="3"/>
        <v>999</v>
      </c>
      <c r="M117" s="278">
        <f t="shared" si="4"/>
        <v>999</v>
      </c>
      <c r="N117" s="273"/>
      <c r="O117" s="96"/>
      <c r="P117" s="113">
        <f t="shared" si="5"/>
        <v>999</v>
      </c>
      <c r="Q117" s="96"/>
    </row>
    <row r="118" spans="1:17" s="11" customFormat="1" ht="18.899999999999999" customHeight="1" x14ac:dyDescent="0.25">
      <c r="A118" s="249">
        <v>112</v>
      </c>
      <c r="B118" s="94"/>
      <c r="C118" s="94"/>
      <c r="D118" s="95"/>
      <c r="E118" s="262"/>
      <c r="F118" s="96"/>
      <c r="G118" s="96"/>
      <c r="H118" s="419"/>
      <c r="I118" s="279"/>
      <c r="J118" s="246" t="e">
        <f>IF(AND(Q118="",#REF!&gt;0,#REF!&lt;5),K118,)</f>
        <v>#REF!</v>
      </c>
      <c r="K118" s="244" t="str">
        <f>IF(D118="","ZZZ9",IF(AND(#REF!&gt;0,#REF!&lt;5),D118&amp;#REF!,D118&amp;"9"))</f>
        <v>ZZZ9</v>
      </c>
      <c r="L118" s="248">
        <f t="shared" si="3"/>
        <v>999</v>
      </c>
      <c r="M118" s="278">
        <f t="shared" si="4"/>
        <v>999</v>
      </c>
      <c r="N118" s="273"/>
      <c r="O118" s="96"/>
      <c r="P118" s="113">
        <f t="shared" si="5"/>
        <v>999</v>
      </c>
      <c r="Q118" s="96"/>
    </row>
    <row r="119" spans="1:17" s="11" customFormat="1" ht="18.899999999999999" customHeight="1" x14ac:dyDescent="0.25">
      <c r="A119" s="249">
        <v>113</v>
      </c>
      <c r="B119" s="94"/>
      <c r="C119" s="94"/>
      <c r="D119" s="95"/>
      <c r="E119" s="262"/>
      <c r="F119" s="96"/>
      <c r="G119" s="96"/>
      <c r="H119" s="419"/>
      <c r="I119" s="279"/>
      <c r="J119" s="246" t="e">
        <f>IF(AND(Q119="",#REF!&gt;0,#REF!&lt;5),K119,)</f>
        <v>#REF!</v>
      </c>
      <c r="K119" s="244" t="str">
        <f>IF(D119="","ZZZ9",IF(AND(#REF!&gt;0,#REF!&lt;5),D119&amp;#REF!,D119&amp;"9"))</f>
        <v>ZZZ9</v>
      </c>
      <c r="L119" s="248">
        <f t="shared" si="3"/>
        <v>999</v>
      </c>
      <c r="M119" s="278">
        <f t="shared" si="4"/>
        <v>999</v>
      </c>
      <c r="N119" s="273"/>
      <c r="O119" s="96"/>
      <c r="P119" s="113">
        <f t="shared" si="5"/>
        <v>999</v>
      </c>
      <c r="Q119" s="96"/>
    </row>
    <row r="120" spans="1:17" s="11" customFormat="1" ht="18.899999999999999" customHeight="1" x14ac:dyDescent="0.25">
      <c r="A120" s="249">
        <v>114</v>
      </c>
      <c r="B120" s="94"/>
      <c r="C120" s="94"/>
      <c r="D120" s="95"/>
      <c r="E120" s="262"/>
      <c r="F120" s="96"/>
      <c r="G120" s="96"/>
      <c r="H120" s="419"/>
      <c r="I120" s="279"/>
      <c r="J120" s="246" t="e">
        <f>IF(AND(Q120="",#REF!&gt;0,#REF!&lt;5),K120,)</f>
        <v>#REF!</v>
      </c>
      <c r="K120" s="244" t="str">
        <f>IF(D120="","ZZZ9",IF(AND(#REF!&gt;0,#REF!&lt;5),D120&amp;#REF!,D120&amp;"9"))</f>
        <v>ZZZ9</v>
      </c>
      <c r="L120" s="248">
        <f t="shared" si="3"/>
        <v>999</v>
      </c>
      <c r="M120" s="278">
        <f t="shared" si="4"/>
        <v>999</v>
      </c>
      <c r="N120" s="273"/>
      <c r="O120" s="96"/>
      <c r="P120" s="113">
        <f t="shared" si="5"/>
        <v>999</v>
      </c>
      <c r="Q120" s="96"/>
    </row>
    <row r="121" spans="1:17" s="11" customFormat="1" ht="18.899999999999999" customHeight="1" x14ac:dyDescent="0.25">
      <c r="A121" s="249">
        <v>115</v>
      </c>
      <c r="B121" s="94"/>
      <c r="C121" s="94"/>
      <c r="D121" s="95"/>
      <c r="E121" s="262"/>
      <c r="F121" s="96"/>
      <c r="G121" s="96"/>
      <c r="H121" s="419"/>
      <c r="I121" s="279"/>
      <c r="J121" s="246" t="e">
        <f>IF(AND(Q121="",#REF!&gt;0,#REF!&lt;5),K121,)</f>
        <v>#REF!</v>
      </c>
      <c r="K121" s="244" t="str">
        <f>IF(D121="","ZZZ9",IF(AND(#REF!&gt;0,#REF!&lt;5),D121&amp;#REF!,D121&amp;"9"))</f>
        <v>ZZZ9</v>
      </c>
      <c r="L121" s="248">
        <f t="shared" si="3"/>
        <v>999</v>
      </c>
      <c r="M121" s="278">
        <f t="shared" si="4"/>
        <v>999</v>
      </c>
      <c r="N121" s="273"/>
      <c r="O121" s="96"/>
      <c r="P121" s="113">
        <f t="shared" si="5"/>
        <v>999</v>
      </c>
      <c r="Q121" s="96"/>
    </row>
    <row r="122" spans="1:17" s="11" customFormat="1" ht="18.899999999999999" customHeight="1" x14ac:dyDescent="0.25">
      <c r="A122" s="249">
        <v>116</v>
      </c>
      <c r="B122" s="94"/>
      <c r="C122" s="94"/>
      <c r="D122" s="95"/>
      <c r="E122" s="262"/>
      <c r="F122" s="96"/>
      <c r="G122" s="96"/>
      <c r="H122" s="419"/>
      <c r="I122" s="279"/>
      <c r="J122" s="246" t="e">
        <f>IF(AND(Q122="",#REF!&gt;0,#REF!&lt;5),K122,)</f>
        <v>#REF!</v>
      </c>
      <c r="K122" s="244" t="str">
        <f>IF(D122="","ZZZ9",IF(AND(#REF!&gt;0,#REF!&lt;5),D122&amp;#REF!,D122&amp;"9"))</f>
        <v>ZZZ9</v>
      </c>
      <c r="L122" s="248">
        <f t="shared" si="3"/>
        <v>999</v>
      </c>
      <c r="M122" s="278">
        <f t="shared" si="4"/>
        <v>999</v>
      </c>
      <c r="N122" s="273"/>
      <c r="O122" s="96"/>
      <c r="P122" s="113">
        <f t="shared" si="5"/>
        <v>999</v>
      </c>
      <c r="Q122" s="96"/>
    </row>
    <row r="123" spans="1:17" s="11" customFormat="1" ht="18.899999999999999" customHeight="1" x14ac:dyDescent="0.25">
      <c r="A123" s="249">
        <v>117</v>
      </c>
      <c r="B123" s="94"/>
      <c r="C123" s="94"/>
      <c r="D123" s="95"/>
      <c r="E123" s="262"/>
      <c r="F123" s="96"/>
      <c r="G123" s="96"/>
      <c r="H123" s="419"/>
      <c r="I123" s="279"/>
      <c r="J123" s="246" t="e">
        <f>IF(AND(Q123="",#REF!&gt;0,#REF!&lt;5),K123,)</f>
        <v>#REF!</v>
      </c>
      <c r="K123" s="244" t="str">
        <f>IF(D123="","ZZZ9",IF(AND(#REF!&gt;0,#REF!&lt;5),D123&amp;#REF!,D123&amp;"9"))</f>
        <v>ZZZ9</v>
      </c>
      <c r="L123" s="248">
        <f t="shared" si="3"/>
        <v>999</v>
      </c>
      <c r="M123" s="278">
        <f t="shared" si="4"/>
        <v>999</v>
      </c>
      <c r="N123" s="273"/>
      <c r="O123" s="96"/>
      <c r="P123" s="113">
        <f t="shared" si="5"/>
        <v>999</v>
      </c>
      <c r="Q123" s="96"/>
    </row>
    <row r="124" spans="1:17" s="11" customFormat="1" ht="18.899999999999999" customHeight="1" x14ac:dyDescent="0.25">
      <c r="A124" s="249">
        <v>118</v>
      </c>
      <c r="B124" s="94"/>
      <c r="C124" s="94"/>
      <c r="D124" s="95"/>
      <c r="E124" s="262"/>
      <c r="F124" s="96"/>
      <c r="G124" s="96"/>
      <c r="H124" s="419"/>
      <c r="I124" s="279"/>
      <c r="J124" s="246" t="e">
        <f>IF(AND(Q124="",#REF!&gt;0,#REF!&lt;5),K124,)</f>
        <v>#REF!</v>
      </c>
      <c r="K124" s="244" t="str">
        <f>IF(D124="","ZZZ9",IF(AND(#REF!&gt;0,#REF!&lt;5),D124&amp;#REF!,D124&amp;"9"))</f>
        <v>ZZZ9</v>
      </c>
      <c r="L124" s="248">
        <f t="shared" si="3"/>
        <v>999</v>
      </c>
      <c r="M124" s="278">
        <f t="shared" si="4"/>
        <v>999</v>
      </c>
      <c r="N124" s="273"/>
      <c r="O124" s="96"/>
      <c r="P124" s="113">
        <f t="shared" si="5"/>
        <v>999</v>
      </c>
      <c r="Q124" s="96"/>
    </row>
    <row r="125" spans="1:17" s="11" customFormat="1" ht="18.899999999999999" customHeight="1" x14ac:dyDescent="0.25">
      <c r="A125" s="249">
        <v>119</v>
      </c>
      <c r="B125" s="94"/>
      <c r="C125" s="94"/>
      <c r="D125" s="95"/>
      <c r="E125" s="262"/>
      <c r="F125" s="96"/>
      <c r="G125" s="96"/>
      <c r="H125" s="419"/>
      <c r="I125" s="279"/>
      <c r="J125" s="246" t="e">
        <f>IF(AND(Q125="",#REF!&gt;0,#REF!&lt;5),K125,)</f>
        <v>#REF!</v>
      </c>
      <c r="K125" s="244" t="str">
        <f>IF(D125="","ZZZ9",IF(AND(#REF!&gt;0,#REF!&lt;5),D125&amp;#REF!,D125&amp;"9"))</f>
        <v>ZZZ9</v>
      </c>
      <c r="L125" s="248">
        <f t="shared" si="3"/>
        <v>999</v>
      </c>
      <c r="M125" s="278">
        <f t="shared" si="4"/>
        <v>999</v>
      </c>
      <c r="N125" s="273"/>
      <c r="O125" s="96"/>
      <c r="P125" s="113">
        <f t="shared" si="5"/>
        <v>999</v>
      </c>
      <c r="Q125" s="96"/>
    </row>
    <row r="126" spans="1:17" s="11" customFormat="1" ht="18.899999999999999" customHeight="1" x14ac:dyDescent="0.25">
      <c r="A126" s="249">
        <v>120</v>
      </c>
      <c r="B126" s="94"/>
      <c r="C126" s="94"/>
      <c r="D126" s="95"/>
      <c r="E126" s="262"/>
      <c r="F126" s="96"/>
      <c r="G126" s="96"/>
      <c r="H126" s="419"/>
      <c r="I126" s="279"/>
      <c r="J126" s="246" t="e">
        <f>IF(AND(Q126="",#REF!&gt;0,#REF!&lt;5),K126,)</f>
        <v>#REF!</v>
      </c>
      <c r="K126" s="244" t="str">
        <f>IF(D126="","ZZZ9",IF(AND(#REF!&gt;0,#REF!&lt;5),D126&amp;#REF!,D126&amp;"9"))</f>
        <v>ZZZ9</v>
      </c>
      <c r="L126" s="248">
        <f t="shared" si="3"/>
        <v>999</v>
      </c>
      <c r="M126" s="278">
        <f t="shared" si="4"/>
        <v>999</v>
      </c>
      <c r="N126" s="273"/>
      <c r="O126" s="96"/>
      <c r="P126" s="113">
        <f t="shared" si="5"/>
        <v>999</v>
      </c>
      <c r="Q126" s="96"/>
    </row>
    <row r="127" spans="1:17" s="11" customFormat="1" ht="18.899999999999999" customHeight="1" x14ac:dyDescent="0.25">
      <c r="A127" s="249">
        <v>121</v>
      </c>
      <c r="B127" s="94"/>
      <c r="C127" s="94"/>
      <c r="D127" s="95"/>
      <c r="E127" s="262"/>
      <c r="F127" s="96"/>
      <c r="G127" s="96"/>
      <c r="H127" s="419"/>
      <c r="I127" s="279"/>
      <c r="J127" s="246" t="e">
        <f>IF(AND(Q127="",#REF!&gt;0,#REF!&lt;5),K127,)</f>
        <v>#REF!</v>
      </c>
      <c r="K127" s="244" t="str">
        <f>IF(D127="","ZZZ9",IF(AND(#REF!&gt;0,#REF!&lt;5),D127&amp;#REF!,D127&amp;"9"))</f>
        <v>ZZZ9</v>
      </c>
      <c r="L127" s="248">
        <f t="shared" si="3"/>
        <v>999</v>
      </c>
      <c r="M127" s="278">
        <f t="shared" si="4"/>
        <v>999</v>
      </c>
      <c r="N127" s="273"/>
      <c r="O127" s="96"/>
      <c r="P127" s="113">
        <f t="shared" si="5"/>
        <v>999</v>
      </c>
      <c r="Q127" s="96"/>
    </row>
    <row r="128" spans="1:17" s="11" customFormat="1" ht="18.899999999999999" customHeight="1" x14ac:dyDescent="0.25">
      <c r="A128" s="249">
        <v>122</v>
      </c>
      <c r="B128" s="94"/>
      <c r="C128" s="94"/>
      <c r="D128" s="95"/>
      <c r="E128" s="262"/>
      <c r="F128" s="96"/>
      <c r="G128" s="96"/>
      <c r="H128" s="419"/>
      <c r="I128" s="279"/>
      <c r="J128" s="246" t="e">
        <f>IF(AND(Q128="",#REF!&gt;0,#REF!&lt;5),K128,)</f>
        <v>#REF!</v>
      </c>
      <c r="K128" s="244" t="str">
        <f>IF(D128="","ZZZ9",IF(AND(#REF!&gt;0,#REF!&lt;5),D128&amp;#REF!,D128&amp;"9"))</f>
        <v>ZZZ9</v>
      </c>
      <c r="L128" s="248">
        <f t="shared" si="3"/>
        <v>999</v>
      </c>
      <c r="M128" s="278">
        <f t="shared" si="4"/>
        <v>999</v>
      </c>
      <c r="N128" s="273"/>
      <c r="O128" s="96"/>
      <c r="P128" s="113">
        <f t="shared" si="5"/>
        <v>999</v>
      </c>
      <c r="Q128" s="96"/>
    </row>
    <row r="129" spans="1:17" s="11" customFormat="1" ht="18.899999999999999" customHeight="1" x14ac:dyDescent="0.25">
      <c r="A129" s="249">
        <v>123</v>
      </c>
      <c r="B129" s="94"/>
      <c r="C129" s="94"/>
      <c r="D129" s="95"/>
      <c r="E129" s="262"/>
      <c r="F129" s="96"/>
      <c r="G129" s="96"/>
      <c r="H129" s="419"/>
      <c r="I129" s="279"/>
      <c r="J129" s="246" t="e">
        <f>IF(AND(Q129="",#REF!&gt;0,#REF!&lt;5),K129,)</f>
        <v>#REF!</v>
      </c>
      <c r="K129" s="244" t="str">
        <f>IF(D129="","ZZZ9",IF(AND(#REF!&gt;0,#REF!&lt;5),D129&amp;#REF!,D129&amp;"9"))</f>
        <v>ZZZ9</v>
      </c>
      <c r="L129" s="248">
        <f t="shared" si="3"/>
        <v>999</v>
      </c>
      <c r="M129" s="278">
        <f t="shared" si="4"/>
        <v>999</v>
      </c>
      <c r="N129" s="273"/>
      <c r="O129" s="96"/>
      <c r="P129" s="113">
        <f t="shared" si="5"/>
        <v>999</v>
      </c>
      <c r="Q129" s="96"/>
    </row>
    <row r="130" spans="1:17" s="11" customFormat="1" ht="18.899999999999999" customHeight="1" x14ac:dyDescent="0.25">
      <c r="A130" s="249">
        <v>124</v>
      </c>
      <c r="B130" s="94"/>
      <c r="C130" s="94"/>
      <c r="D130" s="95"/>
      <c r="E130" s="262"/>
      <c r="F130" s="96"/>
      <c r="G130" s="96"/>
      <c r="H130" s="419"/>
      <c r="I130" s="279"/>
      <c r="J130" s="246" t="e">
        <f>IF(AND(Q130="",#REF!&gt;0,#REF!&lt;5),K130,)</f>
        <v>#REF!</v>
      </c>
      <c r="K130" s="244" t="str">
        <f>IF(D130="","ZZZ9",IF(AND(#REF!&gt;0,#REF!&lt;5),D130&amp;#REF!,D130&amp;"9"))</f>
        <v>ZZZ9</v>
      </c>
      <c r="L130" s="248">
        <f t="shared" si="3"/>
        <v>999</v>
      </c>
      <c r="M130" s="278">
        <f t="shared" si="4"/>
        <v>999</v>
      </c>
      <c r="N130" s="273"/>
      <c r="O130" s="96"/>
      <c r="P130" s="113">
        <f t="shared" si="5"/>
        <v>999</v>
      </c>
      <c r="Q130" s="96"/>
    </row>
    <row r="131" spans="1:17" s="11" customFormat="1" ht="18.899999999999999" customHeight="1" x14ac:dyDescent="0.25">
      <c r="A131" s="249">
        <v>125</v>
      </c>
      <c r="B131" s="94"/>
      <c r="C131" s="94"/>
      <c r="D131" s="95"/>
      <c r="E131" s="262"/>
      <c r="F131" s="96"/>
      <c r="G131" s="96"/>
      <c r="H131" s="419"/>
      <c r="I131" s="279"/>
      <c r="J131" s="246" t="e">
        <f>IF(AND(Q131="",#REF!&gt;0,#REF!&lt;5),K131,)</f>
        <v>#REF!</v>
      </c>
      <c r="K131" s="244" t="str">
        <f>IF(D131="","ZZZ9",IF(AND(#REF!&gt;0,#REF!&lt;5),D131&amp;#REF!,D131&amp;"9"))</f>
        <v>ZZZ9</v>
      </c>
      <c r="L131" s="248">
        <f t="shared" si="3"/>
        <v>999</v>
      </c>
      <c r="M131" s="278">
        <f t="shared" si="4"/>
        <v>999</v>
      </c>
      <c r="N131" s="273"/>
      <c r="O131" s="96"/>
      <c r="P131" s="113">
        <f t="shared" si="5"/>
        <v>999</v>
      </c>
      <c r="Q131" s="96"/>
    </row>
    <row r="132" spans="1:17" s="11" customFormat="1" ht="18.899999999999999" customHeight="1" x14ac:dyDescent="0.25">
      <c r="A132" s="249">
        <v>126</v>
      </c>
      <c r="B132" s="94"/>
      <c r="C132" s="94"/>
      <c r="D132" s="95"/>
      <c r="E132" s="262"/>
      <c r="F132" s="96"/>
      <c r="G132" s="96"/>
      <c r="H132" s="419"/>
      <c r="I132" s="279"/>
      <c r="J132" s="246" t="e">
        <f>IF(AND(Q132="",#REF!&gt;0,#REF!&lt;5),K132,)</f>
        <v>#REF!</v>
      </c>
      <c r="K132" s="244" t="str">
        <f>IF(D132="","ZZZ9",IF(AND(#REF!&gt;0,#REF!&lt;5),D132&amp;#REF!,D132&amp;"9"))</f>
        <v>ZZZ9</v>
      </c>
      <c r="L132" s="248">
        <f t="shared" si="3"/>
        <v>999</v>
      </c>
      <c r="M132" s="278">
        <f t="shared" si="4"/>
        <v>999</v>
      </c>
      <c r="N132" s="273"/>
      <c r="O132" s="96"/>
      <c r="P132" s="113">
        <f t="shared" si="5"/>
        <v>999</v>
      </c>
      <c r="Q132" s="96"/>
    </row>
    <row r="133" spans="1:17" s="11" customFormat="1" ht="18.899999999999999" customHeight="1" x14ac:dyDescent="0.25">
      <c r="A133" s="249">
        <v>127</v>
      </c>
      <c r="B133" s="94"/>
      <c r="C133" s="94"/>
      <c r="D133" s="95"/>
      <c r="E133" s="262"/>
      <c r="F133" s="96"/>
      <c r="G133" s="96"/>
      <c r="H133" s="419"/>
      <c r="I133" s="279"/>
      <c r="J133" s="246" t="e">
        <f>IF(AND(Q133="",#REF!&gt;0,#REF!&lt;5),K133,)</f>
        <v>#REF!</v>
      </c>
      <c r="K133" s="244" t="str">
        <f>IF(D133="","ZZZ9",IF(AND(#REF!&gt;0,#REF!&lt;5),D133&amp;#REF!,D133&amp;"9"))</f>
        <v>ZZZ9</v>
      </c>
      <c r="L133" s="248">
        <f t="shared" si="3"/>
        <v>999</v>
      </c>
      <c r="M133" s="278">
        <f t="shared" si="4"/>
        <v>999</v>
      </c>
      <c r="N133" s="273"/>
      <c r="O133" s="96"/>
      <c r="P133" s="113">
        <f t="shared" si="5"/>
        <v>999</v>
      </c>
      <c r="Q133" s="96"/>
    </row>
    <row r="134" spans="1:17" s="11" customFormat="1" ht="18.899999999999999" customHeight="1" x14ac:dyDescent="0.25">
      <c r="A134" s="249">
        <v>128</v>
      </c>
      <c r="B134" s="94"/>
      <c r="C134" s="94"/>
      <c r="D134" s="95"/>
      <c r="E134" s="262"/>
      <c r="F134" s="96"/>
      <c r="G134" s="96"/>
      <c r="H134" s="419"/>
      <c r="I134" s="279"/>
      <c r="J134" s="246" t="e">
        <f>IF(AND(Q134="",#REF!&gt;0,#REF!&lt;5),K134,)</f>
        <v>#REF!</v>
      </c>
      <c r="K134" s="244" t="str">
        <f>IF(D134="","ZZZ9",IF(AND(#REF!&gt;0,#REF!&lt;5),D134&amp;#REF!,D134&amp;"9"))</f>
        <v>ZZZ9</v>
      </c>
      <c r="L134" s="248">
        <f t="shared" si="3"/>
        <v>999</v>
      </c>
      <c r="M134" s="278">
        <f t="shared" si="4"/>
        <v>999</v>
      </c>
      <c r="N134" s="273"/>
      <c r="O134" s="279"/>
      <c r="P134" s="280">
        <f t="shared" si="5"/>
        <v>999</v>
      </c>
      <c r="Q134" s="279"/>
    </row>
    <row r="135" spans="1:17" x14ac:dyDescent="0.25">
      <c r="A135" s="249">
        <v>129</v>
      </c>
      <c r="B135" s="94"/>
      <c r="C135" s="94"/>
      <c r="D135" s="95"/>
      <c r="E135" s="262"/>
      <c r="F135" s="96"/>
      <c r="G135" s="96"/>
      <c r="H135" s="419"/>
      <c r="I135" s="279"/>
      <c r="J135" s="246" t="e">
        <f>IF(AND(Q135="",#REF!&gt;0,#REF!&lt;5),K135,)</f>
        <v>#REF!</v>
      </c>
      <c r="K135" s="244" t="str">
        <f>IF(D135="","ZZZ9",IF(AND(#REF!&gt;0,#REF!&lt;5),D135&amp;#REF!,D135&amp;"9"))</f>
        <v>ZZZ9</v>
      </c>
      <c r="L135" s="248">
        <f t="shared" si="3"/>
        <v>999</v>
      </c>
      <c r="M135" s="278">
        <f t="shared" si="4"/>
        <v>999</v>
      </c>
      <c r="N135" s="273"/>
      <c r="O135" s="96"/>
      <c r="P135" s="113">
        <f t="shared" si="5"/>
        <v>999</v>
      </c>
      <c r="Q135" s="96"/>
    </row>
    <row r="136" spans="1:17" x14ac:dyDescent="0.25">
      <c r="A136" s="249">
        <v>130</v>
      </c>
      <c r="B136" s="94"/>
      <c r="C136" s="94"/>
      <c r="D136" s="95"/>
      <c r="E136" s="262"/>
      <c r="F136" s="96"/>
      <c r="G136" s="96"/>
      <c r="H136" s="419"/>
      <c r="I136" s="279"/>
      <c r="J136" s="246" t="e">
        <f>IF(AND(Q136="",#REF!&gt;0,#REF!&lt;5),K136,)</f>
        <v>#REF!</v>
      </c>
      <c r="K136" s="244" t="str">
        <f>IF(D136="","ZZZ9",IF(AND(#REF!&gt;0,#REF!&lt;5),D136&amp;#REF!,D136&amp;"9"))</f>
        <v>ZZZ9</v>
      </c>
      <c r="L136" s="248">
        <f t="shared" si="3"/>
        <v>999</v>
      </c>
      <c r="M136" s="278">
        <f t="shared" si="4"/>
        <v>999</v>
      </c>
      <c r="N136" s="273"/>
      <c r="O136" s="96"/>
      <c r="P136" s="113">
        <f t="shared" si="5"/>
        <v>999</v>
      </c>
      <c r="Q136" s="96"/>
    </row>
    <row r="137" spans="1:17" x14ac:dyDescent="0.25">
      <c r="A137" s="249">
        <v>131</v>
      </c>
      <c r="B137" s="94"/>
      <c r="C137" s="94"/>
      <c r="D137" s="95"/>
      <c r="E137" s="262"/>
      <c r="F137" s="96"/>
      <c r="G137" s="96"/>
      <c r="H137" s="419"/>
      <c r="I137" s="279"/>
      <c r="J137" s="246" t="e">
        <f>IF(AND(Q137="",#REF!&gt;0,#REF!&lt;5),K137,)</f>
        <v>#REF!</v>
      </c>
      <c r="K137" s="244" t="str">
        <f>IF(D137="","ZZZ9",IF(AND(#REF!&gt;0,#REF!&lt;5),D137&amp;#REF!,D137&amp;"9"))</f>
        <v>ZZZ9</v>
      </c>
      <c r="L137" s="248">
        <f t="shared" si="3"/>
        <v>999</v>
      </c>
      <c r="M137" s="278">
        <f t="shared" si="4"/>
        <v>999</v>
      </c>
      <c r="N137" s="273"/>
      <c r="O137" s="96"/>
      <c r="P137" s="113">
        <f t="shared" si="5"/>
        <v>999</v>
      </c>
      <c r="Q137" s="96"/>
    </row>
    <row r="138" spans="1:17" x14ac:dyDescent="0.25">
      <c r="A138" s="249">
        <v>132</v>
      </c>
      <c r="B138" s="94"/>
      <c r="C138" s="94"/>
      <c r="D138" s="95"/>
      <c r="E138" s="262"/>
      <c r="F138" s="96"/>
      <c r="G138" s="96"/>
      <c r="H138" s="419"/>
      <c r="I138" s="279"/>
      <c r="J138" s="246" t="e">
        <f>IF(AND(Q138="",#REF!&gt;0,#REF!&lt;5),K138,)</f>
        <v>#REF!</v>
      </c>
      <c r="K138" s="244" t="str">
        <f>IF(D138="","ZZZ9",IF(AND(#REF!&gt;0,#REF!&lt;5),D138&amp;#REF!,D138&amp;"9"))</f>
        <v>ZZZ9</v>
      </c>
      <c r="L138" s="248">
        <f t="shared" si="3"/>
        <v>999</v>
      </c>
      <c r="M138" s="278">
        <f t="shared" si="4"/>
        <v>999</v>
      </c>
      <c r="N138" s="273"/>
      <c r="O138" s="96"/>
      <c r="P138" s="113">
        <f t="shared" si="5"/>
        <v>999</v>
      </c>
      <c r="Q138" s="96"/>
    </row>
    <row r="139" spans="1:17" x14ac:dyDescent="0.25">
      <c r="A139" s="249">
        <v>133</v>
      </c>
      <c r="B139" s="94"/>
      <c r="C139" s="94"/>
      <c r="D139" s="95"/>
      <c r="E139" s="262"/>
      <c r="F139" s="96"/>
      <c r="G139" s="96"/>
      <c r="H139" s="419"/>
      <c r="I139" s="279"/>
      <c r="J139" s="246" t="e">
        <f>IF(AND(Q139="",#REF!&gt;0,#REF!&lt;5),K139,)</f>
        <v>#REF!</v>
      </c>
      <c r="K139" s="244" t="str">
        <f>IF(D139="","ZZZ9",IF(AND(#REF!&gt;0,#REF!&lt;5),D139&amp;#REF!,D139&amp;"9"))</f>
        <v>ZZZ9</v>
      </c>
      <c r="L139" s="248">
        <f t="shared" si="3"/>
        <v>999</v>
      </c>
      <c r="M139" s="278">
        <f t="shared" si="4"/>
        <v>999</v>
      </c>
      <c r="N139" s="273"/>
      <c r="O139" s="96"/>
      <c r="P139" s="113">
        <f t="shared" si="5"/>
        <v>999</v>
      </c>
      <c r="Q139" s="96"/>
    </row>
    <row r="140" spans="1:17" x14ac:dyDescent="0.25">
      <c r="A140" s="249">
        <v>134</v>
      </c>
      <c r="B140" s="94"/>
      <c r="C140" s="94"/>
      <c r="D140" s="95"/>
      <c r="E140" s="262"/>
      <c r="F140" s="96"/>
      <c r="G140" s="96"/>
      <c r="H140" s="419"/>
      <c r="I140" s="279"/>
      <c r="J140" s="246" t="e">
        <f>IF(AND(Q140="",#REF!&gt;0,#REF!&lt;5),K140,)</f>
        <v>#REF!</v>
      </c>
      <c r="K140" s="244" t="str">
        <f>IF(D140="","ZZZ9",IF(AND(#REF!&gt;0,#REF!&lt;5),D140&amp;#REF!,D140&amp;"9"))</f>
        <v>ZZZ9</v>
      </c>
      <c r="L140" s="248">
        <f t="shared" si="3"/>
        <v>999</v>
      </c>
      <c r="M140" s="278">
        <f t="shared" si="4"/>
        <v>999</v>
      </c>
      <c r="N140" s="273"/>
      <c r="O140" s="96"/>
      <c r="P140" s="113">
        <f t="shared" si="5"/>
        <v>999</v>
      </c>
      <c r="Q140" s="96"/>
    </row>
    <row r="141" spans="1:17" x14ac:dyDescent="0.25">
      <c r="A141" s="249">
        <v>135</v>
      </c>
      <c r="B141" s="94"/>
      <c r="C141" s="94"/>
      <c r="D141" s="95"/>
      <c r="E141" s="262"/>
      <c r="F141" s="96"/>
      <c r="G141" s="96"/>
      <c r="H141" s="419"/>
      <c r="I141" s="279"/>
      <c r="J141" s="246" t="e">
        <f>IF(AND(Q141="",#REF!&gt;0,#REF!&lt;5),K141,)</f>
        <v>#REF!</v>
      </c>
      <c r="K141" s="244" t="str">
        <f>IF(D141="","ZZZ9",IF(AND(#REF!&gt;0,#REF!&lt;5),D141&amp;#REF!,D141&amp;"9"))</f>
        <v>ZZZ9</v>
      </c>
      <c r="L141" s="248">
        <f t="shared" si="3"/>
        <v>999</v>
      </c>
      <c r="M141" s="278">
        <f t="shared" si="4"/>
        <v>999</v>
      </c>
      <c r="N141" s="273"/>
      <c r="O141" s="279"/>
      <c r="P141" s="280">
        <f t="shared" si="5"/>
        <v>999</v>
      </c>
      <c r="Q141" s="279"/>
    </row>
    <row r="142" spans="1:17" x14ac:dyDescent="0.25">
      <c r="A142" s="249">
        <v>136</v>
      </c>
      <c r="B142" s="94"/>
      <c r="C142" s="94"/>
      <c r="D142" s="95"/>
      <c r="E142" s="262"/>
      <c r="F142" s="96"/>
      <c r="G142" s="96"/>
      <c r="H142" s="419"/>
      <c r="I142" s="279"/>
      <c r="J142" s="246" t="e">
        <f>IF(AND(Q142="",#REF!&gt;0,#REF!&lt;5),K142,)</f>
        <v>#REF!</v>
      </c>
      <c r="K142" s="244" t="str">
        <f>IF(D142="","ZZZ9",IF(AND(#REF!&gt;0,#REF!&lt;5),D142&amp;#REF!,D142&amp;"9"))</f>
        <v>ZZZ9</v>
      </c>
      <c r="L142" s="248">
        <f t="shared" si="3"/>
        <v>999</v>
      </c>
      <c r="M142" s="278">
        <f t="shared" si="4"/>
        <v>999</v>
      </c>
      <c r="N142" s="273"/>
      <c r="O142" s="96"/>
      <c r="P142" s="113">
        <f t="shared" si="5"/>
        <v>999</v>
      </c>
      <c r="Q142" s="96"/>
    </row>
    <row r="143" spans="1:17" x14ac:dyDescent="0.25">
      <c r="A143" s="249">
        <v>137</v>
      </c>
      <c r="B143" s="94"/>
      <c r="C143" s="94"/>
      <c r="D143" s="95"/>
      <c r="E143" s="262"/>
      <c r="F143" s="96"/>
      <c r="G143" s="96"/>
      <c r="H143" s="419"/>
      <c r="I143" s="279"/>
      <c r="J143" s="246" t="e">
        <f>IF(AND(Q143="",#REF!&gt;0,#REF!&lt;5),K143,)</f>
        <v>#REF!</v>
      </c>
      <c r="K143" s="244" t="str">
        <f>IF(D143="","ZZZ9",IF(AND(#REF!&gt;0,#REF!&lt;5),D143&amp;#REF!,D143&amp;"9"))</f>
        <v>ZZZ9</v>
      </c>
      <c r="L143" s="248">
        <f t="shared" si="3"/>
        <v>999</v>
      </c>
      <c r="M143" s="278">
        <f t="shared" si="4"/>
        <v>999</v>
      </c>
      <c r="N143" s="273"/>
      <c r="O143" s="96"/>
      <c r="P143" s="113">
        <f t="shared" si="5"/>
        <v>999</v>
      </c>
      <c r="Q143" s="96"/>
    </row>
    <row r="144" spans="1:17" x14ac:dyDescent="0.25">
      <c r="A144" s="249">
        <v>138</v>
      </c>
      <c r="B144" s="94"/>
      <c r="C144" s="94"/>
      <c r="D144" s="95"/>
      <c r="E144" s="262"/>
      <c r="F144" s="96"/>
      <c r="G144" s="96"/>
      <c r="H144" s="419"/>
      <c r="I144" s="279"/>
      <c r="J144" s="246" t="e">
        <f>IF(AND(Q144="",#REF!&gt;0,#REF!&lt;5),K144,)</f>
        <v>#REF!</v>
      </c>
      <c r="K144" s="244" t="str">
        <f>IF(D144="","ZZZ9",IF(AND(#REF!&gt;0,#REF!&lt;5),D144&amp;#REF!,D144&amp;"9"))</f>
        <v>ZZZ9</v>
      </c>
      <c r="L144" s="248">
        <f t="shared" si="3"/>
        <v>999</v>
      </c>
      <c r="M144" s="278">
        <f t="shared" si="4"/>
        <v>999</v>
      </c>
      <c r="N144" s="273"/>
      <c r="O144" s="96"/>
      <c r="P144" s="113">
        <f t="shared" si="5"/>
        <v>999</v>
      </c>
      <c r="Q144" s="96"/>
    </row>
    <row r="145" spans="1:17" x14ac:dyDescent="0.25">
      <c r="A145" s="249">
        <v>139</v>
      </c>
      <c r="B145" s="94"/>
      <c r="C145" s="94"/>
      <c r="D145" s="95"/>
      <c r="E145" s="262"/>
      <c r="F145" s="96"/>
      <c r="G145" s="96"/>
      <c r="H145" s="419"/>
      <c r="I145" s="279"/>
      <c r="J145" s="246" t="e">
        <f>IF(AND(Q145="",#REF!&gt;0,#REF!&lt;5),K145,)</f>
        <v>#REF!</v>
      </c>
      <c r="K145" s="244" t="str">
        <f>IF(D145="","ZZZ9",IF(AND(#REF!&gt;0,#REF!&lt;5),D145&amp;#REF!,D145&amp;"9"))</f>
        <v>ZZZ9</v>
      </c>
      <c r="L145" s="248">
        <f t="shared" si="3"/>
        <v>999</v>
      </c>
      <c r="M145" s="278">
        <f t="shared" si="4"/>
        <v>999</v>
      </c>
      <c r="N145" s="273"/>
      <c r="O145" s="96"/>
      <c r="P145" s="113">
        <f t="shared" si="5"/>
        <v>999</v>
      </c>
      <c r="Q145" s="96"/>
    </row>
    <row r="146" spans="1:17" x14ac:dyDescent="0.25">
      <c r="A146" s="249">
        <v>140</v>
      </c>
      <c r="B146" s="94"/>
      <c r="C146" s="94"/>
      <c r="D146" s="95"/>
      <c r="E146" s="262"/>
      <c r="F146" s="96"/>
      <c r="G146" s="96"/>
      <c r="H146" s="419"/>
      <c r="I146" s="279"/>
      <c r="J146" s="246" t="e">
        <f>IF(AND(Q146="",#REF!&gt;0,#REF!&lt;5),K146,)</f>
        <v>#REF!</v>
      </c>
      <c r="K146" s="244" t="str">
        <f>IF(D146="","ZZZ9",IF(AND(#REF!&gt;0,#REF!&lt;5),D146&amp;#REF!,D146&amp;"9"))</f>
        <v>ZZZ9</v>
      </c>
      <c r="L146" s="248">
        <f t="shared" si="3"/>
        <v>999</v>
      </c>
      <c r="M146" s="278">
        <f t="shared" si="4"/>
        <v>999</v>
      </c>
      <c r="N146" s="273"/>
      <c r="O146" s="96"/>
      <c r="P146" s="113">
        <f t="shared" si="5"/>
        <v>999</v>
      </c>
      <c r="Q146" s="96"/>
    </row>
    <row r="147" spans="1:17" x14ac:dyDescent="0.25">
      <c r="A147" s="249">
        <v>141</v>
      </c>
      <c r="B147" s="94"/>
      <c r="C147" s="94"/>
      <c r="D147" s="95"/>
      <c r="E147" s="262"/>
      <c r="F147" s="96"/>
      <c r="G147" s="96"/>
      <c r="H147" s="419"/>
      <c r="I147" s="279"/>
      <c r="J147" s="246" t="e">
        <f>IF(AND(Q147="",#REF!&gt;0,#REF!&lt;5),K147,)</f>
        <v>#REF!</v>
      </c>
      <c r="K147" s="244" t="str">
        <f>IF(D147="","ZZZ9",IF(AND(#REF!&gt;0,#REF!&lt;5),D147&amp;#REF!,D147&amp;"9"))</f>
        <v>ZZZ9</v>
      </c>
      <c r="L147" s="248">
        <f t="shared" si="3"/>
        <v>999</v>
      </c>
      <c r="M147" s="278">
        <f t="shared" si="4"/>
        <v>999</v>
      </c>
      <c r="N147" s="273"/>
      <c r="O147" s="96"/>
      <c r="P147" s="113">
        <f t="shared" si="5"/>
        <v>999</v>
      </c>
      <c r="Q147" s="96"/>
    </row>
    <row r="148" spans="1:17" x14ac:dyDescent="0.25">
      <c r="A148" s="249">
        <v>142</v>
      </c>
      <c r="B148" s="94"/>
      <c r="C148" s="94"/>
      <c r="D148" s="95"/>
      <c r="E148" s="262"/>
      <c r="F148" s="96"/>
      <c r="G148" s="96"/>
      <c r="H148" s="419"/>
      <c r="I148" s="279"/>
      <c r="J148" s="246" t="e">
        <f>IF(AND(Q148="",#REF!&gt;0,#REF!&lt;5),K148,)</f>
        <v>#REF!</v>
      </c>
      <c r="K148" s="244" t="str">
        <f>IF(D148="","ZZZ9",IF(AND(#REF!&gt;0,#REF!&lt;5),D148&amp;#REF!,D148&amp;"9"))</f>
        <v>ZZZ9</v>
      </c>
      <c r="L148" s="248">
        <f t="shared" si="3"/>
        <v>999</v>
      </c>
      <c r="M148" s="278">
        <f t="shared" si="4"/>
        <v>999</v>
      </c>
      <c r="N148" s="273"/>
      <c r="O148" s="279"/>
      <c r="P148" s="280">
        <f t="shared" si="5"/>
        <v>999</v>
      </c>
      <c r="Q148" s="279"/>
    </row>
    <row r="149" spans="1:17" x14ac:dyDescent="0.25">
      <c r="A149" s="249">
        <v>143</v>
      </c>
      <c r="B149" s="94"/>
      <c r="C149" s="94"/>
      <c r="D149" s="95"/>
      <c r="E149" s="262"/>
      <c r="F149" s="96"/>
      <c r="G149" s="96"/>
      <c r="H149" s="419"/>
      <c r="I149" s="279"/>
      <c r="J149" s="246" t="e">
        <f>IF(AND(Q149="",#REF!&gt;0,#REF!&lt;5),K149,)</f>
        <v>#REF!</v>
      </c>
      <c r="K149" s="244" t="str">
        <f>IF(D149="","ZZZ9",IF(AND(#REF!&gt;0,#REF!&lt;5),D149&amp;#REF!,D149&amp;"9"))</f>
        <v>ZZZ9</v>
      </c>
      <c r="L149" s="248">
        <f t="shared" si="3"/>
        <v>999</v>
      </c>
      <c r="M149" s="278">
        <f t="shared" si="4"/>
        <v>999</v>
      </c>
      <c r="N149" s="273"/>
      <c r="O149" s="96"/>
      <c r="P149" s="113">
        <f t="shared" si="5"/>
        <v>999</v>
      </c>
      <c r="Q149" s="96"/>
    </row>
    <row r="150" spans="1:17" x14ac:dyDescent="0.25">
      <c r="A150" s="249">
        <v>144</v>
      </c>
      <c r="B150" s="94"/>
      <c r="C150" s="94"/>
      <c r="D150" s="95"/>
      <c r="E150" s="262"/>
      <c r="F150" s="96"/>
      <c r="G150" s="96"/>
      <c r="H150" s="419"/>
      <c r="I150" s="279"/>
      <c r="J150" s="246" t="e">
        <f>IF(AND(Q150="",#REF!&gt;0,#REF!&lt;5),K150,)</f>
        <v>#REF!</v>
      </c>
      <c r="K150" s="244" t="str">
        <f>IF(D150="","ZZZ9",IF(AND(#REF!&gt;0,#REF!&lt;5),D150&amp;#REF!,D150&amp;"9"))</f>
        <v>ZZZ9</v>
      </c>
      <c r="L150" s="248">
        <f t="shared" si="3"/>
        <v>999</v>
      </c>
      <c r="M150" s="278">
        <f t="shared" si="4"/>
        <v>999</v>
      </c>
      <c r="N150" s="273"/>
      <c r="O150" s="96"/>
      <c r="P150" s="113">
        <f t="shared" si="5"/>
        <v>999</v>
      </c>
      <c r="Q150" s="96"/>
    </row>
    <row r="151" spans="1:17" x14ac:dyDescent="0.25">
      <c r="A151" s="249">
        <v>145</v>
      </c>
      <c r="B151" s="94"/>
      <c r="C151" s="94"/>
      <c r="D151" s="95"/>
      <c r="E151" s="262"/>
      <c r="F151" s="96"/>
      <c r="G151" s="96"/>
      <c r="H151" s="419"/>
      <c r="I151" s="279"/>
      <c r="J151" s="246" t="e">
        <f>IF(AND(Q151="",#REF!&gt;0,#REF!&lt;5),K151,)</f>
        <v>#REF!</v>
      </c>
      <c r="K151" s="244" t="str">
        <f>IF(D151="","ZZZ9",IF(AND(#REF!&gt;0,#REF!&lt;5),D151&amp;#REF!,D151&amp;"9"))</f>
        <v>ZZZ9</v>
      </c>
      <c r="L151" s="248">
        <f t="shared" si="3"/>
        <v>999</v>
      </c>
      <c r="M151" s="278">
        <f t="shared" si="4"/>
        <v>999</v>
      </c>
      <c r="N151" s="273"/>
      <c r="O151" s="96"/>
      <c r="P151" s="113">
        <f t="shared" si="5"/>
        <v>999</v>
      </c>
      <c r="Q151" s="96"/>
    </row>
    <row r="152" spans="1:17" x14ac:dyDescent="0.25">
      <c r="A152" s="249">
        <v>146</v>
      </c>
      <c r="B152" s="94"/>
      <c r="C152" s="94"/>
      <c r="D152" s="95"/>
      <c r="E152" s="262"/>
      <c r="F152" s="96"/>
      <c r="G152" s="96"/>
      <c r="H152" s="419"/>
      <c r="I152" s="279"/>
      <c r="J152" s="246" t="e">
        <f>IF(AND(Q152="",#REF!&gt;0,#REF!&lt;5),K152,)</f>
        <v>#REF!</v>
      </c>
      <c r="K152" s="244" t="str">
        <f>IF(D152="","ZZZ9",IF(AND(#REF!&gt;0,#REF!&lt;5),D152&amp;#REF!,D152&amp;"9"))</f>
        <v>ZZZ9</v>
      </c>
      <c r="L152" s="248">
        <f t="shared" si="3"/>
        <v>999</v>
      </c>
      <c r="M152" s="278">
        <f t="shared" si="4"/>
        <v>999</v>
      </c>
      <c r="N152" s="273"/>
      <c r="O152" s="96"/>
      <c r="P152" s="113">
        <f t="shared" si="5"/>
        <v>999</v>
      </c>
      <c r="Q152" s="96"/>
    </row>
    <row r="153" spans="1:17" x14ac:dyDescent="0.25">
      <c r="A153" s="249">
        <v>147</v>
      </c>
      <c r="B153" s="94"/>
      <c r="C153" s="94"/>
      <c r="D153" s="95"/>
      <c r="E153" s="262"/>
      <c r="F153" s="96"/>
      <c r="G153" s="96"/>
      <c r="H153" s="419"/>
      <c r="I153" s="279"/>
      <c r="J153" s="246" t="e">
        <f>IF(AND(Q153="",#REF!&gt;0,#REF!&lt;5),K153,)</f>
        <v>#REF!</v>
      </c>
      <c r="K153" s="244" t="str">
        <f>IF(D153="","ZZZ9",IF(AND(#REF!&gt;0,#REF!&lt;5),D153&amp;#REF!,D153&amp;"9"))</f>
        <v>ZZZ9</v>
      </c>
      <c r="L153" s="248">
        <f t="shared" si="3"/>
        <v>999</v>
      </c>
      <c r="M153" s="278">
        <f t="shared" si="4"/>
        <v>999</v>
      </c>
      <c r="N153" s="273"/>
      <c r="O153" s="96"/>
      <c r="P153" s="113">
        <f t="shared" si="5"/>
        <v>999</v>
      </c>
      <c r="Q153" s="96"/>
    </row>
    <row r="154" spans="1:17" x14ac:dyDescent="0.25">
      <c r="A154" s="249">
        <v>148</v>
      </c>
      <c r="B154" s="94"/>
      <c r="C154" s="94"/>
      <c r="D154" s="95"/>
      <c r="E154" s="262"/>
      <c r="F154" s="96"/>
      <c r="G154" s="96"/>
      <c r="H154" s="419"/>
      <c r="I154" s="279"/>
      <c r="J154" s="246" t="e">
        <f>IF(AND(Q154="",#REF!&gt;0,#REF!&lt;5),K154,)</f>
        <v>#REF!</v>
      </c>
      <c r="K154" s="244" t="str">
        <f>IF(D154="","ZZZ9",IF(AND(#REF!&gt;0,#REF!&lt;5),D154&amp;#REF!,D154&amp;"9"))</f>
        <v>ZZZ9</v>
      </c>
      <c r="L154" s="248">
        <f t="shared" si="3"/>
        <v>999</v>
      </c>
      <c r="M154" s="278">
        <f t="shared" si="4"/>
        <v>999</v>
      </c>
      <c r="N154" s="273"/>
      <c r="O154" s="96"/>
      <c r="P154" s="113">
        <f t="shared" si="5"/>
        <v>999</v>
      </c>
      <c r="Q154" s="96"/>
    </row>
    <row r="155" spans="1:17" x14ac:dyDescent="0.25">
      <c r="A155" s="249">
        <v>149</v>
      </c>
      <c r="B155" s="94"/>
      <c r="C155" s="94"/>
      <c r="D155" s="95"/>
      <c r="E155" s="262"/>
      <c r="F155" s="96"/>
      <c r="G155" s="96"/>
      <c r="H155" s="419"/>
      <c r="I155" s="279"/>
      <c r="J155" s="246" t="e">
        <f>IF(AND(Q155="",#REF!&gt;0,#REF!&lt;5),K155,)</f>
        <v>#REF!</v>
      </c>
      <c r="K155" s="244" t="str">
        <f>IF(D155="","ZZZ9",IF(AND(#REF!&gt;0,#REF!&lt;5),D155&amp;#REF!,D155&amp;"9"))</f>
        <v>ZZZ9</v>
      </c>
      <c r="L155" s="248">
        <f t="shared" si="3"/>
        <v>999</v>
      </c>
      <c r="M155" s="278">
        <f t="shared" si="4"/>
        <v>999</v>
      </c>
      <c r="N155" s="273"/>
      <c r="O155" s="96"/>
      <c r="P155" s="113">
        <f t="shared" si="5"/>
        <v>999</v>
      </c>
      <c r="Q155" s="96"/>
    </row>
    <row r="156" spans="1:17" x14ac:dyDescent="0.25">
      <c r="A156" s="249">
        <v>150</v>
      </c>
      <c r="B156" s="94"/>
      <c r="C156" s="94"/>
      <c r="D156" s="95"/>
      <c r="E156" s="262"/>
      <c r="F156" s="96"/>
      <c r="G156" s="96"/>
      <c r="H156" s="419"/>
      <c r="I156" s="279"/>
      <c r="J156" s="246" t="e">
        <f>IF(AND(Q156="",#REF!&gt;0,#REF!&lt;5),K156,)</f>
        <v>#REF!</v>
      </c>
      <c r="K156" s="244" t="str">
        <f>IF(D156="","ZZZ9",IF(AND(#REF!&gt;0,#REF!&lt;5),D156&amp;#REF!,D156&amp;"9"))</f>
        <v>ZZZ9</v>
      </c>
      <c r="L156" s="248">
        <f t="shared" si="3"/>
        <v>999</v>
      </c>
      <c r="M156" s="278">
        <f t="shared" si="4"/>
        <v>999</v>
      </c>
      <c r="N156" s="273"/>
      <c r="O156" s="96"/>
      <c r="P156" s="113">
        <f t="shared" si="5"/>
        <v>999</v>
      </c>
      <c r="Q156" s="96"/>
    </row>
  </sheetData>
  <conditionalFormatting sqref="A7:A38 A39:D156">
    <cfRule type="expression" dxfId="162" priority="14" stopIfTrue="1">
      <formula>$Q7&gt;=1</formula>
    </cfRule>
  </conditionalFormatting>
  <conditionalFormatting sqref="C7:D38">
    <cfRule type="expression" dxfId="161" priority="1" stopIfTrue="1">
      <formula>$Q7&gt;=1</formula>
    </cfRule>
  </conditionalFormatting>
  <conditionalFormatting sqref="E7:E14">
    <cfRule type="expression" dxfId="160" priority="6" stopIfTrue="1">
      <formula>AND(ROUNDDOWN(($A$4-E7)/365.25,0)&lt;=13,G7&lt;&gt;"OK")</formula>
    </cfRule>
    <cfRule type="expression" dxfId="159" priority="7" stopIfTrue="1">
      <formula>AND(ROUNDDOWN(($A$4-E7)/365.25,0)&lt;=14,G7&lt;&gt;"OK")</formula>
    </cfRule>
    <cfRule type="expression" dxfId="158" priority="8" stopIfTrue="1">
      <formula>AND(ROUNDDOWN(($A$4-E7)/365.25,0)&lt;=17,G7&lt;&gt;"OK")</formula>
    </cfRule>
    <cfRule type="expression" dxfId="157" priority="11" stopIfTrue="1">
      <formula>AND(ROUNDDOWN(($A$4-E7)/365.25,0)&lt;=13,G7&lt;&gt;"OK")</formula>
    </cfRule>
    <cfRule type="expression" dxfId="156" priority="12" stopIfTrue="1">
      <formula>AND(ROUNDDOWN(($A$4-E7)/365.25,0)&lt;=14,G7&lt;&gt;"OK")</formula>
    </cfRule>
    <cfRule type="expression" dxfId="155" priority="13" stopIfTrue="1">
      <formula>AND(ROUNDDOWN(($A$4-E7)/365.25,0)&lt;=17,G7&lt;&gt;"OK")</formula>
    </cfRule>
  </conditionalFormatting>
  <conditionalFormatting sqref="E7:E27 E29:E37">
    <cfRule type="expression" dxfId="154" priority="2" stopIfTrue="1">
      <formula>AND(ROUNDDOWN(($A$4-E7)/365.25,0)&lt;=13,G7&lt;&gt;"OK")</formula>
    </cfRule>
    <cfRule type="expression" dxfId="153" priority="3" stopIfTrue="1">
      <formula>AND(ROUNDDOWN(($A$4-E7)/365.25,0)&lt;=14,G7&lt;&gt;"OK")</formula>
    </cfRule>
    <cfRule type="expression" dxfId="152" priority="4" stopIfTrue="1">
      <formula>AND(ROUNDDOWN(($A$4-E7)/365.25,0)&lt;=17,G7&lt;&gt;"OK")</formula>
    </cfRule>
  </conditionalFormatting>
  <conditionalFormatting sqref="E7:E156">
    <cfRule type="expression" dxfId="151" priority="16" stopIfTrue="1">
      <formula>AND(ROUNDDOWN(($A$4-E7)/365.25,0)&lt;=13,G7&lt;&gt;"OK")</formula>
    </cfRule>
    <cfRule type="expression" dxfId="150" priority="17" stopIfTrue="1">
      <formula>AND(ROUNDDOWN(($A$4-E7)/365.25,0)&lt;=14,G7&lt;&gt;"OK")</formula>
    </cfRule>
    <cfRule type="expression" dxfId="149" priority="18" stopIfTrue="1">
      <formula>AND(ROUNDDOWN(($A$4-E7)/365.25,0)&lt;=17,G7&lt;&gt;"OK")</formula>
    </cfRule>
  </conditionalFormatting>
  <conditionalFormatting sqref="J7:J156">
    <cfRule type="cellIs" dxfId="148" priority="10" stopIfTrue="1" operator="equal">
      <formula>"Z"</formula>
    </cfRule>
  </conditionalFormatting>
  <printOptions horizontalCentered="1"/>
  <pageMargins left="0.35" right="0.35" top="0.39" bottom="0.39" header="0" footer="0"/>
  <pageSetup paperSize="9" orientation="landscape" horizontalDpi="200" verticalDpi="200" r:id="rId1"/>
  <headerFooter alignWithMargins="0"/>
  <rowBreaks count="6" manualBreakCount="6">
    <brk id="26" max="16383" man="1"/>
    <brk id="46" max="16383" man="1"/>
    <brk id="66" max="16383" man="1"/>
    <brk id="86" max="16383" man="1"/>
    <brk id="106" max="16383" man="1"/>
    <brk id="126" max="16383" man="1"/>
  </rowBreaks>
  <colBreaks count="1" manualBreakCount="1">
    <brk id="1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688129" r:id="rId4" name="Button 1">
              <controlPr defaultSize="0" print="0" autoFill="0" autoPict="0" macro="[0]!egyeni_fotabla_sorsolasi_ranglista">
                <anchor moveWithCells="1" sizeWithCells="1">
                  <from>
                    <xdr:col>7</xdr:col>
                    <xdr:colOff>205740</xdr:colOff>
                    <xdr:row>0</xdr:row>
                    <xdr:rowOff>68580</xdr:rowOff>
                  </from>
                  <to>
                    <xdr:col>14</xdr:col>
                    <xdr:colOff>129540</xdr:colOff>
                    <xdr:row>1</xdr:row>
                    <xdr:rowOff>137160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5">
    <tabColor indexed="11"/>
    <pageSetUpPr fitToPage="1"/>
  </sheetPr>
  <dimension ref="A1:AK79"/>
  <sheetViews>
    <sheetView showGridLines="0" showZeros="0" workbookViewId="0"/>
  </sheetViews>
  <sheetFormatPr defaultRowHeight="13.2" x14ac:dyDescent="0.25"/>
  <cols>
    <col min="1" max="1" width="3.33203125" customWidth="1"/>
    <col min="2" max="2" width="3.33203125" hidden="1" customWidth="1"/>
    <col min="3" max="3" width="4.6640625" hidden="1" customWidth="1"/>
    <col min="4" max="4" width="7.33203125" hidden="1" customWidth="1"/>
    <col min="5" max="5" width="4.33203125" hidden="1" customWidth="1"/>
    <col min="6" max="6" width="20.6640625" bestFit="1" customWidth="1"/>
    <col min="7" max="7" width="2.6640625" customWidth="1"/>
    <col min="8" max="8" width="7.6640625" customWidth="1"/>
    <col min="9" max="9" width="5.88671875" customWidth="1"/>
    <col min="10" max="10" width="1.6640625" style="114" customWidth="1"/>
    <col min="11" max="11" width="10.6640625" customWidth="1"/>
    <col min="12" max="12" width="1.6640625" style="114" customWidth="1"/>
    <col min="13" max="13" width="10.6640625" customWidth="1"/>
    <col min="14" max="14" width="1.6640625" style="115" customWidth="1"/>
    <col min="15" max="15" width="10.6640625" customWidth="1"/>
    <col min="16" max="16" width="1.6640625" style="114" customWidth="1"/>
    <col min="17" max="17" width="10.6640625" customWidth="1"/>
    <col min="18" max="18" width="1.6640625" style="115" customWidth="1"/>
    <col min="19" max="19" width="0" hidden="1" customWidth="1"/>
    <col min="20" max="20" width="8.6640625" customWidth="1"/>
    <col min="21" max="21" width="9.109375" hidden="1" customWidth="1"/>
    <col min="25" max="34" width="9.109375" hidden="1" customWidth="1"/>
    <col min="35" max="37" width="9.109375" customWidth="1"/>
  </cols>
  <sheetData>
    <row r="1" spans="1:37" s="116" customFormat="1" ht="21.75" customHeight="1" x14ac:dyDescent="0.25">
      <c r="A1" s="468" t="s">
        <v>131</v>
      </c>
      <c r="B1" s="86"/>
      <c r="C1" s="117"/>
      <c r="D1" s="117"/>
      <c r="E1" s="117"/>
      <c r="F1" s="117"/>
      <c r="G1" s="117"/>
      <c r="H1" s="117"/>
      <c r="I1" s="232"/>
      <c r="J1" s="118"/>
      <c r="K1" s="259" t="s">
        <v>52</v>
      </c>
      <c r="L1" s="105"/>
      <c r="M1" s="87"/>
      <c r="N1" s="118"/>
      <c r="O1" s="118" t="s">
        <v>13</v>
      </c>
      <c r="P1" s="118"/>
      <c r="Q1" s="117"/>
      <c r="R1" s="118"/>
      <c r="Y1" s="340"/>
      <c r="Z1" s="340"/>
      <c r="AA1" s="340"/>
      <c r="AB1" s="407" t="e">
        <f>IF($Y$5=1,CONCATENATE(VLOOKUP($Y$3,$AA$2:$AH$14,2)),CONCATENATE(VLOOKUP($Y$3,$AA$16:$AH$25,2)))</f>
        <v>#N/A</v>
      </c>
      <c r="AC1" s="407" t="e">
        <f>IF($Y$5=1,CONCATENATE(VLOOKUP($Y$3,$AA$2:$AH$14,3)),CONCATENATE(VLOOKUP($Y$3,$AA$16:$AH$25,3)))</f>
        <v>#N/A</v>
      </c>
      <c r="AD1" s="407" t="e">
        <f>IF($Y$5=1,CONCATENATE(VLOOKUP($Y$3,$AA$2:$AH$14,4)),CONCATENATE(VLOOKUP($Y$3,$AA$16:$AH$25,4)))</f>
        <v>#N/A</v>
      </c>
      <c r="AE1" s="407" t="e">
        <f>IF($Y$5=1,CONCATENATE(VLOOKUP($Y$3,$AA$2:$AH$14,5)),CONCATENATE(VLOOKUP($Y$3,$AA$16:$AH$25,5)))</f>
        <v>#N/A</v>
      </c>
      <c r="AF1" s="407" t="e">
        <f>IF($Y$5=1,CONCATENATE(VLOOKUP($Y$3,$AA$2:$AH$14,6)),CONCATENATE(VLOOKUP($Y$3,$AA$16:$AH$25,6)))</f>
        <v>#N/A</v>
      </c>
      <c r="AG1" s="407" t="e">
        <f>IF($Y$5=1,CONCATENATE(VLOOKUP($Y$3,$AA$2:$AH$14,7)),CONCATENATE(VLOOKUP($Y$3,$AA$16:$AH$25,7)))</f>
        <v>#N/A</v>
      </c>
      <c r="AH1" s="407" t="e">
        <f>IF($Y$5=1,CONCATENATE(VLOOKUP($Y$3,$AA$2:$AH$14,8)),CONCATENATE(VLOOKUP($Y$3,$AA$16:$AH$25,8)))</f>
        <v>#N/A</v>
      </c>
    </row>
    <row r="2" spans="1:37" s="97" customFormat="1" x14ac:dyDescent="0.25">
      <c r="A2" s="467" t="s">
        <v>129</v>
      </c>
      <c r="B2" s="88"/>
      <c r="C2" s="88"/>
      <c r="E2" s="276" t="str">
        <f>Altalanos!$C$8</f>
        <v>FE750</v>
      </c>
      <c r="F2" s="88"/>
      <c r="G2" s="119"/>
      <c r="H2" s="98"/>
      <c r="I2" s="98"/>
      <c r="J2" s="120"/>
      <c r="K2" s="105"/>
      <c r="L2" s="105"/>
      <c r="M2" s="105"/>
      <c r="N2" s="120"/>
      <c r="O2" s="98"/>
      <c r="P2" s="120"/>
      <c r="Q2" s="98"/>
      <c r="R2" s="120"/>
      <c r="Y2" s="402"/>
      <c r="Z2" s="401"/>
      <c r="AA2" s="401" t="s">
        <v>68</v>
      </c>
      <c r="AB2" s="395">
        <v>300</v>
      </c>
      <c r="AC2" s="395">
        <v>250</v>
      </c>
      <c r="AD2" s="395">
        <v>200</v>
      </c>
      <c r="AE2" s="395">
        <v>150</v>
      </c>
      <c r="AF2" s="395">
        <v>120</v>
      </c>
      <c r="AG2" s="395">
        <v>90</v>
      </c>
      <c r="AH2" s="395">
        <v>40</v>
      </c>
      <c r="AI2"/>
      <c r="AJ2"/>
      <c r="AK2"/>
    </row>
    <row r="3" spans="1:37" s="19" customFormat="1" ht="11.25" customHeight="1" x14ac:dyDescent="0.25">
      <c r="A3" s="50" t="s">
        <v>24</v>
      </c>
      <c r="B3" s="50"/>
      <c r="C3" s="50"/>
      <c r="D3" s="50"/>
      <c r="E3" s="50"/>
      <c r="F3" s="50"/>
      <c r="G3" s="50" t="s">
        <v>21</v>
      </c>
      <c r="H3" s="50"/>
      <c r="I3" s="50"/>
      <c r="J3" s="121"/>
      <c r="K3" s="50" t="s">
        <v>29</v>
      </c>
      <c r="L3" s="121"/>
      <c r="M3" s="50"/>
      <c r="N3" s="121"/>
      <c r="O3" s="50"/>
      <c r="P3" s="121"/>
      <c r="Q3" s="50"/>
      <c r="R3" s="51" t="s">
        <v>30</v>
      </c>
      <c r="Y3" s="401" t="str">
        <f>IF(K4="OB","A",IF(K4="IX","W",IF(K4="","",K4)))</f>
        <v/>
      </c>
      <c r="Z3" s="401"/>
      <c r="AA3" s="401" t="s">
        <v>69</v>
      </c>
      <c r="AB3" s="395">
        <v>280</v>
      </c>
      <c r="AC3" s="395">
        <v>230</v>
      </c>
      <c r="AD3" s="395">
        <v>180</v>
      </c>
      <c r="AE3" s="395">
        <v>140</v>
      </c>
      <c r="AF3" s="395">
        <v>80</v>
      </c>
      <c r="AG3" s="395">
        <v>0</v>
      </c>
      <c r="AH3" s="395">
        <v>0</v>
      </c>
      <c r="AI3"/>
      <c r="AJ3"/>
      <c r="AK3"/>
    </row>
    <row r="4" spans="1:37" s="28" customFormat="1" ht="11.25" customHeight="1" thickBot="1" x14ac:dyDescent="0.3">
      <c r="A4" s="804">
        <f>Altalanos!$A$10</f>
        <v>0</v>
      </c>
      <c r="B4" s="804"/>
      <c r="C4" s="804"/>
      <c r="D4" s="253"/>
      <c r="E4" s="122"/>
      <c r="F4" s="122"/>
      <c r="G4" s="122">
        <f>Altalanos!$C$10</f>
        <v>0</v>
      </c>
      <c r="H4" s="91"/>
      <c r="I4" s="122"/>
      <c r="J4" s="123"/>
      <c r="K4" s="124"/>
      <c r="L4" s="123"/>
      <c r="M4" s="125"/>
      <c r="N4" s="123"/>
      <c r="O4" s="122"/>
      <c r="P4" s="123"/>
      <c r="Q4" s="122"/>
      <c r="R4" s="82">
        <f>Altalanos!$E$10</f>
        <v>0</v>
      </c>
      <c r="Y4" s="401"/>
      <c r="Z4" s="401"/>
      <c r="AA4" s="401" t="s">
        <v>85</v>
      </c>
      <c r="AB4" s="395">
        <v>250</v>
      </c>
      <c r="AC4" s="395">
        <v>200</v>
      </c>
      <c r="AD4" s="395">
        <v>150</v>
      </c>
      <c r="AE4" s="395">
        <v>120</v>
      </c>
      <c r="AF4" s="395">
        <v>90</v>
      </c>
      <c r="AG4" s="395">
        <v>60</v>
      </c>
      <c r="AH4" s="395">
        <v>25</v>
      </c>
      <c r="AI4"/>
      <c r="AJ4"/>
      <c r="AK4"/>
    </row>
    <row r="5" spans="1:37" s="19" customFormat="1" x14ac:dyDescent="0.25">
      <c r="A5" s="126"/>
      <c r="B5" s="127" t="s">
        <v>3</v>
      </c>
      <c r="C5" s="274" t="s">
        <v>43</v>
      </c>
      <c r="D5" s="127" t="s">
        <v>42</v>
      </c>
      <c r="E5" s="127" t="s">
        <v>40</v>
      </c>
      <c r="F5" s="128" t="s">
        <v>27</v>
      </c>
      <c r="G5" s="128" t="s">
        <v>28</v>
      </c>
      <c r="H5" s="128"/>
      <c r="I5" s="128" t="s">
        <v>31</v>
      </c>
      <c r="J5" s="128"/>
      <c r="K5" s="127" t="s">
        <v>41</v>
      </c>
      <c r="L5" s="129"/>
      <c r="M5" s="127" t="s">
        <v>60</v>
      </c>
      <c r="N5" s="129"/>
      <c r="O5" s="127" t="s">
        <v>59</v>
      </c>
      <c r="P5" s="129"/>
      <c r="Q5" s="127" t="s">
        <v>58</v>
      </c>
      <c r="R5" s="130"/>
      <c r="Y5" s="401">
        <f>IF(OR(Altalanos!$A$8="F1",Altalanos!$A$8="F2",Altalanos!$A$8="N1",Altalanos!$A$8="N2"),1,2)</f>
        <v>2</v>
      </c>
      <c r="Z5" s="401"/>
      <c r="AA5" s="401" t="s">
        <v>86</v>
      </c>
      <c r="AB5" s="395">
        <v>200</v>
      </c>
      <c r="AC5" s="395">
        <v>150</v>
      </c>
      <c r="AD5" s="395">
        <v>120</v>
      </c>
      <c r="AE5" s="395">
        <v>90</v>
      </c>
      <c r="AF5" s="395">
        <v>60</v>
      </c>
      <c r="AG5" s="395">
        <v>40</v>
      </c>
      <c r="AH5" s="395">
        <v>15</v>
      </c>
      <c r="AI5"/>
      <c r="AJ5"/>
      <c r="AK5"/>
    </row>
    <row r="6" spans="1:37" s="448" customFormat="1" ht="11.1" customHeight="1" thickBot="1" x14ac:dyDescent="0.3">
      <c r="A6" s="447"/>
      <c r="B6" s="450"/>
      <c r="C6" s="450"/>
      <c r="D6" s="450"/>
      <c r="E6" s="450"/>
      <c r="F6" s="449" t="str">
        <f>IF(Y3="","",CONCATENATE(AH1," / ",AG1," pont"))</f>
        <v/>
      </c>
      <c r="G6" s="451"/>
      <c r="H6" s="452"/>
      <c r="I6" s="451"/>
      <c r="J6" s="453"/>
      <c r="K6" s="450" t="str">
        <f>IF(Y3="","",CONCATENATE(AF1," pont"))</f>
        <v/>
      </c>
      <c r="L6" s="453"/>
      <c r="M6" s="450" t="str">
        <f>IF(Y3="","",CONCATENATE(AE1," pont"))</f>
        <v/>
      </c>
      <c r="N6" s="453"/>
      <c r="O6" s="450" t="str">
        <f>IF(Y3="","",CONCATENATE(AD1," pont"))</f>
        <v/>
      </c>
      <c r="P6" s="453"/>
      <c r="Q6" s="450" t="str">
        <f>IF(Y3="","",CONCATENATE(AC1," pont"))</f>
        <v/>
      </c>
      <c r="R6" s="460"/>
      <c r="Y6" s="456"/>
      <c r="Z6" s="456"/>
      <c r="AA6" s="456" t="s">
        <v>87</v>
      </c>
      <c r="AB6" s="457">
        <v>150</v>
      </c>
      <c r="AC6" s="457">
        <v>120</v>
      </c>
      <c r="AD6" s="457">
        <v>90</v>
      </c>
      <c r="AE6" s="457">
        <v>60</v>
      </c>
      <c r="AF6" s="457">
        <v>40</v>
      </c>
      <c r="AG6" s="457">
        <v>25</v>
      </c>
      <c r="AH6" s="457">
        <v>10</v>
      </c>
      <c r="AI6" s="459"/>
      <c r="AJ6" s="459"/>
      <c r="AK6" s="459"/>
    </row>
    <row r="7" spans="1:37" s="34" customFormat="1" ht="10.5" customHeight="1" x14ac:dyDescent="0.25">
      <c r="A7" s="131">
        <v>1</v>
      </c>
      <c r="B7" s="241">
        <f>IF($E7="","",VLOOKUP($E7,'FE750 ELŐ '!$A$7:$O$48,14))</f>
        <v>0</v>
      </c>
      <c r="C7" s="241">
        <f>IF($E7="","",VLOOKUP($E7,'FE750 ELŐ '!$A$7:$O$48,15))</f>
        <v>0</v>
      </c>
      <c r="D7" s="282">
        <f>IF($E7="","",VLOOKUP($E7,'FE750 ELŐ '!$A$7:$O$48,5))</f>
        <v>0</v>
      </c>
      <c r="E7" s="132">
        <v>1</v>
      </c>
      <c r="F7" s="133" t="str">
        <f>UPPER(IF($E7="","",VLOOKUP($E7,'FE750 ELŐ '!$A$7:$O$48,2)))</f>
        <v>GURUZ FANNI (1)</v>
      </c>
      <c r="G7" s="133">
        <f>IF($E7="","",VLOOKUP($E7,'FE750 ELŐ '!$A$7:$O$48,3))</f>
        <v>0</v>
      </c>
      <c r="H7" s="133"/>
      <c r="I7" s="133">
        <f>IF($E7="","",VLOOKUP($E7,'FE750 ELŐ '!$A$7:$O$48,4))</f>
        <v>0</v>
      </c>
      <c r="J7" s="135"/>
      <c r="K7" s="134"/>
      <c r="L7" s="134"/>
      <c r="M7" s="134"/>
      <c r="N7" s="134"/>
      <c r="O7" s="136"/>
      <c r="P7" s="137"/>
      <c r="Q7" s="138"/>
      <c r="R7" s="139"/>
      <c r="S7" s="140"/>
      <c r="U7" s="141" t="str">
        <f>Birók!P21</f>
        <v>Bíró</v>
      </c>
      <c r="Y7" s="401"/>
      <c r="Z7" s="401"/>
      <c r="AA7" s="401" t="s">
        <v>88</v>
      </c>
      <c r="AB7" s="395">
        <v>120</v>
      </c>
      <c r="AC7" s="395">
        <v>90</v>
      </c>
      <c r="AD7" s="395">
        <v>60</v>
      </c>
      <c r="AE7" s="395">
        <v>40</v>
      </c>
      <c r="AF7" s="395">
        <v>25</v>
      </c>
      <c r="AG7" s="395">
        <v>10</v>
      </c>
      <c r="AH7" s="395">
        <v>5</v>
      </c>
      <c r="AI7"/>
      <c r="AJ7"/>
      <c r="AK7"/>
    </row>
    <row r="8" spans="1:37" s="34" customFormat="1" ht="9.6" customHeight="1" x14ac:dyDescent="0.25">
      <c r="A8" s="142"/>
      <c r="B8" s="216"/>
      <c r="C8" s="216"/>
      <c r="D8" s="283"/>
      <c r="E8" s="143"/>
      <c r="F8" s="144"/>
      <c r="G8" s="144"/>
      <c r="H8" s="145"/>
      <c r="I8" s="146" t="s">
        <v>0</v>
      </c>
      <c r="J8" s="147" t="s">
        <v>197</v>
      </c>
      <c r="K8" s="471" t="str">
        <f>UPPER(IF(OR(J8="a",J8="as"),F7,IF(OR(J8="b",J8="bs"),F9,)))</f>
        <v>GURUZ FANNI (1)</v>
      </c>
      <c r="L8" s="148"/>
      <c r="M8" s="134"/>
      <c r="N8" s="134"/>
      <c r="O8" s="136"/>
      <c r="P8" s="137"/>
      <c r="Q8" s="138"/>
      <c r="R8" s="139"/>
      <c r="S8" s="140"/>
      <c r="U8" s="149" t="str">
        <f>Birók!P22</f>
        <v xml:space="preserve"> </v>
      </c>
      <c r="Y8" s="401"/>
      <c r="Z8" s="401"/>
      <c r="AA8" s="401" t="s">
        <v>89</v>
      </c>
      <c r="AB8" s="395">
        <v>90</v>
      </c>
      <c r="AC8" s="395">
        <v>60</v>
      </c>
      <c r="AD8" s="395">
        <v>40</v>
      </c>
      <c r="AE8" s="395">
        <v>25</v>
      </c>
      <c r="AF8" s="395">
        <v>10</v>
      </c>
      <c r="AG8" s="395">
        <v>5</v>
      </c>
      <c r="AH8" s="395">
        <v>2</v>
      </c>
      <c r="AI8"/>
      <c r="AJ8"/>
      <c r="AK8"/>
    </row>
    <row r="9" spans="1:37" s="34" customFormat="1" ht="9.6" customHeight="1" x14ac:dyDescent="0.25">
      <c r="A9" s="142">
        <v>2</v>
      </c>
      <c r="B9" s="241">
        <f>IF($E9="","",VLOOKUP($E9,'FE750 ELŐ '!$A$7:$O$48,14))</f>
        <v>0</v>
      </c>
      <c r="C9" s="241">
        <f>IF($E9="","",VLOOKUP($E9,'FE750 ELŐ '!$A$7:$O$48,15))</f>
        <v>0</v>
      </c>
      <c r="D9" s="282">
        <f>IF($E9="","",VLOOKUP($E9,'FE750 ELŐ '!$A$7:$O$48,5))</f>
        <v>0</v>
      </c>
      <c r="E9" s="132">
        <v>2</v>
      </c>
      <c r="F9" s="288" t="str">
        <f>UPPER(IF($E9="","",VLOOKUP($E9,'FE750 ELŐ '!$A$7:$O$48,2)))</f>
        <v>BYE</v>
      </c>
      <c r="G9" s="288">
        <f>IF($E9="","",VLOOKUP($E9,'FE750 ELŐ '!$A$7:$O$48,3))</f>
        <v>0</v>
      </c>
      <c r="H9" s="288"/>
      <c r="I9" s="288">
        <f>IF($E9="","",VLOOKUP($E9,'FE750 ELŐ '!$A$7:$O$48,4))</f>
        <v>0</v>
      </c>
      <c r="J9" s="150"/>
      <c r="K9" s="134"/>
      <c r="L9" s="151"/>
      <c r="M9" s="134"/>
      <c r="N9" s="134"/>
      <c r="O9" s="136"/>
      <c r="P9" s="137"/>
      <c r="Q9" s="138"/>
      <c r="R9" s="139"/>
      <c r="S9" s="140"/>
      <c r="U9" s="149" t="str">
        <f>Birók!P23</f>
        <v xml:space="preserve"> </v>
      </c>
      <c r="Y9" s="401"/>
      <c r="Z9" s="401"/>
      <c r="AA9" s="401" t="s">
        <v>90</v>
      </c>
      <c r="AB9" s="395">
        <v>60</v>
      </c>
      <c r="AC9" s="395">
        <v>40</v>
      </c>
      <c r="AD9" s="395">
        <v>25</v>
      </c>
      <c r="AE9" s="395">
        <v>10</v>
      </c>
      <c r="AF9" s="395">
        <v>5</v>
      </c>
      <c r="AG9" s="395">
        <v>2</v>
      </c>
      <c r="AH9" s="395">
        <v>1</v>
      </c>
      <c r="AI9"/>
      <c r="AJ9"/>
      <c r="AK9"/>
    </row>
    <row r="10" spans="1:37" s="34" customFormat="1" ht="9.6" customHeight="1" x14ac:dyDescent="0.25">
      <c r="A10" s="142"/>
      <c r="B10" s="216"/>
      <c r="C10" s="216"/>
      <c r="D10" s="283"/>
      <c r="E10" s="152"/>
      <c r="F10" s="289"/>
      <c r="G10" s="289"/>
      <c r="H10" s="290"/>
      <c r="I10" s="289"/>
      <c r="J10" s="153"/>
      <c r="K10" s="146" t="s">
        <v>0</v>
      </c>
      <c r="L10" s="154" t="s">
        <v>197</v>
      </c>
      <c r="M10" s="471" t="str">
        <f>UPPER(IF(OR(L10="a",L10="as"),K8,IF(OR(L10="b",L10="bs"),K12,)))</f>
        <v>GURUZ FANNI (1)</v>
      </c>
      <c r="N10" s="155"/>
      <c r="O10" s="156"/>
      <c r="P10" s="156"/>
      <c r="Q10" s="138"/>
      <c r="R10" s="139"/>
      <c r="S10" s="140"/>
      <c r="U10" s="149" t="str">
        <f>Birók!P24</f>
        <v xml:space="preserve"> </v>
      </c>
      <c r="Y10" s="401"/>
      <c r="Z10" s="401"/>
      <c r="AA10" s="401" t="s">
        <v>91</v>
      </c>
      <c r="AB10" s="395">
        <v>40</v>
      </c>
      <c r="AC10" s="395">
        <v>25</v>
      </c>
      <c r="AD10" s="395">
        <v>15</v>
      </c>
      <c r="AE10" s="395">
        <v>7</v>
      </c>
      <c r="AF10" s="395">
        <v>4</v>
      </c>
      <c r="AG10" s="395">
        <v>1</v>
      </c>
      <c r="AH10" s="395">
        <v>0</v>
      </c>
      <c r="AI10"/>
      <c r="AJ10"/>
      <c r="AK10"/>
    </row>
    <row r="11" spans="1:37" s="34" customFormat="1" ht="9.6" customHeight="1" x14ac:dyDescent="0.25">
      <c r="A11" s="142">
        <v>3</v>
      </c>
      <c r="B11" s="241">
        <f>IF($E11="","",VLOOKUP($E11,'FE750 ELŐ '!$A$7:$O$48,14))</f>
        <v>0</v>
      </c>
      <c r="C11" s="241">
        <f>IF($E11="","",VLOOKUP($E11,'FE750 ELŐ '!$A$7:$O$48,15))</f>
        <v>0</v>
      </c>
      <c r="D11" s="282">
        <f>IF($E11="","",VLOOKUP($E11,'FE750 ELŐ '!$A$7:$O$48,5))</f>
        <v>0</v>
      </c>
      <c r="E11" s="132">
        <v>3</v>
      </c>
      <c r="F11" s="288" t="str">
        <f>UPPER(IF($E11="","",VLOOKUP($E11,'FE750 ELŐ '!$A$7:$O$48,2)))</f>
        <v xml:space="preserve">NAGY MÁTÉ </v>
      </c>
      <c r="G11" s="288">
        <f>IF($E11="","",VLOOKUP($E11,'FE750 ELŐ '!$A$7:$O$48,3))</f>
        <v>0</v>
      </c>
      <c r="H11" s="288"/>
      <c r="I11" s="288">
        <f>IF($E11="","",VLOOKUP($E11,'FE750 ELŐ '!$A$7:$O$48,4))</f>
        <v>0</v>
      </c>
      <c r="J11" s="135"/>
      <c r="K11" s="134"/>
      <c r="L11" s="157"/>
      <c r="M11" s="134" t="s">
        <v>196</v>
      </c>
      <c r="N11" s="158"/>
      <c r="O11" s="156"/>
      <c r="P11" s="156"/>
      <c r="Q11" s="138"/>
      <c r="R11" s="139"/>
      <c r="S11" s="140"/>
      <c r="U11" s="149" t="str">
        <f>Birók!P25</f>
        <v xml:space="preserve"> </v>
      </c>
      <c r="Y11" s="401"/>
      <c r="Z11" s="401"/>
      <c r="AA11" s="401" t="s">
        <v>92</v>
      </c>
      <c r="AB11" s="395">
        <v>25</v>
      </c>
      <c r="AC11" s="395">
        <v>15</v>
      </c>
      <c r="AD11" s="395">
        <v>10</v>
      </c>
      <c r="AE11" s="395">
        <v>6</v>
      </c>
      <c r="AF11" s="395">
        <v>3</v>
      </c>
      <c r="AG11" s="395">
        <v>1</v>
      </c>
      <c r="AH11" s="395">
        <v>0</v>
      </c>
      <c r="AI11"/>
      <c r="AJ11"/>
      <c r="AK11"/>
    </row>
    <row r="12" spans="1:37" s="34" customFormat="1" ht="9.6" customHeight="1" x14ac:dyDescent="0.25">
      <c r="A12" s="142"/>
      <c r="B12" s="216"/>
      <c r="C12" s="216"/>
      <c r="D12" s="283"/>
      <c r="E12" s="152"/>
      <c r="F12" s="289"/>
      <c r="G12" s="289"/>
      <c r="H12" s="290"/>
      <c r="I12" s="291" t="s">
        <v>0</v>
      </c>
      <c r="J12" s="147" t="s">
        <v>197</v>
      </c>
      <c r="K12" s="148" t="str">
        <f>UPPER(IF(OR(J12="a",J12="as"),F11,IF(OR(J12="b",J12="bs"),F13,)))</f>
        <v xml:space="preserve">NAGY MÁTÉ </v>
      </c>
      <c r="L12" s="159"/>
      <c r="M12" s="134"/>
      <c r="N12" s="158"/>
      <c r="O12" s="156"/>
      <c r="P12" s="156"/>
      <c r="Q12" s="138"/>
      <c r="R12" s="139"/>
      <c r="S12" s="140"/>
      <c r="U12" s="149" t="str">
        <f>Birók!P26</f>
        <v xml:space="preserve"> </v>
      </c>
      <c r="Y12" s="401"/>
      <c r="Z12" s="401"/>
      <c r="AA12" s="401" t="s">
        <v>97</v>
      </c>
      <c r="AB12" s="395">
        <v>15</v>
      </c>
      <c r="AC12" s="395">
        <v>10</v>
      </c>
      <c r="AD12" s="395">
        <v>6</v>
      </c>
      <c r="AE12" s="395">
        <v>3</v>
      </c>
      <c r="AF12" s="395">
        <v>1</v>
      </c>
      <c r="AG12" s="395">
        <v>0</v>
      </c>
      <c r="AH12" s="395">
        <v>0</v>
      </c>
      <c r="AI12"/>
      <c r="AJ12"/>
      <c r="AK12"/>
    </row>
    <row r="13" spans="1:37" s="34" customFormat="1" ht="9.6" customHeight="1" x14ac:dyDescent="0.25">
      <c r="A13" s="142">
        <v>4</v>
      </c>
      <c r="B13" s="241">
        <f>IF($E13="","",VLOOKUP($E13,'FE750 ELŐ '!$A$7:$O$48,14))</f>
        <v>0</v>
      </c>
      <c r="C13" s="241">
        <f>IF($E13="","",VLOOKUP($E13,'FE750 ELŐ '!$A$7:$O$48,15))</f>
        <v>0</v>
      </c>
      <c r="D13" s="282">
        <f>IF($E13="","",VLOOKUP($E13,'FE750 ELŐ '!$A$7:$O$48,5))</f>
        <v>0</v>
      </c>
      <c r="E13" s="132">
        <v>4</v>
      </c>
      <c r="F13" s="288" t="str">
        <f>UPPER(IF($E13="","",VLOOKUP($E13,'FE750 ELŐ '!$A$7:$O$48,2)))</f>
        <v>BYE</v>
      </c>
      <c r="G13" s="288">
        <f>IF($E13="","",VLOOKUP($E13,'FE750 ELŐ '!$A$7:$O$48,3))</f>
        <v>0</v>
      </c>
      <c r="H13" s="288"/>
      <c r="I13" s="288">
        <f>IF($E13="","",VLOOKUP($E13,'FE750 ELŐ '!$A$7:$O$48,4))</f>
        <v>0</v>
      </c>
      <c r="J13" s="160"/>
      <c r="K13" s="134"/>
      <c r="L13" s="134"/>
      <c r="M13" s="134"/>
      <c r="N13" s="158"/>
      <c r="O13" s="156"/>
      <c r="P13" s="156"/>
      <c r="Q13" s="138"/>
      <c r="R13" s="139"/>
      <c r="S13" s="140"/>
      <c r="U13" s="149" t="str">
        <f>Birók!P27</f>
        <v xml:space="preserve"> </v>
      </c>
      <c r="Y13" s="401"/>
      <c r="Z13" s="401"/>
      <c r="AA13" s="401" t="s">
        <v>93</v>
      </c>
      <c r="AB13" s="395">
        <v>10</v>
      </c>
      <c r="AC13" s="395">
        <v>6</v>
      </c>
      <c r="AD13" s="395">
        <v>3</v>
      </c>
      <c r="AE13" s="395">
        <v>1</v>
      </c>
      <c r="AF13" s="395">
        <v>0</v>
      </c>
      <c r="AG13" s="395">
        <v>0</v>
      </c>
      <c r="AH13" s="395">
        <v>0</v>
      </c>
      <c r="AI13"/>
      <c r="AJ13"/>
      <c r="AK13"/>
    </row>
    <row r="14" spans="1:37" s="34" customFormat="1" ht="9.6" customHeight="1" x14ac:dyDescent="0.25">
      <c r="A14" s="142"/>
      <c r="B14" s="216"/>
      <c r="C14" s="216"/>
      <c r="D14" s="283"/>
      <c r="E14" s="152"/>
      <c r="F14" s="289"/>
      <c r="G14" s="289"/>
      <c r="H14" s="290"/>
      <c r="I14" s="289"/>
      <c r="J14" s="153"/>
      <c r="K14" s="134"/>
      <c r="L14" s="134"/>
      <c r="M14" s="146" t="s">
        <v>0</v>
      </c>
      <c r="N14" s="154" t="s">
        <v>195</v>
      </c>
      <c r="O14" s="471" t="str">
        <f>UPPER(IF(OR(N14="a",N14="as"),M10,IF(OR(N14="b",N14="bs"),M18,)))</f>
        <v>MEGYERI ÁKOS (7)</v>
      </c>
      <c r="P14" s="155"/>
      <c r="Q14" s="138"/>
      <c r="R14" s="139"/>
      <c r="S14" s="140"/>
      <c r="U14" s="149" t="str">
        <f>Birók!P28</f>
        <v xml:space="preserve"> </v>
      </c>
      <c r="Y14" s="401"/>
      <c r="Z14" s="401"/>
      <c r="AA14" s="401" t="s">
        <v>94</v>
      </c>
      <c r="AB14" s="395">
        <v>3</v>
      </c>
      <c r="AC14" s="395">
        <v>2</v>
      </c>
      <c r="AD14" s="395">
        <v>1</v>
      </c>
      <c r="AE14" s="395">
        <v>0</v>
      </c>
      <c r="AF14" s="395">
        <v>0</v>
      </c>
      <c r="AG14" s="395">
        <v>0</v>
      </c>
      <c r="AH14" s="395">
        <v>0</v>
      </c>
      <c r="AI14"/>
      <c r="AJ14"/>
      <c r="AK14"/>
    </row>
    <row r="15" spans="1:37" s="34" customFormat="1" ht="9.6" customHeight="1" x14ac:dyDescent="0.25">
      <c r="A15" s="142">
        <v>5</v>
      </c>
      <c r="B15" s="241">
        <f>IF($E15="","",VLOOKUP($E15,'FE750 ELŐ '!$A$7:$O$48,14))</f>
        <v>0</v>
      </c>
      <c r="C15" s="241">
        <f>IF($E15="","",VLOOKUP($E15,'FE750 ELŐ '!$A$7:$O$48,15))</f>
        <v>0</v>
      </c>
      <c r="D15" s="282">
        <f>IF($E15="","",VLOOKUP($E15,'FE750 ELŐ '!$A$7:$O$48,5))</f>
        <v>0</v>
      </c>
      <c r="E15" s="132">
        <v>5</v>
      </c>
      <c r="F15" s="288" t="str">
        <f>UPPER(IF($E15="","",VLOOKUP($E15,'FE750 ELŐ '!$A$7:$O$48,2)))</f>
        <v xml:space="preserve">CSIZY K. FERENC </v>
      </c>
      <c r="G15" s="288">
        <f>IF($E15="","",VLOOKUP($E15,'FE750 ELŐ '!$A$7:$O$48,3))</f>
        <v>0</v>
      </c>
      <c r="H15" s="288"/>
      <c r="I15" s="288">
        <f>IF($E15="","",VLOOKUP($E15,'FE750 ELŐ '!$A$7:$O$48,4))</f>
        <v>0</v>
      </c>
      <c r="J15" s="162"/>
      <c r="K15" s="134"/>
      <c r="L15" s="134"/>
      <c r="M15" s="134"/>
      <c r="N15" s="158"/>
      <c r="O15" s="134" t="s">
        <v>202</v>
      </c>
      <c r="P15" s="208"/>
      <c r="Q15" s="136"/>
      <c r="R15" s="137"/>
      <c r="S15" s="140"/>
      <c r="U15" s="149" t="str">
        <f>Birók!P29</f>
        <v xml:space="preserve"> </v>
      </c>
      <c r="Y15" s="401"/>
      <c r="Z15" s="401"/>
      <c r="AA15" s="401"/>
      <c r="AB15" s="401"/>
      <c r="AC15" s="401"/>
      <c r="AD15" s="401"/>
      <c r="AE15" s="401"/>
      <c r="AF15" s="401"/>
      <c r="AG15" s="401"/>
      <c r="AH15" s="401"/>
      <c r="AI15"/>
      <c r="AJ15"/>
      <c r="AK15"/>
    </row>
    <row r="16" spans="1:37" s="34" customFormat="1" ht="9.6" customHeight="1" thickBot="1" x14ac:dyDescent="0.3">
      <c r="A16" s="142"/>
      <c r="B16" s="216"/>
      <c r="C16" s="216"/>
      <c r="D16" s="283"/>
      <c r="E16" s="152"/>
      <c r="F16" s="289"/>
      <c r="G16" s="289"/>
      <c r="H16" s="290"/>
      <c r="I16" s="291" t="s">
        <v>0</v>
      </c>
      <c r="J16" s="147" t="s">
        <v>195</v>
      </c>
      <c r="K16" s="148" t="str">
        <f>UPPER(IF(OR(J16="a",J16="as"),F15,IF(OR(J16="b",J16="bs"),F17,)))</f>
        <v>ALEXEJ LISZIN</v>
      </c>
      <c r="L16" s="148"/>
      <c r="M16" s="134"/>
      <c r="N16" s="158"/>
      <c r="O16" s="136"/>
      <c r="P16" s="208"/>
      <c r="Q16" s="136"/>
      <c r="R16" s="137"/>
      <c r="S16" s="140"/>
      <c r="U16" s="163" t="str">
        <f>Birók!P30</f>
        <v>Egyik sem</v>
      </c>
      <c r="Y16" s="401"/>
      <c r="Z16" s="401"/>
      <c r="AA16" s="401" t="s">
        <v>68</v>
      </c>
      <c r="AB16" s="395">
        <v>150</v>
      </c>
      <c r="AC16" s="395">
        <v>120</v>
      </c>
      <c r="AD16" s="395">
        <v>90</v>
      </c>
      <c r="AE16" s="395">
        <v>60</v>
      </c>
      <c r="AF16" s="395">
        <v>40</v>
      </c>
      <c r="AG16" s="395">
        <v>25</v>
      </c>
      <c r="AH16" s="395">
        <v>15</v>
      </c>
      <c r="AI16"/>
      <c r="AJ16"/>
      <c r="AK16"/>
    </row>
    <row r="17" spans="1:37" s="34" customFormat="1" ht="9.6" customHeight="1" x14ac:dyDescent="0.25">
      <c r="A17" s="142">
        <v>6</v>
      </c>
      <c r="B17" s="241">
        <f>IF($E17="","",VLOOKUP($E17,'FE750 ELŐ '!$A$7:$O$48,14))</f>
        <v>0</v>
      </c>
      <c r="C17" s="241">
        <f>IF($E17="","",VLOOKUP($E17,'FE750 ELŐ '!$A$7:$O$48,15))</f>
        <v>0</v>
      </c>
      <c r="D17" s="282">
        <f>IF($E17="","",VLOOKUP($E17,'FE750 ELŐ '!$A$7:$O$48,5))</f>
        <v>0</v>
      </c>
      <c r="E17" s="132">
        <v>6</v>
      </c>
      <c r="F17" s="288" t="str">
        <f>UPPER(IF($E17="","",VLOOKUP($E17,'FE750 ELŐ '!$A$7:$O$48,2)))</f>
        <v>ALEXEJ LISZIN</v>
      </c>
      <c r="G17" s="288">
        <f>IF($E17="","",VLOOKUP($E17,'FE750 ELŐ '!$A$7:$O$48,3))</f>
        <v>0</v>
      </c>
      <c r="H17" s="288"/>
      <c r="I17" s="288">
        <f>IF($E17="","",VLOOKUP($E17,'FE750 ELŐ '!$A$7:$O$48,4))</f>
        <v>0</v>
      </c>
      <c r="J17" s="150"/>
      <c r="K17" s="134" t="s">
        <v>202</v>
      </c>
      <c r="L17" s="151"/>
      <c r="M17" s="134"/>
      <c r="N17" s="158"/>
      <c r="O17" s="136"/>
      <c r="P17" s="208"/>
      <c r="Q17" s="136"/>
      <c r="R17" s="137"/>
      <c r="S17" s="140"/>
      <c r="Y17" s="401"/>
      <c r="Z17" s="401"/>
      <c r="AA17" s="401" t="s">
        <v>85</v>
      </c>
      <c r="AB17" s="395">
        <v>120</v>
      </c>
      <c r="AC17" s="395">
        <v>90</v>
      </c>
      <c r="AD17" s="395">
        <v>60</v>
      </c>
      <c r="AE17" s="395">
        <v>40</v>
      </c>
      <c r="AF17" s="395">
        <v>25</v>
      </c>
      <c r="AG17" s="395">
        <v>15</v>
      </c>
      <c r="AH17" s="395">
        <v>8</v>
      </c>
      <c r="AI17"/>
      <c r="AJ17"/>
      <c r="AK17"/>
    </row>
    <row r="18" spans="1:37" s="34" customFormat="1" ht="9.6" customHeight="1" x14ac:dyDescent="0.25">
      <c r="A18" s="142"/>
      <c r="B18" s="216"/>
      <c r="C18" s="216"/>
      <c r="D18" s="283"/>
      <c r="E18" s="152"/>
      <c r="F18" s="289"/>
      <c r="G18" s="289"/>
      <c r="H18" s="290"/>
      <c r="I18" s="289"/>
      <c r="J18" s="153"/>
      <c r="K18" s="146" t="s">
        <v>0</v>
      </c>
      <c r="L18" s="154" t="s">
        <v>69</v>
      </c>
      <c r="M18" s="471" t="str">
        <f>UPPER(IF(OR(L18="a",L18="as"),K16,IF(OR(L18="b",L18="bs"),K20,)))</f>
        <v>MEGYERI ÁKOS (7)</v>
      </c>
      <c r="N18" s="164"/>
      <c r="O18" s="136"/>
      <c r="P18" s="208"/>
      <c r="Q18" s="136"/>
      <c r="R18" s="137"/>
      <c r="S18" s="140"/>
      <c r="Y18" s="401"/>
      <c r="Z18" s="401"/>
      <c r="AA18" s="401" t="s">
        <v>86</v>
      </c>
      <c r="AB18" s="395">
        <v>90</v>
      </c>
      <c r="AC18" s="395">
        <v>60</v>
      </c>
      <c r="AD18" s="395">
        <v>40</v>
      </c>
      <c r="AE18" s="395">
        <v>25</v>
      </c>
      <c r="AF18" s="395">
        <v>15</v>
      </c>
      <c r="AG18" s="395">
        <v>8</v>
      </c>
      <c r="AH18" s="395">
        <v>4</v>
      </c>
      <c r="AI18"/>
      <c r="AJ18"/>
      <c r="AK18"/>
    </row>
    <row r="19" spans="1:37" s="34" customFormat="1" ht="9.6" customHeight="1" x14ac:dyDescent="0.25">
      <c r="A19" s="142">
        <v>7</v>
      </c>
      <c r="B19" s="241">
        <f>IF($E19="","",VLOOKUP($E19,'FE750 ELŐ '!$A$7:$O$48,14))</f>
        <v>0</v>
      </c>
      <c r="C19" s="241">
        <f>IF($E19="","",VLOOKUP($E19,'FE750 ELŐ '!$A$7:$O$48,15))</f>
        <v>0</v>
      </c>
      <c r="D19" s="282">
        <f>IF($E19="","",VLOOKUP($E19,'FE750 ELŐ '!$A$7:$O$48,5))</f>
        <v>0</v>
      </c>
      <c r="E19" s="132">
        <v>7</v>
      </c>
      <c r="F19" s="288" t="str">
        <f>UPPER(IF($E19="","",VLOOKUP($E19,'FE750 ELŐ '!$A$7:$O$48,2)))</f>
        <v>BYE</v>
      </c>
      <c r="G19" s="288">
        <f>IF($E19="","",VLOOKUP($E19,'FE750 ELŐ '!$A$7:$O$48,3))</f>
        <v>0</v>
      </c>
      <c r="H19" s="288"/>
      <c r="I19" s="288">
        <f>IF($E19="","",VLOOKUP($E19,'FE750 ELŐ '!$A$7:$O$48,4))</f>
        <v>0</v>
      </c>
      <c r="J19" s="135"/>
      <c r="K19" s="134"/>
      <c r="L19" s="157"/>
      <c r="M19" s="134"/>
      <c r="N19" s="156"/>
      <c r="O19" s="136"/>
      <c r="P19" s="208"/>
      <c r="Q19" s="136"/>
      <c r="R19" s="137"/>
      <c r="S19" s="140"/>
      <c r="Y19" s="401"/>
      <c r="Z19" s="401"/>
      <c r="AA19" s="401" t="s">
        <v>87</v>
      </c>
      <c r="AB19" s="395">
        <v>60</v>
      </c>
      <c r="AC19" s="395">
        <v>40</v>
      </c>
      <c r="AD19" s="395">
        <v>25</v>
      </c>
      <c r="AE19" s="395">
        <v>15</v>
      </c>
      <c r="AF19" s="395">
        <v>8</v>
      </c>
      <c r="AG19" s="395">
        <v>4</v>
      </c>
      <c r="AH19" s="395">
        <v>2</v>
      </c>
      <c r="AI19"/>
      <c r="AJ19"/>
      <c r="AK19"/>
    </row>
    <row r="20" spans="1:37" s="34" customFormat="1" ht="9.6" customHeight="1" x14ac:dyDescent="0.25">
      <c r="A20" s="142"/>
      <c r="B20" s="216"/>
      <c r="C20" s="216"/>
      <c r="D20" s="283"/>
      <c r="E20" s="143"/>
      <c r="F20" s="144"/>
      <c r="G20" s="144"/>
      <c r="H20" s="145"/>
      <c r="I20" s="146" t="s">
        <v>0</v>
      </c>
      <c r="J20" s="147" t="s">
        <v>195</v>
      </c>
      <c r="K20" s="471" t="str">
        <f>UPPER(IF(OR(J20="a",J20="as"),F19,IF(OR(J20="b",J20="bs"),F21,)))</f>
        <v>MEGYERI ÁKOS (7)</v>
      </c>
      <c r="L20" s="159"/>
      <c r="M20" s="134"/>
      <c r="N20" s="156"/>
      <c r="O20" s="136"/>
      <c r="P20" s="208"/>
      <c r="Q20" s="136"/>
      <c r="R20" s="137"/>
      <c r="S20" s="140"/>
      <c r="Y20" s="401"/>
      <c r="Z20" s="401"/>
      <c r="AA20" s="401" t="s">
        <v>88</v>
      </c>
      <c r="AB20" s="395">
        <v>40</v>
      </c>
      <c r="AC20" s="395">
        <v>25</v>
      </c>
      <c r="AD20" s="395">
        <v>15</v>
      </c>
      <c r="AE20" s="395">
        <v>8</v>
      </c>
      <c r="AF20" s="395">
        <v>4</v>
      </c>
      <c r="AG20" s="395">
        <v>2</v>
      </c>
      <c r="AH20" s="395">
        <v>1</v>
      </c>
      <c r="AI20"/>
      <c r="AJ20"/>
      <c r="AK20"/>
    </row>
    <row r="21" spans="1:37" s="34" customFormat="1" ht="9.6" customHeight="1" x14ac:dyDescent="0.25">
      <c r="A21" s="131">
        <v>8</v>
      </c>
      <c r="B21" s="241">
        <f>IF($E21="","",VLOOKUP($E21,'FE750 ELŐ '!$A$7:$O$48,14))</f>
        <v>0</v>
      </c>
      <c r="C21" s="241">
        <f>IF($E21="","",VLOOKUP($E21,'FE750 ELŐ '!$A$7:$O$48,15))</f>
        <v>0</v>
      </c>
      <c r="D21" s="282">
        <f>IF($E21="","",VLOOKUP($E21,'FE750 ELŐ '!$A$7:$O$48,5))</f>
        <v>0</v>
      </c>
      <c r="E21" s="132">
        <v>8</v>
      </c>
      <c r="F21" s="133" t="str">
        <f>UPPER(IF($E21="","",VLOOKUP($E21,'FE750 ELŐ '!$A$7:$O$48,2)))</f>
        <v>MEGYERI ÁKOS (7)</v>
      </c>
      <c r="G21" s="133">
        <f>IF($E21="","",VLOOKUP($E21,'FE750 ELŐ '!$A$7:$O$48,3))</f>
        <v>0</v>
      </c>
      <c r="H21" s="133"/>
      <c r="I21" s="133">
        <f>IF($E21="","",VLOOKUP($E21,'FE750 ELŐ '!$A$7:$O$48,4))</f>
        <v>0</v>
      </c>
      <c r="J21" s="160"/>
      <c r="K21" s="134"/>
      <c r="L21" s="134"/>
      <c r="M21" s="134"/>
      <c r="N21" s="156"/>
      <c r="O21" s="136"/>
      <c r="P21" s="208"/>
      <c r="Q21" s="136"/>
      <c r="R21" s="137"/>
      <c r="S21" s="140"/>
      <c r="Y21" s="401"/>
      <c r="Z21" s="401"/>
      <c r="AA21" s="401" t="s">
        <v>89</v>
      </c>
      <c r="AB21" s="395">
        <v>25</v>
      </c>
      <c r="AC21" s="395">
        <v>15</v>
      </c>
      <c r="AD21" s="395">
        <v>10</v>
      </c>
      <c r="AE21" s="395">
        <v>6</v>
      </c>
      <c r="AF21" s="395">
        <v>3</v>
      </c>
      <c r="AG21" s="395">
        <v>1</v>
      </c>
      <c r="AH21" s="395">
        <v>0</v>
      </c>
      <c r="AI21"/>
      <c r="AJ21"/>
      <c r="AK21"/>
    </row>
    <row r="22" spans="1:37" s="34" customFormat="1" ht="9.6" customHeight="1" x14ac:dyDescent="0.25">
      <c r="A22" s="142"/>
      <c r="B22" s="216"/>
      <c r="C22" s="216"/>
      <c r="D22" s="283"/>
      <c r="E22" s="143"/>
      <c r="F22" s="161"/>
      <c r="G22" s="161"/>
      <c r="H22" s="165"/>
      <c r="I22" s="161"/>
      <c r="J22" s="153"/>
      <c r="K22" s="134"/>
      <c r="L22" s="134"/>
      <c r="M22" s="134"/>
      <c r="N22" s="156"/>
      <c r="O22" s="146" t="s">
        <v>0</v>
      </c>
      <c r="P22" s="154" t="s">
        <v>69</v>
      </c>
      <c r="Q22" s="471" t="str">
        <f>UPPER(IF(OR(P22="a",P22="as"),O14,IF(OR(P22="b",P22="bs"),O30,)))</f>
        <v>DOBRIBÁN ANDRÁS (5)</v>
      </c>
      <c r="R22" s="209"/>
      <c r="S22" s="140"/>
      <c r="Y22" s="401"/>
      <c r="Z22" s="401"/>
      <c r="AA22" s="401" t="s">
        <v>90</v>
      </c>
      <c r="AB22" s="395">
        <v>15</v>
      </c>
      <c r="AC22" s="395">
        <v>10</v>
      </c>
      <c r="AD22" s="395">
        <v>6</v>
      </c>
      <c r="AE22" s="395">
        <v>3</v>
      </c>
      <c r="AF22" s="395">
        <v>1</v>
      </c>
      <c r="AG22" s="395">
        <v>0</v>
      </c>
      <c r="AH22" s="395">
        <v>0</v>
      </c>
      <c r="AI22"/>
      <c r="AJ22"/>
      <c r="AK22"/>
    </row>
    <row r="23" spans="1:37" s="34" customFormat="1" ht="9.6" customHeight="1" x14ac:dyDescent="0.25">
      <c r="A23" s="131">
        <v>9</v>
      </c>
      <c r="B23" s="241">
        <f>IF($E23="","",VLOOKUP($E23,'FE750 ELŐ '!$A$7:$O$48,14))</f>
        <v>0</v>
      </c>
      <c r="C23" s="241">
        <f>IF($E23="","",VLOOKUP($E23,'FE750 ELŐ '!$A$7:$O$48,15))</f>
        <v>0</v>
      </c>
      <c r="D23" s="282">
        <f>IF($E23="","",VLOOKUP($E23,'FE750 ELŐ '!$A$7:$O$48,5))</f>
        <v>0</v>
      </c>
      <c r="E23" s="132">
        <v>9</v>
      </c>
      <c r="F23" s="133" t="str">
        <f>UPPER(IF($E23="","",VLOOKUP($E23,'FE750 ELŐ '!$A$7:$O$48,2)))</f>
        <v>HUSZÁK JÁNOS (3)</v>
      </c>
      <c r="G23" s="133">
        <f>IF($E23="","",VLOOKUP($E23,'FE750 ELŐ '!$A$7:$O$48,3))</f>
        <v>0</v>
      </c>
      <c r="H23" s="133"/>
      <c r="I23" s="133">
        <f>IF($E23="","",VLOOKUP($E23,'FE750 ELŐ '!$A$7:$O$48,4))</f>
        <v>0</v>
      </c>
      <c r="J23" s="135"/>
      <c r="K23" s="134"/>
      <c r="L23" s="134"/>
      <c r="M23" s="134"/>
      <c r="N23" s="156"/>
      <c r="O23" s="136"/>
      <c r="P23" s="208"/>
      <c r="Q23" s="134" t="s">
        <v>198</v>
      </c>
      <c r="R23" s="208"/>
      <c r="S23" s="140"/>
      <c r="Y23" s="401"/>
      <c r="Z23" s="401"/>
      <c r="AA23" s="401" t="s">
        <v>91</v>
      </c>
      <c r="AB23" s="395">
        <v>10</v>
      </c>
      <c r="AC23" s="395">
        <v>6</v>
      </c>
      <c r="AD23" s="395">
        <v>3</v>
      </c>
      <c r="AE23" s="395">
        <v>1</v>
      </c>
      <c r="AF23" s="395">
        <v>0</v>
      </c>
      <c r="AG23" s="395">
        <v>0</v>
      </c>
      <c r="AH23" s="395">
        <v>0</v>
      </c>
      <c r="AI23"/>
      <c r="AJ23"/>
      <c r="AK23"/>
    </row>
    <row r="24" spans="1:37" s="34" customFormat="1" ht="9.6" customHeight="1" x14ac:dyDescent="0.25">
      <c r="A24" s="142"/>
      <c r="B24" s="216"/>
      <c r="C24" s="216"/>
      <c r="D24" s="283"/>
      <c r="E24" s="143"/>
      <c r="F24" s="144"/>
      <c r="G24" s="144"/>
      <c r="H24" s="145"/>
      <c r="I24" s="146" t="s">
        <v>0</v>
      </c>
      <c r="J24" s="147" t="s">
        <v>197</v>
      </c>
      <c r="K24" s="471" t="str">
        <f>UPPER(IF(OR(J24="a",J24="as"),F23,IF(OR(J24="b",J24="bs"),F25,)))</f>
        <v>HUSZÁK JÁNOS (3)</v>
      </c>
      <c r="L24" s="148"/>
      <c r="M24" s="134"/>
      <c r="N24" s="156"/>
      <c r="O24" s="136"/>
      <c r="P24" s="208"/>
      <c r="Q24" s="136"/>
      <c r="R24" s="208"/>
      <c r="S24" s="140"/>
      <c r="Y24" s="401"/>
      <c r="Z24" s="401"/>
      <c r="AA24" s="401" t="s">
        <v>92</v>
      </c>
      <c r="AB24" s="395">
        <v>6</v>
      </c>
      <c r="AC24" s="395">
        <v>3</v>
      </c>
      <c r="AD24" s="395">
        <v>1</v>
      </c>
      <c r="AE24" s="395">
        <v>0</v>
      </c>
      <c r="AF24" s="395">
        <v>0</v>
      </c>
      <c r="AG24" s="395">
        <v>0</v>
      </c>
      <c r="AH24" s="395">
        <v>0</v>
      </c>
      <c r="AI24"/>
      <c r="AJ24"/>
      <c r="AK24"/>
    </row>
    <row r="25" spans="1:37" s="34" customFormat="1" ht="9.6" customHeight="1" x14ac:dyDescent="0.25">
      <c r="A25" s="142">
        <v>10</v>
      </c>
      <c r="B25" s="241">
        <f>IF($E25="","",VLOOKUP($E25,'FE750 ELŐ '!$A$7:$O$48,14))</f>
        <v>0</v>
      </c>
      <c r="C25" s="241">
        <f>IF($E25="","",VLOOKUP($E25,'FE750 ELŐ '!$A$7:$O$48,15))</f>
        <v>0</v>
      </c>
      <c r="D25" s="282">
        <f>IF($E25="","",VLOOKUP($E25,'FE750 ELŐ '!$A$7:$O$48,5))</f>
        <v>0</v>
      </c>
      <c r="E25" s="132">
        <v>10</v>
      </c>
      <c r="F25" s="288" t="str">
        <f>UPPER(IF($E25="","",VLOOKUP($E25,'FE750 ELŐ '!$A$7:$O$48,2)))</f>
        <v>BYE</v>
      </c>
      <c r="G25" s="288">
        <f>IF($E25="","",VLOOKUP($E25,'FE750 ELŐ '!$A$7:$O$48,3))</f>
        <v>0</v>
      </c>
      <c r="H25" s="288"/>
      <c r="I25" s="288">
        <f>IF($E25="","",VLOOKUP($E25,'FE750 ELŐ '!$A$7:$O$48,4))</f>
        <v>0</v>
      </c>
      <c r="J25" s="150"/>
      <c r="K25" s="134"/>
      <c r="L25" s="151"/>
      <c r="M25" s="134"/>
      <c r="N25" s="156"/>
      <c r="O25" s="136"/>
      <c r="P25" s="208"/>
      <c r="Q25" s="136"/>
      <c r="R25" s="208"/>
      <c r="S25" s="140"/>
      <c r="Y25" s="401"/>
      <c r="Z25" s="401"/>
      <c r="AA25" s="401" t="s">
        <v>97</v>
      </c>
      <c r="AB25" s="395">
        <v>3</v>
      </c>
      <c r="AC25" s="395">
        <v>2</v>
      </c>
      <c r="AD25" s="395">
        <v>1</v>
      </c>
      <c r="AE25" s="395">
        <v>0</v>
      </c>
      <c r="AF25" s="395">
        <v>0</v>
      </c>
      <c r="AG25" s="395">
        <v>0</v>
      </c>
      <c r="AH25" s="395">
        <v>0</v>
      </c>
      <c r="AI25"/>
      <c r="AJ25"/>
      <c r="AK25"/>
    </row>
    <row r="26" spans="1:37" s="34" customFormat="1" ht="9.6" customHeight="1" x14ac:dyDescent="0.25">
      <c r="A26" s="142"/>
      <c r="B26" s="216"/>
      <c r="C26" s="216"/>
      <c r="D26" s="283"/>
      <c r="E26" s="152"/>
      <c r="F26" s="289"/>
      <c r="G26" s="289"/>
      <c r="H26" s="290"/>
      <c r="I26" s="289"/>
      <c r="J26" s="153"/>
      <c r="K26" s="146" t="s">
        <v>0</v>
      </c>
      <c r="L26" s="154" t="s">
        <v>195</v>
      </c>
      <c r="M26" s="148" t="str">
        <f>UPPER(IF(OR(L26="a",L26="as"),K24,IF(OR(L26="b",L26="bs"),K28,)))</f>
        <v xml:space="preserve">KISS ZSOLT </v>
      </c>
      <c r="N26" s="155"/>
      <c r="O26" s="136"/>
      <c r="P26" s="208"/>
      <c r="Q26" s="136"/>
      <c r="R26" s="208"/>
      <c r="S26" s="140"/>
      <c r="Y26"/>
      <c r="Z26"/>
      <c r="AA26"/>
      <c r="AB26"/>
      <c r="AC26"/>
      <c r="AD26"/>
      <c r="AE26"/>
      <c r="AF26"/>
      <c r="AG26"/>
      <c r="AH26"/>
      <c r="AI26"/>
      <c r="AJ26"/>
      <c r="AK26"/>
    </row>
    <row r="27" spans="1:37" s="34" customFormat="1" ht="9.6" customHeight="1" x14ac:dyDescent="0.25">
      <c r="A27" s="142">
        <v>11</v>
      </c>
      <c r="B27" s="241">
        <f>IF($E27="","",VLOOKUP($E27,'FE750 ELŐ '!$A$7:$O$48,14))</f>
        <v>0</v>
      </c>
      <c r="C27" s="241">
        <f>IF($E27="","",VLOOKUP($E27,'FE750 ELŐ '!$A$7:$O$48,15))</f>
        <v>0</v>
      </c>
      <c r="D27" s="282">
        <f>IF($E27="","",VLOOKUP($E27,'FE750 ELŐ '!$A$7:$O$48,5))</f>
        <v>0</v>
      </c>
      <c r="E27" s="132">
        <v>11</v>
      </c>
      <c r="F27" s="288" t="str">
        <f>UPPER(IF($E27="","",VLOOKUP($E27,'FE750 ELŐ '!$A$7:$O$48,2)))</f>
        <v xml:space="preserve">ERDEI FERENC </v>
      </c>
      <c r="G27" s="288">
        <f>IF($E27="","",VLOOKUP($E27,'FE750 ELŐ '!$A$7:$O$48,3))</f>
        <v>0</v>
      </c>
      <c r="H27" s="288"/>
      <c r="I27" s="288">
        <f>IF($E27="","",VLOOKUP($E27,'FE750 ELŐ '!$A$7:$O$48,4))</f>
        <v>0</v>
      </c>
      <c r="J27" s="135"/>
      <c r="K27" s="134"/>
      <c r="L27" s="157"/>
      <c r="M27" s="134" t="s">
        <v>205</v>
      </c>
      <c r="N27" s="158"/>
      <c r="O27" s="136"/>
      <c r="P27" s="208"/>
      <c r="Q27" s="136"/>
      <c r="R27" s="208"/>
      <c r="S27" s="140"/>
      <c r="Y27"/>
      <c r="Z27"/>
      <c r="AA27"/>
      <c r="AB27"/>
      <c r="AC27"/>
      <c r="AD27"/>
      <c r="AE27"/>
      <c r="AF27"/>
      <c r="AG27"/>
      <c r="AH27"/>
      <c r="AI27"/>
      <c r="AJ27"/>
      <c r="AK27"/>
    </row>
    <row r="28" spans="1:37" s="34" customFormat="1" ht="9.6" customHeight="1" x14ac:dyDescent="0.25">
      <c r="A28" s="166"/>
      <c r="B28" s="216"/>
      <c r="C28" s="216"/>
      <c r="D28" s="283"/>
      <c r="E28" s="152"/>
      <c r="F28" s="289"/>
      <c r="G28" s="289"/>
      <c r="H28" s="290"/>
      <c r="I28" s="291" t="s">
        <v>0</v>
      </c>
      <c r="J28" s="147" t="s">
        <v>69</v>
      </c>
      <c r="K28" s="148" t="str">
        <f>UPPER(IF(OR(J28="a",J28="as"),F27,IF(OR(J28="b",J28="bs"),F29,)))</f>
        <v xml:space="preserve">KISS ZSOLT </v>
      </c>
      <c r="L28" s="159"/>
      <c r="M28" s="134"/>
      <c r="N28" s="158"/>
      <c r="O28" s="136"/>
      <c r="P28" s="208"/>
      <c r="Q28" s="136"/>
      <c r="R28" s="208"/>
      <c r="S28" s="140"/>
    </row>
    <row r="29" spans="1:37" s="34" customFormat="1" ht="9.6" customHeight="1" x14ac:dyDescent="0.25">
      <c r="A29" s="142">
        <v>12</v>
      </c>
      <c r="B29" s="241">
        <f>IF($E29="","",VLOOKUP($E29,'FE750 ELŐ '!$A$7:$O$48,14))</f>
        <v>0</v>
      </c>
      <c r="C29" s="241">
        <f>IF($E29="","",VLOOKUP($E29,'FE750 ELŐ '!$A$7:$O$48,15))</f>
        <v>0</v>
      </c>
      <c r="D29" s="282">
        <f>IF($E29="","",VLOOKUP($E29,'FE750 ELŐ '!$A$7:$O$48,5))</f>
        <v>0</v>
      </c>
      <c r="E29" s="132">
        <v>12</v>
      </c>
      <c r="F29" s="288" t="str">
        <f>UPPER(IF($E29="","",VLOOKUP($E29,'FE750 ELŐ '!$A$7:$O$48,2)))</f>
        <v xml:space="preserve">KISS ZSOLT </v>
      </c>
      <c r="G29" s="288">
        <f>IF($E29="","",VLOOKUP($E29,'FE750 ELŐ '!$A$7:$O$48,3))</f>
        <v>0</v>
      </c>
      <c r="H29" s="288"/>
      <c r="I29" s="288">
        <f>IF($E29="","",VLOOKUP($E29,'FE750 ELŐ '!$A$7:$O$48,4))</f>
        <v>0</v>
      </c>
      <c r="J29" s="160"/>
      <c r="K29" s="134" t="s">
        <v>199</v>
      </c>
      <c r="L29" s="134"/>
      <c r="M29" s="134"/>
      <c r="N29" s="158"/>
      <c r="O29" s="136"/>
      <c r="P29" s="208"/>
      <c r="Q29" s="136"/>
      <c r="R29" s="208"/>
      <c r="S29" s="140"/>
    </row>
    <row r="30" spans="1:37" s="34" customFormat="1" ht="9.6" customHeight="1" x14ac:dyDescent="0.25">
      <c r="A30" s="142"/>
      <c r="B30" s="216"/>
      <c r="C30" s="216"/>
      <c r="D30" s="283"/>
      <c r="E30" s="152"/>
      <c r="F30" s="289"/>
      <c r="G30" s="289"/>
      <c r="H30" s="290"/>
      <c r="I30" s="289"/>
      <c r="J30" s="153"/>
      <c r="K30" s="134"/>
      <c r="L30" s="134"/>
      <c r="M30" s="146" t="s">
        <v>0</v>
      </c>
      <c r="N30" s="154" t="s">
        <v>195</v>
      </c>
      <c r="O30" s="471" t="str">
        <f>UPPER(IF(OR(N30="a",N30="as"),M26,IF(OR(N30="b",N30="bs"),M34,)))</f>
        <v>DOBRIBÁN ANDRÁS (5)</v>
      </c>
      <c r="P30" s="210"/>
      <c r="Q30" s="136"/>
      <c r="R30" s="208"/>
      <c r="S30" s="140"/>
    </row>
    <row r="31" spans="1:37" s="34" customFormat="1" ht="9.6" customHeight="1" x14ac:dyDescent="0.25">
      <c r="A31" s="142">
        <v>13</v>
      </c>
      <c r="B31" s="241">
        <f>IF($E31="","",VLOOKUP($E31,'FE750 ELŐ '!$A$7:$O$48,14))</f>
        <v>0</v>
      </c>
      <c r="C31" s="241">
        <f>IF($E31="","",VLOOKUP($E31,'FE750 ELŐ '!$A$7:$O$48,15))</f>
        <v>0</v>
      </c>
      <c r="D31" s="282">
        <f>IF($E31="","",VLOOKUP($E31,'FE750 ELŐ '!$A$7:$O$48,5))</f>
        <v>0</v>
      </c>
      <c r="E31" s="132">
        <v>13</v>
      </c>
      <c r="F31" s="288" t="str">
        <f>UPPER(IF($E31="","",VLOOKUP($E31,'FE750 ELŐ '!$A$7:$O$48,2)))</f>
        <v xml:space="preserve">FABÓK JÁNOS </v>
      </c>
      <c r="G31" s="288">
        <f>IF($E31="","",VLOOKUP($E31,'FE750 ELŐ '!$A$7:$O$48,3))</f>
        <v>0</v>
      </c>
      <c r="H31" s="288"/>
      <c r="I31" s="288">
        <f>IF($E31="","",VLOOKUP($E31,'FE750 ELŐ '!$A$7:$O$48,4))</f>
        <v>0</v>
      </c>
      <c r="J31" s="162"/>
      <c r="K31" s="134"/>
      <c r="L31" s="134"/>
      <c r="M31" s="134"/>
      <c r="N31" s="158"/>
      <c r="O31" s="134" t="s">
        <v>201</v>
      </c>
      <c r="P31" s="137"/>
      <c r="Q31" s="136"/>
      <c r="R31" s="208"/>
      <c r="S31" s="140"/>
    </row>
    <row r="32" spans="1:37" s="34" customFormat="1" ht="9.6" customHeight="1" x14ac:dyDescent="0.25">
      <c r="A32" s="142"/>
      <c r="B32" s="216"/>
      <c r="C32" s="216"/>
      <c r="D32" s="283"/>
      <c r="E32" s="152"/>
      <c r="F32" s="289"/>
      <c r="G32" s="289"/>
      <c r="H32" s="290"/>
      <c r="I32" s="291" t="s">
        <v>0</v>
      </c>
      <c r="J32" s="147" t="s">
        <v>195</v>
      </c>
      <c r="K32" s="148" t="str">
        <f>UPPER(IF(OR(J32="a",J32="as"),F31,IF(OR(J32="b",J32="bs"),F33,)))</f>
        <v xml:space="preserve">NEMES ZSOLT </v>
      </c>
      <c r="L32" s="148"/>
      <c r="M32" s="134"/>
      <c r="N32" s="158"/>
      <c r="O32" s="136"/>
      <c r="P32" s="137"/>
      <c r="Q32" s="136"/>
      <c r="R32" s="208"/>
      <c r="S32" s="140"/>
    </row>
    <row r="33" spans="1:19" s="34" customFormat="1" ht="9.6" customHeight="1" x14ac:dyDescent="0.25">
      <c r="A33" s="142">
        <v>14</v>
      </c>
      <c r="B33" s="241">
        <f>IF($E33="","",VLOOKUP($E33,'FE750 ELŐ '!$A$7:$O$48,14))</f>
        <v>0</v>
      </c>
      <c r="C33" s="241">
        <f>IF($E33="","",VLOOKUP($E33,'FE750 ELŐ '!$A$7:$O$48,15))</f>
        <v>0</v>
      </c>
      <c r="D33" s="282">
        <f>IF($E33="","",VLOOKUP($E33,'FE750 ELŐ '!$A$7:$O$48,5))</f>
        <v>0</v>
      </c>
      <c r="E33" s="132">
        <v>14</v>
      </c>
      <c r="F33" s="288" t="str">
        <f>UPPER(IF($E33="","",VLOOKUP($E33,'FE750 ELŐ '!$A$7:$O$48,2)))</f>
        <v xml:space="preserve">NEMES ZSOLT </v>
      </c>
      <c r="G33" s="288">
        <f>IF($E33="","",VLOOKUP($E33,'FE750 ELŐ '!$A$7:$O$48,3))</f>
        <v>0</v>
      </c>
      <c r="H33" s="288"/>
      <c r="I33" s="288">
        <f>IF($E33="","",VLOOKUP($E33,'FE750 ELŐ '!$A$7:$O$48,4))</f>
        <v>0</v>
      </c>
      <c r="J33" s="150"/>
      <c r="K33" s="134" t="s">
        <v>196</v>
      </c>
      <c r="L33" s="151"/>
      <c r="M33" s="134"/>
      <c r="N33" s="158"/>
      <c r="O33" s="136"/>
      <c r="P33" s="137"/>
      <c r="Q33" s="136"/>
      <c r="R33" s="208"/>
      <c r="S33" s="140"/>
    </row>
    <row r="34" spans="1:19" s="34" customFormat="1" ht="9.6" customHeight="1" x14ac:dyDescent="0.25">
      <c r="A34" s="142"/>
      <c r="B34" s="216"/>
      <c r="C34" s="216"/>
      <c r="D34" s="283"/>
      <c r="E34" s="152"/>
      <c r="F34" s="289"/>
      <c r="G34" s="289"/>
      <c r="H34" s="290"/>
      <c r="I34" s="289"/>
      <c r="J34" s="153"/>
      <c r="K34" s="146" t="s">
        <v>0</v>
      </c>
      <c r="L34" s="154" t="s">
        <v>195</v>
      </c>
      <c r="M34" s="471" t="str">
        <f>UPPER(IF(OR(L34="a",L34="as"),K32,IF(OR(L34="b",L34="bs"),K36,)))</f>
        <v>DOBRIBÁN ANDRÁS (5)</v>
      </c>
      <c r="N34" s="164"/>
      <c r="O34" s="136"/>
      <c r="P34" s="137"/>
      <c r="Q34" s="136"/>
      <c r="R34" s="208"/>
      <c r="S34" s="140"/>
    </row>
    <row r="35" spans="1:19" s="34" customFormat="1" ht="9.6" customHeight="1" x14ac:dyDescent="0.25">
      <c r="A35" s="142">
        <v>15</v>
      </c>
      <c r="B35" s="241">
        <f>IF($E35="","",VLOOKUP($E35,'FE750 ELŐ '!$A$7:$O$48,14))</f>
        <v>0</v>
      </c>
      <c r="C35" s="241">
        <f>IF($E35="","",VLOOKUP($E35,'FE750 ELŐ '!$A$7:$O$48,15))</f>
        <v>0</v>
      </c>
      <c r="D35" s="282">
        <f>IF($E35="","",VLOOKUP($E35,'FE750 ELŐ '!$A$7:$O$48,5))</f>
        <v>0</v>
      </c>
      <c r="E35" s="132">
        <v>15</v>
      </c>
      <c r="F35" s="288" t="str">
        <f>UPPER(IF($E35="","",VLOOKUP($E35,'FE750 ELŐ '!$A$7:$O$48,2)))</f>
        <v>BYE</v>
      </c>
      <c r="G35" s="288">
        <f>IF($E35="","",VLOOKUP($E35,'FE750 ELŐ '!$A$7:$O$48,3))</f>
        <v>0</v>
      </c>
      <c r="H35" s="288"/>
      <c r="I35" s="288">
        <f>IF($E35="","",VLOOKUP($E35,'FE750 ELŐ '!$A$7:$O$48,4))</f>
        <v>0</v>
      </c>
      <c r="J35" s="135"/>
      <c r="K35" s="134"/>
      <c r="L35" s="157"/>
      <c r="M35" s="134" t="s">
        <v>202</v>
      </c>
      <c r="N35" s="156"/>
      <c r="O35" s="136"/>
      <c r="P35" s="137"/>
      <c r="Q35" s="136"/>
      <c r="R35" s="208"/>
      <c r="S35" s="140"/>
    </row>
    <row r="36" spans="1:19" s="34" customFormat="1" ht="9.6" customHeight="1" x14ac:dyDescent="0.25">
      <c r="A36" s="142"/>
      <c r="B36" s="216"/>
      <c r="C36" s="216"/>
      <c r="D36" s="283"/>
      <c r="E36" s="143"/>
      <c r="F36" s="144"/>
      <c r="G36" s="144"/>
      <c r="H36" s="145"/>
      <c r="I36" s="146" t="s">
        <v>0</v>
      </c>
      <c r="J36" s="147" t="s">
        <v>195</v>
      </c>
      <c r="K36" s="471" t="str">
        <f>UPPER(IF(OR(J36="a",J36="as"),F35,IF(OR(J36="b",J36="bs"),F37,)))</f>
        <v>DOBRIBÁN ANDRÁS (5)</v>
      </c>
      <c r="L36" s="159"/>
      <c r="M36" s="134"/>
      <c r="N36" s="156"/>
      <c r="O36" s="136"/>
      <c r="P36" s="137"/>
      <c r="Q36" s="136"/>
      <c r="R36" s="208"/>
      <c r="S36" s="140"/>
    </row>
    <row r="37" spans="1:19" s="34" customFormat="1" ht="9.6" customHeight="1" x14ac:dyDescent="0.25">
      <c r="A37" s="131">
        <v>16</v>
      </c>
      <c r="B37" s="241">
        <f>IF($E37="","",VLOOKUP($E37,'FE750 ELŐ '!$A$7:$O$48,14))</f>
        <v>0</v>
      </c>
      <c r="C37" s="241">
        <f>IF($E37="","",VLOOKUP($E37,'FE750 ELŐ '!$A$7:$O$48,15))</f>
        <v>0</v>
      </c>
      <c r="D37" s="282">
        <f>IF($E37="","",VLOOKUP($E37,'FE750 ELŐ '!$A$7:$O$48,5))</f>
        <v>0</v>
      </c>
      <c r="E37" s="132">
        <v>16</v>
      </c>
      <c r="F37" s="133" t="str">
        <f>UPPER(IF($E37="","",VLOOKUP($E37,'FE750 ELŐ '!$A$7:$O$48,2)))</f>
        <v>DOBRIBÁN ANDRÁS (5)</v>
      </c>
      <c r="G37" s="133">
        <f>IF($E37="","",VLOOKUP($E37,'FE750 ELŐ '!$A$7:$O$48,3))</f>
        <v>0</v>
      </c>
      <c r="H37" s="133"/>
      <c r="I37" s="133">
        <f>IF($E37="","",VLOOKUP($E37,'FE750 ELŐ '!$A$7:$O$48,4))</f>
        <v>0</v>
      </c>
      <c r="J37" s="160"/>
      <c r="K37" s="134"/>
      <c r="L37" s="134"/>
      <c r="M37" s="134"/>
      <c r="N37" s="156"/>
      <c r="O37" s="137"/>
      <c r="P37" s="137"/>
      <c r="Q37" s="136"/>
      <c r="R37" s="208"/>
      <c r="S37" s="140"/>
    </row>
    <row r="38" spans="1:19" s="34" customFormat="1" ht="9.6" customHeight="1" x14ac:dyDescent="0.25">
      <c r="A38" s="142"/>
      <c r="B38" s="216"/>
      <c r="C38" s="216"/>
      <c r="D38" s="283"/>
      <c r="E38" s="143"/>
      <c r="F38" s="144"/>
      <c r="G38" s="144"/>
      <c r="H38" s="145"/>
      <c r="I38" s="144"/>
      <c r="J38" s="153"/>
      <c r="K38" s="134"/>
      <c r="L38" s="134"/>
      <c r="M38" s="134"/>
      <c r="N38" s="156"/>
      <c r="O38" s="284" t="s">
        <v>61</v>
      </c>
      <c r="P38" s="211"/>
      <c r="Q38" s="471" t="str">
        <f>UPPER(IF(OR(P39="a",P39="as"),Q22,IF(OR(P39="b",P39="bs"),Q54,)))</f>
        <v>DOBRIBÁN ANDRÁS (5)</v>
      </c>
      <c r="R38" s="212"/>
      <c r="S38" s="140"/>
    </row>
    <row r="39" spans="1:19" s="34" customFormat="1" ht="9.6" customHeight="1" x14ac:dyDescent="0.25">
      <c r="A39" s="131">
        <v>17</v>
      </c>
      <c r="B39" s="241">
        <f>IF($E39="","",VLOOKUP($E39,'FE750 ELŐ '!$A$7:$O$48,14))</f>
        <v>0</v>
      </c>
      <c r="C39" s="241">
        <f>IF($E39="","",VLOOKUP($E39,'FE750 ELŐ '!$A$7:$O$48,15))</f>
        <v>0</v>
      </c>
      <c r="D39" s="282">
        <f>IF($E39="","",VLOOKUP($E39,'FE750 ELŐ '!$A$7:$O$48,5))</f>
        <v>0</v>
      </c>
      <c r="E39" s="132">
        <v>17</v>
      </c>
      <c r="F39" s="133" t="str">
        <f>UPPER(IF($E39="","",VLOOKUP($E39,'FE750 ELŐ '!$A$7:$O$48,2)))</f>
        <v>LASSU IMRE (6)</v>
      </c>
      <c r="G39" s="133">
        <f>IF($E39="","",VLOOKUP($E39,'FE750 ELŐ '!$A$7:$O$48,3))</f>
        <v>0</v>
      </c>
      <c r="H39" s="133"/>
      <c r="I39" s="133">
        <f>IF($E39="","",VLOOKUP($E39,'FE750 ELŐ '!$A$7:$O$48,4))</f>
        <v>0</v>
      </c>
      <c r="J39" s="135"/>
      <c r="K39" s="134"/>
      <c r="L39" s="134"/>
      <c r="M39" s="134"/>
      <c r="N39" s="156"/>
      <c r="O39" s="146" t="s">
        <v>0</v>
      </c>
      <c r="P39" s="213" t="s">
        <v>197</v>
      </c>
      <c r="Q39" s="134" t="s">
        <v>201</v>
      </c>
      <c r="R39" s="208"/>
      <c r="S39" s="140"/>
    </row>
    <row r="40" spans="1:19" s="34" customFormat="1" ht="9.6" customHeight="1" x14ac:dyDescent="0.25">
      <c r="A40" s="142"/>
      <c r="B40" s="216"/>
      <c r="C40" s="216"/>
      <c r="D40" s="283"/>
      <c r="E40" s="143"/>
      <c r="F40" s="144"/>
      <c r="G40" s="144"/>
      <c r="H40" s="145"/>
      <c r="I40" s="146" t="s">
        <v>0</v>
      </c>
      <c r="J40" s="147" t="s">
        <v>197</v>
      </c>
      <c r="K40" s="471" t="str">
        <f>UPPER(IF(OR(J40="a",J40="as"),F39,IF(OR(J40="b",J40="bs"),F41,)))</f>
        <v>LASSU IMRE (6)</v>
      </c>
      <c r="L40" s="148"/>
      <c r="M40" s="134"/>
      <c r="N40" s="156"/>
      <c r="O40" s="136"/>
      <c r="P40" s="137"/>
      <c r="Q40" s="136"/>
      <c r="R40" s="208"/>
      <c r="S40" s="140"/>
    </row>
    <row r="41" spans="1:19" s="34" customFormat="1" ht="9.6" customHeight="1" x14ac:dyDescent="0.25">
      <c r="A41" s="142">
        <v>18</v>
      </c>
      <c r="B41" s="241">
        <f>IF($E41="","",VLOOKUP($E41,'FE750 ELŐ '!$A$7:$O$48,14))</f>
        <v>0</v>
      </c>
      <c r="C41" s="241">
        <f>IF($E41="","",VLOOKUP($E41,'FE750 ELŐ '!$A$7:$O$48,15))</f>
        <v>0</v>
      </c>
      <c r="D41" s="282">
        <f>IF($E41="","",VLOOKUP($E41,'FE750 ELŐ '!$A$7:$O$48,5))</f>
        <v>0</v>
      </c>
      <c r="E41" s="132">
        <v>18</v>
      </c>
      <c r="F41" s="288" t="str">
        <f>UPPER(IF($E41="","",VLOOKUP($E41,'FE750 ELŐ '!$A$7:$O$48,2)))</f>
        <v>BYE</v>
      </c>
      <c r="G41" s="288">
        <f>IF($E41="","",VLOOKUP($E41,'FE750 ELŐ '!$A$7:$O$48,3))</f>
        <v>0</v>
      </c>
      <c r="H41" s="288"/>
      <c r="I41" s="288">
        <f>IF($E41="","",VLOOKUP($E41,'FE750 ELŐ '!$A$7:$O$48,4))</f>
        <v>0</v>
      </c>
      <c r="J41" s="150"/>
      <c r="K41" s="134"/>
      <c r="L41" s="151"/>
      <c r="M41" s="134"/>
      <c r="N41" s="156"/>
      <c r="O41" s="136"/>
      <c r="P41" s="137"/>
      <c r="Q41" s="802" t="str">
        <f>IF(Y3="","",CONCATENATE(AB1," pont"))</f>
        <v/>
      </c>
      <c r="R41" s="803"/>
      <c r="S41" s="140"/>
    </row>
    <row r="42" spans="1:19" s="34" customFormat="1" ht="9.6" customHeight="1" x14ac:dyDescent="0.25">
      <c r="A42" s="142"/>
      <c r="B42" s="216"/>
      <c r="C42" s="216"/>
      <c r="D42" s="283"/>
      <c r="E42" s="152"/>
      <c r="F42" s="289"/>
      <c r="G42" s="289"/>
      <c r="H42" s="290"/>
      <c r="I42" s="289"/>
      <c r="J42" s="153"/>
      <c r="K42" s="146" t="s">
        <v>0</v>
      </c>
      <c r="L42" s="154" t="s">
        <v>195</v>
      </c>
      <c r="M42" s="148" t="str">
        <f>UPPER(IF(OR(L42="a",L42="as"),K40,IF(OR(L42="b",L42="bs"),K44,)))</f>
        <v xml:space="preserve">BENE ZSOMBOR </v>
      </c>
      <c r="N42" s="155"/>
      <c r="O42" s="136"/>
      <c r="P42" s="137"/>
      <c r="Q42" s="136"/>
      <c r="R42" s="208"/>
      <c r="S42" s="140"/>
    </row>
    <row r="43" spans="1:19" s="34" customFormat="1" ht="9.6" customHeight="1" x14ac:dyDescent="0.25">
      <c r="A43" s="142">
        <v>19</v>
      </c>
      <c r="B43" s="241">
        <f>IF($E43="","",VLOOKUP($E43,'FE750 ELŐ '!$A$7:$O$48,14))</f>
        <v>0</v>
      </c>
      <c r="C43" s="241">
        <f>IF($E43="","",VLOOKUP($E43,'FE750 ELŐ '!$A$7:$O$48,15))</f>
        <v>0</v>
      </c>
      <c r="D43" s="282">
        <f>IF($E43="","",VLOOKUP($E43,'FE750 ELŐ '!$A$7:$O$48,5))</f>
        <v>0</v>
      </c>
      <c r="E43" s="132">
        <v>19</v>
      </c>
      <c r="F43" s="288" t="str">
        <f>UPPER(IF($E43="","",VLOOKUP($E43,'FE750 ELŐ '!$A$7:$O$48,2)))</f>
        <v>PÁLL VIKTOR</v>
      </c>
      <c r="G43" s="288">
        <f>IF($E43="","",VLOOKUP($E43,'FE750 ELŐ '!$A$7:$O$48,3))</f>
        <v>0</v>
      </c>
      <c r="H43" s="288"/>
      <c r="I43" s="288">
        <f>IF($E43="","",VLOOKUP($E43,'FE750 ELŐ '!$A$7:$O$48,4))</f>
        <v>0</v>
      </c>
      <c r="J43" s="135"/>
      <c r="K43" s="134"/>
      <c r="L43" s="157"/>
      <c r="M43" s="134" t="s">
        <v>205</v>
      </c>
      <c r="N43" s="158"/>
      <c r="O43" s="136"/>
      <c r="P43" s="137"/>
      <c r="Q43" s="136"/>
      <c r="R43" s="208"/>
      <c r="S43" s="140"/>
    </row>
    <row r="44" spans="1:19" s="34" customFormat="1" ht="9.6" customHeight="1" x14ac:dyDescent="0.25">
      <c r="A44" s="142"/>
      <c r="B44" s="216"/>
      <c r="C44" s="216"/>
      <c r="D44" s="283"/>
      <c r="E44" s="152"/>
      <c r="F44" s="289"/>
      <c r="G44" s="289"/>
      <c r="H44" s="290"/>
      <c r="I44" s="291" t="s">
        <v>0</v>
      </c>
      <c r="J44" s="147" t="s">
        <v>195</v>
      </c>
      <c r="K44" s="148" t="str">
        <f>UPPER(IF(OR(J44="a",J44="as"),F43,IF(OR(J44="b",J44="bs"),F45,)))</f>
        <v xml:space="preserve">BENE ZSOMBOR </v>
      </c>
      <c r="L44" s="159"/>
      <c r="M44" s="134"/>
      <c r="N44" s="158"/>
      <c r="O44" s="136"/>
      <c r="P44" s="137"/>
      <c r="Q44" s="136"/>
      <c r="R44" s="208"/>
      <c r="S44" s="140"/>
    </row>
    <row r="45" spans="1:19" s="34" customFormat="1" ht="9.6" customHeight="1" x14ac:dyDescent="0.25">
      <c r="A45" s="142">
        <v>20</v>
      </c>
      <c r="B45" s="241">
        <f>IF($E45="","",VLOOKUP($E45,'FE750 ELŐ '!$A$7:$O$48,14))</f>
        <v>0</v>
      </c>
      <c r="C45" s="241">
        <f>IF($E45="","",VLOOKUP($E45,'FE750 ELŐ '!$A$7:$O$48,15))</f>
        <v>0</v>
      </c>
      <c r="D45" s="282">
        <f>IF($E45="","",VLOOKUP($E45,'FE750 ELŐ '!$A$7:$O$48,5))</f>
        <v>0</v>
      </c>
      <c r="E45" s="132">
        <v>20</v>
      </c>
      <c r="F45" s="288" t="str">
        <f>UPPER(IF($E45="","",VLOOKUP($E45,'FE750 ELŐ '!$A$7:$O$48,2)))</f>
        <v xml:space="preserve">BENE ZSOMBOR </v>
      </c>
      <c r="G45" s="288">
        <f>IF($E45="","",VLOOKUP($E45,'FE750 ELŐ '!$A$7:$O$48,3))</f>
        <v>0</v>
      </c>
      <c r="H45" s="288"/>
      <c r="I45" s="288">
        <f>IF($E45="","",VLOOKUP($E45,'FE750 ELŐ '!$A$7:$O$48,4))</f>
        <v>0</v>
      </c>
      <c r="J45" s="160"/>
      <c r="K45" s="134" t="s">
        <v>203</v>
      </c>
      <c r="L45" s="134"/>
      <c r="M45" s="134"/>
      <c r="N45" s="158"/>
      <c r="O45" s="136"/>
      <c r="P45" s="137"/>
      <c r="Q45" s="136"/>
      <c r="R45" s="208"/>
      <c r="S45" s="140"/>
    </row>
    <row r="46" spans="1:19" s="34" customFormat="1" ht="9.6" customHeight="1" x14ac:dyDescent="0.25">
      <c r="A46" s="142"/>
      <c r="B46" s="216"/>
      <c r="C46" s="216"/>
      <c r="D46" s="283"/>
      <c r="E46" s="152"/>
      <c r="F46" s="289"/>
      <c r="G46" s="289"/>
      <c r="H46" s="290"/>
      <c r="I46" s="289"/>
      <c r="J46" s="153"/>
      <c r="K46" s="134"/>
      <c r="L46" s="134"/>
      <c r="M46" s="146" t="s">
        <v>0</v>
      </c>
      <c r="N46" s="154" t="s">
        <v>195</v>
      </c>
      <c r="O46" s="148" t="str">
        <f>UPPER(IF(OR(N46="a",N46="as"),M42,IF(OR(N46="b",N46="bs"),M50,)))</f>
        <v>TÓTH ZOLTÁN</v>
      </c>
      <c r="P46" s="209"/>
      <c r="Q46" s="136"/>
      <c r="R46" s="208"/>
      <c r="S46" s="140"/>
    </row>
    <row r="47" spans="1:19" s="34" customFormat="1" ht="9.6" customHeight="1" x14ac:dyDescent="0.25">
      <c r="A47" s="142">
        <v>21</v>
      </c>
      <c r="B47" s="241">
        <f>IF($E47="","",VLOOKUP($E47,'FE750 ELŐ '!$A$7:$O$48,14))</f>
        <v>0</v>
      </c>
      <c r="C47" s="241">
        <f>IF($E47="","",VLOOKUP($E47,'FE750 ELŐ '!$A$7:$O$48,15))</f>
        <v>0</v>
      </c>
      <c r="D47" s="282">
        <f>IF($E47="","",VLOOKUP($E47,'FE750 ELŐ '!$A$7:$O$48,5))</f>
        <v>0</v>
      </c>
      <c r="E47" s="132">
        <v>21</v>
      </c>
      <c r="F47" s="288" t="str">
        <f>UPPER(IF($E47="","",VLOOKUP($E47,'FE750 ELŐ '!$A$7:$O$48,2)))</f>
        <v>TÓTH ZOLTÁN</v>
      </c>
      <c r="G47" s="288">
        <f>IF($E47="","",VLOOKUP($E47,'FE750 ELŐ '!$A$7:$O$48,3))</f>
        <v>0</v>
      </c>
      <c r="H47" s="288"/>
      <c r="I47" s="288">
        <f>IF($E47="","",VLOOKUP($E47,'FE750 ELŐ '!$A$7:$O$48,4))</f>
        <v>0</v>
      </c>
      <c r="J47" s="162"/>
      <c r="K47" s="134"/>
      <c r="L47" s="134"/>
      <c r="M47" s="134"/>
      <c r="N47" s="158"/>
      <c r="O47" s="134" t="s">
        <v>198</v>
      </c>
      <c r="P47" s="208"/>
      <c r="Q47" s="136"/>
      <c r="R47" s="208"/>
      <c r="S47" s="140"/>
    </row>
    <row r="48" spans="1:19" s="34" customFormat="1" ht="9.6" customHeight="1" x14ac:dyDescent="0.25">
      <c r="A48" s="142"/>
      <c r="B48" s="216"/>
      <c r="C48" s="216"/>
      <c r="D48" s="283"/>
      <c r="E48" s="152"/>
      <c r="F48" s="289"/>
      <c r="G48" s="289"/>
      <c r="H48" s="290"/>
      <c r="I48" s="291" t="s">
        <v>0</v>
      </c>
      <c r="J48" s="147" t="s">
        <v>197</v>
      </c>
      <c r="K48" s="148" t="str">
        <f>UPPER(IF(OR(J48="a",J48="as"),F47,IF(OR(J48="b",J48="bs"),F49,)))</f>
        <v>TÓTH ZOLTÁN</v>
      </c>
      <c r="L48" s="148"/>
      <c r="M48" s="134"/>
      <c r="N48" s="158"/>
      <c r="O48" s="136"/>
      <c r="P48" s="208"/>
      <c r="Q48" s="136"/>
      <c r="R48" s="208"/>
      <c r="S48" s="140"/>
    </row>
    <row r="49" spans="1:19" s="34" customFormat="1" ht="9.6" customHeight="1" x14ac:dyDescent="0.25">
      <c r="A49" s="142">
        <v>22</v>
      </c>
      <c r="B49" s="241">
        <f>IF($E49="","",VLOOKUP($E49,'FE750 ELŐ '!$A$7:$O$48,14))</f>
        <v>0</v>
      </c>
      <c r="C49" s="241">
        <f>IF($E49="","",VLOOKUP($E49,'FE750 ELŐ '!$A$7:$O$48,15))</f>
        <v>0</v>
      </c>
      <c r="D49" s="282">
        <f>IF($E49="","",VLOOKUP($E49,'FE750 ELŐ '!$A$7:$O$48,5))</f>
        <v>0</v>
      </c>
      <c r="E49" s="132">
        <v>22</v>
      </c>
      <c r="F49" s="288" t="str">
        <f>UPPER(IF($E49="","",VLOOKUP($E49,'FE750 ELŐ '!$A$7:$O$48,2)))</f>
        <v xml:space="preserve">BALOGH MÁTÉ </v>
      </c>
      <c r="G49" s="288">
        <f>IF($E49="","",VLOOKUP($E49,'FE750 ELŐ '!$A$7:$O$48,3))</f>
        <v>0</v>
      </c>
      <c r="H49" s="288"/>
      <c r="I49" s="288">
        <f>IF($E49="","",VLOOKUP($E49,'FE750 ELŐ '!$A$7:$O$48,4))</f>
        <v>0</v>
      </c>
      <c r="J49" s="150"/>
      <c r="K49" s="134" t="s">
        <v>198</v>
      </c>
      <c r="L49" s="151"/>
      <c r="M49" s="134"/>
      <c r="N49" s="158"/>
      <c r="O49" s="136"/>
      <c r="P49" s="208"/>
      <c r="Q49" s="136"/>
      <c r="R49" s="208"/>
      <c r="S49" s="140"/>
    </row>
    <row r="50" spans="1:19" s="34" customFormat="1" ht="9.6" customHeight="1" x14ac:dyDescent="0.25">
      <c r="A50" s="142"/>
      <c r="B50" s="216"/>
      <c r="C50" s="216"/>
      <c r="D50" s="283"/>
      <c r="E50" s="152"/>
      <c r="F50" s="289"/>
      <c r="G50" s="289"/>
      <c r="H50" s="290"/>
      <c r="I50" s="289"/>
      <c r="J50" s="153"/>
      <c r="K50" s="146" t="s">
        <v>0</v>
      </c>
      <c r="L50" s="154" t="s">
        <v>197</v>
      </c>
      <c r="M50" s="148" t="str">
        <f>UPPER(IF(OR(L50="a",L50="as"),K48,IF(OR(L50="b",L50="bs"),K52,)))</f>
        <v>TÓTH ZOLTÁN</v>
      </c>
      <c r="N50" s="164"/>
      <c r="O50" s="136"/>
      <c r="P50" s="208"/>
      <c r="Q50" s="136"/>
      <c r="R50" s="208"/>
      <c r="S50" s="140"/>
    </row>
    <row r="51" spans="1:19" s="34" customFormat="1" ht="9.6" customHeight="1" x14ac:dyDescent="0.25">
      <c r="A51" s="142">
        <v>23</v>
      </c>
      <c r="B51" s="241">
        <f>IF($E51="","",VLOOKUP($E51,'FE750 ELŐ '!$A$7:$O$48,14))</f>
        <v>0</v>
      </c>
      <c r="C51" s="241">
        <f>IF($E51="","",VLOOKUP($E51,'FE750 ELŐ '!$A$7:$O$48,15))</f>
        <v>0</v>
      </c>
      <c r="D51" s="282">
        <f>IF($E51="","",VLOOKUP($E51,'FE750 ELŐ '!$A$7:$O$48,5))</f>
        <v>0</v>
      </c>
      <c r="E51" s="132">
        <v>23</v>
      </c>
      <c r="F51" s="288" t="str">
        <f>UPPER(IF($E51="","",VLOOKUP($E51,'FE750 ELŐ '!$A$7:$O$48,2)))</f>
        <v>BYE</v>
      </c>
      <c r="G51" s="288">
        <f>IF($E51="","",VLOOKUP($E51,'FE750 ELŐ '!$A$7:$O$48,3))</f>
        <v>0</v>
      </c>
      <c r="H51" s="288"/>
      <c r="I51" s="288">
        <f>IF($E51="","",VLOOKUP($E51,'FE750 ELŐ '!$A$7:$O$48,4))</f>
        <v>0</v>
      </c>
      <c r="J51" s="135"/>
      <c r="K51" s="134"/>
      <c r="L51" s="157"/>
      <c r="M51" s="134" t="s">
        <v>198</v>
      </c>
      <c r="N51" s="156"/>
      <c r="O51" s="136"/>
      <c r="P51" s="208"/>
      <c r="Q51" s="136"/>
      <c r="R51" s="208"/>
      <c r="S51" s="140"/>
    </row>
    <row r="52" spans="1:19" s="34" customFormat="1" ht="9.6" customHeight="1" x14ac:dyDescent="0.25">
      <c r="A52" s="142"/>
      <c r="B52" s="216"/>
      <c r="C52" s="216"/>
      <c r="D52" s="283"/>
      <c r="E52" s="143"/>
      <c r="F52" s="144"/>
      <c r="G52" s="144"/>
      <c r="H52" s="145"/>
      <c r="I52" s="146" t="s">
        <v>0</v>
      </c>
      <c r="J52" s="147" t="s">
        <v>195</v>
      </c>
      <c r="K52" s="471" t="str">
        <f>UPPER(IF(OR(J52="a",J52="as"),F51,IF(OR(J52="b",J52="bs"),F53,)))</f>
        <v>VARGA PÉTER LÁSZLÓ (4)</v>
      </c>
      <c r="L52" s="159"/>
      <c r="M52" s="134"/>
      <c r="N52" s="156"/>
      <c r="O52" s="136"/>
      <c r="P52" s="208"/>
      <c r="Q52" s="136"/>
      <c r="R52" s="208"/>
      <c r="S52" s="140"/>
    </row>
    <row r="53" spans="1:19" s="34" customFormat="1" ht="9.6" customHeight="1" x14ac:dyDescent="0.25">
      <c r="A53" s="131">
        <v>24</v>
      </c>
      <c r="B53" s="241">
        <f>IF($E53="","",VLOOKUP($E53,'FE750 ELŐ '!$A$7:$O$48,14))</f>
        <v>0</v>
      </c>
      <c r="C53" s="241">
        <f>IF($E53="","",VLOOKUP($E53,'FE750 ELŐ '!$A$7:$O$48,15))</f>
        <v>0</v>
      </c>
      <c r="D53" s="282">
        <f>IF($E53="","",VLOOKUP($E53,'FE750 ELŐ '!$A$7:$O$48,5))</f>
        <v>0</v>
      </c>
      <c r="E53" s="132">
        <v>24</v>
      </c>
      <c r="F53" s="133" t="str">
        <f>UPPER(IF($E53="","",VLOOKUP($E53,'FE750 ELŐ '!$A$7:$O$48,2)))</f>
        <v>VARGA PÉTER LÁSZLÓ (4)</v>
      </c>
      <c r="G53" s="133">
        <f>IF($E53="","",VLOOKUP($E53,'FE750 ELŐ '!$A$7:$O$48,3))</f>
        <v>0</v>
      </c>
      <c r="H53" s="133"/>
      <c r="I53" s="133">
        <f>IF($E53="","",VLOOKUP($E53,'FE750 ELŐ '!$A$7:$O$48,4))</f>
        <v>0</v>
      </c>
      <c r="J53" s="160"/>
      <c r="K53" s="134"/>
      <c r="L53" s="134"/>
      <c r="M53" s="134"/>
      <c r="N53" s="156"/>
      <c r="O53" s="136"/>
      <c r="P53" s="208"/>
      <c r="Q53" s="136"/>
      <c r="R53" s="208"/>
      <c r="S53" s="140"/>
    </row>
    <row r="54" spans="1:19" s="34" customFormat="1" ht="9.6" customHeight="1" x14ac:dyDescent="0.25">
      <c r="A54" s="142"/>
      <c r="B54" s="216"/>
      <c r="C54" s="216"/>
      <c r="D54" s="283"/>
      <c r="E54" s="143"/>
      <c r="F54" s="161"/>
      <c r="G54" s="161"/>
      <c r="H54" s="165"/>
      <c r="I54" s="161"/>
      <c r="J54" s="153"/>
      <c r="K54" s="134"/>
      <c r="L54" s="134"/>
      <c r="M54" s="134"/>
      <c r="N54" s="156"/>
      <c r="O54" s="146" t="s">
        <v>0</v>
      </c>
      <c r="P54" s="154" t="s">
        <v>197</v>
      </c>
      <c r="Q54" s="148" t="str">
        <f>UPPER(IF(OR(P54="a",P54="as"),O46,IF(OR(P54="b",P54="bs"),O62,)))</f>
        <v>TÓTH ZOLTÁN</v>
      </c>
      <c r="R54" s="210"/>
      <c r="S54" s="140"/>
    </row>
    <row r="55" spans="1:19" s="34" customFormat="1" ht="9.6" customHeight="1" x14ac:dyDescent="0.25">
      <c r="A55" s="131">
        <v>25</v>
      </c>
      <c r="B55" s="241">
        <f>IF($E55="","",VLOOKUP($E55,'FE750 ELŐ '!$A$7:$O$48,14))</f>
        <v>0</v>
      </c>
      <c r="C55" s="241">
        <f>IF($E55="","",VLOOKUP($E55,'FE750 ELŐ '!$A$7:$O$48,15))</f>
        <v>0</v>
      </c>
      <c r="D55" s="282">
        <f>IF($E55="","",VLOOKUP($E55,'FE750 ELŐ '!$A$7:$O$48,5))</f>
        <v>0</v>
      </c>
      <c r="E55" s="132">
        <v>25</v>
      </c>
      <c r="F55" s="133" t="str">
        <f>UPPER(IF($E55="","",VLOOKUP($E55,'FE750 ELŐ '!$A$7:$O$48,2)))</f>
        <v>BODNÁR GÁBOR (8)</v>
      </c>
      <c r="G55" s="133">
        <f>IF($E55="","",VLOOKUP($E55,'FE750 ELŐ '!$A$7:$O$48,3))</f>
        <v>0</v>
      </c>
      <c r="H55" s="133"/>
      <c r="I55" s="133">
        <f>IF($E55="","",VLOOKUP($E55,'FE750 ELŐ '!$A$7:$O$48,4))</f>
        <v>0</v>
      </c>
      <c r="J55" s="135"/>
      <c r="K55" s="134"/>
      <c r="L55" s="134"/>
      <c r="M55" s="134"/>
      <c r="N55" s="156"/>
      <c r="O55" s="136"/>
      <c r="P55" s="208"/>
      <c r="Q55" s="134" t="s">
        <v>204</v>
      </c>
      <c r="R55" s="137"/>
      <c r="S55" s="140"/>
    </row>
    <row r="56" spans="1:19" s="34" customFormat="1" ht="9.6" customHeight="1" x14ac:dyDescent="0.25">
      <c r="A56" s="142"/>
      <c r="B56" s="216"/>
      <c r="C56" s="216"/>
      <c r="D56" s="283"/>
      <c r="E56" s="143"/>
      <c r="F56" s="144"/>
      <c r="G56" s="144"/>
      <c r="H56" s="145"/>
      <c r="I56" s="146" t="s">
        <v>0</v>
      </c>
      <c r="J56" s="147" t="s">
        <v>197</v>
      </c>
      <c r="K56" s="471" t="str">
        <f>UPPER(IF(OR(J56="a",J56="as"),F55,IF(OR(J56="b",J56="bs"),F57,)))</f>
        <v>BODNÁR GÁBOR (8)</v>
      </c>
      <c r="L56" s="148"/>
      <c r="M56" s="134"/>
      <c r="N56" s="156"/>
      <c r="O56" s="136"/>
      <c r="P56" s="208"/>
      <c r="Q56" s="136"/>
      <c r="R56" s="137"/>
      <c r="S56" s="140"/>
    </row>
    <row r="57" spans="1:19" s="34" customFormat="1" ht="9.6" customHeight="1" x14ac:dyDescent="0.25">
      <c r="A57" s="142">
        <v>26</v>
      </c>
      <c r="B57" s="241">
        <f>IF($E57="","",VLOOKUP($E57,'FE750 ELŐ '!$A$7:$O$48,14))</f>
        <v>0</v>
      </c>
      <c r="C57" s="241">
        <f>IF($E57="","",VLOOKUP($E57,'FE750 ELŐ '!$A$7:$O$48,15))</f>
        <v>0</v>
      </c>
      <c r="D57" s="282">
        <f>IF($E57="","",VLOOKUP($E57,'FE750 ELŐ '!$A$7:$O$48,5))</f>
        <v>0</v>
      </c>
      <c r="E57" s="132">
        <v>26</v>
      </c>
      <c r="F57" s="288" t="str">
        <f>UPPER(IF($E57="","",VLOOKUP($E57,'FE750 ELŐ '!$A$7:$O$48,2)))</f>
        <v>BYE</v>
      </c>
      <c r="G57" s="288">
        <f>IF($E57="","",VLOOKUP($E57,'FE750 ELŐ '!$A$7:$O$48,3))</f>
        <v>0</v>
      </c>
      <c r="H57" s="288"/>
      <c r="I57" s="288">
        <f>IF($E57="","",VLOOKUP($E57,'FE750 ELŐ '!$A$7:$O$48,4))</f>
        <v>0</v>
      </c>
      <c r="J57" s="150"/>
      <c r="K57" s="134"/>
      <c r="L57" s="151"/>
      <c r="M57" s="134"/>
      <c r="N57" s="156"/>
      <c r="O57" s="136"/>
      <c r="P57" s="208"/>
      <c r="Q57" s="136"/>
      <c r="R57" s="137"/>
      <c r="S57" s="140"/>
    </row>
    <row r="58" spans="1:19" s="34" customFormat="1" ht="9.6" customHeight="1" x14ac:dyDescent="0.25">
      <c r="A58" s="142"/>
      <c r="B58" s="216"/>
      <c r="C58" s="216"/>
      <c r="D58" s="283"/>
      <c r="E58" s="152"/>
      <c r="F58" s="289"/>
      <c r="G58" s="289"/>
      <c r="H58" s="290"/>
      <c r="I58" s="289"/>
      <c r="J58" s="153"/>
      <c r="K58" s="146" t="s">
        <v>0</v>
      </c>
      <c r="L58" s="154" t="s">
        <v>195</v>
      </c>
      <c r="M58" s="148" t="str">
        <f>UPPER(IF(OR(L58="a",L58="as"),K56,IF(OR(L58="b",L58="bs"),K60,)))</f>
        <v xml:space="preserve">GÁL ISTVÁN </v>
      </c>
      <c r="N58" s="155"/>
      <c r="O58" s="136"/>
      <c r="P58" s="208"/>
      <c r="Q58" s="136"/>
      <c r="R58" s="137"/>
      <c r="S58" s="140"/>
    </row>
    <row r="59" spans="1:19" s="34" customFormat="1" ht="9.6" customHeight="1" x14ac:dyDescent="0.25">
      <c r="A59" s="142">
        <v>27</v>
      </c>
      <c r="B59" s="241">
        <f>IF($E59="","",VLOOKUP($E59,'FE750 ELŐ '!$A$7:$O$48,14))</f>
        <v>0</v>
      </c>
      <c r="C59" s="241">
        <f>IF($E59="","",VLOOKUP($E59,'FE750 ELŐ '!$A$7:$O$48,15))</f>
        <v>0</v>
      </c>
      <c r="D59" s="282">
        <f>IF($E59="","",VLOOKUP($E59,'FE750 ELŐ '!$A$7:$O$48,5))</f>
        <v>0</v>
      </c>
      <c r="E59" s="132">
        <v>27</v>
      </c>
      <c r="F59" s="288" t="str">
        <f>UPPER(IF($E59="","",VLOOKUP($E59,'FE750 ELŐ '!$A$7:$O$48,2)))</f>
        <v xml:space="preserve">GÁL ISTVÁN </v>
      </c>
      <c r="G59" s="288">
        <f>IF($E59="","",VLOOKUP($E59,'FE750 ELŐ '!$A$7:$O$48,3))</f>
        <v>0</v>
      </c>
      <c r="H59" s="288"/>
      <c r="I59" s="288">
        <f>IF($E59="","",VLOOKUP($E59,'FE750 ELŐ '!$A$7:$O$48,4))</f>
        <v>0</v>
      </c>
      <c r="J59" s="135"/>
      <c r="K59" s="134"/>
      <c r="L59" s="157"/>
      <c r="M59" s="134" t="s">
        <v>199</v>
      </c>
      <c r="N59" s="158"/>
      <c r="O59" s="136"/>
      <c r="P59" s="208"/>
      <c r="Q59" s="136"/>
      <c r="R59" s="137"/>
      <c r="S59" s="167"/>
    </row>
    <row r="60" spans="1:19" s="34" customFormat="1" ht="9.6" customHeight="1" x14ac:dyDescent="0.25">
      <c r="A60" s="142"/>
      <c r="B60" s="216"/>
      <c r="C60" s="216"/>
      <c r="D60" s="283"/>
      <c r="E60" s="152"/>
      <c r="F60" s="289"/>
      <c r="G60" s="289"/>
      <c r="H60" s="290"/>
      <c r="I60" s="291" t="s">
        <v>0</v>
      </c>
      <c r="J60" s="147" t="s">
        <v>197</v>
      </c>
      <c r="K60" s="148" t="str">
        <f>UPPER(IF(OR(J60="a",J60="as"),F59,IF(OR(J60="b",J60="bs"),F61,)))</f>
        <v xml:space="preserve">GÁL ISTVÁN </v>
      </c>
      <c r="L60" s="159"/>
      <c r="M60" s="134"/>
      <c r="N60" s="158"/>
      <c r="O60" s="136"/>
      <c r="P60" s="208"/>
      <c r="Q60" s="136"/>
      <c r="R60" s="137"/>
      <c r="S60" s="140"/>
    </row>
    <row r="61" spans="1:19" s="34" customFormat="1" ht="9.6" customHeight="1" x14ac:dyDescent="0.25">
      <c r="A61" s="142">
        <v>28</v>
      </c>
      <c r="B61" s="241">
        <f>IF($E61="","",VLOOKUP($E61,'FE750 ELŐ '!$A$7:$O$48,14))</f>
        <v>0</v>
      </c>
      <c r="C61" s="241">
        <f>IF($E61="","",VLOOKUP($E61,'FE750 ELŐ '!$A$7:$O$48,15))</f>
        <v>0</v>
      </c>
      <c r="D61" s="282">
        <f>IF($E61="","",VLOOKUP($E61,'FE750 ELŐ '!$A$7:$O$48,5))</f>
        <v>0</v>
      </c>
      <c r="E61" s="132">
        <v>28</v>
      </c>
      <c r="F61" s="288" t="str">
        <f>UPPER(IF($E61="","",VLOOKUP($E61,'FE750 ELŐ '!$A$7:$O$48,2)))</f>
        <v>BYE</v>
      </c>
      <c r="G61" s="288">
        <f>IF($E61="","",VLOOKUP($E61,'FE750 ELŐ '!$A$7:$O$48,3))</f>
        <v>0</v>
      </c>
      <c r="H61" s="288"/>
      <c r="I61" s="288">
        <f>IF($E61="","",VLOOKUP($E61,'FE750 ELŐ '!$A$7:$O$48,4))</f>
        <v>0</v>
      </c>
      <c r="J61" s="160"/>
      <c r="K61" s="134"/>
      <c r="L61" s="134"/>
      <c r="M61" s="134"/>
      <c r="N61" s="158"/>
      <c r="O61" s="136"/>
      <c r="P61" s="208"/>
      <c r="Q61" s="136"/>
      <c r="R61" s="137"/>
      <c r="S61" s="140"/>
    </row>
    <row r="62" spans="1:19" s="34" customFormat="1" ht="9.6" customHeight="1" x14ac:dyDescent="0.25">
      <c r="A62" s="142"/>
      <c r="B62" s="216"/>
      <c r="C62" s="216"/>
      <c r="D62" s="283"/>
      <c r="E62" s="152"/>
      <c r="F62" s="289"/>
      <c r="G62" s="289"/>
      <c r="H62" s="290"/>
      <c r="I62" s="289"/>
      <c r="J62" s="153"/>
      <c r="K62" s="134"/>
      <c r="L62" s="134"/>
      <c r="M62" s="146" t="s">
        <v>0</v>
      </c>
      <c r="N62" s="154" t="s">
        <v>195</v>
      </c>
      <c r="O62" s="471" t="str">
        <f>UPPER(IF(OR(N62="a",N62="as"),M58,IF(OR(N62="b",N62="bs"),M66,)))</f>
        <v>CSIZY DEZSŐ (2)</v>
      </c>
      <c r="P62" s="210"/>
      <c r="Q62" s="136"/>
      <c r="R62" s="137"/>
      <c r="S62" s="140"/>
    </row>
    <row r="63" spans="1:19" s="34" customFormat="1" ht="9.6" customHeight="1" x14ac:dyDescent="0.25">
      <c r="A63" s="142">
        <v>29</v>
      </c>
      <c r="B63" s="241">
        <f>IF($E63="","",VLOOKUP($E63,'FE750 ELŐ '!$A$7:$O$48,14))</f>
        <v>0</v>
      </c>
      <c r="C63" s="241">
        <f>IF($E63="","",VLOOKUP($E63,'FE750 ELŐ '!$A$7:$O$48,15))</f>
        <v>0</v>
      </c>
      <c r="D63" s="282">
        <f>IF($E63="","",VLOOKUP($E63,'FE750 ELŐ '!$A$7:$O$48,5))</f>
        <v>0</v>
      </c>
      <c r="E63" s="132">
        <v>29</v>
      </c>
      <c r="F63" s="288" t="str">
        <f>UPPER(IF($E63="","",VLOOKUP($E63,'FE750 ELŐ '!$A$7:$O$48,2)))</f>
        <v xml:space="preserve">POPON TAMÁS LÁSZLÓ </v>
      </c>
      <c r="G63" s="288">
        <f>IF($E63="","",VLOOKUP($E63,'FE750 ELŐ '!$A$7:$O$48,3))</f>
        <v>0</v>
      </c>
      <c r="H63" s="288"/>
      <c r="I63" s="288">
        <f>IF($E63="","",VLOOKUP($E63,'FE750 ELŐ '!$A$7:$O$48,4))</f>
        <v>0</v>
      </c>
      <c r="J63" s="162"/>
      <c r="K63" s="134"/>
      <c r="L63" s="134"/>
      <c r="M63" s="134"/>
      <c r="N63" s="158"/>
      <c r="O63" s="134" t="s">
        <v>206</v>
      </c>
      <c r="P63" s="156"/>
      <c r="Q63" s="138"/>
      <c r="R63" s="139"/>
      <c r="S63" s="140"/>
    </row>
    <row r="64" spans="1:19" s="34" customFormat="1" ht="9.6" customHeight="1" x14ac:dyDescent="0.25">
      <c r="A64" s="142"/>
      <c r="B64" s="216"/>
      <c r="C64" s="216"/>
      <c r="D64" s="283"/>
      <c r="E64" s="152"/>
      <c r="F64" s="289"/>
      <c r="G64" s="289"/>
      <c r="H64" s="290"/>
      <c r="I64" s="291" t="s">
        <v>0</v>
      </c>
      <c r="J64" s="147" t="s">
        <v>197</v>
      </c>
      <c r="K64" s="148" t="str">
        <f>UPPER(IF(OR(J64="a",J64="as"),F63,IF(OR(J64="b",J64="bs"),F65,)))</f>
        <v xml:space="preserve">POPON TAMÁS LÁSZLÓ </v>
      </c>
      <c r="L64" s="148"/>
      <c r="M64" s="134"/>
      <c r="N64" s="158"/>
      <c r="O64" s="156"/>
      <c r="P64" s="156"/>
      <c r="Q64" s="138"/>
      <c r="R64" s="139"/>
      <c r="S64" s="140"/>
    </row>
    <row r="65" spans="1:19" s="34" customFormat="1" ht="9.6" customHeight="1" x14ac:dyDescent="0.25">
      <c r="A65" s="142">
        <v>30</v>
      </c>
      <c r="B65" s="241">
        <f>IF($E65="","",VLOOKUP($E65,'FE750 ELŐ '!$A$7:$O$48,14))</f>
        <v>0</v>
      </c>
      <c r="C65" s="241">
        <f>IF($E65="","",VLOOKUP($E65,'FE750 ELŐ '!$A$7:$O$48,15))</f>
        <v>0</v>
      </c>
      <c r="D65" s="282">
        <f>IF($E65="","",VLOOKUP($E65,'FE750 ELŐ '!$A$7:$O$48,5))</f>
        <v>0</v>
      </c>
      <c r="E65" s="132">
        <v>30</v>
      </c>
      <c r="F65" s="288" t="str">
        <f>UPPER(IF($E65="","",VLOOKUP($E65,'FE750 ELŐ '!$A$7:$O$48,2)))</f>
        <v>BYE</v>
      </c>
      <c r="G65" s="288">
        <f>IF($E65="","",VLOOKUP($E65,'FE750 ELŐ '!$A$7:$O$48,3))</f>
        <v>0</v>
      </c>
      <c r="H65" s="288"/>
      <c r="I65" s="288">
        <f>IF($E65="","",VLOOKUP($E65,'FE750 ELŐ '!$A$7:$O$48,4))</f>
        <v>0</v>
      </c>
      <c r="J65" s="150"/>
      <c r="K65" s="134"/>
      <c r="L65" s="151"/>
      <c r="M65" s="134"/>
      <c r="N65" s="158"/>
      <c r="O65" s="156"/>
      <c r="P65" s="156"/>
      <c r="Q65" s="138"/>
      <c r="R65" s="139"/>
      <c r="S65" s="140"/>
    </row>
    <row r="66" spans="1:19" s="34" customFormat="1" ht="9.6" customHeight="1" x14ac:dyDescent="0.25">
      <c r="A66" s="142"/>
      <c r="B66" s="216"/>
      <c r="C66" s="216"/>
      <c r="D66" s="283"/>
      <c r="E66" s="152"/>
      <c r="F66" s="289"/>
      <c r="G66" s="289"/>
      <c r="H66" s="290"/>
      <c r="I66" s="289"/>
      <c r="J66" s="153"/>
      <c r="K66" s="146" t="s">
        <v>0</v>
      </c>
      <c r="L66" s="154" t="s">
        <v>195</v>
      </c>
      <c r="M66" s="471" t="str">
        <f>UPPER(IF(OR(L66="a",L66="as"),K64,IF(OR(L66="b",L66="bs"),K68,)))</f>
        <v>CSIZY DEZSŐ (2)</v>
      </c>
      <c r="N66" s="164"/>
      <c r="O66" s="156"/>
      <c r="P66" s="156"/>
      <c r="Q66" s="138"/>
      <c r="R66" s="139"/>
      <c r="S66" s="140"/>
    </row>
    <row r="67" spans="1:19" s="34" customFormat="1" ht="9.6" customHeight="1" x14ac:dyDescent="0.25">
      <c r="A67" s="142">
        <v>31</v>
      </c>
      <c r="B67" s="241">
        <f>IF($E67="","",VLOOKUP($E67,'FE750 ELŐ '!$A$7:$O$48,14))</f>
        <v>0</v>
      </c>
      <c r="C67" s="241">
        <f>IF($E67="","",VLOOKUP($E67,'FE750 ELŐ '!$A$7:$O$48,15))</f>
        <v>0</v>
      </c>
      <c r="D67" s="282">
        <f>IF($E67="","",VLOOKUP($E67,'FE750 ELŐ '!$A$7:$O$48,5))</f>
        <v>0</v>
      </c>
      <c r="E67" s="132">
        <v>31</v>
      </c>
      <c r="F67" s="288" t="str">
        <f>UPPER(IF($E67="","",VLOOKUP($E67,'FE750 ELŐ '!$A$7:$O$48,2)))</f>
        <v>BYE</v>
      </c>
      <c r="G67" s="288">
        <f>IF($E67="","",VLOOKUP($E67,'FE750 ELŐ '!$A$7:$O$48,3))</f>
        <v>0</v>
      </c>
      <c r="H67" s="288"/>
      <c r="I67" s="288">
        <f>IF($E67="","",VLOOKUP($E67,'FE750 ELŐ '!$A$7:$O$48,4))</f>
        <v>0</v>
      </c>
      <c r="J67" s="135"/>
      <c r="K67" s="134"/>
      <c r="L67" s="157"/>
      <c r="M67" s="134" t="s">
        <v>199</v>
      </c>
      <c r="N67" s="156"/>
      <c r="O67" s="156"/>
      <c r="P67" s="156"/>
      <c r="Q67" s="138"/>
      <c r="R67" s="139"/>
      <c r="S67" s="140"/>
    </row>
    <row r="68" spans="1:19" s="34" customFormat="1" ht="9.6" customHeight="1" x14ac:dyDescent="0.25">
      <c r="A68" s="142"/>
      <c r="B68" s="216"/>
      <c r="C68" s="216"/>
      <c r="D68" s="283"/>
      <c r="E68" s="143"/>
      <c r="F68" s="144"/>
      <c r="G68" s="144"/>
      <c r="H68" s="145"/>
      <c r="I68" s="146" t="s">
        <v>0</v>
      </c>
      <c r="J68" s="147" t="s">
        <v>195</v>
      </c>
      <c r="K68" s="471" t="str">
        <f>UPPER(IF(OR(J68="a",J68="as"),F67,IF(OR(J68="b",J68="bs"),F69,)))</f>
        <v>CSIZY DEZSŐ (2)</v>
      </c>
      <c r="L68" s="159"/>
      <c r="M68" s="134"/>
      <c r="N68" s="156"/>
      <c r="O68" s="156"/>
      <c r="P68" s="156"/>
      <c r="Q68" s="138"/>
      <c r="R68" s="139"/>
      <c r="S68" s="140"/>
    </row>
    <row r="69" spans="1:19" s="34" customFormat="1" ht="9.6" customHeight="1" x14ac:dyDescent="0.25">
      <c r="A69" s="131">
        <v>32</v>
      </c>
      <c r="B69" s="241">
        <f>IF($E69="","",VLOOKUP($E69,'FE750 ELŐ '!$A$7:$O$48,14))</f>
        <v>0</v>
      </c>
      <c r="C69" s="241">
        <f>IF($E69="","",VLOOKUP($E69,'FE750 ELŐ '!$A$7:$O$48,15))</f>
        <v>0</v>
      </c>
      <c r="D69" s="282">
        <f>IF($E69="","",VLOOKUP($E69,'FE750 ELŐ '!$A$7:$O$48,5))</f>
        <v>0</v>
      </c>
      <c r="E69" s="132">
        <v>32</v>
      </c>
      <c r="F69" s="133" t="str">
        <f>UPPER(IF($E69="","",VLOOKUP($E69,'FE750 ELŐ '!$A$7:$O$48,2)))</f>
        <v>CSIZY DEZSŐ (2)</v>
      </c>
      <c r="G69" s="133">
        <f>IF($E69="","",VLOOKUP($E69,'FE750 ELŐ '!$A$7:$O$48,3))</f>
        <v>0</v>
      </c>
      <c r="H69" s="133"/>
      <c r="I69" s="133">
        <f>IF($E69="","",VLOOKUP($E69,'FE750 ELŐ '!$A$7:$O$48,4))</f>
        <v>0</v>
      </c>
      <c r="J69" s="160"/>
      <c r="K69" s="134"/>
      <c r="L69" s="134"/>
      <c r="M69" s="134"/>
      <c r="N69" s="134"/>
      <c r="O69" s="136"/>
      <c r="P69" s="137"/>
      <c r="Q69" s="138"/>
      <c r="R69" s="139"/>
      <c r="S69" s="140"/>
    </row>
    <row r="70" spans="1:19" s="2" customFormat="1" ht="6.75" customHeight="1" x14ac:dyDescent="0.25">
      <c r="A70" s="168"/>
      <c r="B70" s="168"/>
      <c r="C70" s="168"/>
      <c r="D70" s="168"/>
      <c r="E70" s="168"/>
      <c r="F70" s="169"/>
      <c r="G70" s="169"/>
      <c r="H70" s="169"/>
      <c r="I70" s="169"/>
      <c r="J70" s="170"/>
      <c r="K70" s="171"/>
      <c r="L70" s="172"/>
      <c r="M70" s="171"/>
      <c r="N70" s="172"/>
      <c r="O70" s="171"/>
      <c r="P70" s="172"/>
      <c r="Q70" s="171"/>
      <c r="R70" s="172"/>
      <c r="S70" s="173"/>
    </row>
    <row r="71" spans="1:19" s="18" customFormat="1" ht="10.5" customHeight="1" x14ac:dyDescent="0.25">
      <c r="A71" s="174" t="s">
        <v>43</v>
      </c>
      <c r="B71" s="175"/>
      <c r="C71" s="175"/>
      <c r="D71" s="267"/>
      <c r="E71" s="176" t="s">
        <v>4</v>
      </c>
      <c r="F71" s="177" t="s">
        <v>45</v>
      </c>
      <c r="G71" s="176"/>
      <c r="H71" s="178"/>
      <c r="I71" s="179"/>
      <c r="J71" s="176" t="s">
        <v>4</v>
      </c>
      <c r="K71" s="177" t="s">
        <v>54</v>
      </c>
      <c r="L71" s="180"/>
      <c r="M71" s="177" t="s">
        <v>55</v>
      </c>
      <c r="N71" s="181"/>
      <c r="O71" s="182" t="s">
        <v>56</v>
      </c>
      <c r="P71" s="182"/>
      <c r="Q71" s="183"/>
      <c r="R71" s="184"/>
    </row>
    <row r="72" spans="1:19" s="18" customFormat="1" ht="9" customHeight="1" x14ac:dyDescent="0.25">
      <c r="A72" s="268" t="s">
        <v>44</v>
      </c>
      <c r="B72" s="269"/>
      <c r="C72" s="270"/>
      <c r="D72" s="271"/>
      <c r="E72" s="186">
        <v>1</v>
      </c>
      <c r="F72" s="85"/>
      <c r="G72" s="187"/>
      <c r="H72" s="85"/>
      <c r="I72" s="84"/>
      <c r="J72" s="188" t="s">
        <v>5</v>
      </c>
      <c r="K72" s="185"/>
      <c r="L72" s="189"/>
      <c r="M72" s="185"/>
      <c r="N72" s="190"/>
      <c r="O72" s="191" t="s">
        <v>46</v>
      </c>
      <c r="P72" s="192"/>
      <c r="Q72" s="192"/>
      <c r="R72" s="193"/>
    </row>
    <row r="73" spans="1:19" s="18" customFormat="1" ht="9" customHeight="1" x14ac:dyDescent="0.25">
      <c r="A73" s="198" t="s">
        <v>53</v>
      </c>
      <c r="B73" s="196"/>
      <c r="C73" s="264"/>
      <c r="D73" s="199"/>
      <c r="E73" s="186">
        <v>2</v>
      </c>
      <c r="F73" s="85"/>
      <c r="G73" s="187"/>
      <c r="H73" s="85"/>
      <c r="I73" s="84"/>
      <c r="J73" s="188" t="s">
        <v>6</v>
      </c>
      <c r="K73" s="185"/>
      <c r="L73" s="189"/>
      <c r="M73" s="185"/>
      <c r="N73" s="190"/>
      <c r="O73" s="194"/>
      <c r="P73" s="195"/>
      <c r="Q73" s="196"/>
      <c r="R73" s="197"/>
    </row>
    <row r="74" spans="1:19" s="18" customFormat="1" ht="9" customHeight="1" x14ac:dyDescent="0.25">
      <c r="A74" s="235"/>
      <c r="B74" s="236"/>
      <c r="C74" s="265"/>
      <c r="D74" s="237"/>
      <c r="E74" s="186">
        <v>3</v>
      </c>
      <c r="F74" s="85"/>
      <c r="G74" s="187"/>
      <c r="H74" s="85"/>
      <c r="I74" s="84"/>
      <c r="J74" s="188" t="s">
        <v>7</v>
      </c>
      <c r="K74" s="185"/>
      <c r="L74" s="189"/>
      <c r="M74" s="185"/>
      <c r="N74" s="190"/>
      <c r="O74" s="191" t="s">
        <v>47</v>
      </c>
      <c r="P74" s="192"/>
      <c r="Q74" s="192"/>
      <c r="R74" s="193"/>
    </row>
    <row r="75" spans="1:19" s="18" customFormat="1" ht="9" customHeight="1" x14ac:dyDescent="0.25">
      <c r="A75" s="200"/>
      <c r="B75" s="126"/>
      <c r="C75" s="126"/>
      <c r="D75" s="201"/>
      <c r="E75" s="186">
        <v>4</v>
      </c>
      <c r="F75" s="85"/>
      <c r="G75" s="187"/>
      <c r="H75" s="85"/>
      <c r="I75" s="84"/>
      <c r="J75" s="188" t="s">
        <v>8</v>
      </c>
      <c r="K75" s="185"/>
      <c r="L75" s="189"/>
      <c r="M75" s="185"/>
      <c r="N75" s="190"/>
      <c r="O75" s="185"/>
      <c r="P75" s="189"/>
      <c r="Q75" s="185"/>
      <c r="R75" s="190"/>
    </row>
    <row r="76" spans="1:19" s="18" customFormat="1" ht="9" customHeight="1" x14ac:dyDescent="0.25">
      <c r="A76" s="223"/>
      <c r="B76" s="238"/>
      <c r="C76" s="238"/>
      <c r="D76" s="266"/>
      <c r="E76" s="186">
        <v>5</v>
      </c>
      <c r="F76" s="85"/>
      <c r="G76" s="187"/>
      <c r="H76" s="85"/>
      <c r="I76" s="84"/>
      <c r="J76" s="188" t="s">
        <v>9</v>
      </c>
      <c r="K76" s="185"/>
      <c r="L76" s="189"/>
      <c r="M76" s="185"/>
      <c r="N76" s="190"/>
      <c r="O76" s="196"/>
      <c r="P76" s="195"/>
      <c r="Q76" s="196"/>
      <c r="R76" s="197"/>
    </row>
    <row r="77" spans="1:19" s="18" customFormat="1" ht="9" customHeight="1" x14ac:dyDescent="0.25">
      <c r="A77" s="224"/>
      <c r="B77" s="22"/>
      <c r="C77" s="126"/>
      <c r="D77" s="201"/>
      <c r="E77" s="186">
        <v>6</v>
      </c>
      <c r="F77" s="85"/>
      <c r="G77" s="187"/>
      <c r="H77" s="85"/>
      <c r="I77" s="84"/>
      <c r="J77" s="188" t="s">
        <v>10</v>
      </c>
      <c r="K77" s="185"/>
      <c r="L77" s="189"/>
      <c r="M77" s="185"/>
      <c r="N77" s="190"/>
      <c r="O77" s="191" t="s">
        <v>33</v>
      </c>
      <c r="P77" s="192"/>
      <c r="Q77" s="192"/>
      <c r="R77" s="193"/>
    </row>
    <row r="78" spans="1:19" s="18" customFormat="1" ht="9" customHeight="1" x14ac:dyDescent="0.25">
      <c r="A78" s="224"/>
      <c r="B78" s="22"/>
      <c r="C78" s="215"/>
      <c r="D78" s="233"/>
      <c r="E78" s="186">
        <v>7</v>
      </c>
      <c r="F78" s="85"/>
      <c r="G78" s="187"/>
      <c r="H78" s="85"/>
      <c r="I78" s="84"/>
      <c r="J78" s="188" t="s">
        <v>11</v>
      </c>
      <c r="K78" s="185"/>
      <c r="L78" s="189"/>
      <c r="M78" s="185"/>
      <c r="N78" s="190"/>
      <c r="O78" s="185"/>
      <c r="P78" s="189"/>
      <c r="Q78" s="185"/>
      <c r="R78" s="190"/>
    </row>
    <row r="79" spans="1:19" s="18" customFormat="1" ht="9" customHeight="1" x14ac:dyDescent="0.25">
      <c r="A79" s="225"/>
      <c r="B79" s="222"/>
      <c r="C79" s="263"/>
      <c r="D79" s="234"/>
      <c r="E79" s="202">
        <v>8</v>
      </c>
      <c r="F79" s="203"/>
      <c r="G79" s="204"/>
      <c r="H79" s="203"/>
      <c r="I79" s="205"/>
      <c r="J79" s="206" t="s">
        <v>12</v>
      </c>
      <c r="K79" s="196"/>
      <c r="L79" s="195"/>
      <c r="M79" s="196"/>
      <c r="N79" s="197"/>
      <c r="O79" s="196">
        <f>R4</f>
        <v>0</v>
      </c>
      <c r="P79" s="195"/>
      <c r="Q79" s="196"/>
      <c r="R79" s="207">
        <f>MIN(8,'FE750 ELŐ '!Q5)</f>
        <v>8</v>
      </c>
    </row>
  </sheetData>
  <mergeCells count="2">
    <mergeCell ref="A4:C4"/>
    <mergeCell ref="Q41:R41"/>
  </mergeCells>
  <conditionalFormatting sqref="E7 E9 E11">
    <cfRule type="expression" dxfId="147" priority="1" stopIfTrue="1">
      <formula>$E7&lt;9</formula>
    </cfRule>
  </conditionalFormatting>
  <conditionalFormatting sqref="E13 E15 E17 E19 E21 E23 E25 E27 E29 E31 E33 E35 E37 E39 E41 E43 E45 E47 E49 E51 E53 E55 E57 E59 E61 E63 E65 E67 E69">
    <cfRule type="expression" dxfId="146" priority="7" stopIfTrue="1">
      <formula>AND($E13&lt;9,$C13&gt;0)</formula>
    </cfRule>
  </conditionalFormatting>
  <conditionalFormatting sqref="H7 H9 H11 H13 H15 H17 H19 H21 H23 H25 H27 H29 H31 H33 H35 H37 H39 H41 H43 H45 H47 H49 H51 H53 H55 H57 H59 H61 H63 H65 H67 H69">
    <cfRule type="expression" dxfId="145" priority="11" stopIfTrue="1">
      <formula>AND($E7&lt;9,$C7&gt;0)</formula>
    </cfRule>
  </conditionalFormatting>
  <conditionalFormatting sqref="I8 K10 I12 M14 I16 K18 I20 O22 I24 K26 I28 M30 I32 K34 I36 O39 I40 K42 I44 M46 I48 K50 I52 O54 I56 K58 I60 M62 I64 K66 I68">
    <cfRule type="expression" dxfId="144" priority="8" stopIfTrue="1">
      <formula>AND($O$1="CU",I8="Umpire")</formula>
    </cfRule>
    <cfRule type="expression" dxfId="143" priority="9" stopIfTrue="1">
      <formula>AND($O$1="CU",I8&lt;&gt;"Umpire",J8&lt;&gt;"")</formula>
    </cfRule>
    <cfRule type="expression" dxfId="142" priority="10" stopIfTrue="1">
      <formula>AND($O$1="CU",I8&lt;&gt;"Umpire")</formula>
    </cfRule>
  </conditionalFormatting>
  <conditionalFormatting sqref="J8 L10 J12 N14 J16 L18 J20 P22 J24 L26 J28 N30 J32 L34 J36 P39 J40 L42 J44 N46 J48 L50 J52 P54 J56 L58 J60 N62 J64 L66 J68 R79">
    <cfRule type="expression" dxfId="141" priority="4" stopIfTrue="1">
      <formula>$O$1="CU"</formula>
    </cfRule>
  </conditionalFormatting>
  <conditionalFormatting sqref="K8 M10 K12 O14 K16 M18 K20 Q22 K24 M26 K28 O30 K32 M34 K36 K40 M42 K44 O46 K48 M50 K52 Q54 K56 M58 K60 O62 K64 M66 K68">
    <cfRule type="expression" dxfId="140" priority="5" stopIfTrue="1">
      <formula>J8="as"</formula>
    </cfRule>
    <cfRule type="expression" dxfId="139" priority="6" stopIfTrue="1">
      <formula>J8="bs"</formula>
    </cfRule>
  </conditionalFormatting>
  <conditionalFormatting sqref="Q38">
    <cfRule type="expression" dxfId="138" priority="2" stopIfTrue="1">
      <formula>P39="as"</formula>
    </cfRule>
    <cfRule type="expression" dxfId="137" priority="3" stopIfTrue="1">
      <formula>P39="bs"</formula>
    </cfRule>
  </conditionalFormatting>
  <dataValidations count="2">
    <dataValidation type="list" allowBlank="1" showInputMessage="1" sqref="I8 I24 I12 I28 I16 I40 I20 I44 I48 I52 I32 I36 I56 I60 I64 I68 K66 K58 K50 K42 K34 K26 K18 K10 M14 M30 M46 M62" xr:uid="{00000000-0002-0000-0900-000000000000}">
      <formula1>$U$7:$U$16</formula1>
    </dataValidation>
    <dataValidation type="list" allowBlank="1" showInputMessage="1" sqref="O54 O39 O22" xr:uid="{00000000-0002-0000-0900-000001000000}">
      <formula1>$V$8:$V$17</formula1>
    </dataValidation>
  </dataValidations>
  <printOptions horizontalCentered="1"/>
  <pageMargins left="0.35" right="0.35" top="0.39" bottom="0.39" header="0" footer="0"/>
  <pageSetup paperSize="9" orientation="portrait" horizontalDpi="360"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91201" r:id="rId4" name="Button 1">
              <controlPr defaultSize="0" print="0" autoFill="0" autoPict="0" macro="[0]!Jun_Show_CU">
                <anchor moveWithCells="1" sizeWithCells="1">
                  <from>
                    <xdr:col>12</xdr:col>
                    <xdr:colOff>525780</xdr:colOff>
                    <xdr:row>0</xdr:row>
                    <xdr:rowOff>7620</xdr:rowOff>
                  </from>
                  <to>
                    <xdr:col>14</xdr:col>
                    <xdr:colOff>373380</xdr:colOff>
                    <xdr:row>0</xdr:row>
                    <xdr:rowOff>175260</xdr:rowOff>
                  </to>
                </anchor>
              </controlPr>
            </control>
          </mc:Choice>
        </mc:AlternateContent>
        <mc:AlternateContent xmlns:mc="http://schemas.openxmlformats.org/markup-compatibility/2006">
          <mc:Choice Requires="x14">
            <control shapeId="691202" r:id="rId5" name="Button 2">
              <controlPr defaultSize="0" print="0" autoFill="0" autoPict="0" macro="[0]!Jun_Hide_CU">
                <anchor moveWithCells="1" sizeWithCells="1">
                  <from>
                    <xdr:col>12</xdr:col>
                    <xdr:colOff>518160</xdr:colOff>
                    <xdr:row>0</xdr:row>
                    <xdr:rowOff>182880</xdr:rowOff>
                  </from>
                  <to>
                    <xdr:col>14</xdr:col>
                    <xdr:colOff>373380</xdr:colOff>
                    <xdr:row>1</xdr:row>
                    <xdr:rowOff>60960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25</vt:i4>
      </vt:variant>
      <vt:variant>
        <vt:lpstr>Névvel ellátott tartományok</vt:lpstr>
      </vt:variant>
      <vt:variant>
        <vt:i4>27</vt:i4>
      </vt:variant>
    </vt:vector>
  </HeadingPairs>
  <TitlesOfParts>
    <vt:vector size="52" baseType="lpstr">
      <vt:lpstr>Altalanos</vt:lpstr>
      <vt:lpstr>Birók</vt:lpstr>
      <vt:lpstr>Játékrend - PÉNTEK</vt:lpstr>
      <vt:lpstr>Játékrend - SZOMBAT</vt:lpstr>
      <vt:lpstr>Játékrend - VASÁRNAP</vt:lpstr>
      <vt:lpstr>FE2000 ELŐ</vt:lpstr>
      <vt:lpstr>FE2000 TÁBLA</vt:lpstr>
      <vt:lpstr>FE750 ELŐ </vt:lpstr>
      <vt:lpstr>FE750 TÁBLA</vt:lpstr>
      <vt:lpstr>FE250 ELŐ</vt:lpstr>
      <vt:lpstr>FE250 TÁBLA</vt:lpstr>
      <vt:lpstr>NE2000 ELŐ</vt:lpstr>
      <vt:lpstr>NE2000 TÁBLA</vt:lpstr>
      <vt:lpstr>NE1000 ELŐ</vt:lpstr>
      <vt:lpstr>NE1000 TÁBLA</vt:lpstr>
      <vt:lpstr>FP A csoport</vt:lpstr>
      <vt:lpstr>FP B csoport</vt:lpstr>
      <vt:lpstr>FP C csoport</vt:lpstr>
      <vt:lpstr>FP D csoport</vt:lpstr>
      <vt:lpstr>FP döntő</vt:lpstr>
      <vt:lpstr>VP A csoport</vt:lpstr>
      <vt:lpstr>VP B-C csoport</vt:lpstr>
      <vt:lpstr>VP döntő</vt:lpstr>
      <vt:lpstr>F VIGASZ ELO</vt:lpstr>
      <vt:lpstr>F VIGASZ TÁBLA</vt:lpstr>
      <vt:lpstr>'F VIGASZ ELO'!Nyomtatási_cím</vt:lpstr>
      <vt:lpstr>'FE2000 ELŐ'!Nyomtatási_cím</vt:lpstr>
      <vt:lpstr>'FE250 ELŐ'!Nyomtatási_cím</vt:lpstr>
      <vt:lpstr>'FE750 ELŐ '!Nyomtatási_cím</vt:lpstr>
      <vt:lpstr>'NE1000 ELŐ'!Nyomtatási_cím</vt:lpstr>
      <vt:lpstr>'NE2000 ELŐ'!Nyomtatási_cím</vt:lpstr>
      <vt:lpstr>Birók!Nyomtatási_terület</vt:lpstr>
      <vt:lpstr>'F VIGASZ ELO'!Nyomtatási_terület</vt:lpstr>
      <vt:lpstr>'F VIGASZ TÁBLA'!Nyomtatási_terület</vt:lpstr>
      <vt:lpstr>'FE2000 ELŐ'!Nyomtatási_terület</vt:lpstr>
      <vt:lpstr>'FE2000 TÁBLA'!Nyomtatási_terület</vt:lpstr>
      <vt:lpstr>'FE250 ELŐ'!Nyomtatási_terület</vt:lpstr>
      <vt:lpstr>'FE250 TÁBLA'!Nyomtatási_terület</vt:lpstr>
      <vt:lpstr>'FE750 ELŐ '!Nyomtatási_terület</vt:lpstr>
      <vt:lpstr>'FE750 TÁBLA'!Nyomtatási_terület</vt:lpstr>
      <vt:lpstr>'FP A csoport'!Nyomtatási_terület</vt:lpstr>
      <vt:lpstr>'FP B csoport'!Nyomtatási_terület</vt:lpstr>
      <vt:lpstr>'FP C csoport'!Nyomtatási_terület</vt:lpstr>
      <vt:lpstr>'FP D csoport'!Nyomtatási_terület</vt:lpstr>
      <vt:lpstr>'FP döntő'!Nyomtatási_terület</vt:lpstr>
      <vt:lpstr>'NE1000 ELŐ'!Nyomtatási_terület</vt:lpstr>
      <vt:lpstr>'NE1000 TÁBLA'!Nyomtatási_terület</vt:lpstr>
      <vt:lpstr>'NE2000 ELŐ'!Nyomtatási_terület</vt:lpstr>
      <vt:lpstr>'NE2000 TÁBLA'!Nyomtatási_terület</vt:lpstr>
      <vt:lpstr>'VP A csoport'!Nyomtatási_terület</vt:lpstr>
      <vt:lpstr>'VP B-C csoport'!Nyomtatási_terület</vt:lpstr>
      <vt:lpstr>'VP döntő'!Nyomtatási_terület</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U16 EuJunTour U16 2003 v2.0</dc:title>
  <dc:subject>U16 European Junior Tour events</dc:subject>
  <dc:creator>Anders Wennberg</dc:creator>
  <dc:description>Copyright © Tennis Europe and ITF Limited, 2003._x000d_
All rights reserved. Reproduction of this work in whole or in part, without the prior permission of Tennis Europe and ITF is prohibited.</dc:description>
  <cp:lastModifiedBy>GJ</cp:lastModifiedBy>
  <cp:lastPrinted>2023-08-27T07:54:13Z</cp:lastPrinted>
  <dcterms:created xsi:type="dcterms:W3CDTF">1998-01-18T23:10:02Z</dcterms:created>
  <dcterms:modified xsi:type="dcterms:W3CDTF">2023-08-27T16:23:22Z</dcterms:modified>
  <cp:category>Forms</cp:category>
</cp:coreProperties>
</file>