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dell\Desktop\fehérvár kupa\"/>
    </mc:Choice>
  </mc:AlternateContent>
  <xr:revisionPtr revIDLastSave="0" documentId="13_ncr:1_{0CFFCF98-8692-4583-B579-2FDDB4126AB0}" xr6:coauthVersionLast="47" xr6:coauthVersionMax="47" xr10:uidLastSave="{00000000-0000-0000-0000-000000000000}"/>
  <bookViews>
    <workbookView xWindow="-108" yWindow="-108" windowWidth="23256" windowHeight="12576" activeTab="3" xr2:uid="{816124DD-90FA-4122-A2EE-B0B607FE756B}"/>
  </bookViews>
  <sheets>
    <sheet name="F16" sheetId="1" r:id="rId1"/>
    <sheet name="L16" sheetId="3" r:id="rId2"/>
    <sheet name="F16P" sheetId="5" r:id="rId3"/>
    <sheet name="L16P" sheetId="6" r:id="rId4"/>
    <sheet name="játékrend szombat" sheetId="4" r:id="rId5"/>
    <sheet name="játékrend vasárnap" sheetId="7" r:id="rId6"/>
    <sheet name="játékrend hétfő" sheetId="8" r:id="rId7"/>
  </sheets>
  <externalReferences>
    <externalReference r:id="rId8"/>
  </externalReference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'F16'!$A$1:$R$79</definedName>
    <definedName name="_xlnm.Print_Area" localSheetId="2">F16P!$A$1:$R$79</definedName>
    <definedName name="_xlnm.Print_Area" localSheetId="1">'L16'!$A$1:$R$79</definedName>
    <definedName name="_xlnm.Print_Area" localSheetId="3">L16P!$A$1:$R$79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79" i="6" l="1"/>
  <c r="F76" i="6" s="1"/>
  <c r="I68" i="6"/>
  <c r="G68" i="6"/>
  <c r="F68" i="6"/>
  <c r="E68" i="6"/>
  <c r="I67" i="6"/>
  <c r="G67" i="6"/>
  <c r="F67" i="6"/>
  <c r="K65" i="6" s="1"/>
  <c r="M61" i="6" s="1"/>
  <c r="E67" i="6"/>
  <c r="C67" i="6"/>
  <c r="B67" i="6"/>
  <c r="K66" i="6"/>
  <c r="K64" i="6"/>
  <c r="I64" i="6"/>
  <c r="G64" i="6"/>
  <c r="F64" i="6"/>
  <c r="E64" i="6"/>
  <c r="I63" i="6"/>
  <c r="G63" i="6"/>
  <c r="F63" i="6"/>
  <c r="C63" i="6"/>
  <c r="B63" i="6"/>
  <c r="M62" i="6"/>
  <c r="I60" i="6"/>
  <c r="G60" i="6"/>
  <c r="F60" i="6"/>
  <c r="E60" i="6"/>
  <c r="I59" i="6"/>
  <c r="G59" i="6"/>
  <c r="F59" i="6"/>
  <c r="C59" i="6"/>
  <c r="B59" i="6"/>
  <c r="K56" i="6"/>
  <c r="I56" i="6"/>
  <c r="G56" i="6"/>
  <c r="F56" i="6"/>
  <c r="K58" i="6" s="1"/>
  <c r="E56" i="6"/>
  <c r="I55" i="6"/>
  <c r="G55" i="6"/>
  <c r="F55" i="6"/>
  <c r="K57" i="6" s="1"/>
  <c r="E55" i="6"/>
  <c r="C55" i="6"/>
  <c r="B55" i="6"/>
  <c r="I52" i="6"/>
  <c r="G52" i="6"/>
  <c r="F52" i="6"/>
  <c r="E52" i="6"/>
  <c r="I51" i="6"/>
  <c r="G51" i="6"/>
  <c r="F51" i="6"/>
  <c r="C51" i="6"/>
  <c r="B51" i="6"/>
  <c r="K48" i="6"/>
  <c r="I48" i="6"/>
  <c r="G48" i="6"/>
  <c r="F48" i="6"/>
  <c r="K50" i="6" s="1"/>
  <c r="E48" i="6"/>
  <c r="I47" i="6"/>
  <c r="G47" i="6"/>
  <c r="F47" i="6"/>
  <c r="K49" i="6" s="1"/>
  <c r="E47" i="6"/>
  <c r="C47" i="6"/>
  <c r="B47" i="6"/>
  <c r="I44" i="6"/>
  <c r="G44" i="6"/>
  <c r="F44" i="6"/>
  <c r="E44" i="6"/>
  <c r="I43" i="6"/>
  <c r="G43" i="6"/>
  <c r="F43" i="6"/>
  <c r="C43" i="6"/>
  <c r="B43" i="6"/>
  <c r="K40" i="6"/>
  <c r="I40" i="6"/>
  <c r="G40" i="6"/>
  <c r="F40" i="6"/>
  <c r="K42" i="6" s="1"/>
  <c r="M46" i="6" s="1"/>
  <c r="O54" i="6" s="1"/>
  <c r="E40" i="6"/>
  <c r="I39" i="6"/>
  <c r="G39" i="6"/>
  <c r="F39" i="6"/>
  <c r="K41" i="6" s="1"/>
  <c r="M45" i="6" s="1"/>
  <c r="O53" i="6" s="1"/>
  <c r="E39" i="6"/>
  <c r="C39" i="6"/>
  <c r="B39" i="6"/>
  <c r="I36" i="6"/>
  <c r="G36" i="6"/>
  <c r="F36" i="6"/>
  <c r="E36" i="6"/>
  <c r="I35" i="6"/>
  <c r="G35" i="6"/>
  <c r="F35" i="6"/>
  <c r="E35" i="6"/>
  <c r="C35" i="6"/>
  <c r="B35" i="6"/>
  <c r="K32" i="6"/>
  <c r="I32" i="6"/>
  <c r="G32" i="6"/>
  <c r="F32" i="6"/>
  <c r="K34" i="6" s="1"/>
  <c r="E32" i="6"/>
  <c r="I31" i="6"/>
  <c r="G31" i="6"/>
  <c r="F31" i="6"/>
  <c r="K33" i="6" s="1"/>
  <c r="E31" i="6"/>
  <c r="C31" i="6"/>
  <c r="B31" i="6"/>
  <c r="I28" i="6"/>
  <c r="G28" i="6"/>
  <c r="F28" i="6"/>
  <c r="E28" i="6"/>
  <c r="I27" i="6"/>
  <c r="G27" i="6"/>
  <c r="F27" i="6"/>
  <c r="C27" i="6"/>
  <c r="B27" i="6"/>
  <c r="K24" i="6"/>
  <c r="I24" i="6"/>
  <c r="G24" i="6"/>
  <c r="F24" i="6"/>
  <c r="K26" i="6" s="1"/>
  <c r="M30" i="6" s="1"/>
  <c r="O22" i="6" s="1"/>
  <c r="Q38" i="6" s="1"/>
  <c r="E24" i="6"/>
  <c r="I23" i="6"/>
  <c r="G23" i="6"/>
  <c r="F23" i="6"/>
  <c r="K25" i="6" s="1"/>
  <c r="M29" i="6" s="1"/>
  <c r="O21" i="6" s="1"/>
  <c r="Q37" i="6" s="1"/>
  <c r="E23" i="6"/>
  <c r="C23" i="6"/>
  <c r="B23" i="6"/>
  <c r="I20" i="6"/>
  <c r="G20" i="6"/>
  <c r="F20" i="6"/>
  <c r="E20" i="6"/>
  <c r="I19" i="6"/>
  <c r="G19" i="6"/>
  <c r="F19" i="6"/>
  <c r="C19" i="6"/>
  <c r="B19" i="6"/>
  <c r="U16" i="6"/>
  <c r="K16" i="6"/>
  <c r="I16" i="6"/>
  <c r="G16" i="6"/>
  <c r="F16" i="6"/>
  <c r="K18" i="6" s="1"/>
  <c r="E16" i="6"/>
  <c r="U15" i="6"/>
  <c r="I15" i="6"/>
  <c r="G15" i="6"/>
  <c r="F15" i="6"/>
  <c r="K17" i="6" s="1"/>
  <c r="E15" i="6"/>
  <c r="C15" i="6"/>
  <c r="B15" i="6"/>
  <c r="U14" i="6"/>
  <c r="U13" i="6"/>
  <c r="U12" i="6"/>
  <c r="I12" i="6"/>
  <c r="G12" i="6"/>
  <c r="F12" i="6"/>
  <c r="E12" i="6"/>
  <c r="U11" i="6"/>
  <c r="I11" i="6"/>
  <c r="G11" i="6"/>
  <c r="F11" i="6"/>
  <c r="C11" i="6"/>
  <c r="B11" i="6"/>
  <c r="U10" i="6"/>
  <c r="U9" i="6"/>
  <c r="U8" i="6"/>
  <c r="K8" i="6"/>
  <c r="I8" i="6"/>
  <c r="G8" i="6"/>
  <c r="F8" i="6"/>
  <c r="K10" i="6" s="1"/>
  <c r="M14" i="6" s="1"/>
  <c r="E8" i="6"/>
  <c r="U7" i="6"/>
  <c r="I7" i="6"/>
  <c r="G7" i="6"/>
  <c r="F7" i="6"/>
  <c r="K9" i="6" s="1"/>
  <c r="M13" i="6" s="1"/>
  <c r="E7" i="6"/>
  <c r="C7" i="6"/>
  <c r="B7" i="6"/>
  <c r="R4" i="6"/>
  <c r="O79" i="6" s="1"/>
  <c r="G4" i="6"/>
  <c r="A4" i="6"/>
  <c r="F2" i="6"/>
  <c r="A1" i="6"/>
  <c r="R79" i="5"/>
  <c r="F76" i="5" s="1"/>
  <c r="I68" i="5"/>
  <c r="G68" i="5"/>
  <c r="F68" i="5"/>
  <c r="E68" i="5"/>
  <c r="I67" i="5"/>
  <c r="G67" i="5"/>
  <c r="F67" i="5"/>
  <c r="K65" i="5" s="1"/>
  <c r="M61" i="5" s="1"/>
  <c r="O53" i="5" s="1"/>
  <c r="E67" i="5"/>
  <c r="C67" i="5"/>
  <c r="B67" i="5"/>
  <c r="K66" i="5"/>
  <c r="K64" i="5"/>
  <c r="I64" i="5"/>
  <c r="G64" i="5"/>
  <c r="F64" i="5"/>
  <c r="E64" i="5"/>
  <c r="I63" i="5"/>
  <c r="G63" i="5"/>
  <c r="F63" i="5"/>
  <c r="C63" i="5"/>
  <c r="B63" i="5"/>
  <c r="M62" i="5"/>
  <c r="I60" i="5"/>
  <c r="G60" i="5"/>
  <c r="F60" i="5"/>
  <c r="E60" i="5"/>
  <c r="I59" i="5"/>
  <c r="G59" i="5"/>
  <c r="F59" i="5"/>
  <c r="C59" i="5"/>
  <c r="B59" i="5"/>
  <c r="K56" i="5"/>
  <c r="I56" i="5"/>
  <c r="G56" i="5"/>
  <c r="F56" i="5"/>
  <c r="K58" i="5" s="1"/>
  <c r="E56" i="5"/>
  <c r="I55" i="5"/>
  <c r="G55" i="5"/>
  <c r="F55" i="5"/>
  <c r="K57" i="5" s="1"/>
  <c r="E55" i="5"/>
  <c r="C55" i="5"/>
  <c r="B55" i="5"/>
  <c r="O54" i="5"/>
  <c r="I52" i="5"/>
  <c r="G52" i="5"/>
  <c r="F52" i="5"/>
  <c r="E52" i="5"/>
  <c r="I51" i="5"/>
  <c r="G51" i="5"/>
  <c r="F51" i="5"/>
  <c r="C51" i="5"/>
  <c r="B51" i="5"/>
  <c r="K48" i="5"/>
  <c r="I48" i="5"/>
  <c r="G48" i="5"/>
  <c r="F48" i="5"/>
  <c r="K50" i="5" s="1"/>
  <c r="M46" i="5" s="1"/>
  <c r="E48" i="5"/>
  <c r="I47" i="5"/>
  <c r="G47" i="5"/>
  <c r="F47" i="5"/>
  <c r="K49" i="5" s="1"/>
  <c r="M45" i="5" s="1"/>
  <c r="E47" i="5"/>
  <c r="C47" i="5"/>
  <c r="B47" i="5"/>
  <c r="I44" i="5"/>
  <c r="G44" i="5"/>
  <c r="F44" i="5"/>
  <c r="E44" i="5"/>
  <c r="I43" i="5"/>
  <c r="G43" i="5"/>
  <c r="F43" i="5"/>
  <c r="C43" i="5"/>
  <c r="B43" i="5"/>
  <c r="K40" i="5"/>
  <c r="I40" i="5"/>
  <c r="G40" i="5"/>
  <c r="F40" i="5"/>
  <c r="K42" i="5" s="1"/>
  <c r="E40" i="5"/>
  <c r="I39" i="5"/>
  <c r="G39" i="5"/>
  <c r="F39" i="5"/>
  <c r="K41" i="5" s="1"/>
  <c r="E39" i="5"/>
  <c r="C39" i="5"/>
  <c r="B39" i="5"/>
  <c r="I36" i="5"/>
  <c r="G36" i="5"/>
  <c r="F36" i="5"/>
  <c r="E36" i="5"/>
  <c r="I35" i="5"/>
  <c r="G35" i="5"/>
  <c r="F35" i="5"/>
  <c r="C35" i="5"/>
  <c r="B35" i="5"/>
  <c r="K32" i="5"/>
  <c r="I32" i="5"/>
  <c r="G32" i="5"/>
  <c r="F32" i="5"/>
  <c r="K34" i="5" s="1"/>
  <c r="M30" i="5" s="1"/>
  <c r="E32" i="5"/>
  <c r="I31" i="5"/>
  <c r="G31" i="5"/>
  <c r="F31" i="5"/>
  <c r="K33" i="5" s="1"/>
  <c r="E31" i="5"/>
  <c r="C31" i="5"/>
  <c r="B31" i="5"/>
  <c r="M29" i="5"/>
  <c r="I28" i="5"/>
  <c r="G28" i="5"/>
  <c r="F28" i="5"/>
  <c r="E28" i="5"/>
  <c r="I27" i="5"/>
  <c r="G27" i="5"/>
  <c r="F27" i="5"/>
  <c r="E27" i="5"/>
  <c r="C27" i="5"/>
  <c r="B27" i="5"/>
  <c r="K24" i="5"/>
  <c r="I24" i="5"/>
  <c r="G24" i="5"/>
  <c r="F24" i="5"/>
  <c r="K26" i="5" s="1"/>
  <c r="E24" i="5"/>
  <c r="I23" i="5"/>
  <c r="G23" i="5"/>
  <c r="F23" i="5"/>
  <c r="K25" i="5" s="1"/>
  <c r="E23" i="5"/>
  <c r="C23" i="5"/>
  <c r="B23" i="5"/>
  <c r="I20" i="5"/>
  <c r="G20" i="5"/>
  <c r="F20" i="5"/>
  <c r="E20" i="5"/>
  <c r="I19" i="5"/>
  <c r="G19" i="5"/>
  <c r="F19" i="5"/>
  <c r="C19" i="5"/>
  <c r="B19" i="5"/>
  <c r="U16" i="5"/>
  <c r="K16" i="5"/>
  <c r="I16" i="5"/>
  <c r="G16" i="5"/>
  <c r="F16" i="5"/>
  <c r="K18" i="5" s="1"/>
  <c r="E16" i="5"/>
  <c r="U15" i="5"/>
  <c r="I15" i="5"/>
  <c r="G15" i="5"/>
  <c r="F15" i="5"/>
  <c r="K17" i="5" s="1"/>
  <c r="E15" i="5"/>
  <c r="C15" i="5"/>
  <c r="B15" i="5"/>
  <c r="U14" i="5"/>
  <c r="U13" i="5"/>
  <c r="M13" i="5"/>
  <c r="O21" i="5" s="1"/>
  <c r="Q37" i="5" s="1"/>
  <c r="U12" i="5"/>
  <c r="I12" i="5"/>
  <c r="G12" i="5"/>
  <c r="F12" i="5"/>
  <c r="E12" i="5"/>
  <c r="U11" i="5"/>
  <c r="I11" i="5"/>
  <c r="G11" i="5"/>
  <c r="F11" i="5"/>
  <c r="C11" i="5"/>
  <c r="B11" i="5"/>
  <c r="U10" i="5"/>
  <c r="U9" i="5"/>
  <c r="K9" i="5"/>
  <c r="U8" i="5"/>
  <c r="K8" i="5"/>
  <c r="I8" i="5"/>
  <c r="G8" i="5"/>
  <c r="F8" i="5"/>
  <c r="K10" i="5" s="1"/>
  <c r="M14" i="5" s="1"/>
  <c r="O22" i="5" s="1"/>
  <c r="Q38" i="5" s="1"/>
  <c r="E8" i="5"/>
  <c r="U7" i="5"/>
  <c r="I7" i="5"/>
  <c r="G7" i="5"/>
  <c r="F7" i="5"/>
  <c r="E7" i="5"/>
  <c r="C7" i="5"/>
  <c r="B7" i="5"/>
  <c r="R4" i="5"/>
  <c r="O79" i="5" s="1"/>
  <c r="G4" i="5"/>
  <c r="A4" i="5"/>
  <c r="F2" i="5"/>
  <c r="A1" i="5"/>
  <c r="R79" i="3"/>
  <c r="F76" i="3" s="1"/>
  <c r="F73" i="3"/>
  <c r="I69" i="3"/>
  <c r="G69" i="3"/>
  <c r="F69" i="3"/>
  <c r="D69" i="3"/>
  <c r="C69" i="3"/>
  <c r="B69" i="3"/>
  <c r="K68" i="3"/>
  <c r="I67" i="3"/>
  <c r="G67" i="3"/>
  <c r="F67" i="3"/>
  <c r="D67" i="3"/>
  <c r="C67" i="3"/>
  <c r="B67" i="3"/>
  <c r="M66" i="3"/>
  <c r="I65" i="3"/>
  <c r="G65" i="3"/>
  <c r="F65" i="3"/>
  <c r="D65" i="3"/>
  <c r="C65" i="3"/>
  <c r="B65" i="3"/>
  <c r="K64" i="3"/>
  <c r="I63" i="3"/>
  <c r="G63" i="3"/>
  <c r="F63" i="3"/>
  <c r="D63" i="3"/>
  <c r="C63" i="3"/>
  <c r="B63" i="3"/>
  <c r="O62" i="3"/>
  <c r="I61" i="3"/>
  <c r="G61" i="3"/>
  <c r="F61" i="3"/>
  <c r="D61" i="3"/>
  <c r="C61" i="3"/>
  <c r="B61" i="3"/>
  <c r="K60" i="3"/>
  <c r="I59" i="3"/>
  <c r="G59" i="3"/>
  <c r="F59" i="3"/>
  <c r="D59" i="3"/>
  <c r="C59" i="3"/>
  <c r="B59" i="3"/>
  <c r="M58" i="3"/>
  <c r="I57" i="3"/>
  <c r="G57" i="3"/>
  <c r="F57" i="3"/>
  <c r="D57" i="3"/>
  <c r="C57" i="3"/>
  <c r="B57" i="3"/>
  <c r="I55" i="3"/>
  <c r="G55" i="3"/>
  <c r="F55" i="3"/>
  <c r="K56" i="3" s="1"/>
  <c r="D55" i="3"/>
  <c r="C55" i="3"/>
  <c r="B55" i="3"/>
  <c r="I53" i="3"/>
  <c r="G53" i="3"/>
  <c r="F53" i="3"/>
  <c r="D53" i="3"/>
  <c r="C53" i="3"/>
  <c r="B53" i="3"/>
  <c r="K52" i="3"/>
  <c r="I51" i="3"/>
  <c r="G51" i="3"/>
  <c r="F51" i="3"/>
  <c r="D51" i="3"/>
  <c r="C51" i="3"/>
  <c r="B51" i="3"/>
  <c r="M50" i="3"/>
  <c r="I49" i="3"/>
  <c r="G49" i="3"/>
  <c r="F49" i="3"/>
  <c r="D49" i="3"/>
  <c r="C49" i="3"/>
  <c r="B49" i="3"/>
  <c r="K48" i="3"/>
  <c r="I47" i="3"/>
  <c r="G47" i="3"/>
  <c r="F47" i="3"/>
  <c r="D47" i="3"/>
  <c r="C47" i="3"/>
  <c r="B47" i="3"/>
  <c r="I45" i="3"/>
  <c r="G45" i="3"/>
  <c r="F45" i="3"/>
  <c r="D45" i="3"/>
  <c r="C45" i="3"/>
  <c r="B45" i="3"/>
  <c r="I43" i="3"/>
  <c r="G43" i="3"/>
  <c r="F43" i="3"/>
  <c r="K44" i="3" s="1"/>
  <c r="D43" i="3"/>
  <c r="C43" i="3"/>
  <c r="B43" i="3"/>
  <c r="I41" i="3"/>
  <c r="G41" i="3"/>
  <c r="F41" i="3"/>
  <c r="D41" i="3"/>
  <c r="C41" i="3"/>
  <c r="B41" i="3"/>
  <c r="I39" i="3"/>
  <c r="G39" i="3"/>
  <c r="F39" i="3"/>
  <c r="K40" i="3" s="1"/>
  <c r="M42" i="3" s="1"/>
  <c r="O46" i="3" s="1"/>
  <c r="Q54" i="3" s="1"/>
  <c r="Q38" i="3" s="1"/>
  <c r="D39" i="3"/>
  <c r="C39" i="3"/>
  <c r="B39" i="3"/>
  <c r="I37" i="3"/>
  <c r="G37" i="3"/>
  <c r="F37" i="3"/>
  <c r="D37" i="3"/>
  <c r="C37" i="3"/>
  <c r="B37" i="3"/>
  <c r="K36" i="3"/>
  <c r="I35" i="3"/>
  <c r="G35" i="3"/>
  <c r="F35" i="3"/>
  <c r="D35" i="3"/>
  <c r="C35" i="3"/>
  <c r="B35" i="3"/>
  <c r="I33" i="3"/>
  <c r="G33" i="3"/>
  <c r="F33" i="3"/>
  <c r="D33" i="3"/>
  <c r="C33" i="3"/>
  <c r="B33" i="3"/>
  <c r="I31" i="3"/>
  <c r="G31" i="3"/>
  <c r="F31" i="3"/>
  <c r="K32" i="3" s="1"/>
  <c r="M34" i="3" s="1"/>
  <c r="O30" i="3" s="1"/>
  <c r="D31" i="3"/>
  <c r="C31" i="3"/>
  <c r="B31" i="3"/>
  <c r="I29" i="3"/>
  <c r="G29" i="3"/>
  <c r="F29" i="3"/>
  <c r="D29" i="3"/>
  <c r="C29" i="3"/>
  <c r="B29" i="3"/>
  <c r="K28" i="3"/>
  <c r="M26" i="3" s="1"/>
  <c r="I27" i="3"/>
  <c r="G27" i="3"/>
  <c r="F27" i="3"/>
  <c r="D27" i="3"/>
  <c r="C27" i="3"/>
  <c r="B27" i="3"/>
  <c r="I25" i="3"/>
  <c r="G25" i="3"/>
  <c r="F25" i="3"/>
  <c r="D25" i="3"/>
  <c r="C25" i="3"/>
  <c r="B25" i="3"/>
  <c r="I23" i="3"/>
  <c r="G23" i="3"/>
  <c r="F23" i="3"/>
  <c r="K24" i="3" s="1"/>
  <c r="D23" i="3"/>
  <c r="C23" i="3"/>
  <c r="B23" i="3"/>
  <c r="I21" i="3"/>
  <c r="G21" i="3"/>
  <c r="F21" i="3"/>
  <c r="D21" i="3"/>
  <c r="C21" i="3"/>
  <c r="B21" i="3"/>
  <c r="K20" i="3"/>
  <c r="I19" i="3"/>
  <c r="G19" i="3"/>
  <c r="F19" i="3"/>
  <c r="D19" i="3"/>
  <c r="C19" i="3"/>
  <c r="B19" i="3"/>
  <c r="M18" i="3"/>
  <c r="I17" i="3"/>
  <c r="G17" i="3"/>
  <c r="F17" i="3"/>
  <c r="K16" i="3" s="1"/>
  <c r="D17" i="3"/>
  <c r="C17" i="3"/>
  <c r="B17" i="3"/>
  <c r="U16" i="3"/>
  <c r="U15" i="3"/>
  <c r="I15" i="3"/>
  <c r="G15" i="3"/>
  <c r="F15" i="3"/>
  <c r="D15" i="3"/>
  <c r="C15" i="3"/>
  <c r="B15" i="3"/>
  <c r="U14" i="3"/>
  <c r="U13" i="3"/>
  <c r="I13" i="3"/>
  <c r="G13" i="3"/>
  <c r="F13" i="3"/>
  <c r="D13" i="3"/>
  <c r="C13" i="3"/>
  <c r="B13" i="3"/>
  <c r="U12" i="3"/>
  <c r="U11" i="3"/>
  <c r="I11" i="3"/>
  <c r="G11" i="3"/>
  <c r="F11" i="3"/>
  <c r="K12" i="3" s="1"/>
  <c r="D11" i="3"/>
  <c r="C11" i="3"/>
  <c r="B11" i="3"/>
  <c r="U10" i="3"/>
  <c r="U9" i="3"/>
  <c r="I9" i="3"/>
  <c r="G9" i="3"/>
  <c r="F9" i="3"/>
  <c r="D9" i="3"/>
  <c r="C9" i="3"/>
  <c r="B9" i="3"/>
  <c r="U8" i="3"/>
  <c r="U7" i="3"/>
  <c r="I7" i="3"/>
  <c r="G7" i="3"/>
  <c r="F7" i="3"/>
  <c r="K8" i="3" s="1"/>
  <c r="M10" i="3" s="1"/>
  <c r="O14" i="3" s="1"/>
  <c r="Q22" i="3" s="1"/>
  <c r="D7" i="3"/>
  <c r="C7" i="3"/>
  <c r="B7" i="3"/>
  <c r="Y5" i="3"/>
  <c r="AG1" i="3" s="1"/>
  <c r="R4" i="3"/>
  <c r="O79" i="3" s="1"/>
  <c r="G4" i="3"/>
  <c r="A4" i="3"/>
  <c r="Y3" i="3"/>
  <c r="E2" i="3"/>
  <c r="A1" i="3"/>
  <c r="R79" i="1"/>
  <c r="F78" i="1" s="1"/>
  <c r="F76" i="1"/>
  <c r="I69" i="1"/>
  <c r="G69" i="1"/>
  <c r="F69" i="1"/>
  <c r="D69" i="1"/>
  <c r="C69" i="1"/>
  <c r="B69" i="1"/>
  <c r="K68" i="1"/>
  <c r="M66" i="1" s="1"/>
  <c r="O62" i="1" s="1"/>
  <c r="Q54" i="1" s="1"/>
  <c r="I67" i="1"/>
  <c r="G67" i="1"/>
  <c r="F67" i="1"/>
  <c r="D67" i="1"/>
  <c r="C67" i="1"/>
  <c r="B67" i="1"/>
  <c r="I65" i="1"/>
  <c r="G65" i="1"/>
  <c r="F65" i="1"/>
  <c r="D65" i="1"/>
  <c r="C65" i="1"/>
  <c r="B65" i="1"/>
  <c r="I63" i="1"/>
  <c r="G63" i="1"/>
  <c r="F63" i="1"/>
  <c r="K64" i="1" s="1"/>
  <c r="D63" i="1"/>
  <c r="C63" i="1"/>
  <c r="B63" i="1"/>
  <c r="I61" i="1"/>
  <c r="G61" i="1"/>
  <c r="F61" i="1"/>
  <c r="D61" i="1"/>
  <c r="C61" i="1"/>
  <c r="B61" i="1"/>
  <c r="I59" i="1"/>
  <c r="G59" i="1"/>
  <c r="F59" i="1"/>
  <c r="K60" i="1" s="1"/>
  <c r="D59" i="1"/>
  <c r="C59" i="1"/>
  <c r="B59" i="1"/>
  <c r="I57" i="1"/>
  <c r="G57" i="1"/>
  <c r="F57" i="1"/>
  <c r="D57" i="1"/>
  <c r="C57" i="1"/>
  <c r="B57" i="1"/>
  <c r="I55" i="1"/>
  <c r="G55" i="1"/>
  <c r="F55" i="1"/>
  <c r="K56" i="1" s="1"/>
  <c r="M58" i="1" s="1"/>
  <c r="D55" i="1"/>
  <c r="C55" i="1"/>
  <c r="B55" i="1"/>
  <c r="I53" i="1"/>
  <c r="G53" i="1"/>
  <c r="F53" i="1"/>
  <c r="D53" i="1"/>
  <c r="C53" i="1"/>
  <c r="B53" i="1"/>
  <c r="K52" i="1"/>
  <c r="M50" i="1" s="1"/>
  <c r="I51" i="1"/>
  <c r="G51" i="1"/>
  <c r="F51" i="1"/>
  <c r="D51" i="1"/>
  <c r="C51" i="1"/>
  <c r="B51" i="1"/>
  <c r="I49" i="1"/>
  <c r="G49" i="1"/>
  <c r="F49" i="1"/>
  <c r="D49" i="1"/>
  <c r="C49" i="1"/>
  <c r="B49" i="1"/>
  <c r="I47" i="1"/>
  <c r="G47" i="1"/>
  <c r="F47" i="1"/>
  <c r="K48" i="1" s="1"/>
  <c r="D47" i="1"/>
  <c r="C47" i="1"/>
  <c r="B47" i="1"/>
  <c r="I45" i="1"/>
  <c r="G45" i="1"/>
  <c r="F45" i="1"/>
  <c r="D45" i="1"/>
  <c r="C45" i="1"/>
  <c r="B45" i="1"/>
  <c r="K44" i="1"/>
  <c r="I41" i="1"/>
  <c r="G41" i="1"/>
  <c r="F41" i="1"/>
  <c r="D41" i="1"/>
  <c r="C41" i="1"/>
  <c r="B41" i="1"/>
  <c r="I39" i="1"/>
  <c r="G39" i="1"/>
  <c r="F39" i="1"/>
  <c r="K40" i="1" s="1"/>
  <c r="M42" i="1" s="1"/>
  <c r="O46" i="1" s="1"/>
  <c r="D39" i="1"/>
  <c r="C39" i="1"/>
  <c r="B39" i="1"/>
  <c r="I37" i="1"/>
  <c r="G37" i="1"/>
  <c r="F37" i="1"/>
  <c r="D37" i="1"/>
  <c r="C37" i="1"/>
  <c r="B37" i="1"/>
  <c r="K36" i="1"/>
  <c r="M34" i="1" s="1"/>
  <c r="I35" i="1"/>
  <c r="G35" i="1"/>
  <c r="F35" i="1"/>
  <c r="D35" i="1"/>
  <c r="C35" i="1"/>
  <c r="B35" i="1"/>
  <c r="I33" i="1"/>
  <c r="G33" i="1"/>
  <c r="F33" i="1"/>
  <c r="D33" i="1"/>
  <c r="C33" i="1"/>
  <c r="B33" i="1"/>
  <c r="I31" i="1"/>
  <c r="G31" i="1"/>
  <c r="F31" i="1"/>
  <c r="K32" i="1" s="1"/>
  <c r="D31" i="1"/>
  <c r="C31" i="1"/>
  <c r="B31" i="1"/>
  <c r="I29" i="1"/>
  <c r="G29" i="1"/>
  <c r="F29" i="1"/>
  <c r="K28" i="1" s="1"/>
  <c r="D29" i="1"/>
  <c r="C29" i="1"/>
  <c r="B29" i="1"/>
  <c r="I25" i="1"/>
  <c r="G25" i="1"/>
  <c r="F25" i="1"/>
  <c r="D25" i="1"/>
  <c r="C25" i="1"/>
  <c r="B25" i="1"/>
  <c r="I23" i="1"/>
  <c r="G23" i="1"/>
  <c r="F23" i="1"/>
  <c r="K24" i="1" s="1"/>
  <c r="M26" i="1" s="1"/>
  <c r="O30" i="1" s="1"/>
  <c r="Q22" i="1" s="1"/>
  <c r="Q38" i="1" s="1"/>
  <c r="D23" i="1"/>
  <c r="C23" i="1"/>
  <c r="B23" i="1"/>
  <c r="I21" i="1"/>
  <c r="G21" i="1"/>
  <c r="F21" i="1"/>
  <c r="D21" i="1"/>
  <c r="C21" i="1"/>
  <c r="B21" i="1"/>
  <c r="K20" i="1"/>
  <c r="I19" i="1"/>
  <c r="G19" i="1"/>
  <c r="F19" i="1"/>
  <c r="D19" i="1"/>
  <c r="C19" i="1"/>
  <c r="B19" i="1"/>
  <c r="U16" i="1"/>
  <c r="U15" i="1"/>
  <c r="I15" i="1"/>
  <c r="G15" i="1"/>
  <c r="F15" i="1"/>
  <c r="K16" i="1" s="1"/>
  <c r="M18" i="1" s="1"/>
  <c r="O14" i="1" s="1"/>
  <c r="D15" i="1"/>
  <c r="C15" i="1"/>
  <c r="B15" i="1"/>
  <c r="U14" i="1"/>
  <c r="U13" i="1"/>
  <c r="I13" i="1"/>
  <c r="G13" i="1"/>
  <c r="F13" i="1"/>
  <c r="K12" i="1" s="1"/>
  <c r="M10" i="1" s="1"/>
  <c r="D13" i="1"/>
  <c r="C13" i="1"/>
  <c r="B13" i="1"/>
  <c r="U12" i="1"/>
  <c r="U11" i="1"/>
  <c r="I11" i="1"/>
  <c r="G11" i="1"/>
  <c r="F11" i="1"/>
  <c r="D11" i="1"/>
  <c r="C11" i="1"/>
  <c r="B11" i="1"/>
  <c r="U10" i="1"/>
  <c r="U9" i="1"/>
  <c r="I9" i="1"/>
  <c r="G9" i="1"/>
  <c r="F9" i="1"/>
  <c r="D9" i="1"/>
  <c r="C9" i="1"/>
  <c r="B9" i="1"/>
  <c r="U8" i="1"/>
  <c r="U7" i="1"/>
  <c r="I7" i="1"/>
  <c r="G7" i="1"/>
  <c r="F7" i="1"/>
  <c r="K8" i="1" s="1"/>
  <c r="D7" i="1"/>
  <c r="C7" i="1"/>
  <c r="B7" i="1"/>
  <c r="F6" i="1"/>
  <c r="Y5" i="1"/>
  <c r="AE1" i="1" s="1"/>
  <c r="R4" i="1"/>
  <c r="O79" i="1" s="1"/>
  <c r="G4" i="1"/>
  <c r="A4" i="1"/>
  <c r="Y3" i="1"/>
  <c r="E2" i="1"/>
  <c r="AF1" i="1"/>
  <c r="AC1" i="1"/>
  <c r="A1" i="1"/>
  <c r="F73" i="6" l="1"/>
  <c r="F74" i="6"/>
  <c r="F77" i="6"/>
  <c r="F78" i="6"/>
  <c r="F73" i="5"/>
  <c r="F77" i="5"/>
  <c r="F74" i="5"/>
  <c r="F78" i="5"/>
  <c r="F75" i="6"/>
  <c r="F79" i="6"/>
  <c r="F75" i="5"/>
  <c r="F79" i="5"/>
  <c r="F72" i="6"/>
  <c r="F72" i="5"/>
  <c r="F74" i="3"/>
  <c r="AG1" i="1"/>
  <c r="F78" i="3"/>
  <c r="F79" i="3"/>
  <c r="AB1" i="1"/>
  <c r="F75" i="3"/>
  <c r="AE1" i="3"/>
  <c r="AD1" i="1"/>
  <c r="AH1" i="1"/>
  <c r="F72" i="1"/>
  <c r="F77" i="1"/>
  <c r="AF1" i="3"/>
  <c r="F77" i="3"/>
  <c r="F73" i="1"/>
  <c r="F79" i="1"/>
  <c r="AB1" i="3"/>
  <c r="AH1" i="3"/>
  <c r="F75" i="1"/>
  <c r="AD1" i="3"/>
  <c r="F72" i="3"/>
  <c r="AC1" i="3"/>
  <c r="F6" i="3"/>
  <c r="F7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48A9D176-22BC-4931-8D5C-DDBFC0589FB2}">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E2D152E5-77F5-402C-8EC6-1B72765FDE13}">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D7" authorId="0" shapeId="0" xr:uid="{94F32303-3297-425A-9BD9-4E4D8327307E}">
      <text>
        <r>
          <rPr>
            <b/>
            <sz val="8"/>
            <color indexed="8"/>
            <rFont val="Tahoma"/>
            <family val="2"/>
            <charset val="238"/>
          </rPr>
          <t xml:space="preserve">Before making the draw:
On the Boys Do Draw Prep-sheet did you:
- fill in DA, WC's?
- Sort?
If YES: continue making the draw
Otherwise: return to finish preparations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D7" authorId="0" shapeId="0" xr:uid="{F2DB7816-1425-408C-B961-4A51415C664D}">
      <text>
        <r>
          <rPr>
            <b/>
            <sz val="8"/>
            <color indexed="8"/>
            <rFont val="Tahoma"/>
            <family val="2"/>
            <charset val="238"/>
          </rPr>
          <t xml:space="preserve">Before making the draw:
On the Boys Do Draw Prep-sheet did you:
- fill in DA, WC's?
- Sort?
If YES: continue making the draw
Otherwise: return to finish preparations
</t>
        </r>
      </text>
    </comment>
  </commentList>
</comments>
</file>

<file path=xl/sharedStrings.xml><?xml version="1.0" encoding="utf-8"?>
<sst xmlns="http://schemas.openxmlformats.org/spreadsheetml/2006/main" count="774" uniqueCount="236">
  <si>
    <t>Egyéni főtábla</t>
  </si>
  <si>
    <t/>
  </si>
  <si>
    <t>Versenyszám:</t>
  </si>
  <si>
    <t>A</t>
  </si>
  <si>
    <t>Dátum</t>
  </si>
  <si>
    <t>Város</t>
  </si>
  <si>
    <t>Kategória</t>
  </si>
  <si>
    <t>Versenybíró</t>
  </si>
  <si>
    <t>B</t>
  </si>
  <si>
    <t>I</t>
  </si>
  <si>
    <t>St.</t>
  </si>
  <si>
    <t>Rangsor</t>
  </si>
  <si>
    <t>kód</t>
  </si>
  <si>
    <t>Kiem</t>
  </si>
  <si>
    <t>Családi név</t>
  </si>
  <si>
    <t>Keresztnév</t>
  </si>
  <si>
    <t>Egyesület</t>
  </si>
  <si>
    <t>2. forduló</t>
  </si>
  <si>
    <t>Negyeddöntők</t>
  </si>
  <si>
    <t>Elődöntők</t>
  </si>
  <si>
    <t>Döntő</t>
  </si>
  <si>
    <t>II</t>
  </si>
  <si>
    <t>III</t>
  </si>
  <si>
    <t>IV</t>
  </si>
  <si>
    <t>Umpire</t>
  </si>
  <si>
    <t>as</t>
  </si>
  <si>
    <t>V</t>
  </si>
  <si>
    <t>VI</t>
  </si>
  <si>
    <t>VII</t>
  </si>
  <si>
    <t>VIII</t>
  </si>
  <si>
    <t>W</t>
  </si>
  <si>
    <t>X</t>
  </si>
  <si>
    <t>XI</t>
  </si>
  <si>
    <t>DA</t>
  </si>
  <si>
    <t>"060131</t>
  </si>
  <si>
    <t>BÁNYAI</t>
  </si>
  <si>
    <t>Benedek</t>
  </si>
  <si>
    <t>DEAC</t>
  </si>
  <si>
    <t>"060731</t>
  </si>
  <si>
    <t>SINKALOVICS</t>
  </si>
  <si>
    <t>Patrik</t>
  </si>
  <si>
    <t>MTK</t>
  </si>
  <si>
    <t>Győztes:</t>
  </si>
  <si>
    <t>"0706260</t>
  </si>
  <si>
    <t>DRASKOVICS</t>
  </si>
  <si>
    <t>Dénes</t>
  </si>
  <si>
    <t>Budaörs SC</t>
  </si>
  <si>
    <t>bs</t>
  </si>
  <si>
    <t>#</t>
  </si>
  <si>
    <t>Kiemeltek</t>
  </si>
  <si>
    <t>Szerencés Vesztes</t>
  </si>
  <si>
    <t>Helyettesíti</t>
  </si>
  <si>
    <t>Sorsolás időpontja</t>
  </si>
  <si>
    <t>Dátuma</t>
  </si>
  <si>
    <t>1</t>
  </si>
  <si>
    <t>Utolsó elfogadott játékos</t>
  </si>
  <si>
    <t>Utolsó DA</t>
  </si>
  <si>
    <t>2</t>
  </si>
  <si>
    <t>3</t>
  </si>
  <si>
    <t>Sorsoló játékosok</t>
  </si>
  <si>
    <t>4</t>
  </si>
  <si>
    <t>5</t>
  </si>
  <si>
    <t>6</t>
  </si>
  <si>
    <t>Versenybíró aláírása</t>
  </si>
  <si>
    <t>7</t>
  </si>
  <si>
    <t>8</t>
  </si>
  <si>
    <t>a</t>
  </si>
  <si>
    <r>
      <t xml:space="preserve">JÁTÉKREND </t>
    </r>
    <r>
      <rPr>
        <b/>
        <sz val="20"/>
        <color indexed="8"/>
        <rFont val="Calibri"/>
        <family val="2"/>
        <charset val="238"/>
      </rPr>
      <t>01.15</t>
    </r>
    <r>
      <rPr>
        <sz val="20"/>
        <color indexed="8"/>
        <rFont val="Calibri"/>
        <family val="2"/>
        <charset val="238"/>
      </rPr>
      <t xml:space="preserve"> SZOMBAT</t>
    </r>
  </si>
  <si>
    <t>Az aktuális helyzetről Izmendi Károlynál a 36 20 375 9484 számon érdeklődhet</t>
  </si>
  <si>
    <t>Előre tervezett</t>
  </si>
  <si>
    <t>Pályára ment</t>
  </si>
  <si>
    <t>vsz</t>
  </si>
  <si>
    <t>pálya</t>
  </si>
  <si>
    <t>eredmény</t>
  </si>
  <si>
    <t>8:30</t>
  </si>
  <si>
    <t>F16</t>
  </si>
  <si>
    <t>Ipacs Attila</t>
  </si>
  <si>
    <t>Csóll Péter</t>
  </si>
  <si>
    <t>Kurucsai Dominik</t>
  </si>
  <si>
    <t>Gyüre Dávid</t>
  </si>
  <si>
    <t>Sinkalovics Patrik</t>
  </si>
  <si>
    <t>Kristyán István</t>
  </si>
  <si>
    <t>Kecskés Olivér</t>
  </si>
  <si>
    <t>Dani Bence</t>
  </si>
  <si>
    <t>Almádi Attila</t>
  </si>
  <si>
    <t>Hargitai Csaba</t>
  </si>
  <si>
    <t>10:00</t>
  </si>
  <si>
    <t>Horváth Bence</t>
  </si>
  <si>
    <t>Borkovits Benedek</t>
  </si>
  <si>
    <t>Egressy Mátyás</t>
  </si>
  <si>
    <t>Béres Máté Sámuel</t>
  </si>
  <si>
    <t>Mihály Márk Sámuel</t>
  </si>
  <si>
    <t>Bányai Benedek</t>
  </si>
  <si>
    <t>Garami József</t>
  </si>
  <si>
    <t>Géresi Olivér</t>
  </si>
  <si>
    <t>Fenyves Koppány</t>
  </si>
  <si>
    <t>Grossmann Maxim Noel</t>
  </si>
  <si>
    <t>11:30</t>
  </si>
  <si>
    <t>Draskovics Dénes</t>
  </si>
  <si>
    <t>Varga Ákos</t>
  </si>
  <si>
    <t>L16</t>
  </si>
  <si>
    <t>Kovács-Sebes Lili</t>
  </si>
  <si>
    <t>Harari Amy Danielle</t>
  </si>
  <si>
    <t>Kelemen- Tiborcz Kata</t>
  </si>
  <si>
    <t>Bányai Boglárka</t>
  </si>
  <si>
    <t>Burkus Bella Mária</t>
  </si>
  <si>
    <t>Benke-Giosanu Izabella</t>
  </si>
  <si>
    <t>Fehér Laura</t>
  </si>
  <si>
    <t>Szalay Róza</t>
  </si>
  <si>
    <t>13:00</t>
  </si>
  <si>
    <t>Ruzsinszky Hanna</t>
  </si>
  <si>
    <t>Böröczky Emília Anikó</t>
  </si>
  <si>
    <t>Ganbat Jázmin</t>
  </si>
  <si>
    <t>Szabó Lora</t>
  </si>
  <si>
    <t>Nagy Gréta</t>
  </si>
  <si>
    <t>Kun Csenge</t>
  </si>
  <si>
    <t>Zsembery András Nándor</t>
  </si>
  <si>
    <t>Jilly Ádám</t>
  </si>
  <si>
    <t>14:30</t>
  </si>
  <si>
    <t>Taskovics Viktor</t>
  </si>
  <si>
    <t>Juhász Bence</t>
  </si>
  <si>
    <t>16:00</t>
  </si>
  <si>
    <t>Nagy Botond</t>
  </si>
  <si>
    <t>Farkaslaki Hints Flóra</t>
  </si>
  <si>
    <t>György Emília</t>
  </si>
  <si>
    <t>Pukkai Réka</t>
  </si>
  <si>
    <t>Major Stella</t>
  </si>
  <si>
    <t>Hajdú Anna Jázmin</t>
  </si>
  <si>
    <t>17:30</t>
  </si>
  <si>
    <t>Tuzson Viktória</t>
  </si>
  <si>
    <t>Pécsi Boglárka</t>
  </si>
  <si>
    <t>Németh Laura</t>
  </si>
  <si>
    <t>Komlódi Kiara</t>
  </si>
  <si>
    <t>F16P</t>
  </si>
  <si>
    <t>L16P</t>
  </si>
  <si>
    <t>F16 páros aláírás 12:00,   L16 páros aláírás 14:00</t>
  </si>
  <si>
    <t>60 61</t>
  </si>
  <si>
    <t>61 60</t>
  </si>
  <si>
    <t>60 60</t>
  </si>
  <si>
    <t>64 62</t>
  </si>
  <si>
    <t>Páros főtábla</t>
  </si>
  <si>
    <t>CU</t>
  </si>
  <si>
    <t>Rangs.</t>
  </si>
  <si>
    <t>Kódszám</t>
  </si>
  <si>
    <t>Nyertes</t>
  </si>
  <si>
    <t>Kiemelt párosok</t>
  </si>
  <si>
    <t>Alternatívok</t>
  </si>
  <si>
    <t>Helyettesítik</t>
  </si>
  <si>
    <t>Sorsolás időpontja:</t>
  </si>
  <si>
    <t>dátuma:</t>
  </si>
  <si>
    <t>Utolsónak elfogadott páros</t>
  </si>
  <si>
    <r>
      <t xml:space="preserve">JÁTÉKREND </t>
    </r>
    <r>
      <rPr>
        <b/>
        <sz val="20"/>
        <color indexed="8"/>
        <rFont val="Calibri"/>
        <family val="2"/>
        <charset val="238"/>
      </rPr>
      <t>01.16</t>
    </r>
    <r>
      <rPr>
        <sz val="20"/>
        <color indexed="8"/>
        <rFont val="Calibri"/>
        <family val="2"/>
        <charset val="238"/>
      </rPr>
      <t xml:space="preserve"> Vasárnap</t>
    </r>
  </si>
  <si>
    <t>9:00</t>
  </si>
  <si>
    <t>10:30</t>
  </si>
  <si>
    <t>Benke Giosanu Izabella</t>
  </si>
  <si>
    <t>12:00</t>
  </si>
  <si>
    <t>13:30</t>
  </si>
  <si>
    <t>14:00</t>
  </si>
  <si>
    <t>15:00</t>
  </si>
  <si>
    <t>b</t>
  </si>
  <si>
    <t>63 61</t>
  </si>
  <si>
    <t>62 57 105</t>
  </si>
  <si>
    <t>61 62</t>
  </si>
  <si>
    <t>764 61</t>
  </si>
  <si>
    <t>61 61</t>
  </si>
  <si>
    <t>26 768 1311</t>
  </si>
  <si>
    <t>75 60</t>
  </si>
  <si>
    <t>61 674 106</t>
  </si>
  <si>
    <t>62 64</t>
  </si>
  <si>
    <t>60 62</t>
  </si>
  <si>
    <t>75 61</t>
  </si>
  <si>
    <t>62 61</t>
  </si>
  <si>
    <t>62 62</t>
  </si>
  <si>
    <t>64 63</t>
  </si>
  <si>
    <t>75 63</t>
  </si>
  <si>
    <t>63 63</t>
  </si>
  <si>
    <t>61 64</t>
  </si>
  <si>
    <t>75 62</t>
  </si>
  <si>
    <t>62 63</t>
  </si>
  <si>
    <t>Kovács- Sebes Lili</t>
  </si>
  <si>
    <t>Ipacs- Draskovics</t>
  </si>
  <si>
    <t>Béres- Borkovits</t>
  </si>
  <si>
    <t>Jilly- Nagy</t>
  </si>
  <si>
    <t>Varga- Fehér</t>
  </si>
  <si>
    <t>Hargitai- Horváth</t>
  </si>
  <si>
    <t>Juhász- Kurucsai</t>
  </si>
  <si>
    <t>Sinkalovics- Géresi</t>
  </si>
  <si>
    <t>Kristyán- Gyüre</t>
  </si>
  <si>
    <t>Garami- Bányai</t>
  </si>
  <si>
    <t>Fehér- Pukkai</t>
  </si>
  <si>
    <t>Németh- Kun</t>
  </si>
  <si>
    <t>Böröczky- György</t>
  </si>
  <si>
    <t>Pécsi- Tuzson</t>
  </si>
  <si>
    <t>Bak-Szabó- Komlódi</t>
  </si>
  <si>
    <t>Harari- Hajdú</t>
  </si>
  <si>
    <t>Ruzsinszky- Szabó</t>
  </si>
  <si>
    <t>Kovács- Burkus</t>
  </si>
  <si>
    <t>63 62</t>
  </si>
  <si>
    <t>62 674 1513</t>
  </si>
  <si>
    <t>64 674 108</t>
  </si>
  <si>
    <t>16 62 108</t>
  </si>
  <si>
    <t>Farkaslaki- Nagy</t>
  </si>
  <si>
    <t>Bak Szabó- Komlódi</t>
  </si>
  <si>
    <t>64 61</t>
  </si>
  <si>
    <t>57 62 105</t>
  </si>
  <si>
    <t>57 61 107</t>
  </si>
  <si>
    <t>j.n</t>
  </si>
  <si>
    <t>64 57 119</t>
  </si>
  <si>
    <t>62  62</t>
  </si>
  <si>
    <t>62 60</t>
  </si>
  <si>
    <t>46 75 104</t>
  </si>
  <si>
    <t>61 26 1210</t>
  </si>
  <si>
    <t>36 61 104</t>
  </si>
  <si>
    <t xml:space="preserve">62 62 </t>
  </si>
  <si>
    <t>62 16 103</t>
  </si>
  <si>
    <r>
      <t xml:space="preserve">JÁTÉKREND </t>
    </r>
    <r>
      <rPr>
        <b/>
        <sz val="20"/>
        <color indexed="8"/>
        <rFont val="Calibri"/>
        <family val="2"/>
        <charset val="238"/>
      </rPr>
      <t>01.17 HÉTFŐ</t>
    </r>
  </si>
  <si>
    <t>F1t6</t>
  </si>
  <si>
    <t>Jilli- Nagy</t>
  </si>
  <si>
    <t>11:00</t>
  </si>
  <si>
    <t>60 57 119</t>
  </si>
  <si>
    <t>61 63</t>
  </si>
  <si>
    <t>150p</t>
  </si>
  <si>
    <t>120p</t>
  </si>
  <si>
    <t>90p</t>
  </si>
  <si>
    <t>60p</t>
  </si>
  <si>
    <t>8p</t>
  </si>
  <si>
    <t>25p/ 60p</t>
  </si>
  <si>
    <t>25p</t>
  </si>
  <si>
    <t>8p/ 40p</t>
  </si>
  <si>
    <t>+7</t>
  </si>
  <si>
    <t>+3</t>
  </si>
  <si>
    <t>+1</t>
  </si>
  <si>
    <t>+5</t>
  </si>
  <si>
    <t>+10</t>
  </si>
  <si>
    <t>j.n (Bak-Szabó betegség)</t>
  </si>
  <si>
    <t>j.n (Ruzsinszky betegség)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</si>
</sst>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70" x14ac:knownFonts="1">
    <font>
      <sz val="10"/>
      <name val="Arial"/>
      <family val="2"/>
      <charset val="238"/>
    </font>
    <font>
      <sz val="10"/>
      <name val="Arial"/>
      <family val="2"/>
      <charset val="238"/>
    </font>
    <font>
      <b/>
      <sz val="20"/>
      <name val="Arial"/>
      <family val="2"/>
    </font>
    <font>
      <sz val="20"/>
      <name val="Arial"/>
      <family val="2"/>
    </font>
    <font>
      <b/>
      <sz val="18"/>
      <name val="Arial"/>
      <family val="2"/>
    </font>
    <font>
      <sz val="20"/>
      <color indexed="9"/>
      <name val="Arial"/>
      <family val="2"/>
    </font>
    <font>
      <b/>
      <sz val="9"/>
      <name val="Arial"/>
      <family val="2"/>
    </font>
    <font>
      <b/>
      <sz val="10"/>
      <name val="Arial"/>
      <family val="2"/>
    </font>
    <font>
      <sz val="10"/>
      <color indexed="9"/>
      <name val="Arial"/>
      <family val="2"/>
      <charset val="238"/>
    </font>
    <font>
      <b/>
      <i/>
      <sz val="10"/>
      <name val="Arial"/>
      <family val="2"/>
      <charset val="238"/>
    </font>
    <font>
      <b/>
      <i/>
      <sz val="10"/>
      <name val="Arial"/>
      <family val="2"/>
    </font>
    <font>
      <sz val="10"/>
      <name val="Arial"/>
      <family val="2"/>
    </font>
    <font>
      <sz val="10"/>
      <color indexed="9"/>
      <name val="Arial"/>
      <family val="2"/>
    </font>
    <font>
      <b/>
      <sz val="7"/>
      <name val="Arial"/>
      <family val="2"/>
      <charset val="238"/>
    </font>
    <font>
      <b/>
      <sz val="7"/>
      <color indexed="9"/>
      <name val="Arial"/>
      <family val="2"/>
      <charset val="238"/>
    </font>
    <font>
      <b/>
      <sz val="7"/>
      <color indexed="8"/>
      <name val="Arial"/>
      <family val="2"/>
      <charset val="238"/>
    </font>
    <font>
      <sz val="6"/>
      <name val="Arial"/>
      <family val="2"/>
    </font>
    <font>
      <b/>
      <sz val="8"/>
      <name val="Arial"/>
      <family val="2"/>
    </font>
    <font>
      <b/>
      <sz val="8"/>
      <color indexed="9"/>
      <name val="Arial"/>
      <family val="2"/>
    </font>
    <font>
      <b/>
      <sz val="8"/>
      <color indexed="8"/>
      <name val="Arial"/>
      <family val="2"/>
    </font>
    <font>
      <sz val="7"/>
      <name val="Arial"/>
      <family val="2"/>
    </font>
    <font>
      <sz val="7"/>
      <color indexed="9"/>
      <name val="Arial"/>
      <family val="2"/>
    </font>
    <font>
      <b/>
      <sz val="9"/>
      <name val="Arial"/>
      <family val="2"/>
      <charset val="238"/>
    </font>
    <font>
      <b/>
      <sz val="9"/>
      <color indexed="9"/>
      <name val="Arial"/>
      <family val="2"/>
      <charset val="238"/>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sz val="7"/>
      <color indexed="9"/>
      <name val="Arial"/>
      <family val="2"/>
      <charset val="238"/>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b/>
      <i/>
      <sz val="8.5"/>
      <name val="Arial"/>
      <family val="2"/>
      <charset val="238"/>
    </font>
    <font>
      <i/>
      <sz val="8.5"/>
      <color indexed="9"/>
      <name val="Arial"/>
      <family val="2"/>
    </font>
    <font>
      <sz val="11"/>
      <name val="Arial"/>
      <family val="2"/>
    </font>
    <font>
      <sz val="14"/>
      <name val="Arial"/>
      <family val="2"/>
    </font>
    <font>
      <sz val="14"/>
      <color indexed="9"/>
      <name val="Arial"/>
      <family val="2"/>
    </font>
    <font>
      <b/>
      <sz val="7"/>
      <name val="Arial"/>
      <family val="2"/>
    </font>
    <font>
      <b/>
      <sz val="7"/>
      <color indexed="8"/>
      <name val="Arial"/>
      <family val="2"/>
    </font>
    <font>
      <b/>
      <sz val="7"/>
      <color indexed="9"/>
      <name val="Arial"/>
      <family val="2"/>
    </font>
    <font>
      <sz val="7"/>
      <color indexed="8"/>
      <name val="Arial"/>
      <family val="2"/>
    </font>
    <font>
      <b/>
      <sz val="8"/>
      <color indexed="8"/>
      <name val="Tahoma"/>
      <family val="2"/>
      <charset val="238"/>
    </font>
    <font>
      <sz val="11"/>
      <color theme="1"/>
      <name val="Calibri"/>
      <family val="2"/>
      <charset val="238"/>
      <scheme val="minor"/>
    </font>
    <font>
      <sz val="20"/>
      <color theme="1"/>
      <name val="Calibri"/>
      <family val="2"/>
      <charset val="238"/>
      <scheme val="minor"/>
    </font>
    <font>
      <b/>
      <sz val="20"/>
      <color indexed="8"/>
      <name val="Calibri"/>
      <family val="2"/>
      <charset val="238"/>
    </font>
    <font>
      <sz val="20"/>
      <color indexed="8"/>
      <name val="Calibri"/>
      <family val="2"/>
      <charset val="238"/>
    </font>
    <font>
      <b/>
      <sz val="16"/>
      <color theme="1"/>
      <name val="Calibri"/>
      <family val="2"/>
      <charset val="238"/>
      <scheme val="minor"/>
    </font>
    <font>
      <sz val="10"/>
      <color theme="1"/>
      <name val="Calibri"/>
      <family val="2"/>
      <charset val="238"/>
      <scheme val="minor"/>
    </font>
    <font>
      <sz val="11"/>
      <color rgb="FFFF0000"/>
      <name val="Calibri"/>
      <family val="2"/>
      <charset val="238"/>
      <scheme val="minor"/>
    </font>
    <font>
      <sz val="11"/>
      <name val="Calibri"/>
      <family val="2"/>
      <charset val="238"/>
      <scheme val="minor"/>
    </font>
    <font>
      <i/>
      <sz val="8"/>
      <color rgb="FFFF0000"/>
      <name val="Arial"/>
      <family val="2"/>
      <charset val="238"/>
    </font>
    <font>
      <b/>
      <sz val="11"/>
      <color theme="1"/>
      <name val="Calibri"/>
      <family val="2"/>
      <charset val="238"/>
      <scheme val="minor"/>
    </font>
    <font>
      <b/>
      <sz val="11"/>
      <name val="Calibri"/>
      <family val="2"/>
      <charset val="238"/>
      <scheme val="minor"/>
    </font>
    <font>
      <b/>
      <u/>
      <sz val="11"/>
      <color theme="1"/>
      <name val="Calibri"/>
      <family val="2"/>
      <charset val="238"/>
      <scheme val="minor"/>
    </font>
    <font>
      <b/>
      <u/>
      <sz val="11"/>
      <name val="Calibri"/>
      <family val="2"/>
      <charset val="238"/>
      <scheme val="minor"/>
    </font>
    <font>
      <sz val="10"/>
      <name val="Arial"/>
      <family val="2"/>
      <charset val="238"/>
    </font>
    <font>
      <b/>
      <sz val="10"/>
      <name val="Arial"/>
      <family val="2"/>
      <charset val="238"/>
    </font>
    <font>
      <b/>
      <sz val="8.5"/>
      <color indexed="9"/>
      <name val="Arial"/>
      <family val="2"/>
      <charset val="238"/>
    </font>
    <font>
      <sz val="8.5"/>
      <color indexed="14"/>
      <name val="Arial"/>
      <family val="2"/>
    </font>
    <font>
      <sz val="8.5"/>
      <color indexed="42"/>
      <name val="Arial"/>
      <family val="2"/>
      <charset val="238"/>
    </font>
    <font>
      <sz val="7"/>
      <color indexed="23"/>
      <name val="Arial"/>
      <family val="2"/>
    </font>
    <font>
      <sz val="9"/>
      <name val="Arial"/>
      <family val="2"/>
      <charset val="238"/>
    </font>
    <font>
      <sz val="9"/>
      <color indexed="9"/>
      <name val="Arial"/>
      <family val="2"/>
      <charset val="238"/>
    </font>
    <font>
      <sz val="8.5"/>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indexed="9"/>
        <bgColor indexed="8"/>
      </patternFill>
    </fill>
    <fill>
      <patternFill patternType="solid">
        <fgColor rgb="FFFFFF00"/>
        <bgColor indexed="64"/>
      </patternFill>
    </fill>
    <fill>
      <patternFill patternType="solid">
        <fgColor theme="0"/>
        <bgColor indexed="64"/>
      </patternFill>
    </fill>
    <fill>
      <patternFill patternType="solid">
        <fgColor indexed="23"/>
        <bgColor indexed="64"/>
      </patternFill>
    </fill>
  </fills>
  <borders count="19">
    <border>
      <left/>
      <right/>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diagonal/>
    </border>
  </borders>
  <cellStyleXfs count="5">
    <xf numFmtId="0" fontId="0" fillId="0" borderId="0"/>
    <xf numFmtId="164" fontId="1" fillId="0" borderId="0" applyFont="0" applyFill="0" applyBorder="0" applyAlignment="0" applyProtection="0"/>
    <xf numFmtId="0" fontId="48" fillId="0" borderId="0"/>
    <xf numFmtId="0" fontId="61" fillId="0" borderId="0"/>
    <xf numFmtId="0" fontId="1" fillId="0" borderId="0"/>
  </cellStyleXfs>
  <cellXfs count="370">
    <xf numFmtId="0" fontId="0" fillId="0" borderId="0" xfId="0"/>
    <xf numFmtId="49" fontId="2" fillId="0" borderId="0" xfId="0" applyNumberFormat="1" applyFont="1" applyAlignment="1">
      <alignment vertical="top"/>
    </xf>
    <xf numFmtId="49" fontId="3" fillId="0" borderId="0" xfId="0" applyNumberFormat="1" applyFont="1" applyAlignment="1">
      <alignment vertical="top"/>
    </xf>
    <xf numFmtId="49" fontId="4" fillId="0" borderId="0" xfId="0" applyNumberFormat="1" applyFont="1" applyAlignment="1">
      <alignment vertical="top"/>
    </xf>
    <xf numFmtId="49" fontId="5" fillId="0" borderId="0" xfId="0" applyNumberFormat="1" applyFont="1" applyAlignment="1">
      <alignment vertical="top"/>
    </xf>
    <xf numFmtId="49" fontId="6" fillId="0" borderId="0" xfId="0" applyNumberFormat="1" applyFont="1" applyAlignment="1">
      <alignment horizontal="center"/>
    </xf>
    <xf numFmtId="49" fontId="6" fillId="0" borderId="0" xfId="0" applyNumberFormat="1" applyFont="1" applyAlignment="1">
      <alignment horizontal="left"/>
    </xf>
    <xf numFmtId="49" fontId="7" fillId="0" borderId="0" xfId="0" applyNumberFormat="1" applyFont="1" applyAlignment="1">
      <alignment horizontal="left"/>
    </xf>
    <xf numFmtId="0" fontId="3" fillId="0" borderId="0" xfId="0" applyFont="1" applyAlignment="1">
      <alignment vertical="top"/>
    </xf>
    <xf numFmtId="0" fontId="3" fillId="2" borderId="0" xfId="0" applyFont="1" applyFill="1" applyAlignment="1">
      <alignment vertical="top"/>
    </xf>
    <xf numFmtId="0" fontId="8" fillId="3" borderId="0" xfId="0" applyFont="1" applyFill="1" applyAlignment="1">
      <alignment horizontal="center" vertical="center"/>
    </xf>
    <xf numFmtId="0" fontId="9" fillId="0" borderId="0" xfId="0" applyFont="1"/>
    <xf numFmtId="49" fontId="10" fillId="0" borderId="0" xfId="0" applyNumberFormat="1" applyFont="1" applyAlignment="1">
      <alignment horizontal="left"/>
    </xf>
    <xf numFmtId="0" fontId="11" fillId="0" borderId="0" xfId="0" applyFont="1"/>
    <xf numFmtId="49" fontId="9" fillId="0" borderId="0" xfId="0" applyNumberFormat="1" applyFont="1"/>
    <xf numFmtId="49" fontId="11" fillId="0" borderId="0" xfId="0" applyNumberFormat="1" applyFont="1"/>
    <xf numFmtId="49" fontId="12" fillId="0" borderId="0" xfId="0" applyNumberFormat="1" applyFont="1"/>
    <xf numFmtId="49" fontId="0" fillId="4" borderId="0" xfId="0" applyNumberFormat="1" applyFill="1"/>
    <xf numFmtId="0" fontId="0" fillId="4" borderId="0" xfId="0" applyFill="1"/>
    <xf numFmtId="0" fontId="0" fillId="4" borderId="0" xfId="0" applyFill="1" applyAlignment="1">
      <alignment horizontal="center"/>
    </xf>
    <xf numFmtId="49" fontId="13" fillId="5" borderId="0" xfId="0" applyNumberFormat="1" applyFont="1" applyFill="1" applyAlignment="1">
      <alignment vertical="center"/>
    </xf>
    <xf numFmtId="49" fontId="14" fillId="5" borderId="0" xfId="0" applyNumberFormat="1" applyFont="1" applyFill="1" applyAlignment="1">
      <alignment vertical="center"/>
    </xf>
    <xf numFmtId="49" fontId="15" fillId="5" borderId="0" xfId="0" applyNumberFormat="1" applyFont="1" applyFill="1" applyAlignment="1">
      <alignment horizontal="right" vertical="center"/>
    </xf>
    <xf numFmtId="0" fontId="16" fillId="0" borderId="0" xfId="0" applyFont="1" applyAlignment="1">
      <alignment vertical="center"/>
    </xf>
    <xf numFmtId="14" fontId="17" fillId="0" borderId="1" xfId="0" applyNumberFormat="1" applyFont="1" applyBorder="1" applyAlignment="1">
      <alignment horizontal="left" vertical="center"/>
    </xf>
    <xf numFmtId="49" fontId="17" fillId="0" borderId="1" xfId="0" applyNumberFormat="1" applyFont="1" applyBorder="1" applyAlignment="1">
      <alignment vertical="center"/>
    </xf>
    <xf numFmtId="49" fontId="0" fillId="0" borderId="1" xfId="0" applyNumberFormat="1" applyBorder="1" applyAlignment="1">
      <alignment vertical="center"/>
    </xf>
    <xf numFmtId="49" fontId="18" fillId="0" borderId="1" xfId="0" applyNumberFormat="1" applyFont="1" applyBorder="1" applyAlignment="1">
      <alignment vertical="center"/>
    </xf>
    <xf numFmtId="49" fontId="17" fillId="0" borderId="1" xfId="1" applyNumberFormat="1" applyFont="1" applyBorder="1" applyAlignment="1" applyProtection="1">
      <alignment vertical="center"/>
      <protection locked="0"/>
    </xf>
    <xf numFmtId="0" fontId="19" fillId="0" borderId="1" xfId="0" applyFont="1" applyBorder="1" applyAlignment="1">
      <alignment horizontal="left" vertical="center"/>
    </xf>
    <xf numFmtId="49" fontId="19" fillId="0" borderId="1" xfId="0" applyNumberFormat="1" applyFont="1" applyBorder="1" applyAlignment="1">
      <alignment horizontal="right" vertical="center"/>
    </xf>
    <xf numFmtId="0" fontId="17" fillId="0" borderId="0" xfId="0" applyFont="1" applyAlignment="1">
      <alignment vertical="center"/>
    </xf>
    <xf numFmtId="49" fontId="20" fillId="5" borderId="0" xfId="0" applyNumberFormat="1" applyFont="1" applyFill="1" applyAlignment="1">
      <alignment horizontal="right" vertical="center"/>
    </xf>
    <xf numFmtId="49" fontId="20" fillId="5" borderId="0" xfId="0" applyNumberFormat="1" applyFont="1" applyFill="1" applyAlignment="1">
      <alignment horizontal="center" vertical="center"/>
    </xf>
    <xf numFmtId="49" fontId="20" fillId="5" borderId="0" xfId="0" applyNumberFormat="1" applyFont="1" applyFill="1" applyAlignment="1">
      <alignment horizontal="center" vertical="center" shrinkToFit="1"/>
    </xf>
    <xf numFmtId="49" fontId="20" fillId="5" borderId="0" xfId="0" applyNumberFormat="1" applyFont="1" applyFill="1" applyAlignment="1">
      <alignment horizontal="left" vertical="center"/>
    </xf>
    <xf numFmtId="49" fontId="21" fillId="5" borderId="0" xfId="0" applyNumberFormat="1" applyFont="1" applyFill="1" applyAlignment="1">
      <alignment horizontal="center" vertical="center"/>
    </xf>
    <xf numFmtId="49" fontId="21" fillId="5" borderId="0" xfId="0" applyNumberFormat="1" applyFont="1" applyFill="1" applyAlignment="1">
      <alignment vertical="center"/>
    </xf>
    <xf numFmtId="49" fontId="22" fillId="5" borderId="0" xfId="0" applyNumberFormat="1" applyFont="1" applyFill="1" applyAlignment="1">
      <alignment horizontal="right" vertical="center"/>
    </xf>
    <xf numFmtId="0" fontId="22" fillId="5" borderId="0" xfId="0" applyFont="1" applyFill="1" applyAlignment="1">
      <alignment horizontal="center" vertical="center"/>
    </xf>
    <xf numFmtId="0" fontId="22" fillId="5" borderId="0" xfId="0" applyFont="1" applyFill="1" applyAlignment="1">
      <alignment horizontal="right" vertical="center"/>
    </xf>
    <xf numFmtId="0" fontId="22" fillId="5" borderId="0" xfId="0" applyFont="1" applyFill="1" applyAlignment="1">
      <alignment horizontal="left" vertical="center"/>
    </xf>
    <xf numFmtId="0" fontId="22" fillId="5" borderId="0" xfId="0" applyFont="1" applyFill="1" applyAlignment="1">
      <alignment vertical="center"/>
    </xf>
    <xf numFmtId="0" fontId="23" fillId="5" borderId="0" xfId="0" applyFont="1" applyFill="1" applyAlignment="1">
      <alignment horizontal="center" vertical="center"/>
    </xf>
    <xf numFmtId="49" fontId="23" fillId="5" borderId="0" xfId="0" applyNumberFormat="1" applyFont="1" applyFill="1" applyAlignment="1">
      <alignment vertical="center"/>
    </xf>
    <xf numFmtId="0" fontId="22" fillId="0" borderId="0" xfId="0" applyFont="1" applyAlignment="1">
      <alignment vertical="center"/>
    </xf>
    <xf numFmtId="0" fontId="22" fillId="4" borderId="0" xfId="0" applyFont="1" applyFill="1"/>
    <xf numFmtId="0" fontId="22" fillId="4" borderId="0" xfId="0" applyFont="1" applyFill="1" applyAlignment="1">
      <alignment horizontal="center"/>
    </xf>
    <xf numFmtId="0" fontId="22" fillId="0" borderId="0" xfId="0" applyFont="1"/>
    <xf numFmtId="49" fontId="24" fillId="5" borderId="0" xfId="0" applyNumberFormat="1" applyFont="1" applyFill="1" applyAlignment="1">
      <alignment horizontal="center" vertical="center"/>
    </xf>
    <xf numFmtId="0" fontId="25" fillId="0" borderId="2" xfId="0" applyFont="1" applyBorder="1" applyAlignment="1">
      <alignment horizontal="center" vertical="center"/>
    </xf>
    <xf numFmtId="0" fontId="25" fillId="0" borderId="2" xfId="0" applyFont="1" applyBorder="1" applyAlignment="1">
      <alignment horizontal="center" vertical="center" shrinkToFit="1"/>
    </xf>
    <xf numFmtId="0" fontId="26" fillId="6" borderId="2" xfId="0" applyFont="1" applyFill="1" applyBorder="1" applyAlignment="1">
      <alignment horizontal="center" vertical="center"/>
    </xf>
    <xf numFmtId="0" fontId="24" fillId="0" borderId="2" xfId="0" applyFont="1" applyBorder="1" applyAlignment="1">
      <alignment vertical="center"/>
    </xf>
    <xf numFmtId="0" fontId="27" fillId="0" borderId="2" xfId="0" applyFont="1" applyBorder="1" applyAlignment="1">
      <alignment horizontal="center" vertical="center"/>
    </xf>
    <xf numFmtId="0" fontId="27" fillId="0" borderId="0" xfId="0" applyFont="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49" fontId="28" fillId="2" borderId="0" xfId="0" applyNumberFormat="1" applyFont="1" applyFill="1" applyAlignment="1">
      <alignment vertical="center"/>
    </xf>
    <xf numFmtId="49" fontId="29" fillId="2" borderId="0" xfId="0" applyNumberFormat="1" applyFont="1" applyFill="1" applyAlignment="1">
      <alignment vertical="center"/>
    </xf>
    <xf numFmtId="0" fontId="11" fillId="2" borderId="0" xfId="0" applyFont="1" applyFill="1" applyAlignment="1">
      <alignment vertical="center"/>
    </xf>
    <xf numFmtId="0" fontId="11" fillId="0" borderId="0" xfId="0" applyFont="1" applyAlignment="1">
      <alignment vertical="center"/>
    </xf>
    <xf numFmtId="0" fontId="11" fillId="0" borderId="3" xfId="0" applyFont="1" applyBorder="1" applyAlignment="1">
      <alignment vertical="center"/>
    </xf>
    <xf numFmtId="49" fontId="28" fillId="5" borderId="0" xfId="0" applyNumberFormat="1" applyFont="1" applyFill="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vertical="center" shrinkToFit="1"/>
    </xf>
    <xf numFmtId="0" fontId="28" fillId="0" borderId="0" xfId="0" applyFont="1" applyAlignment="1">
      <alignment horizontal="center" vertical="center"/>
    </xf>
    <xf numFmtId="0" fontId="30" fillId="0" borderId="0" xfId="0" applyFont="1" applyAlignment="1">
      <alignment vertical="center"/>
    </xf>
    <xf numFmtId="0" fontId="31" fillId="0" borderId="0" xfId="0" applyFont="1" applyAlignment="1">
      <alignment vertical="center"/>
    </xf>
    <xf numFmtId="0" fontId="21" fillId="0" borderId="0" xfId="0" applyFont="1" applyAlignment="1">
      <alignment horizontal="right" vertical="center"/>
    </xf>
    <xf numFmtId="0" fontId="32" fillId="7" borderId="4" xfId="0" applyFont="1" applyFill="1" applyBorder="1" applyAlignment="1">
      <alignment horizontal="right" vertical="center"/>
    </xf>
    <xf numFmtId="0" fontId="27" fillId="0" borderId="2" xfId="0" applyFont="1" applyBorder="1" applyAlignment="1">
      <alignment vertical="center"/>
    </xf>
    <xf numFmtId="0" fontId="11" fillId="0" borderId="5" xfId="0" applyFont="1" applyBorder="1" applyAlignment="1">
      <alignment vertical="center"/>
    </xf>
    <xf numFmtId="0" fontId="25" fillId="0" borderId="2" xfId="0" applyFont="1" applyBorder="1" applyAlignment="1">
      <alignment vertical="center"/>
    </xf>
    <xf numFmtId="0" fontId="27" fillId="0" borderId="6" xfId="0" applyFont="1" applyBorder="1" applyAlignment="1">
      <alignment horizontal="center" vertical="center"/>
    </xf>
    <xf numFmtId="0" fontId="27" fillId="0" borderId="7" xfId="0" applyFont="1" applyBorder="1" applyAlignment="1">
      <alignment horizontal="left" vertical="center"/>
    </xf>
    <xf numFmtId="0" fontId="26" fillId="0" borderId="0" xfId="0" applyFont="1" applyAlignment="1">
      <alignment horizontal="center" vertical="center"/>
    </xf>
    <xf numFmtId="0" fontId="27" fillId="0" borderId="0" xfId="0" applyFont="1" applyAlignment="1">
      <alignment horizontal="center" vertical="center"/>
    </xf>
    <xf numFmtId="0" fontId="32" fillId="7" borderId="7" xfId="0" applyFont="1" applyFill="1" applyBorder="1" applyAlignment="1">
      <alignment horizontal="right" vertical="center"/>
    </xf>
    <xf numFmtId="49" fontId="27" fillId="0" borderId="2" xfId="0" applyNumberFormat="1" applyFont="1" applyBorder="1" applyAlignment="1">
      <alignment vertical="center"/>
    </xf>
    <xf numFmtId="49" fontId="27" fillId="0" borderId="0" xfId="0" applyNumberFormat="1" applyFont="1" applyAlignment="1">
      <alignment vertical="center"/>
    </xf>
    <xf numFmtId="0" fontId="27" fillId="0" borderId="7" xfId="0" applyFont="1" applyBorder="1" applyAlignment="1">
      <alignment vertical="center"/>
    </xf>
    <xf numFmtId="49" fontId="27" fillId="0" borderId="7" xfId="0" applyNumberFormat="1" applyFont="1" applyBorder="1" applyAlignment="1">
      <alignment vertical="center"/>
    </xf>
    <xf numFmtId="0" fontId="33" fillId="0" borderId="0" xfId="0" applyFont="1" applyAlignment="1">
      <alignment horizontal="right" vertical="center"/>
    </xf>
    <xf numFmtId="0" fontId="27" fillId="0" borderId="6" xfId="0" applyFont="1" applyBorder="1" applyAlignment="1">
      <alignment vertical="center"/>
    </xf>
    <xf numFmtId="0" fontId="34" fillId="0" borderId="6" xfId="0" applyFont="1" applyBorder="1" applyAlignment="1">
      <alignment horizontal="center" vertical="center"/>
    </xf>
    <xf numFmtId="0" fontId="34" fillId="0" borderId="2" xfId="0" applyFont="1" applyBorder="1" applyAlignment="1">
      <alignment horizontal="center" vertical="center"/>
    </xf>
    <xf numFmtId="0" fontId="29" fillId="2" borderId="7" xfId="0" applyFont="1" applyFill="1" applyBorder="1" applyAlignment="1">
      <alignment vertical="center"/>
    </xf>
    <xf numFmtId="0" fontId="11" fillId="0" borderId="8" xfId="0" applyFont="1" applyBorder="1" applyAlignment="1">
      <alignment vertical="center"/>
    </xf>
    <xf numFmtId="49" fontId="27" fillId="0" borderId="6" xfId="0" applyNumberFormat="1" applyFont="1" applyBorder="1" applyAlignment="1">
      <alignment vertical="center"/>
    </xf>
    <xf numFmtId="0" fontId="35" fillId="0" borderId="0" xfId="0" applyFont="1" applyAlignment="1">
      <alignment vertical="center"/>
    </xf>
    <xf numFmtId="0" fontId="36" fillId="0" borderId="0" xfId="0" applyFont="1" applyAlignment="1">
      <alignment vertical="center"/>
    </xf>
    <xf numFmtId="0" fontId="29" fillId="2" borderId="2" xfId="0" applyFont="1" applyFill="1" applyBorder="1" applyAlignment="1">
      <alignment vertical="center"/>
    </xf>
    <xf numFmtId="49" fontId="37" fillId="5" borderId="0" xfId="0" applyNumberFormat="1" applyFont="1" applyFill="1" applyAlignment="1">
      <alignment horizontal="center" vertical="center"/>
    </xf>
    <xf numFmtId="0" fontId="29" fillId="2" borderId="6" xfId="0" applyFont="1" applyFill="1" applyBorder="1" applyAlignment="1">
      <alignment vertical="center"/>
    </xf>
    <xf numFmtId="0" fontId="38" fillId="2" borderId="0" xfId="0" applyFont="1" applyFill="1" applyAlignment="1">
      <alignment horizontal="right" vertical="center"/>
    </xf>
    <xf numFmtId="0" fontId="39" fillId="0" borderId="0" xfId="0" applyFont="1" applyAlignment="1">
      <alignment vertical="center"/>
    </xf>
    <xf numFmtId="0" fontId="27" fillId="0" borderId="6" xfId="0" applyFont="1" applyBorder="1" applyAlignment="1">
      <alignment horizontal="right" vertical="center"/>
    </xf>
    <xf numFmtId="0" fontId="32" fillId="7" borderId="0" xfId="0" applyFont="1" applyFill="1" applyAlignment="1">
      <alignment horizontal="right" vertical="center"/>
    </xf>
    <xf numFmtId="49" fontId="11" fillId="2" borderId="0" xfId="0" applyNumberFormat="1" applyFont="1" applyFill="1" applyAlignment="1">
      <alignment vertical="center"/>
    </xf>
    <xf numFmtId="49" fontId="40" fillId="2" borderId="0" xfId="0" applyNumberFormat="1" applyFont="1" applyFill="1" applyAlignment="1">
      <alignment horizontal="center" vertical="center"/>
    </xf>
    <xf numFmtId="49" fontId="41" fillId="0" borderId="0" xfId="0" applyNumberFormat="1" applyFont="1" applyAlignment="1">
      <alignment vertical="center"/>
    </xf>
    <xf numFmtId="49" fontId="42" fillId="0" borderId="0" xfId="0" applyNumberFormat="1" applyFont="1" applyAlignment="1">
      <alignment horizontal="center" vertical="center"/>
    </xf>
    <xf numFmtId="49" fontId="41" fillId="2" borderId="0" xfId="0" applyNumberFormat="1" applyFont="1" applyFill="1" applyAlignment="1">
      <alignment vertical="center"/>
    </xf>
    <xf numFmtId="49" fontId="42" fillId="2" borderId="0" xfId="0" applyNumberFormat="1" applyFont="1" applyFill="1" applyAlignment="1">
      <alignment vertical="center"/>
    </xf>
    <xf numFmtId="0" fontId="0" fillId="2" borderId="0" xfId="0" applyFill="1" applyAlignment="1">
      <alignment vertical="center"/>
    </xf>
    <xf numFmtId="0" fontId="0" fillId="0" borderId="0" xfId="0" applyAlignment="1">
      <alignment vertical="center"/>
    </xf>
    <xf numFmtId="0" fontId="43" fillId="5" borderId="9" xfId="0" applyFont="1" applyFill="1" applyBorder="1" applyAlignment="1">
      <alignment vertical="center"/>
    </xf>
    <xf numFmtId="0" fontId="43" fillId="5" borderId="10" xfId="0" applyFont="1" applyFill="1" applyBorder="1" applyAlignment="1">
      <alignment vertical="center"/>
    </xf>
    <xf numFmtId="0" fontId="43" fillId="5" borderId="11" xfId="0" applyFont="1" applyFill="1" applyBorder="1" applyAlignment="1">
      <alignment vertical="center"/>
    </xf>
    <xf numFmtId="49" fontId="44" fillId="5" borderId="10" xfId="0" applyNumberFormat="1" applyFont="1" applyFill="1" applyBorder="1" applyAlignment="1">
      <alignment horizontal="center" vertical="center"/>
    </xf>
    <xf numFmtId="49" fontId="44" fillId="5" borderId="10" xfId="0" applyNumberFormat="1" applyFont="1" applyFill="1" applyBorder="1" applyAlignment="1">
      <alignment vertical="center"/>
    </xf>
    <xf numFmtId="49" fontId="44" fillId="5" borderId="10" xfId="0" applyNumberFormat="1" applyFont="1" applyFill="1" applyBorder="1" applyAlignment="1">
      <alignment horizontal="centerContinuous" vertical="center"/>
    </xf>
    <xf numFmtId="49" fontId="44" fillId="5" borderId="11" xfId="0" applyNumberFormat="1" applyFont="1" applyFill="1" applyBorder="1" applyAlignment="1">
      <alignment horizontal="centerContinuous" vertical="center"/>
    </xf>
    <xf numFmtId="49" fontId="45" fillId="5" borderId="10" xfId="0" applyNumberFormat="1" applyFont="1" applyFill="1" applyBorder="1" applyAlignment="1">
      <alignment vertical="center"/>
    </xf>
    <xf numFmtId="49" fontId="45" fillId="5" borderId="11" xfId="0" applyNumberFormat="1" applyFont="1" applyFill="1" applyBorder="1" applyAlignment="1">
      <alignment vertical="center"/>
    </xf>
    <xf numFmtId="49" fontId="43" fillId="5" borderId="10" xfId="0" applyNumberFormat="1" applyFont="1" applyFill="1" applyBorder="1" applyAlignment="1">
      <alignment horizontal="left" vertical="center"/>
    </xf>
    <xf numFmtId="49" fontId="43" fillId="0" borderId="10" xfId="0" applyNumberFormat="1" applyFont="1" applyBorder="1" applyAlignment="1">
      <alignment horizontal="left" vertical="center"/>
    </xf>
    <xf numFmtId="49" fontId="45" fillId="2" borderId="11" xfId="0" applyNumberFormat="1" applyFont="1" applyFill="1" applyBorder="1" applyAlignment="1">
      <alignment vertical="center"/>
    </xf>
    <xf numFmtId="0" fontId="20" fillId="0" borderId="0" xfId="0" applyFont="1" applyAlignment="1">
      <alignment vertical="center"/>
    </xf>
    <xf numFmtId="49" fontId="20" fillId="0" borderId="12" xfId="0" applyNumberFormat="1" applyFont="1" applyBorder="1" applyAlignment="1">
      <alignment vertical="center"/>
    </xf>
    <xf numFmtId="49" fontId="20" fillId="0" borderId="13" xfId="0" applyNumberFormat="1" applyFont="1" applyBorder="1" applyAlignment="1">
      <alignment vertical="center"/>
    </xf>
    <xf numFmtId="49" fontId="20" fillId="0" borderId="13" xfId="0" applyNumberFormat="1" applyFont="1" applyBorder="1" applyAlignment="1">
      <alignment horizontal="right" vertical="center"/>
    </xf>
    <xf numFmtId="49" fontId="20" fillId="0" borderId="4" xfId="0" applyNumberFormat="1" applyFont="1" applyBorder="1" applyAlignment="1">
      <alignment horizontal="right" vertical="center"/>
    </xf>
    <xf numFmtId="49" fontId="20" fillId="0" borderId="0" xfId="0" applyNumberFormat="1" applyFont="1" applyAlignment="1">
      <alignment horizontal="center" vertical="center"/>
    </xf>
    <xf numFmtId="0" fontId="20" fillId="2" borderId="0" xfId="0" applyFont="1" applyFill="1" applyAlignment="1">
      <alignment vertical="center"/>
    </xf>
    <xf numFmtId="49" fontId="20" fillId="2" borderId="0" xfId="0" applyNumberFormat="1" applyFont="1" applyFill="1" applyAlignment="1">
      <alignment horizontal="center" vertical="center"/>
    </xf>
    <xf numFmtId="49" fontId="20" fillId="2" borderId="7" xfId="0" applyNumberFormat="1" applyFont="1" applyFill="1" applyBorder="1" applyAlignment="1">
      <alignment vertical="center"/>
    </xf>
    <xf numFmtId="49" fontId="46" fillId="0" borderId="0" xfId="0" applyNumberFormat="1" applyFont="1" applyAlignment="1">
      <alignment horizontal="center" vertical="center"/>
    </xf>
    <xf numFmtId="49" fontId="20" fillId="0" borderId="0" xfId="0" applyNumberFormat="1" applyFont="1" applyAlignment="1">
      <alignment vertical="center"/>
    </xf>
    <xf numFmtId="49" fontId="21" fillId="0" borderId="0" xfId="0" applyNumberFormat="1" applyFont="1" applyAlignment="1">
      <alignment vertical="center"/>
    </xf>
    <xf numFmtId="49" fontId="21" fillId="0" borderId="7" xfId="0" applyNumberFormat="1" applyFont="1" applyBorder="1" applyAlignment="1">
      <alignment vertical="center"/>
    </xf>
    <xf numFmtId="49" fontId="43" fillId="5" borderId="12" xfId="0" applyNumberFormat="1" applyFont="1" applyFill="1" applyBorder="1" applyAlignment="1">
      <alignment vertical="center"/>
    </xf>
    <xf numFmtId="49" fontId="43" fillId="5" borderId="13" xfId="0" applyNumberFormat="1" applyFont="1" applyFill="1" applyBorder="1" applyAlignment="1">
      <alignment vertical="center"/>
    </xf>
    <xf numFmtId="49" fontId="21" fillId="5" borderId="7" xfId="0" applyNumberFormat="1" applyFont="1" applyFill="1" applyBorder="1" applyAlignment="1">
      <alignment vertical="center"/>
    </xf>
    <xf numFmtId="49" fontId="20" fillId="0" borderId="14" xfId="0" applyNumberFormat="1" applyFont="1" applyBorder="1" applyAlignment="1">
      <alignment vertical="center"/>
    </xf>
    <xf numFmtId="49" fontId="20" fillId="0" borderId="2" xfId="0" applyNumberFormat="1" applyFont="1" applyBorder="1" applyAlignment="1">
      <alignment vertical="center"/>
    </xf>
    <xf numFmtId="49" fontId="20" fillId="0" borderId="2" xfId="0" applyNumberFormat="1" applyFont="1" applyBorder="1" applyAlignment="1">
      <alignment horizontal="right" vertical="center"/>
    </xf>
    <xf numFmtId="49" fontId="20" fillId="0" borderId="6" xfId="0" applyNumberFormat="1" applyFont="1" applyBorder="1" applyAlignment="1">
      <alignment horizontal="right" vertical="center"/>
    </xf>
    <xf numFmtId="0" fontId="20" fillId="0" borderId="2" xfId="0" applyFont="1" applyBorder="1" applyAlignment="1">
      <alignment vertical="center"/>
    </xf>
    <xf numFmtId="49" fontId="21" fillId="0" borderId="2" xfId="0" applyNumberFormat="1" applyFont="1" applyBorder="1" applyAlignment="1">
      <alignment vertical="center"/>
    </xf>
    <xf numFmtId="49" fontId="21" fillId="0" borderId="6" xfId="0" applyNumberFormat="1" applyFont="1" applyBorder="1" applyAlignment="1">
      <alignment vertical="center"/>
    </xf>
    <xf numFmtId="49" fontId="20" fillId="5" borderId="12" xfId="0" applyNumberFormat="1" applyFont="1" applyFill="1" applyBorder="1" applyAlignment="1">
      <alignment vertical="center"/>
    </xf>
    <xf numFmtId="49" fontId="20" fillId="5" borderId="13" xfId="0" applyNumberFormat="1" applyFont="1" applyFill="1" applyBorder="1" applyAlignment="1">
      <alignment vertical="center"/>
    </xf>
    <xf numFmtId="49" fontId="20" fillId="5" borderId="13" xfId="0" applyNumberFormat="1" applyFont="1" applyFill="1" applyBorder="1" applyAlignment="1">
      <alignment horizontal="right" vertical="center"/>
    </xf>
    <xf numFmtId="49" fontId="20" fillId="5" borderId="4" xfId="0" applyNumberFormat="1" applyFont="1" applyFill="1" applyBorder="1" applyAlignment="1">
      <alignment horizontal="right" vertical="center"/>
    </xf>
    <xf numFmtId="0" fontId="20" fillId="5" borderId="15" xfId="0" applyFont="1" applyFill="1" applyBorder="1" applyAlignment="1">
      <alignment vertical="center"/>
    </xf>
    <xf numFmtId="49" fontId="20" fillId="5" borderId="7" xfId="0" applyNumberFormat="1" applyFont="1" applyFill="1" applyBorder="1" applyAlignment="1">
      <alignment horizontal="right" vertical="center"/>
    </xf>
    <xf numFmtId="0" fontId="43" fillId="5" borderId="15" xfId="0" applyFont="1" applyFill="1" applyBorder="1" applyAlignment="1">
      <alignment vertical="center"/>
    </xf>
    <xf numFmtId="0" fontId="43" fillId="5" borderId="0" xfId="0" applyFont="1" applyFill="1" applyAlignment="1">
      <alignment vertical="center"/>
    </xf>
    <xf numFmtId="0" fontId="43" fillId="5" borderId="7" xfId="0" applyFont="1" applyFill="1" applyBorder="1" applyAlignment="1">
      <alignment vertical="center"/>
    </xf>
    <xf numFmtId="49" fontId="20" fillId="5" borderId="15" xfId="0" applyNumberFormat="1" applyFont="1" applyFill="1" applyBorder="1" applyAlignment="1">
      <alignment vertical="center"/>
    </xf>
    <xf numFmtId="49" fontId="20" fillId="5" borderId="0" xfId="0" applyNumberFormat="1" applyFont="1" applyFill="1" applyAlignment="1">
      <alignment vertical="center"/>
    </xf>
    <xf numFmtId="0" fontId="20" fillId="5" borderId="0" xfId="0" applyFont="1" applyFill="1" applyAlignment="1">
      <alignment horizontal="right" vertical="center"/>
    </xf>
    <xf numFmtId="0" fontId="20" fillId="5" borderId="7" xfId="0" applyFont="1" applyFill="1" applyBorder="1" applyAlignment="1">
      <alignment horizontal="right" vertical="center"/>
    </xf>
    <xf numFmtId="49" fontId="20" fillId="5" borderId="14" xfId="0" applyNumberFormat="1" applyFont="1" applyFill="1" applyBorder="1" applyAlignment="1">
      <alignment vertical="center"/>
    </xf>
    <xf numFmtId="49" fontId="20" fillId="5" borderId="2" xfId="0" applyNumberFormat="1" applyFont="1" applyFill="1" applyBorder="1" applyAlignment="1">
      <alignment vertical="center"/>
    </xf>
    <xf numFmtId="0" fontId="20" fillId="5" borderId="2" xfId="0" applyFont="1" applyFill="1" applyBorder="1" applyAlignment="1">
      <alignment horizontal="right" vertical="center"/>
    </xf>
    <xf numFmtId="0" fontId="20" fillId="5" borderId="6" xfId="0" applyFont="1" applyFill="1" applyBorder="1" applyAlignment="1">
      <alignment horizontal="right" vertical="center"/>
    </xf>
    <xf numFmtId="49" fontId="20" fillId="0" borderId="2" xfId="0" applyNumberFormat="1" applyFont="1" applyBorder="1" applyAlignment="1">
      <alignment horizontal="center" vertical="center"/>
    </xf>
    <xf numFmtId="0" fontId="20" fillId="2" borderId="2" xfId="0" applyFont="1" applyFill="1" applyBorder="1" applyAlignment="1">
      <alignment vertical="center"/>
    </xf>
    <xf numFmtId="49" fontId="20" fillId="2" borderId="2" xfId="0" applyNumberFormat="1" applyFont="1" applyFill="1" applyBorder="1" applyAlignment="1">
      <alignment horizontal="center" vertical="center"/>
    </xf>
    <xf numFmtId="49" fontId="20" fillId="2" borderId="6" xfId="0" applyNumberFormat="1" applyFont="1" applyFill="1" applyBorder="1" applyAlignment="1">
      <alignment vertical="center"/>
    </xf>
    <xf numFmtId="49" fontId="46" fillId="0" borderId="2" xfId="0" applyNumberFormat="1" applyFont="1" applyBorder="1" applyAlignment="1">
      <alignment horizontal="center" vertical="center"/>
    </xf>
    <xf numFmtId="0" fontId="32" fillId="7" borderId="6" xfId="0" applyFont="1" applyFill="1" applyBorder="1" applyAlignment="1">
      <alignment horizontal="right" vertical="center"/>
    </xf>
    <xf numFmtId="0" fontId="21" fillId="0" borderId="0" xfId="0" applyFont="1"/>
    <xf numFmtId="0" fontId="12" fillId="0" borderId="0" xfId="0" applyFont="1"/>
    <xf numFmtId="0" fontId="10" fillId="0" borderId="0" xfId="0" applyFont="1" applyAlignment="1">
      <alignment horizontal="left"/>
    </xf>
    <xf numFmtId="0" fontId="48" fillId="0" borderId="0" xfId="2"/>
    <xf numFmtId="49" fontId="53" fillId="0" borderId="0" xfId="2" applyNumberFormat="1" applyFont="1" applyAlignment="1">
      <alignment textRotation="90" wrapText="1"/>
    </xf>
    <xf numFmtId="49" fontId="53" fillId="0" borderId="0" xfId="2" applyNumberFormat="1" applyFont="1" applyAlignment="1">
      <alignment horizontal="right" textRotation="90" wrapText="1"/>
    </xf>
    <xf numFmtId="49" fontId="48" fillId="0" borderId="0" xfId="2" applyNumberFormat="1" applyAlignment="1">
      <alignment horizontal="center" vertical="center"/>
    </xf>
    <xf numFmtId="49" fontId="48" fillId="0" borderId="0" xfId="2" applyNumberFormat="1" applyAlignment="1">
      <alignment horizontal="center"/>
    </xf>
    <xf numFmtId="49" fontId="48" fillId="0" borderId="16" xfId="2" applyNumberFormat="1" applyBorder="1"/>
    <xf numFmtId="49" fontId="54" fillId="0" borderId="16" xfId="2" applyNumberFormat="1" applyFont="1" applyBorder="1"/>
    <xf numFmtId="49" fontId="48" fillId="0" borderId="16" xfId="2" applyNumberFormat="1" applyBorder="1" applyAlignment="1">
      <alignment horizontal="center"/>
    </xf>
    <xf numFmtId="0" fontId="48" fillId="9" borderId="16" xfId="2" applyFill="1" applyBorder="1" applyAlignment="1">
      <alignment horizontal="left" vertical="center"/>
    </xf>
    <xf numFmtId="49" fontId="48" fillId="0" borderId="16" xfId="2" applyNumberFormat="1" applyBorder="1" applyAlignment="1">
      <alignment horizontal="center" vertical="center"/>
    </xf>
    <xf numFmtId="0" fontId="55" fillId="9" borderId="16" xfId="2" applyFont="1" applyFill="1" applyBorder="1" applyAlignment="1">
      <alignment horizontal="left" vertical="center"/>
    </xf>
    <xf numFmtId="49" fontId="48" fillId="0" borderId="0" xfId="2" applyNumberFormat="1"/>
    <xf numFmtId="49" fontId="54" fillId="0" borderId="0" xfId="2" applyNumberFormat="1" applyFont="1"/>
    <xf numFmtId="0" fontId="48" fillId="0" borderId="0" xfId="2" applyAlignment="1">
      <alignment horizontal="center" vertical="center"/>
    </xf>
    <xf numFmtId="0" fontId="55" fillId="0" borderId="16" xfId="2" applyFont="1" applyBorder="1" applyAlignment="1">
      <alignment horizontal="left" vertical="center"/>
    </xf>
    <xf numFmtId="0" fontId="48" fillId="0" borderId="16" xfId="2" applyBorder="1" applyAlignment="1">
      <alignment horizontal="left" vertical="center"/>
    </xf>
    <xf numFmtId="0" fontId="55" fillId="0" borderId="0" xfId="2" applyFont="1" applyAlignment="1">
      <alignment horizontal="center" vertical="center"/>
    </xf>
    <xf numFmtId="0" fontId="48" fillId="0" borderId="16" xfId="2" applyBorder="1" applyAlignment="1">
      <alignment horizontal="center" vertical="center"/>
    </xf>
    <xf numFmtId="0" fontId="59" fillId="9" borderId="16" xfId="2" applyFont="1" applyFill="1" applyBorder="1" applyAlignment="1">
      <alignment horizontal="left" vertical="center"/>
    </xf>
    <xf numFmtId="0" fontId="60" fillId="9" borderId="16" xfId="2" applyFont="1" applyFill="1" applyBorder="1" applyAlignment="1">
      <alignment horizontal="left" vertical="center"/>
    </xf>
    <xf numFmtId="49" fontId="2" fillId="0" borderId="0" xfId="3" applyNumberFormat="1" applyFont="1" applyAlignment="1">
      <alignment vertical="top"/>
    </xf>
    <xf numFmtId="0" fontId="2" fillId="0" borderId="0" xfId="3" applyFont="1" applyAlignment="1">
      <alignment vertical="top"/>
    </xf>
    <xf numFmtId="0" fontId="3" fillId="0" borderId="0" xfId="3" applyFont="1" applyAlignment="1">
      <alignment vertical="top"/>
    </xf>
    <xf numFmtId="49" fontId="4" fillId="0" borderId="0" xfId="3" applyNumberFormat="1" applyFont="1" applyAlignment="1">
      <alignment horizontal="center"/>
    </xf>
    <xf numFmtId="0" fontId="5" fillId="0" borderId="0" xfId="3" applyFont="1" applyAlignment="1">
      <alignment vertical="top"/>
    </xf>
    <xf numFmtId="0" fontId="6" fillId="0" borderId="0" xfId="3" applyFont="1" applyAlignment="1">
      <alignment horizontal="left"/>
    </xf>
    <xf numFmtId="0" fontId="7" fillId="0" borderId="0" xfId="3" applyFont="1" applyAlignment="1">
      <alignment horizontal="left"/>
    </xf>
    <xf numFmtId="0" fontId="62" fillId="0" borderId="0" xfId="3" applyFont="1"/>
    <xf numFmtId="49" fontId="10" fillId="0" borderId="0" xfId="3" applyNumberFormat="1" applyFont="1" applyAlignment="1">
      <alignment horizontal="left"/>
    </xf>
    <xf numFmtId="49" fontId="9" fillId="0" borderId="0" xfId="3" applyNumberFormat="1" applyFont="1"/>
    <xf numFmtId="0" fontId="11" fillId="0" borderId="0" xfId="3" applyFont="1"/>
    <xf numFmtId="0" fontId="12" fillId="0" borderId="0" xfId="3" applyFont="1"/>
    <xf numFmtId="0" fontId="13" fillId="5" borderId="0" xfId="3" applyFont="1" applyFill="1" applyAlignment="1">
      <alignment vertical="center"/>
    </xf>
    <xf numFmtId="0" fontId="14" fillId="5" borderId="0" xfId="3" applyFont="1" applyFill="1" applyAlignment="1">
      <alignment vertical="center"/>
    </xf>
    <xf numFmtId="49" fontId="13" fillId="5" borderId="0" xfId="3" applyNumberFormat="1" applyFont="1" applyFill="1" applyAlignment="1">
      <alignment vertical="center"/>
    </xf>
    <xf numFmtId="49" fontId="14" fillId="5" borderId="0" xfId="3" applyNumberFormat="1" applyFont="1" applyFill="1" applyAlignment="1">
      <alignment vertical="center"/>
    </xf>
    <xf numFmtId="49" fontId="13" fillId="5" borderId="0" xfId="3" applyNumberFormat="1" applyFont="1" applyFill="1" applyAlignment="1">
      <alignment horizontal="right" vertical="center"/>
    </xf>
    <xf numFmtId="0" fontId="15" fillId="5" borderId="0" xfId="3" applyFont="1" applyFill="1" applyAlignment="1">
      <alignment horizontal="right" vertical="center"/>
    </xf>
    <xf numFmtId="0" fontId="16" fillId="0" borderId="0" xfId="3" applyFont="1" applyAlignment="1">
      <alignment vertical="center"/>
    </xf>
    <xf numFmtId="0" fontId="17" fillId="0" borderId="1" xfId="3" applyFont="1" applyBorder="1" applyAlignment="1">
      <alignment vertical="center"/>
    </xf>
    <xf numFmtId="49" fontId="17" fillId="0" borderId="1" xfId="3" applyNumberFormat="1" applyFont="1" applyBorder="1" applyAlignment="1">
      <alignment vertical="center"/>
    </xf>
    <xf numFmtId="0" fontId="61" fillId="0" borderId="1" xfId="3" applyBorder="1" applyAlignment="1">
      <alignment vertical="center"/>
    </xf>
    <xf numFmtId="0" fontId="18" fillId="0" borderId="1" xfId="3" applyFont="1" applyBorder="1" applyAlignment="1">
      <alignment vertical="center"/>
    </xf>
    <xf numFmtId="49" fontId="18" fillId="0" borderId="1" xfId="3" applyNumberFormat="1" applyFont="1" applyBorder="1" applyAlignment="1">
      <alignment vertical="center"/>
    </xf>
    <xf numFmtId="0" fontId="19" fillId="0" borderId="1" xfId="3" applyFont="1" applyBorder="1" applyAlignment="1">
      <alignment horizontal="right" vertical="center"/>
    </xf>
    <xf numFmtId="49" fontId="19" fillId="0" borderId="1" xfId="3" applyNumberFormat="1" applyFont="1" applyBorder="1" applyAlignment="1">
      <alignment horizontal="right" vertical="center"/>
    </xf>
    <xf numFmtId="0" fontId="17" fillId="0" borderId="0" xfId="3" applyFont="1" applyAlignment="1">
      <alignment vertical="center"/>
    </xf>
    <xf numFmtId="0" fontId="20" fillId="5" borderId="0" xfId="3" applyFont="1" applyFill="1" applyAlignment="1">
      <alignment horizontal="right" vertical="center"/>
    </xf>
    <xf numFmtId="0" fontId="20" fillId="5" borderId="0" xfId="3" applyFont="1" applyFill="1" applyAlignment="1">
      <alignment horizontal="center" vertical="center"/>
    </xf>
    <xf numFmtId="0" fontId="20" fillId="5" borderId="0" xfId="3" applyFont="1" applyFill="1" applyAlignment="1">
      <alignment horizontal="center" vertical="center" shrinkToFit="1"/>
    </xf>
    <xf numFmtId="0" fontId="20" fillId="5" borderId="0" xfId="3" applyFont="1" applyFill="1" applyAlignment="1">
      <alignment horizontal="left" vertical="center"/>
    </xf>
    <xf numFmtId="0" fontId="21" fillId="5" borderId="0" xfId="3" applyFont="1" applyFill="1" applyAlignment="1">
      <alignment horizontal="center" vertical="center"/>
    </xf>
    <xf numFmtId="0" fontId="21" fillId="5" borderId="0" xfId="3" applyFont="1" applyFill="1" applyAlignment="1">
      <alignment vertical="center"/>
    </xf>
    <xf numFmtId="0" fontId="22" fillId="5" borderId="0" xfId="3" applyFont="1" applyFill="1" applyAlignment="1">
      <alignment horizontal="right" vertical="center"/>
    </xf>
    <xf numFmtId="0" fontId="22" fillId="0" borderId="0" xfId="3" applyFont="1" applyAlignment="1">
      <alignment horizontal="center" vertical="center"/>
    </xf>
    <xf numFmtId="0" fontId="22" fillId="0" borderId="0" xfId="3" applyFont="1" applyAlignment="1">
      <alignment horizontal="left" vertical="center"/>
    </xf>
    <xf numFmtId="0" fontId="22" fillId="0" borderId="0" xfId="3" applyFont="1" applyAlignment="1">
      <alignment vertical="center"/>
    </xf>
    <xf numFmtId="0" fontId="23" fillId="0" borderId="0" xfId="3" applyFont="1" applyAlignment="1">
      <alignment horizontal="center" vertical="center"/>
    </xf>
    <xf numFmtId="0" fontId="23" fillId="0" borderId="0" xfId="3" applyFont="1" applyAlignment="1">
      <alignment vertical="center"/>
    </xf>
    <xf numFmtId="0" fontId="24" fillId="5" borderId="0" xfId="3" applyFont="1" applyFill="1" applyAlignment="1">
      <alignment horizontal="center" vertical="center"/>
    </xf>
    <xf numFmtId="0" fontId="25" fillId="0" borderId="2" xfId="3" applyFont="1" applyBorder="1" applyAlignment="1">
      <alignment horizontal="center" vertical="center"/>
    </xf>
    <xf numFmtId="0" fontId="26" fillId="6" borderId="2" xfId="3" applyFont="1" applyFill="1" applyBorder="1" applyAlignment="1">
      <alignment horizontal="center" vertical="center"/>
    </xf>
    <xf numFmtId="0" fontId="24" fillId="0" borderId="2" xfId="3" applyFont="1" applyBorder="1" applyAlignment="1">
      <alignment vertical="center" shrinkToFit="1"/>
    </xf>
    <xf numFmtId="0" fontId="24" fillId="0" borderId="2" xfId="3" applyFont="1" applyBorder="1" applyAlignment="1">
      <alignment vertical="center"/>
    </xf>
    <xf numFmtId="0" fontId="7" fillId="0" borderId="2" xfId="3" applyFont="1" applyBorder="1" applyAlignment="1">
      <alignment vertical="center"/>
    </xf>
    <xf numFmtId="0" fontId="29" fillId="0" borderId="2" xfId="3" applyFont="1" applyBorder="1" applyAlignment="1">
      <alignment horizontal="center" vertical="center"/>
    </xf>
    <xf numFmtId="0" fontId="28" fillId="0" borderId="0" xfId="3" applyFont="1" applyAlignment="1">
      <alignment vertical="center"/>
    </xf>
    <xf numFmtId="0" fontId="29" fillId="0" borderId="0" xfId="3" applyFont="1" applyAlignment="1">
      <alignment vertical="center"/>
    </xf>
    <xf numFmtId="0" fontId="29" fillId="2" borderId="0" xfId="3" applyFont="1" applyFill="1" applyAlignment="1">
      <alignment vertical="center"/>
    </xf>
    <xf numFmtId="0" fontId="11" fillId="2" borderId="0" xfId="3" applyFont="1" applyFill="1" applyAlignment="1">
      <alignment vertical="center"/>
    </xf>
    <xf numFmtId="0" fontId="11" fillId="0" borderId="0" xfId="3" applyFont="1" applyAlignment="1">
      <alignment vertical="center"/>
    </xf>
    <xf numFmtId="0" fontId="11" fillId="0" borderId="3" xfId="3" applyFont="1" applyBorder="1" applyAlignment="1">
      <alignment vertical="center"/>
    </xf>
    <xf numFmtId="0" fontId="28" fillId="5" borderId="0" xfId="3" applyFont="1" applyFill="1" applyAlignment="1">
      <alignment horizontal="center" vertical="center"/>
    </xf>
    <xf numFmtId="0" fontId="25" fillId="0" borderId="0" xfId="3" applyFont="1" applyAlignment="1">
      <alignment horizontal="center" vertical="center"/>
    </xf>
    <xf numFmtId="0" fontId="39" fillId="0" borderId="6" xfId="3" applyFont="1" applyBorder="1" applyAlignment="1">
      <alignment horizontal="right" vertical="center"/>
    </xf>
    <xf numFmtId="0" fontId="24" fillId="0" borderId="0" xfId="3" applyFont="1" applyAlignment="1">
      <alignment vertical="center"/>
    </xf>
    <xf numFmtId="0" fontId="11" fillId="0" borderId="5" xfId="3" applyFont="1" applyBorder="1" applyAlignment="1">
      <alignment vertical="center"/>
    </xf>
    <xf numFmtId="0" fontId="28" fillId="0" borderId="0" xfId="3" applyFont="1" applyAlignment="1">
      <alignment horizontal="center" vertical="center"/>
    </xf>
    <xf numFmtId="0" fontId="28" fillId="0" borderId="0" xfId="3" applyFont="1" applyAlignment="1">
      <alignment horizontal="center" vertical="center" shrinkToFit="1"/>
    </xf>
    <xf numFmtId="0" fontId="25" fillId="0" borderId="0" xfId="3" applyFont="1" applyAlignment="1">
      <alignment vertical="center"/>
    </xf>
    <xf numFmtId="0" fontId="61" fillId="0" borderId="0" xfId="3" applyAlignment="1">
      <alignment vertical="center"/>
    </xf>
    <xf numFmtId="0" fontId="63" fillId="0" borderId="7" xfId="3" applyFont="1" applyBorder="1" applyAlignment="1">
      <alignment horizontal="center" vertical="center"/>
    </xf>
    <xf numFmtId="0" fontId="27" fillId="0" borderId="0" xfId="3" applyFont="1" applyAlignment="1">
      <alignment horizontal="left" vertical="center"/>
    </xf>
    <xf numFmtId="0" fontId="29" fillId="0" borderId="0" xfId="3" applyFont="1" applyAlignment="1">
      <alignment horizontal="left" vertical="center"/>
    </xf>
    <xf numFmtId="0" fontId="25" fillId="0" borderId="0" xfId="3" applyFont="1" applyAlignment="1">
      <alignment horizontal="center" vertical="center" shrinkToFit="1"/>
    </xf>
    <xf numFmtId="0" fontId="1" fillId="0" borderId="0" xfId="3" applyFont="1" applyAlignment="1">
      <alignment vertical="center"/>
    </xf>
    <xf numFmtId="0" fontId="33" fillId="0" borderId="0" xfId="3" applyFont="1" applyAlignment="1">
      <alignment horizontal="right" vertical="center"/>
    </xf>
    <xf numFmtId="0" fontId="32" fillId="7" borderId="7" xfId="3" applyFont="1" applyFill="1" applyBorder="1" applyAlignment="1">
      <alignment horizontal="right" vertical="center"/>
    </xf>
    <xf numFmtId="0" fontId="27" fillId="0" borderId="2" xfId="3" applyFont="1" applyBorder="1" applyAlignment="1">
      <alignment horizontal="left" vertical="center"/>
    </xf>
    <xf numFmtId="0" fontId="39" fillId="0" borderId="2" xfId="3" applyFont="1" applyBorder="1" applyAlignment="1">
      <alignment horizontal="right" vertical="center"/>
    </xf>
    <xf numFmtId="0" fontId="25" fillId="0" borderId="2" xfId="3" applyFont="1" applyBorder="1" applyAlignment="1">
      <alignment vertical="center" shrinkToFit="1"/>
    </xf>
    <xf numFmtId="0" fontId="25" fillId="0" borderId="2" xfId="3" applyFont="1" applyBorder="1" applyAlignment="1">
      <alignment vertical="center"/>
    </xf>
    <xf numFmtId="0" fontId="1" fillId="0" borderId="2" xfId="3" applyFont="1" applyBorder="1" applyAlignment="1">
      <alignment vertical="center"/>
    </xf>
    <xf numFmtId="0" fontId="29" fillId="0" borderId="6" xfId="3" applyFont="1" applyBorder="1" applyAlignment="1">
      <alignment horizontal="center" vertical="center"/>
    </xf>
    <xf numFmtId="0" fontId="29" fillId="0" borderId="7" xfId="3" applyFont="1" applyBorder="1" applyAlignment="1">
      <alignment vertical="center"/>
    </xf>
    <xf numFmtId="0" fontId="28" fillId="0" borderId="0" xfId="3" applyFont="1" applyAlignment="1">
      <alignment horizontal="left" vertical="center"/>
    </xf>
    <xf numFmtId="0" fontId="64" fillId="0" borderId="0" xfId="3" applyFont="1" applyAlignment="1">
      <alignment vertical="center"/>
    </xf>
    <xf numFmtId="0" fontId="39" fillId="0" borderId="0" xfId="3" applyFont="1" applyAlignment="1">
      <alignment horizontal="right" vertical="center"/>
    </xf>
    <xf numFmtId="0" fontId="26" fillId="0" borderId="0" xfId="3" applyFont="1" applyAlignment="1">
      <alignment horizontal="center" vertical="center"/>
    </xf>
    <xf numFmtId="0" fontId="65" fillId="0" borderId="0" xfId="3" applyFont="1" applyAlignment="1">
      <alignment horizontal="center" vertical="center" shrinkToFit="1"/>
    </xf>
    <xf numFmtId="0" fontId="29" fillId="0" borderId="0" xfId="3" applyFont="1" applyAlignment="1">
      <alignment horizontal="center" vertical="center"/>
    </xf>
    <xf numFmtId="0" fontId="21" fillId="0" borderId="0" xfId="3" applyFont="1" applyAlignment="1">
      <alignment horizontal="right" vertical="center"/>
    </xf>
    <xf numFmtId="0" fontId="25" fillId="5" borderId="0" xfId="3" applyFont="1" applyFill="1" applyAlignment="1">
      <alignment horizontal="center" vertical="center"/>
    </xf>
    <xf numFmtId="0" fontId="11" fillId="0" borderId="8" xfId="3" applyFont="1" applyBorder="1" applyAlignment="1">
      <alignment vertical="center"/>
    </xf>
    <xf numFmtId="0" fontId="29" fillId="0" borderId="7" xfId="3" applyFont="1" applyBorder="1" applyAlignment="1">
      <alignment horizontal="left" vertical="center"/>
    </xf>
    <xf numFmtId="0" fontId="39" fillId="0" borderId="7" xfId="3" applyFont="1" applyBorder="1" applyAlignment="1">
      <alignment horizontal="right" vertical="center"/>
    </xf>
    <xf numFmtId="0" fontId="29" fillId="2" borderId="0" xfId="3" applyFont="1" applyFill="1" applyAlignment="1">
      <alignment horizontal="right" vertical="center"/>
    </xf>
    <xf numFmtId="0" fontId="29" fillId="2" borderId="2" xfId="3" applyFont="1" applyFill="1" applyBorder="1" applyAlignment="1">
      <alignment horizontal="right" vertical="center"/>
    </xf>
    <xf numFmtId="0" fontId="39" fillId="2" borderId="0" xfId="3" applyFont="1" applyFill="1" applyAlignment="1">
      <alignment horizontal="right" vertical="center"/>
    </xf>
    <xf numFmtId="0" fontId="37" fillId="5" borderId="0" xfId="3" applyFont="1" applyFill="1" applyAlignment="1">
      <alignment horizontal="center" vertical="center"/>
    </xf>
    <xf numFmtId="0" fontId="37" fillId="0" borderId="2" xfId="3" applyFont="1" applyBorder="1" applyAlignment="1">
      <alignment vertical="center" shrinkToFit="1"/>
    </xf>
    <xf numFmtId="0" fontId="37" fillId="0" borderId="2" xfId="3" applyFont="1" applyBorder="1" applyAlignment="1">
      <alignment vertical="center"/>
    </xf>
    <xf numFmtId="0" fontId="62" fillId="0" borderId="2" xfId="3" applyFont="1" applyBorder="1" applyAlignment="1">
      <alignment vertical="center"/>
    </xf>
    <xf numFmtId="0" fontId="28" fillId="2" borderId="0" xfId="3" applyFont="1" applyFill="1" applyAlignment="1">
      <alignment horizontal="center" vertical="center"/>
    </xf>
    <xf numFmtId="49" fontId="28" fillId="2" borderId="0" xfId="3" applyNumberFormat="1" applyFont="1" applyFill="1" applyAlignment="1">
      <alignment horizontal="center" vertical="center"/>
    </xf>
    <xf numFmtId="1" fontId="28" fillId="2" borderId="0" xfId="3" applyNumberFormat="1" applyFont="1" applyFill="1" applyAlignment="1">
      <alignment horizontal="center" vertical="center"/>
    </xf>
    <xf numFmtId="49" fontId="28" fillId="0" borderId="0" xfId="3" applyNumberFormat="1" applyFont="1" applyAlignment="1">
      <alignment vertical="center"/>
    </xf>
    <xf numFmtId="49" fontId="61" fillId="0" borderId="0" xfId="3" applyNumberFormat="1" applyAlignment="1">
      <alignment vertical="center"/>
    </xf>
    <xf numFmtId="49" fontId="29" fillId="0" borderId="0" xfId="3" applyNumberFormat="1" applyFont="1" applyAlignment="1">
      <alignment horizontal="center" vertical="center"/>
    </xf>
    <xf numFmtId="49" fontId="28" fillId="2" borderId="0" xfId="3" applyNumberFormat="1" applyFont="1" applyFill="1" applyAlignment="1">
      <alignment vertical="center"/>
    </xf>
    <xf numFmtId="49" fontId="29" fillId="2" borderId="0" xfId="3" applyNumberFormat="1" applyFont="1" applyFill="1" applyAlignment="1">
      <alignment vertical="center"/>
    </xf>
    <xf numFmtId="49" fontId="41" fillId="2" borderId="0" xfId="3" applyNumberFormat="1" applyFont="1" applyFill="1" applyAlignment="1">
      <alignment vertical="center"/>
    </xf>
    <xf numFmtId="49" fontId="42" fillId="2" borderId="0" xfId="3" applyNumberFormat="1" applyFont="1" applyFill="1" applyAlignment="1">
      <alignment vertical="center"/>
    </xf>
    <xf numFmtId="0" fontId="61" fillId="2" borderId="0" xfId="3" applyFill="1" applyAlignment="1">
      <alignment vertical="center"/>
    </xf>
    <xf numFmtId="0" fontId="43" fillId="5" borderId="9" xfId="3" applyFont="1" applyFill="1" applyBorder="1" applyAlignment="1">
      <alignment vertical="center"/>
    </xf>
    <xf numFmtId="0" fontId="43" fillId="5" borderId="10" xfId="3" applyFont="1" applyFill="1" applyBorder="1" applyAlignment="1">
      <alignment vertical="center"/>
    </xf>
    <xf numFmtId="0" fontId="43" fillId="5" borderId="17" xfId="3" applyFont="1" applyFill="1" applyBorder="1" applyAlignment="1">
      <alignment vertical="center"/>
    </xf>
    <xf numFmtId="49" fontId="44" fillId="5" borderId="10" xfId="3" applyNumberFormat="1" applyFont="1" applyFill="1" applyBorder="1" applyAlignment="1">
      <alignment horizontal="center" vertical="center"/>
    </xf>
    <xf numFmtId="49" fontId="44" fillId="5" borderId="10" xfId="3" applyNumberFormat="1" applyFont="1" applyFill="1" applyBorder="1" applyAlignment="1">
      <alignment vertical="center"/>
    </xf>
    <xf numFmtId="49" fontId="44" fillId="5" borderId="11" xfId="3" applyNumberFormat="1" applyFont="1" applyFill="1" applyBorder="1" applyAlignment="1">
      <alignment vertical="center"/>
    </xf>
    <xf numFmtId="49" fontId="45" fillId="5" borderId="10" xfId="3" applyNumberFormat="1" applyFont="1" applyFill="1" applyBorder="1" applyAlignment="1">
      <alignment vertical="center"/>
    </xf>
    <xf numFmtId="49" fontId="45" fillId="5" borderId="11" xfId="3" applyNumberFormat="1" applyFont="1" applyFill="1" applyBorder="1" applyAlignment="1">
      <alignment vertical="center"/>
    </xf>
    <xf numFmtId="49" fontId="43" fillId="5" borderId="10" xfId="3" applyNumberFormat="1" applyFont="1" applyFill="1" applyBorder="1" applyAlignment="1">
      <alignment horizontal="left" vertical="center"/>
    </xf>
    <xf numFmtId="49" fontId="43" fillId="0" borderId="10" xfId="3" applyNumberFormat="1" applyFont="1" applyBorder="1" applyAlignment="1">
      <alignment horizontal="left" vertical="center"/>
    </xf>
    <xf numFmtId="49" fontId="45" fillId="2" borderId="11" xfId="3" applyNumberFormat="1" applyFont="1" applyFill="1" applyBorder="1" applyAlignment="1">
      <alignment vertical="center"/>
    </xf>
    <xf numFmtId="0" fontId="20" fillId="0" borderId="0" xfId="3" applyFont="1" applyAlignment="1">
      <alignment vertical="center"/>
    </xf>
    <xf numFmtId="49" fontId="20" fillId="0" borderId="15" xfId="3" applyNumberFormat="1" applyFont="1" applyBorder="1" applyAlignment="1">
      <alignment vertical="center"/>
    </xf>
    <xf numFmtId="49" fontId="20" fillId="0" borderId="0" xfId="3" applyNumberFormat="1" applyFont="1" applyAlignment="1">
      <alignment vertical="center"/>
    </xf>
    <xf numFmtId="49" fontId="20" fillId="0" borderId="7" xfId="3" applyNumberFormat="1" applyFont="1" applyBorder="1" applyAlignment="1">
      <alignment horizontal="right" vertical="center"/>
    </xf>
    <xf numFmtId="49" fontId="20" fillId="0" borderId="0" xfId="3" applyNumberFormat="1" applyFont="1" applyAlignment="1">
      <alignment horizontal="center" vertical="center"/>
    </xf>
    <xf numFmtId="0" fontId="20" fillId="2" borderId="0" xfId="3" applyFont="1" applyFill="1" applyAlignment="1">
      <alignment vertical="center"/>
    </xf>
    <xf numFmtId="49" fontId="20" fillId="2" borderId="0" xfId="3" applyNumberFormat="1" applyFont="1" applyFill="1" applyAlignment="1">
      <alignment vertical="center"/>
    </xf>
    <xf numFmtId="49" fontId="46" fillId="2" borderId="7" xfId="3" applyNumberFormat="1" applyFont="1" applyFill="1" applyBorder="1" applyAlignment="1">
      <alignment vertical="center"/>
    </xf>
    <xf numFmtId="49" fontId="46" fillId="0" borderId="0" xfId="3" applyNumberFormat="1" applyFont="1" applyAlignment="1">
      <alignment vertical="center"/>
    </xf>
    <xf numFmtId="49" fontId="21" fillId="0" borderId="0" xfId="3" applyNumberFormat="1" applyFont="1" applyAlignment="1">
      <alignment vertical="center"/>
    </xf>
    <xf numFmtId="49" fontId="21" fillId="0" borderId="7" xfId="3" applyNumberFormat="1" applyFont="1" applyBorder="1" applyAlignment="1">
      <alignment vertical="center"/>
    </xf>
    <xf numFmtId="49" fontId="43" fillId="5" borderId="12" xfId="3" applyNumberFormat="1" applyFont="1" applyFill="1" applyBorder="1" applyAlignment="1">
      <alignment vertical="center"/>
    </xf>
    <xf numFmtId="49" fontId="43" fillId="5" borderId="13" xfId="3" applyNumberFormat="1" applyFont="1" applyFill="1" applyBorder="1" applyAlignment="1">
      <alignment vertical="center"/>
    </xf>
    <xf numFmtId="49" fontId="21" fillId="5" borderId="7" xfId="3" applyNumberFormat="1" applyFont="1" applyFill="1" applyBorder="1" applyAlignment="1">
      <alignment vertical="center"/>
    </xf>
    <xf numFmtId="49" fontId="20" fillId="0" borderId="14" xfId="3" applyNumberFormat="1" applyFont="1" applyBorder="1" applyAlignment="1">
      <alignment vertical="center"/>
    </xf>
    <xf numFmtId="49" fontId="20" fillId="0" borderId="2" xfId="3" applyNumberFormat="1" applyFont="1" applyBorder="1" applyAlignment="1">
      <alignment vertical="center"/>
    </xf>
    <xf numFmtId="49" fontId="20" fillId="0" borderId="6" xfId="3" applyNumberFormat="1" applyFont="1" applyBorder="1" applyAlignment="1">
      <alignment horizontal="right" vertical="center"/>
    </xf>
    <xf numFmtId="49" fontId="21" fillId="0" borderId="2" xfId="3" applyNumberFormat="1" applyFont="1" applyBorder="1" applyAlignment="1">
      <alignment vertical="center"/>
    </xf>
    <xf numFmtId="49" fontId="21" fillId="0" borderId="6" xfId="3" applyNumberFormat="1" applyFont="1" applyBorder="1" applyAlignment="1">
      <alignment vertical="center"/>
    </xf>
    <xf numFmtId="49" fontId="20" fillId="5" borderId="12" xfId="3" applyNumberFormat="1" applyFont="1" applyFill="1" applyBorder="1" applyAlignment="1">
      <alignment vertical="center"/>
    </xf>
    <xf numFmtId="49" fontId="20" fillId="5" borderId="13" xfId="3" applyNumberFormat="1" applyFont="1" applyFill="1" applyBorder="1" applyAlignment="1">
      <alignment vertical="center"/>
    </xf>
    <xf numFmtId="49" fontId="20" fillId="5" borderId="4" xfId="3" applyNumberFormat="1" applyFont="1" applyFill="1" applyBorder="1" applyAlignment="1">
      <alignment horizontal="right" vertical="center"/>
    </xf>
    <xf numFmtId="0" fontId="20" fillId="5" borderId="15" xfId="3" applyFont="1" applyFill="1" applyBorder="1" applyAlignment="1">
      <alignment vertical="center"/>
    </xf>
    <xf numFmtId="49" fontId="20" fillId="5" borderId="0" xfId="3" applyNumberFormat="1" applyFont="1" applyFill="1" applyAlignment="1">
      <alignment horizontal="right" vertical="center"/>
    </xf>
    <xf numFmtId="49" fontId="20" fillId="5" borderId="7" xfId="3" applyNumberFormat="1" applyFont="1" applyFill="1" applyBorder="1" applyAlignment="1">
      <alignment horizontal="right" vertical="center"/>
    </xf>
    <xf numFmtId="0" fontId="43" fillId="5" borderId="15" xfId="3" applyFont="1" applyFill="1" applyBorder="1" applyAlignment="1">
      <alignment vertical="center"/>
    </xf>
    <xf numFmtId="0" fontId="43" fillId="5" borderId="0" xfId="3" applyFont="1" applyFill="1" applyAlignment="1">
      <alignment vertical="center"/>
    </xf>
    <xf numFmtId="0" fontId="43" fillId="5" borderId="18" xfId="3" applyFont="1" applyFill="1" applyBorder="1" applyAlignment="1">
      <alignment vertical="center"/>
    </xf>
    <xf numFmtId="49" fontId="20" fillId="5" borderId="15" xfId="3" applyNumberFormat="1" applyFont="1" applyFill="1" applyBorder="1" applyAlignment="1">
      <alignment vertical="center"/>
    </xf>
    <xf numFmtId="49" fontId="20" fillId="5" borderId="0" xfId="3" applyNumberFormat="1" applyFont="1" applyFill="1" applyAlignment="1">
      <alignment vertical="center"/>
    </xf>
    <xf numFmtId="0" fontId="20" fillId="5" borderId="7" xfId="3" applyFont="1" applyFill="1" applyBorder="1" applyAlignment="1">
      <alignment horizontal="right" vertical="center"/>
    </xf>
    <xf numFmtId="49" fontId="20" fillId="5" borderId="14" xfId="3" applyNumberFormat="1" applyFont="1" applyFill="1" applyBorder="1" applyAlignment="1">
      <alignment vertical="center"/>
    </xf>
    <xf numFmtId="49" fontId="20" fillId="5" borderId="2" xfId="3" applyNumberFormat="1" applyFont="1" applyFill="1" applyBorder="1" applyAlignment="1">
      <alignment vertical="center"/>
    </xf>
    <xf numFmtId="0" fontId="20" fillId="5" borderId="6" xfId="3" applyFont="1" applyFill="1" applyBorder="1" applyAlignment="1">
      <alignment horizontal="right" vertical="center"/>
    </xf>
    <xf numFmtId="49" fontId="20" fillId="0" borderId="2" xfId="3" applyNumberFormat="1" applyFont="1" applyBorder="1" applyAlignment="1">
      <alignment horizontal="center" vertical="center"/>
    </xf>
    <xf numFmtId="49" fontId="20" fillId="2" borderId="2" xfId="3" applyNumberFormat="1" applyFont="1" applyFill="1" applyBorder="1" applyAlignment="1">
      <alignment vertical="center"/>
    </xf>
    <xf numFmtId="49" fontId="46" fillId="2" borderId="6" xfId="3" applyNumberFormat="1" applyFont="1" applyFill="1" applyBorder="1" applyAlignment="1">
      <alignment vertical="center"/>
    </xf>
    <xf numFmtId="49" fontId="46" fillId="0" borderId="2" xfId="3" applyNumberFormat="1" applyFont="1" applyBorder="1" applyAlignment="1">
      <alignment vertical="center"/>
    </xf>
    <xf numFmtId="0" fontId="66" fillId="10" borderId="6" xfId="3" applyFont="1" applyFill="1" applyBorder="1" applyAlignment="1">
      <alignment vertical="center"/>
    </xf>
    <xf numFmtId="0" fontId="61" fillId="0" borderId="0" xfId="3"/>
    <xf numFmtId="0" fontId="21" fillId="0" borderId="0" xfId="3" applyFont="1"/>
    <xf numFmtId="0" fontId="10" fillId="0" borderId="0" xfId="3" applyFont="1" applyAlignment="1">
      <alignment horizontal="left"/>
    </xf>
    <xf numFmtId="0" fontId="67" fillId="5" borderId="0" xfId="3" applyFont="1" applyFill="1" applyAlignment="1">
      <alignment horizontal="right" vertical="center"/>
    </xf>
    <xf numFmtId="0" fontId="67" fillId="0" borderId="0" xfId="3" applyFont="1" applyAlignment="1">
      <alignment horizontal="center" vertical="center"/>
    </xf>
    <xf numFmtId="0" fontId="67" fillId="0" borderId="0" xfId="3" applyFont="1" applyAlignment="1">
      <alignment horizontal="left" vertical="center"/>
    </xf>
    <xf numFmtId="0" fontId="67" fillId="0" borderId="0" xfId="3" applyFont="1" applyAlignment="1">
      <alignment vertical="center"/>
    </xf>
    <xf numFmtId="0" fontId="68" fillId="0" borderId="0" xfId="3" applyFont="1" applyAlignment="1">
      <alignment vertical="center"/>
    </xf>
    <xf numFmtId="0" fontId="55" fillId="0" borderId="16" xfId="2" applyFont="1" applyBorder="1" applyAlignment="1">
      <alignment horizontal="center" vertical="center"/>
    </xf>
    <xf numFmtId="49" fontId="57" fillId="0" borderId="16" xfId="2" applyNumberFormat="1" applyFont="1" applyBorder="1" applyAlignment="1">
      <alignment horizontal="center" vertical="center"/>
    </xf>
    <xf numFmtId="0" fontId="59" fillId="9" borderId="0" xfId="2" applyFont="1" applyFill="1" applyAlignment="1">
      <alignment horizontal="left" vertical="center"/>
    </xf>
    <xf numFmtId="0" fontId="59" fillId="0" borderId="16" xfId="2" applyFont="1" applyBorder="1" applyAlignment="1">
      <alignment horizontal="left" vertical="center"/>
    </xf>
    <xf numFmtId="0" fontId="57" fillId="0" borderId="16" xfId="2" applyFont="1" applyBorder="1" applyAlignment="1">
      <alignment horizontal="center" vertical="center"/>
    </xf>
    <xf numFmtId="0" fontId="59" fillId="0" borderId="16" xfId="2" applyFont="1" applyBorder="1" applyAlignment="1">
      <alignment horizontal="center" vertical="center"/>
    </xf>
    <xf numFmtId="49" fontId="59" fillId="0" borderId="16" xfId="2" applyNumberFormat="1" applyFont="1" applyBorder="1" applyAlignment="1">
      <alignment horizontal="center" vertical="center"/>
    </xf>
    <xf numFmtId="0" fontId="58" fillId="0" borderId="16" xfId="2" applyFont="1" applyBorder="1" applyAlignment="1">
      <alignment horizontal="center" vertical="center"/>
    </xf>
    <xf numFmtId="0" fontId="60" fillId="0" borderId="16" xfId="2" applyFont="1" applyBorder="1" applyAlignment="1">
      <alignment horizontal="center" vertical="center"/>
    </xf>
    <xf numFmtId="0" fontId="48" fillId="0" borderId="16" xfId="2" applyFont="1" applyBorder="1" applyAlignment="1">
      <alignment horizontal="center" vertical="center"/>
    </xf>
    <xf numFmtId="49" fontId="69" fillId="0" borderId="0" xfId="0" applyNumberFormat="1" applyFont="1" applyAlignment="1">
      <alignment vertical="center"/>
    </xf>
    <xf numFmtId="49" fontId="69" fillId="2" borderId="0" xfId="0" applyNumberFormat="1" applyFont="1" applyFill="1" applyAlignment="1">
      <alignment vertical="center"/>
    </xf>
    <xf numFmtId="49" fontId="69" fillId="0" borderId="0" xfId="0" quotePrefix="1" applyNumberFormat="1" applyFont="1" applyAlignment="1">
      <alignment vertical="center"/>
    </xf>
    <xf numFmtId="14" fontId="17" fillId="0" borderId="1" xfId="0" applyNumberFormat="1" applyFont="1" applyBorder="1" applyAlignment="1">
      <alignment horizontal="left" vertical="center"/>
    </xf>
    <xf numFmtId="0" fontId="28" fillId="5" borderId="0" xfId="0" applyFont="1" applyFill="1" applyAlignment="1">
      <alignment horizontal="center" vertical="center"/>
    </xf>
    <xf numFmtId="0" fontId="28" fillId="5" borderId="7" xfId="0" applyFont="1" applyFill="1" applyBorder="1" applyAlignment="1">
      <alignment horizontal="center" vertical="center"/>
    </xf>
    <xf numFmtId="14" fontId="17" fillId="0" borderId="1" xfId="3" applyNumberFormat="1" applyFont="1" applyBorder="1" applyAlignment="1">
      <alignment horizontal="left" vertical="center"/>
    </xf>
    <xf numFmtId="0" fontId="49" fillId="0" borderId="0" xfId="2" applyFont="1" applyAlignment="1">
      <alignment horizontal="center" vertical="center"/>
    </xf>
    <xf numFmtId="0" fontId="52" fillId="8" borderId="0" xfId="2" applyFont="1" applyFill="1" applyAlignment="1">
      <alignment horizontal="center" vertical="center" wrapText="1"/>
    </xf>
    <xf numFmtId="0" fontId="52" fillId="0" borderId="0" xfId="2" applyFont="1" applyAlignment="1">
      <alignment horizontal="center" vertical="center" wrapText="1"/>
    </xf>
  </cellXfs>
  <cellStyles count="5">
    <cellStyle name="Normál" xfId="0" builtinId="0"/>
    <cellStyle name="Normál 2" xfId="2" xr:uid="{DF656894-5F6B-47F4-9C54-7DE9B7714BEE}"/>
    <cellStyle name="Normál 3" xfId="3" xr:uid="{D2D30DB2-67A1-4CD3-BD02-72BAB1E7169A}"/>
    <cellStyle name="Normál 3 2" xfId="4" xr:uid="{42539951-551A-421D-A5A4-39F488B501E2}"/>
    <cellStyle name="Pénznem" xfId="1" builtinId="4"/>
  </cellStyles>
  <dxfs count="44">
    <dxf>
      <font>
        <b/>
        <i val="0"/>
        <condense val="0"/>
        <extend val="0"/>
        <color indexed="8"/>
      </font>
      <fill>
        <patternFill>
          <bgColor indexed="42"/>
        </patternFill>
      </fill>
    </dxf>
    <dxf>
      <font>
        <b val="0"/>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color indexed="8"/>
      </font>
      <fill>
        <patternFill>
          <bgColor indexed="42"/>
        </patternFill>
      </fill>
    </dxf>
    <dxf>
      <font>
        <b val="0"/>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color indexed="8"/>
      </font>
      <fill>
        <patternFill patternType="solid">
          <bgColor indexed="42"/>
        </patternFill>
      </fill>
    </dxf>
    <dxf>
      <font>
        <b/>
        <i val="0"/>
        <condense val="0"/>
        <extend val="0"/>
      </font>
    </dxf>
    <dxf>
      <font>
        <b/>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font>
    </dxf>
    <dxf>
      <font>
        <b/>
        <i val="0"/>
        <condense val="0"/>
        <extend val="0"/>
        <color indexed="8"/>
      </font>
      <fill>
        <patternFill patternType="solid">
          <bgColor indexed="42"/>
        </patternFill>
      </fill>
    </dxf>
    <dxf>
      <font>
        <b/>
        <i val="0"/>
        <condense val="0"/>
        <extend val="0"/>
      </font>
    </dxf>
    <dxf>
      <font>
        <b/>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274320</xdr:colOff>
      <xdr:row>0</xdr:row>
      <xdr:rowOff>0</xdr:rowOff>
    </xdr:from>
    <xdr:to>
      <xdr:col>17</xdr:col>
      <xdr:colOff>91440</xdr:colOff>
      <xdr:row>2</xdr:row>
      <xdr:rowOff>0</xdr:rowOff>
    </xdr:to>
    <xdr:pic>
      <xdr:nvPicPr>
        <xdr:cNvPr id="4" name="Kép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9380" y="0"/>
          <a:ext cx="54864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281940</xdr:colOff>
      <xdr:row>0</xdr:row>
      <xdr:rowOff>30480</xdr:rowOff>
    </xdr:from>
    <xdr:to>
      <xdr:col>17</xdr:col>
      <xdr:colOff>68580</xdr:colOff>
      <xdr:row>2</xdr:row>
      <xdr:rowOff>0</xdr:rowOff>
    </xdr:to>
    <xdr:pic>
      <xdr:nvPicPr>
        <xdr:cNvPr id="4" name="Kép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6520" y="30480"/>
          <a:ext cx="5181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510540</xdr:colOff>
          <xdr:row>0</xdr:row>
          <xdr:rowOff>7620</xdr:rowOff>
        </xdr:from>
        <xdr:to>
          <xdr:col>14</xdr:col>
          <xdr:colOff>350520</xdr:colOff>
          <xdr:row>0</xdr:row>
          <xdr:rowOff>175260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495300</xdr:colOff>
          <xdr:row>0</xdr:row>
          <xdr:rowOff>175260</xdr:rowOff>
        </xdr:from>
        <xdr:to>
          <xdr:col>14</xdr:col>
          <xdr:colOff>350520</xdr:colOff>
          <xdr:row>1</xdr:row>
          <xdr:rowOff>45720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266700</xdr:colOff>
      <xdr:row>0</xdr:row>
      <xdr:rowOff>22860</xdr:rowOff>
    </xdr:from>
    <xdr:to>
      <xdr:col>17</xdr:col>
      <xdr:colOff>60960</xdr:colOff>
      <xdr:row>2</xdr:row>
      <xdr:rowOff>0</xdr:rowOff>
    </xdr:to>
    <xdr:pic>
      <xdr:nvPicPr>
        <xdr:cNvPr id="4" name="Kép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1740" y="22860"/>
          <a:ext cx="52578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510540</xdr:colOff>
          <xdr:row>0</xdr:row>
          <xdr:rowOff>7620</xdr:rowOff>
        </xdr:from>
        <xdr:to>
          <xdr:col>14</xdr:col>
          <xdr:colOff>350520</xdr:colOff>
          <xdr:row>0</xdr:row>
          <xdr:rowOff>175260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495300</xdr:colOff>
          <xdr:row>0</xdr:row>
          <xdr:rowOff>175260</xdr:rowOff>
        </xdr:from>
        <xdr:to>
          <xdr:col>14</xdr:col>
          <xdr:colOff>350520</xdr:colOff>
          <xdr:row>1</xdr:row>
          <xdr:rowOff>45720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twoCellAnchor editAs="oneCell">
    <xdr:from>
      <xdr:col>16</xdr:col>
      <xdr:colOff>266700</xdr:colOff>
      <xdr:row>0</xdr:row>
      <xdr:rowOff>0</xdr:rowOff>
    </xdr:from>
    <xdr:to>
      <xdr:col>17</xdr:col>
      <xdr:colOff>91440</xdr:colOff>
      <xdr:row>2</xdr:row>
      <xdr:rowOff>7620</xdr:rowOff>
    </xdr:to>
    <xdr:pic>
      <xdr:nvPicPr>
        <xdr:cNvPr id="4" name="Kép 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8880" y="0"/>
          <a:ext cx="55626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verseny_jo20180225%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alanos"/>
      <sheetName val="Birók"/>
      <sheetName val="F16 elokeszito"/>
      <sheetName val="F16"/>
      <sheetName val="F16P elokeszito"/>
      <sheetName val="F16P"/>
      <sheetName val="L16 elokeszito"/>
      <sheetName val="L16"/>
      <sheetName val="L16P elokeszito"/>
    </sheetNames>
    <definedNames>
      <definedName name="Jun_Hide_CU"/>
      <definedName name="Jun_Show_CU"/>
    </definedNames>
    <sheetDataSet>
      <sheetData sheetId="0">
        <row r="6">
          <cell r="A6" t="str">
            <v>Fehérvár Kupa</v>
          </cell>
        </row>
        <row r="8">
          <cell r="A8" t="str">
            <v>F16</v>
          </cell>
          <cell r="B8" t="str">
            <v>L16</v>
          </cell>
        </row>
        <row r="10">
          <cell r="A10" t="str">
            <v>2022.01-15-17</v>
          </cell>
          <cell r="C10" t="str">
            <v>Székesfehérvár</v>
          </cell>
          <cell r="E10" t="str">
            <v>Izmendi Károly</v>
          </cell>
        </row>
      </sheetData>
      <sheetData sheetId="1">
        <row r="21">
          <cell r="P21" t="str">
            <v>Bíró</v>
          </cell>
        </row>
        <row r="22">
          <cell r="P22" t="str">
            <v>M Ujszászi</v>
          </cell>
        </row>
        <row r="23">
          <cell r="P23" t="str">
            <v xml:space="preserve"> </v>
          </cell>
        </row>
        <row r="24">
          <cell r="P24" t="str">
            <v xml:space="preserve"> </v>
          </cell>
        </row>
        <row r="25">
          <cell r="P25" t="str">
            <v xml:space="preserve"> </v>
          </cell>
        </row>
        <row r="26">
          <cell r="P26" t="str">
            <v xml:space="preserve"> </v>
          </cell>
        </row>
        <row r="27">
          <cell r="P27" t="str">
            <v xml:space="preserve"> </v>
          </cell>
        </row>
        <row r="28">
          <cell r="P28" t="str">
            <v xml:space="preserve"> </v>
          </cell>
        </row>
        <row r="29">
          <cell r="P29" t="str">
            <v xml:space="preserve"> </v>
          </cell>
        </row>
        <row r="30">
          <cell r="P30" t="str">
            <v>Egyik sem</v>
          </cell>
        </row>
      </sheetData>
      <sheetData sheetId="2">
        <row r="7">
          <cell r="A7">
            <v>1</v>
          </cell>
          <cell r="B7" t="str">
            <v xml:space="preserve">Zsembery </v>
          </cell>
          <cell r="C7" t="str">
            <v>András Nándor</v>
          </cell>
          <cell r="D7" t="str">
            <v>UNIK SE</v>
          </cell>
          <cell r="E7" t="str">
            <v>"060824</v>
          </cell>
          <cell r="H7">
            <v>6</v>
          </cell>
          <cell r="N7" t="str">
            <v>DA</v>
          </cell>
          <cell r="O7">
            <v>6</v>
          </cell>
          <cell r="Q7">
            <v>1</v>
          </cell>
        </row>
        <row r="8">
          <cell r="A8">
            <v>2</v>
          </cell>
          <cell r="B8" t="str">
            <v xml:space="preserve">Juhász </v>
          </cell>
          <cell r="C8" t="str">
            <v>Bence</v>
          </cell>
          <cell r="D8" t="str">
            <v>Kiskút TK</v>
          </cell>
          <cell r="E8" t="str">
            <v>"061121</v>
          </cell>
          <cell r="H8">
            <v>7</v>
          </cell>
          <cell r="N8" t="str">
            <v>DA</v>
          </cell>
          <cell r="O8">
            <v>7</v>
          </cell>
          <cell r="Q8">
            <v>2</v>
          </cell>
        </row>
        <row r="9">
          <cell r="A9">
            <v>3</v>
          </cell>
          <cell r="B9" t="str">
            <v xml:space="preserve">Jilly </v>
          </cell>
          <cell r="C9" t="str">
            <v>Ádám</v>
          </cell>
          <cell r="D9" t="str">
            <v>Alfa TI</v>
          </cell>
          <cell r="E9" t="str">
            <v>"0612120</v>
          </cell>
          <cell r="H9">
            <v>9</v>
          </cell>
          <cell r="N9" t="str">
            <v>DA</v>
          </cell>
          <cell r="O9">
            <v>9</v>
          </cell>
          <cell r="Q9">
            <v>3</v>
          </cell>
        </row>
        <row r="10">
          <cell r="A10">
            <v>4</v>
          </cell>
          <cell r="B10" t="str">
            <v xml:space="preserve">Taskovics </v>
          </cell>
          <cell r="C10" t="str">
            <v>Viktor</v>
          </cell>
          <cell r="D10" t="str">
            <v>Halasi TC</v>
          </cell>
          <cell r="E10" t="str">
            <v>"060611</v>
          </cell>
          <cell r="H10">
            <v>11</v>
          </cell>
          <cell r="N10" t="str">
            <v>DA</v>
          </cell>
          <cell r="O10">
            <v>11</v>
          </cell>
          <cell r="Q10">
            <v>4</v>
          </cell>
        </row>
        <row r="11">
          <cell r="A11">
            <v>5</v>
          </cell>
          <cell r="B11" t="str">
            <v xml:space="preserve">Nagy </v>
          </cell>
          <cell r="C11" t="str">
            <v>Botond</v>
          </cell>
          <cell r="D11" t="str">
            <v>Alfa TI</v>
          </cell>
          <cell r="E11" t="str">
            <v>"071102</v>
          </cell>
          <cell r="H11">
            <v>13</v>
          </cell>
          <cell r="N11" t="str">
            <v>DA</v>
          </cell>
          <cell r="O11">
            <v>13</v>
          </cell>
          <cell r="Q11">
            <v>5</v>
          </cell>
        </row>
        <row r="12">
          <cell r="A12">
            <v>6</v>
          </cell>
          <cell r="B12" t="str">
            <v xml:space="preserve">Grossmann </v>
          </cell>
          <cell r="C12" t="str">
            <v>Maxim Noel</v>
          </cell>
          <cell r="D12" t="str">
            <v>MTK</v>
          </cell>
          <cell r="E12" t="str">
            <v>"061212</v>
          </cell>
          <cell r="H12">
            <v>14</v>
          </cell>
          <cell r="N12" t="str">
            <v>DA</v>
          </cell>
          <cell r="O12">
            <v>14</v>
          </cell>
          <cell r="Q12">
            <v>6</v>
          </cell>
        </row>
        <row r="13">
          <cell r="A13">
            <v>7</v>
          </cell>
          <cell r="B13" t="str">
            <v xml:space="preserve">Gyüre </v>
          </cell>
          <cell r="C13" t="str">
            <v>Dávid</v>
          </cell>
          <cell r="D13" t="str">
            <v>Pasarét TK</v>
          </cell>
          <cell r="E13" t="str">
            <v>"061015</v>
          </cell>
          <cell r="H13">
            <v>15</v>
          </cell>
          <cell r="N13" t="str">
            <v>DA</v>
          </cell>
          <cell r="O13">
            <v>15</v>
          </cell>
          <cell r="Q13">
            <v>7</v>
          </cell>
        </row>
        <row r="14">
          <cell r="A14">
            <v>8</v>
          </cell>
          <cell r="B14" t="str">
            <v xml:space="preserve">Almádi </v>
          </cell>
          <cell r="C14" t="str">
            <v>Attila</v>
          </cell>
          <cell r="D14" t="str">
            <v>MTK</v>
          </cell>
          <cell r="E14" t="str">
            <v>"0706250</v>
          </cell>
          <cell r="H14">
            <v>16</v>
          </cell>
          <cell r="N14" t="str">
            <v>DA</v>
          </cell>
          <cell r="O14">
            <v>16</v>
          </cell>
          <cell r="Q14">
            <v>8</v>
          </cell>
        </row>
        <row r="15">
          <cell r="A15">
            <v>9</v>
          </cell>
          <cell r="B15" t="str">
            <v xml:space="preserve">Kristyán </v>
          </cell>
          <cell r="C15" t="str">
            <v>István</v>
          </cell>
          <cell r="D15" t="str">
            <v>Ten. Műhely</v>
          </cell>
          <cell r="E15" t="str">
            <v>"0712230</v>
          </cell>
          <cell r="H15">
            <v>17</v>
          </cell>
          <cell r="N15" t="str">
            <v>DA</v>
          </cell>
          <cell r="O15">
            <v>17</v>
          </cell>
        </row>
        <row r="16">
          <cell r="A16">
            <v>10</v>
          </cell>
          <cell r="B16" t="str">
            <v xml:space="preserve">Csóll </v>
          </cell>
          <cell r="C16" t="str">
            <v>Péter</v>
          </cell>
          <cell r="D16" t="str">
            <v>PG Tenisz</v>
          </cell>
          <cell r="E16" t="str">
            <v>"0606160</v>
          </cell>
          <cell r="H16">
            <v>19</v>
          </cell>
          <cell r="N16" t="str">
            <v>DA</v>
          </cell>
          <cell r="O16">
            <v>19</v>
          </cell>
        </row>
        <row r="17">
          <cell r="A17">
            <v>11</v>
          </cell>
          <cell r="B17" t="str">
            <v xml:space="preserve">Varga </v>
          </cell>
          <cell r="C17" t="str">
            <v>Ákos</v>
          </cell>
          <cell r="D17" t="str">
            <v>DEAC</v>
          </cell>
          <cell r="E17" t="str">
            <v>"060109</v>
          </cell>
          <cell r="H17">
            <v>21</v>
          </cell>
          <cell r="N17" t="str">
            <v>DA</v>
          </cell>
          <cell r="O17">
            <v>21</v>
          </cell>
        </row>
        <row r="18">
          <cell r="A18">
            <v>12</v>
          </cell>
          <cell r="B18" t="str">
            <v xml:space="preserve">Mihály </v>
          </cell>
          <cell r="C18" t="str">
            <v>Márk Sámuel</v>
          </cell>
          <cell r="D18" t="str">
            <v>MTK</v>
          </cell>
          <cell r="E18" t="str">
            <v>"060222</v>
          </cell>
          <cell r="H18">
            <v>25</v>
          </cell>
          <cell r="N18" t="str">
            <v>DA</v>
          </cell>
          <cell r="O18">
            <v>25</v>
          </cell>
        </row>
        <row r="19">
          <cell r="A19">
            <v>13</v>
          </cell>
          <cell r="B19" t="str">
            <v xml:space="preserve">Hargitai </v>
          </cell>
          <cell r="C19" t="str">
            <v>Csaba</v>
          </cell>
          <cell r="D19" t="str">
            <v>Ten.Műhely</v>
          </cell>
          <cell r="E19" t="str">
            <v>"060920</v>
          </cell>
          <cell r="H19">
            <v>26</v>
          </cell>
          <cell r="N19" t="str">
            <v>DA</v>
          </cell>
          <cell r="O19">
            <v>26</v>
          </cell>
        </row>
        <row r="20">
          <cell r="A20">
            <v>14</v>
          </cell>
          <cell r="B20" t="str">
            <v xml:space="preserve">Horváth </v>
          </cell>
          <cell r="C20" t="str">
            <v>Bence</v>
          </cell>
          <cell r="D20" t="str">
            <v>Panakor TK</v>
          </cell>
          <cell r="E20" t="str">
            <v>"071130</v>
          </cell>
          <cell r="H20">
            <v>27</v>
          </cell>
          <cell r="N20" t="str">
            <v>DA</v>
          </cell>
          <cell r="O20">
            <v>27</v>
          </cell>
        </row>
        <row r="21">
          <cell r="A21">
            <v>15</v>
          </cell>
          <cell r="B21" t="str">
            <v xml:space="preserve">Egressy </v>
          </cell>
          <cell r="C21" t="str">
            <v>Mátyás</v>
          </cell>
          <cell r="D21" t="str">
            <v>Alfa TI</v>
          </cell>
          <cell r="E21" t="str">
            <v>"070304</v>
          </cell>
          <cell r="H21">
            <v>28</v>
          </cell>
          <cell r="N21" t="str">
            <v>DA</v>
          </cell>
          <cell r="O21">
            <v>28</v>
          </cell>
        </row>
        <row r="22">
          <cell r="A22">
            <v>16</v>
          </cell>
          <cell r="B22" t="str">
            <v xml:space="preserve">Kurucsai </v>
          </cell>
          <cell r="C22" t="str">
            <v>Dominik</v>
          </cell>
          <cell r="D22" t="str">
            <v>Kiskút TK</v>
          </cell>
          <cell r="E22" t="str">
            <v>"0601260</v>
          </cell>
          <cell r="H22">
            <v>33</v>
          </cell>
          <cell r="N22" t="str">
            <v>DA</v>
          </cell>
          <cell r="O22">
            <v>33</v>
          </cell>
        </row>
        <row r="23">
          <cell r="A23">
            <v>17</v>
          </cell>
          <cell r="B23" t="str">
            <v xml:space="preserve">Géresi </v>
          </cell>
          <cell r="C23" t="str">
            <v>Olivér</v>
          </cell>
          <cell r="D23" t="str">
            <v>MTK</v>
          </cell>
          <cell r="E23" t="str">
            <v>"060903</v>
          </cell>
          <cell r="H23">
            <v>34</v>
          </cell>
          <cell r="N23" t="str">
            <v>DA</v>
          </cell>
          <cell r="O23">
            <v>34</v>
          </cell>
        </row>
        <row r="24">
          <cell r="A24">
            <v>27</v>
          </cell>
          <cell r="B24" t="str">
            <v>Sinkalovics</v>
          </cell>
          <cell r="C24" t="str">
            <v>Patrik</v>
          </cell>
          <cell r="D24" t="str">
            <v>MTK</v>
          </cell>
          <cell r="E24" t="str">
            <v>060731</v>
          </cell>
          <cell r="H24">
            <v>36</v>
          </cell>
          <cell r="N24" t="str">
            <v>WC</v>
          </cell>
          <cell r="O24">
            <v>36</v>
          </cell>
        </row>
        <row r="25">
          <cell r="A25">
            <v>18</v>
          </cell>
          <cell r="B25" t="str">
            <v xml:space="preserve">Bányai </v>
          </cell>
          <cell r="C25" t="str">
            <v>Benedek</v>
          </cell>
          <cell r="D25" t="str">
            <v>DEAC</v>
          </cell>
          <cell r="E25" t="str">
            <v>"060131</v>
          </cell>
          <cell r="H25">
            <v>39</v>
          </cell>
          <cell r="N25" t="str">
            <v>DA</v>
          </cell>
          <cell r="O25">
            <v>39</v>
          </cell>
        </row>
        <row r="26">
          <cell r="A26">
            <v>19</v>
          </cell>
          <cell r="B26" t="str">
            <v xml:space="preserve">Draskovits </v>
          </cell>
          <cell r="C26" t="str">
            <v>Dénes</v>
          </cell>
          <cell r="D26" t="str">
            <v>Budaörs SC</v>
          </cell>
          <cell r="E26" t="str">
            <v>"0706260</v>
          </cell>
          <cell r="H26">
            <v>40</v>
          </cell>
          <cell r="N26" t="str">
            <v>DA</v>
          </cell>
          <cell r="O26">
            <v>40</v>
          </cell>
        </row>
        <row r="27">
          <cell r="A27">
            <v>20</v>
          </cell>
          <cell r="B27" t="str">
            <v xml:space="preserve">Garami </v>
          </cell>
          <cell r="C27" t="str">
            <v>József</v>
          </cell>
          <cell r="D27" t="str">
            <v>Pécs VTC</v>
          </cell>
          <cell r="E27" t="str">
            <v>"060707</v>
          </cell>
          <cell r="H27">
            <v>44</v>
          </cell>
          <cell r="N27" t="str">
            <v>DA</v>
          </cell>
          <cell r="O27">
            <v>44</v>
          </cell>
        </row>
        <row r="28">
          <cell r="A28">
            <v>21</v>
          </cell>
          <cell r="B28" t="str">
            <v xml:space="preserve">Kecskés </v>
          </cell>
          <cell r="C28" t="str">
            <v>Oliver</v>
          </cell>
          <cell r="D28" t="str">
            <v>külf.</v>
          </cell>
          <cell r="E28" t="str">
            <v>"0602190</v>
          </cell>
          <cell r="H28">
            <v>49</v>
          </cell>
          <cell r="N28" t="str">
            <v>DA</v>
          </cell>
          <cell r="O28">
            <v>49</v>
          </cell>
        </row>
        <row r="29">
          <cell r="A29">
            <v>22</v>
          </cell>
          <cell r="B29" t="str">
            <v xml:space="preserve">Dani </v>
          </cell>
          <cell r="C29" t="str">
            <v>Bence</v>
          </cell>
          <cell r="D29" t="str">
            <v>MTK</v>
          </cell>
          <cell r="E29" t="str">
            <v>"061130</v>
          </cell>
          <cell r="H29">
            <v>57</v>
          </cell>
          <cell r="N29" t="str">
            <v>DA</v>
          </cell>
          <cell r="O29">
            <v>57</v>
          </cell>
        </row>
        <row r="30">
          <cell r="A30">
            <v>23</v>
          </cell>
          <cell r="B30" t="str">
            <v xml:space="preserve">Ipacs </v>
          </cell>
          <cell r="C30" t="str">
            <v>Attila</v>
          </cell>
          <cell r="D30" t="str">
            <v>Ten.Műhely</v>
          </cell>
          <cell r="E30" t="str">
            <v>"0712190</v>
          </cell>
          <cell r="H30">
            <v>58</v>
          </cell>
          <cell r="N30" t="str">
            <v>DA</v>
          </cell>
          <cell r="O30">
            <v>58</v>
          </cell>
        </row>
        <row r="31">
          <cell r="A31">
            <v>24</v>
          </cell>
          <cell r="B31" t="str">
            <v xml:space="preserve">Béres </v>
          </cell>
          <cell r="C31" t="str">
            <v>Máté Sámuel</v>
          </cell>
          <cell r="D31" t="str">
            <v>Next TA</v>
          </cell>
          <cell r="E31" t="str">
            <v>"070927</v>
          </cell>
          <cell r="H31">
            <v>59</v>
          </cell>
          <cell r="N31" t="str">
            <v>DA</v>
          </cell>
          <cell r="O31">
            <v>59</v>
          </cell>
        </row>
        <row r="32">
          <cell r="A32">
            <v>25</v>
          </cell>
          <cell r="B32" t="str">
            <v>Borkovits</v>
          </cell>
          <cell r="C32" t="str">
            <v xml:space="preserve"> Benedek</v>
          </cell>
          <cell r="D32" t="str">
            <v>Ten.Partner</v>
          </cell>
          <cell r="E32" t="str">
            <v>0705040</v>
          </cell>
          <cell r="H32">
            <v>63</v>
          </cell>
          <cell r="N32" t="str">
            <v>DA</v>
          </cell>
          <cell r="O32">
            <v>63</v>
          </cell>
        </row>
        <row r="33">
          <cell r="A33">
            <v>26</v>
          </cell>
          <cell r="B33" t="str">
            <v>Fenyves</v>
          </cell>
          <cell r="C33" t="str">
            <v>Koppány</v>
          </cell>
          <cell r="D33" t="str">
            <v>Normafa TC</v>
          </cell>
          <cell r="E33" t="str">
            <v>070208</v>
          </cell>
          <cell r="H33">
            <v>67</v>
          </cell>
          <cell r="N33" t="str">
            <v>DA</v>
          </cell>
          <cell r="O33">
            <v>67</v>
          </cell>
        </row>
        <row r="34">
          <cell r="A34">
            <v>28</v>
          </cell>
          <cell r="B34" t="str">
            <v>X</v>
          </cell>
        </row>
        <row r="35">
          <cell r="A35">
            <v>29</v>
          </cell>
        </row>
        <row r="36">
          <cell r="A36">
            <v>30</v>
          </cell>
        </row>
        <row r="37">
          <cell r="A37">
            <v>31</v>
          </cell>
        </row>
        <row r="38">
          <cell r="A38">
            <v>32</v>
          </cell>
        </row>
        <row r="39">
          <cell r="A39">
            <v>33</v>
          </cell>
        </row>
        <row r="40">
          <cell r="A40">
            <v>34</v>
          </cell>
          <cell r="J40" t="e">
            <v>#REF!</v>
          </cell>
          <cell r="K40" t="str">
            <v>ZZZ9</v>
          </cell>
          <cell r="L40">
            <v>999</v>
          </cell>
          <cell r="M40">
            <v>999</v>
          </cell>
          <cell r="P40">
            <v>999</v>
          </cell>
        </row>
        <row r="41">
          <cell r="A41">
            <v>35</v>
          </cell>
          <cell r="J41" t="e">
            <v>#REF!</v>
          </cell>
          <cell r="K41" t="str">
            <v>ZZZ9</v>
          </cell>
          <cell r="L41">
            <v>999</v>
          </cell>
          <cell r="M41">
            <v>999</v>
          </cell>
          <cell r="P41">
            <v>999</v>
          </cell>
        </row>
        <row r="42">
          <cell r="A42">
            <v>36</v>
          </cell>
          <cell r="J42" t="e">
            <v>#REF!</v>
          </cell>
          <cell r="K42" t="str">
            <v>ZZZ9</v>
          </cell>
          <cell r="L42">
            <v>999</v>
          </cell>
          <cell r="M42">
            <v>999</v>
          </cell>
          <cell r="P42">
            <v>999</v>
          </cell>
        </row>
        <row r="43">
          <cell r="A43">
            <v>37</v>
          </cell>
          <cell r="J43" t="e">
            <v>#REF!</v>
          </cell>
          <cell r="K43" t="str">
            <v>ZZZ9</v>
          </cell>
          <cell r="L43">
            <v>999</v>
          </cell>
          <cell r="M43">
            <v>999</v>
          </cell>
          <cell r="P43">
            <v>999</v>
          </cell>
        </row>
        <row r="44">
          <cell r="A44">
            <v>38</v>
          </cell>
          <cell r="J44" t="e">
            <v>#REF!</v>
          </cell>
          <cell r="K44" t="str">
            <v>ZZZ9</v>
          </cell>
          <cell r="L44">
            <v>999</v>
          </cell>
          <cell r="M44">
            <v>999</v>
          </cell>
          <cell r="P44">
            <v>999</v>
          </cell>
        </row>
        <row r="45">
          <cell r="A45">
            <v>39</v>
          </cell>
          <cell r="J45" t="e">
            <v>#REF!</v>
          </cell>
          <cell r="K45" t="str">
            <v>ZZZ9</v>
          </cell>
          <cell r="L45">
            <v>999</v>
          </cell>
          <cell r="M45">
            <v>999</v>
          </cell>
          <cell r="P45">
            <v>999</v>
          </cell>
        </row>
        <row r="46">
          <cell r="A46">
            <v>40</v>
          </cell>
          <cell r="J46" t="e">
            <v>#REF!</v>
          </cell>
          <cell r="K46" t="str">
            <v>ZZZ9</v>
          </cell>
          <cell r="L46">
            <v>999</v>
          </cell>
          <cell r="M46">
            <v>999</v>
          </cell>
          <cell r="P46">
            <v>999</v>
          </cell>
        </row>
        <row r="47">
          <cell r="A47">
            <v>41</v>
          </cell>
          <cell r="J47" t="e">
            <v>#REF!</v>
          </cell>
          <cell r="K47" t="str">
            <v>ZZZ9</v>
          </cell>
          <cell r="L47">
            <v>999</v>
          </cell>
          <cell r="M47">
            <v>999</v>
          </cell>
          <cell r="P47">
            <v>999</v>
          </cell>
        </row>
        <row r="48">
          <cell r="A48">
            <v>42</v>
          </cell>
          <cell r="J48" t="e">
            <v>#REF!</v>
          </cell>
          <cell r="K48" t="str">
            <v>ZZZ9</v>
          </cell>
          <cell r="L48">
            <v>999</v>
          </cell>
          <cell r="M48">
            <v>999</v>
          </cell>
          <cell r="P48">
            <v>999</v>
          </cell>
        </row>
        <row r="49">
          <cell r="A49">
            <v>43</v>
          </cell>
          <cell r="J49" t="e">
            <v>#REF!</v>
          </cell>
          <cell r="K49" t="str">
            <v>ZZZ9</v>
          </cell>
          <cell r="L49">
            <v>999</v>
          </cell>
          <cell r="M49">
            <v>999</v>
          </cell>
          <cell r="P49">
            <v>999</v>
          </cell>
        </row>
        <row r="50">
          <cell r="A50">
            <v>44</v>
          </cell>
          <cell r="J50" t="e">
            <v>#REF!</v>
          </cell>
          <cell r="K50" t="str">
            <v>ZZZ9</v>
          </cell>
          <cell r="L50">
            <v>999</v>
          </cell>
          <cell r="M50">
            <v>999</v>
          </cell>
          <cell r="P50">
            <v>999</v>
          </cell>
        </row>
        <row r="51">
          <cell r="A51">
            <v>45</v>
          </cell>
          <cell r="J51" t="e">
            <v>#REF!</v>
          </cell>
          <cell r="K51" t="str">
            <v>ZZZ9</v>
          </cell>
          <cell r="L51">
            <v>999</v>
          </cell>
          <cell r="M51">
            <v>999</v>
          </cell>
          <cell r="P51">
            <v>999</v>
          </cell>
        </row>
        <row r="52">
          <cell r="A52">
            <v>46</v>
          </cell>
          <cell r="J52" t="e">
            <v>#REF!</v>
          </cell>
          <cell r="K52" t="str">
            <v>ZZZ9</v>
          </cell>
          <cell r="L52">
            <v>999</v>
          </cell>
          <cell r="M52">
            <v>999</v>
          </cell>
          <cell r="P52">
            <v>999</v>
          </cell>
        </row>
        <row r="53">
          <cell r="A53">
            <v>47</v>
          </cell>
          <cell r="J53" t="e">
            <v>#REF!</v>
          </cell>
          <cell r="K53" t="str">
            <v>ZZZ9</v>
          </cell>
          <cell r="L53">
            <v>999</v>
          </cell>
          <cell r="M53">
            <v>999</v>
          </cell>
          <cell r="P53">
            <v>999</v>
          </cell>
        </row>
        <row r="54">
          <cell r="A54">
            <v>48</v>
          </cell>
          <cell r="J54" t="e">
            <v>#REF!</v>
          </cell>
          <cell r="K54" t="str">
            <v>ZZZ9</v>
          </cell>
          <cell r="L54">
            <v>999</v>
          </cell>
          <cell r="M54">
            <v>999</v>
          </cell>
          <cell r="P54">
            <v>999</v>
          </cell>
        </row>
        <row r="55">
          <cell r="A55">
            <v>49</v>
          </cell>
          <cell r="J55" t="e">
            <v>#REF!</v>
          </cell>
          <cell r="K55" t="str">
            <v>ZZZ9</v>
          </cell>
          <cell r="L55">
            <v>999</v>
          </cell>
          <cell r="M55">
            <v>999</v>
          </cell>
          <cell r="P55">
            <v>999</v>
          </cell>
        </row>
        <row r="56">
          <cell r="A56">
            <v>50</v>
          </cell>
          <cell r="J56" t="e">
            <v>#REF!</v>
          </cell>
          <cell r="K56" t="str">
            <v>ZZZ9</v>
          </cell>
          <cell r="L56">
            <v>999</v>
          </cell>
          <cell r="M56">
            <v>999</v>
          </cell>
          <cell r="P56">
            <v>999</v>
          </cell>
        </row>
        <row r="57">
          <cell r="A57">
            <v>51</v>
          </cell>
          <cell r="J57" t="e">
            <v>#REF!</v>
          </cell>
          <cell r="K57" t="str">
            <v>ZZZ9</v>
          </cell>
          <cell r="L57">
            <v>999</v>
          </cell>
          <cell r="M57">
            <v>999</v>
          </cell>
          <cell r="P57">
            <v>999</v>
          </cell>
        </row>
        <row r="58">
          <cell r="A58">
            <v>52</v>
          </cell>
          <cell r="J58" t="e">
            <v>#REF!</v>
          </cell>
          <cell r="K58" t="str">
            <v>ZZZ9</v>
          </cell>
          <cell r="L58">
            <v>999</v>
          </cell>
          <cell r="M58">
            <v>999</v>
          </cell>
          <cell r="P58">
            <v>999</v>
          </cell>
        </row>
        <row r="59">
          <cell r="A59">
            <v>53</v>
          </cell>
          <cell r="J59" t="e">
            <v>#REF!</v>
          </cell>
          <cell r="K59" t="str">
            <v>ZZZ9</v>
          </cell>
          <cell r="L59">
            <v>999</v>
          </cell>
          <cell r="M59">
            <v>999</v>
          </cell>
          <cell r="P59">
            <v>999</v>
          </cell>
        </row>
        <row r="60">
          <cell r="A60">
            <v>54</v>
          </cell>
          <cell r="J60" t="e">
            <v>#REF!</v>
          </cell>
          <cell r="K60" t="str">
            <v>ZZZ9</v>
          </cell>
          <cell r="L60">
            <v>999</v>
          </cell>
          <cell r="M60">
            <v>999</v>
          </cell>
          <cell r="P60">
            <v>999</v>
          </cell>
        </row>
        <row r="61">
          <cell r="A61">
            <v>55</v>
          </cell>
          <cell r="J61" t="e">
            <v>#REF!</v>
          </cell>
          <cell r="K61" t="str">
            <v>ZZZ9</v>
          </cell>
          <cell r="L61">
            <v>999</v>
          </cell>
          <cell r="M61">
            <v>999</v>
          </cell>
          <cell r="P61">
            <v>999</v>
          </cell>
        </row>
        <row r="62">
          <cell r="A62">
            <v>56</v>
          </cell>
          <cell r="J62" t="e">
            <v>#REF!</v>
          </cell>
          <cell r="K62" t="str">
            <v>ZZZ9</v>
          </cell>
          <cell r="L62">
            <v>999</v>
          </cell>
          <cell r="M62">
            <v>999</v>
          </cell>
          <cell r="P62">
            <v>999</v>
          </cell>
        </row>
        <row r="63">
          <cell r="A63">
            <v>57</v>
          </cell>
          <cell r="J63" t="e">
            <v>#REF!</v>
          </cell>
          <cell r="K63" t="str">
            <v>ZZZ9</v>
          </cell>
          <cell r="L63">
            <v>999</v>
          </cell>
          <cell r="M63">
            <v>999</v>
          </cell>
          <cell r="P63">
            <v>999</v>
          </cell>
        </row>
        <row r="64">
          <cell r="A64">
            <v>58</v>
          </cell>
          <cell r="J64" t="e">
            <v>#REF!</v>
          </cell>
          <cell r="K64" t="str">
            <v>ZZZ9</v>
          </cell>
          <cell r="L64">
            <v>999</v>
          </cell>
          <cell r="M64">
            <v>999</v>
          </cell>
          <cell r="P64">
            <v>999</v>
          </cell>
        </row>
        <row r="65">
          <cell r="A65">
            <v>59</v>
          </cell>
          <cell r="J65" t="e">
            <v>#REF!</v>
          </cell>
          <cell r="K65" t="str">
            <v>ZZZ9</v>
          </cell>
          <cell r="L65">
            <v>999</v>
          </cell>
          <cell r="M65">
            <v>999</v>
          </cell>
          <cell r="P65">
            <v>999</v>
          </cell>
        </row>
        <row r="66">
          <cell r="A66">
            <v>60</v>
          </cell>
          <cell r="J66" t="e">
            <v>#REF!</v>
          </cell>
          <cell r="K66" t="str">
            <v>ZZZ9</v>
          </cell>
          <cell r="L66">
            <v>999</v>
          </cell>
          <cell r="M66">
            <v>999</v>
          </cell>
          <cell r="P66">
            <v>999</v>
          </cell>
        </row>
        <row r="67">
          <cell r="A67">
            <v>61</v>
          </cell>
          <cell r="J67" t="e">
            <v>#REF!</v>
          </cell>
          <cell r="K67" t="str">
            <v>ZZZ9</v>
          </cell>
          <cell r="L67">
            <v>999</v>
          </cell>
          <cell r="M67">
            <v>999</v>
          </cell>
          <cell r="P67">
            <v>999</v>
          </cell>
        </row>
        <row r="68">
          <cell r="A68">
            <v>62</v>
          </cell>
          <cell r="J68" t="e">
            <v>#REF!</v>
          </cell>
          <cell r="K68" t="str">
            <v>ZZZ9</v>
          </cell>
          <cell r="L68">
            <v>999</v>
          </cell>
          <cell r="M68">
            <v>999</v>
          </cell>
          <cell r="P68">
            <v>999</v>
          </cell>
        </row>
        <row r="69">
          <cell r="A69">
            <v>63</v>
          </cell>
          <cell r="J69" t="e">
            <v>#REF!</v>
          </cell>
          <cell r="K69" t="str">
            <v>ZZZ9</v>
          </cell>
          <cell r="L69">
            <v>999</v>
          </cell>
          <cell r="M69">
            <v>999</v>
          </cell>
          <cell r="P69">
            <v>999</v>
          </cell>
        </row>
        <row r="70">
          <cell r="A70">
            <v>64</v>
          </cell>
          <cell r="J70" t="e">
            <v>#REF!</v>
          </cell>
          <cell r="K70" t="str">
            <v>ZZZ9</v>
          </cell>
          <cell r="L70">
            <v>999</v>
          </cell>
          <cell r="M70">
            <v>999</v>
          </cell>
          <cell r="P70">
            <v>999</v>
          </cell>
        </row>
        <row r="71">
          <cell r="A71">
            <v>65</v>
          </cell>
          <cell r="J71" t="e">
            <v>#REF!</v>
          </cell>
          <cell r="K71" t="str">
            <v>ZZZ9</v>
          </cell>
          <cell r="L71">
            <v>999</v>
          </cell>
          <cell r="M71">
            <v>999</v>
          </cell>
          <cell r="P71">
            <v>999</v>
          </cell>
        </row>
        <row r="72">
          <cell r="A72">
            <v>66</v>
          </cell>
          <cell r="J72" t="e">
            <v>#REF!</v>
          </cell>
          <cell r="K72" t="str">
            <v>ZZZ9</v>
          </cell>
          <cell r="L72">
            <v>999</v>
          </cell>
          <cell r="M72">
            <v>999</v>
          </cell>
          <cell r="P72">
            <v>999</v>
          </cell>
        </row>
        <row r="73">
          <cell r="A73">
            <v>67</v>
          </cell>
          <cell r="J73" t="e">
            <v>#REF!</v>
          </cell>
          <cell r="K73" t="str">
            <v>ZZZ9</v>
          </cell>
          <cell r="L73">
            <v>999</v>
          </cell>
          <cell r="M73">
            <v>999</v>
          </cell>
          <cell r="P73">
            <v>999</v>
          </cell>
        </row>
        <row r="74">
          <cell r="A74">
            <v>68</v>
          </cell>
          <cell r="J74" t="e">
            <v>#REF!</v>
          </cell>
          <cell r="K74" t="str">
            <v>ZZZ9</v>
          </cell>
          <cell r="L74">
            <v>999</v>
          </cell>
          <cell r="M74">
            <v>999</v>
          </cell>
          <cell r="P74">
            <v>999</v>
          </cell>
        </row>
        <row r="75">
          <cell r="A75">
            <v>69</v>
          </cell>
          <cell r="J75" t="e">
            <v>#REF!</v>
          </cell>
          <cell r="K75" t="str">
            <v>ZZZ9</v>
          </cell>
          <cell r="L75">
            <v>999</v>
          </cell>
          <cell r="M75">
            <v>999</v>
          </cell>
          <cell r="P75">
            <v>999</v>
          </cell>
        </row>
        <row r="76">
          <cell r="A76">
            <v>70</v>
          </cell>
          <cell r="J76" t="e">
            <v>#REF!</v>
          </cell>
          <cell r="K76" t="str">
            <v>ZZZ9</v>
          </cell>
          <cell r="L76">
            <v>999</v>
          </cell>
          <cell r="M76">
            <v>999</v>
          </cell>
          <cell r="P76">
            <v>999</v>
          </cell>
        </row>
        <row r="77">
          <cell r="A77">
            <v>71</v>
          </cell>
          <cell r="J77" t="e">
            <v>#REF!</v>
          </cell>
          <cell r="K77" t="str">
            <v>ZZZ9</v>
          </cell>
          <cell r="L77">
            <v>999</v>
          </cell>
          <cell r="M77">
            <v>999</v>
          </cell>
          <cell r="P77">
            <v>999</v>
          </cell>
        </row>
        <row r="78">
          <cell r="A78">
            <v>72</v>
          </cell>
          <cell r="J78" t="e">
            <v>#REF!</v>
          </cell>
          <cell r="K78" t="str">
            <v>ZZZ9</v>
          </cell>
          <cell r="L78">
            <v>999</v>
          </cell>
          <cell r="M78">
            <v>999</v>
          </cell>
          <cell r="P78">
            <v>999</v>
          </cell>
        </row>
        <row r="79">
          <cell r="A79">
            <v>73</v>
          </cell>
          <cell r="J79" t="e">
            <v>#REF!</v>
          </cell>
          <cell r="K79" t="str">
            <v>ZZZ9</v>
          </cell>
          <cell r="L79">
            <v>999</v>
          </cell>
          <cell r="M79">
            <v>999</v>
          </cell>
          <cell r="P79">
            <v>999</v>
          </cell>
        </row>
        <row r="80">
          <cell r="A80">
            <v>74</v>
          </cell>
          <cell r="J80" t="e">
            <v>#REF!</v>
          </cell>
          <cell r="K80" t="str">
            <v>ZZZ9</v>
          </cell>
          <cell r="L80">
            <v>999</v>
          </cell>
          <cell r="M80">
            <v>999</v>
          </cell>
          <cell r="P80">
            <v>999</v>
          </cell>
        </row>
        <row r="81">
          <cell r="A81">
            <v>75</v>
          </cell>
          <cell r="J81" t="e">
            <v>#REF!</v>
          </cell>
          <cell r="K81" t="str">
            <v>ZZZ9</v>
          </cell>
          <cell r="L81">
            <v>999</v>
          </cell>
          <cell r="M81">
            <v>999</v>
          </cell>
          <cell r="P81">
            <v>999</v>
          </cell>
        </row>
        <row r="82">
          <cell r="A82">
            <v>76</v>
          </cell>
          <cell r="J82" t="e">
            <v>#REF!</v>
          </cell>
          <cell r="K82" t="str">
            <v>ZZZ9</v>
          </cell>
          <cell r="L82">
            <v>999</v>
          </cell>
          <cell r="M82">
            <v>999</v>
          </cell>
          <cell r="P82">
            <v>999</v>
          </cell>
        </row>
        <row r="83">
          <cell r="A83">
            <v>77</v>
          </cell>
          <cell r="J83" t="e">
            <v>#REF!</v>
          </cell>
          <cell r="K83" t="str">
            <v>ZZZ9</v>
          </cell>
          <cell r="L83">
            <v>999</v>
          </cell>
          <cell r="M83">
            <v>999</v>
          </cell>
          <cell r="P83">
            <v>999</v>
          </cell>
        </row>
        <row r="84">
          <cell r="A84">
            <v>78</v>
          </cell>
          <cell r="J84" t="e">
            <v>#REF!</v>
          </cell>
          <cell r="K84" t="str">
            <v>ZZZ9</v>
          </cell>
          <cell r="L84">
            <v>999</v>
          </cell>
          <cell r="M84">
            <v>999</v>
          </cell>
          <cell r="P84">
            <v>999</v>
          </cell>
        </row>
        <row r="85">
          <cell r="A85">
            <v>79</v>
          </cell>
          <cell r="J85" t="e">
            <v>#REF!</v>
          </cell>
          <cell r="K85" t="str">
            <v>ZZZ9</v>
          </cell>
          <cell r="L85">
            <v>999</v>
          </cell>
          <cell r="M85">
            <v>999</v>
          </cell>
          <cell r="P85">
            <v>999</v>
          </cell>
        </row>
        <row r="86">
          <cell r="A86">
            <v>80</v>
          </cell>
          <cell r="J86" t="e">
            <v>#REF!</v>
          </cell>
          <cell r="K86" t="str">
            <v>ZZZ9</v>
          </cell>
          <cell r="L86">
            <v>999</v>
          </cell>
          <cell r="M86">
            <v>999</v>
          </cell>
          <cell r="P86">
            <v>999</v>
          </cell>
        </row>
        <row r="87">
          <cell r="A87">
            <v>81</v>
          </cell>
          <cell r="J87" t="e">
            <v>#REF!</v>
          </cell>
          <cell r="K87" t="str">
            <v>ZZZ9</v>
          </cell>
          <cell r="L87">
            <v>999</v>
          </cell>
          <cell r="M87">
            <v>999</v>
          </cell>
          <cell r="P87">
            <v>999</v>
          </cell>
        </row>
        <row r="88">
          <cell r="A88">
            <v>82</v>
          </cell>
          <cell r="J88" t="e">
            <v>#REF!</v>
          </cell>
          <cell r="K88" t="str">
            <v>ZZZ9</v>
          </cell>
          <cell r="L88">
            <v>999</v>
          </cell>
          <cell r="M88">
            <v>999</v>
          </cell>
          <cell r="P88">
            <v>999</v>
          </cell>
        </row>
        <row r="89">
          <cell r="A89">
            <v>83</v>
          </cell>
          <cell r="J89" t="e">
            <v>#REF!</v>
          </cell>
          <cell r="K89" t="str">
            <v>ZZZ9</v>
          </cell>
          <cell r="L89">
            <v>999</v>
          </cell>
          <cell r="M89">
            <v>999</v>
          </cell>
          <cell r="P89">
            <v>999</v>
          </cell>
        </row>
        <row r="90">
          <cell r="A90">
            <v>84</v>
          </cell>
          <cell r="J90" t="e">
            <v>#REF!</v>
          </cell>
          <cell r="K90" t="str">
            <v>ZZZ9</v>
          </cell>
          <cell r="L90">
            <v>999</v>
          </cell>
          <cell r="M90">
            <v>999</v>
          </cell>
          <cell r="P90">
            <v>999</v>
          </cell>
        </row>
        <row r="91">
          <cell r="A91">
            <v>85</v>
          </cell>
          <cell r="J91" t="e">
            <v>#REF!</v>
          </cell>
          <cell r="K91" t="str">
            <v>ZZZ9</v>
          </cell>
          <cell r="L91">
            <v>999</v>
          </cell>
          <cell r="M91">
            <v>999</v>
          </cell>
          <cell r="P91">
            <v>999</v>
          </cell>
        </row>
        <row r="92">
          <cell r="A92">
            <v>86</v>
          </cell>
          <cell r="J92" t="e">
            <v>#REF!</v>
          </cell>
          <cell r="K92" t="str">
            <v>ZZZ9</v>
          </cell>
          <cell r="L92">
            <v>999</v>
          </cell>
          <cell r="M92">
            <v>999</v>
          </cell>
          <cell r="P92">
            <v>999</v>
          </cell>
        </row>
        <row r="93">
          <cell r="A93">
            <v>87</v>
          </cell>
          <cell r="J93" t="e">
            <v>#REF!</v>
          </cell>
          <cell r="K93" t="str">
            <v>ZZZ9</v>
          </cell>
          <cell r="L93">
            <v>999</v>
          </cell>
          <cell r="M93">
            <v>999</v>
          </cell>
          <cell r="P93">
            <v>999</v>
          </cell>
        </row>
        <row r="94">
          <cell r="A94">
            <v>88</v>
          </cell>
          <cell r="J94" t="e">
            <v>#REF!</v>
          </cell>
          <cell r="K94" t="str">
            <v>ZZZ9</v>
          </cell>
          <cell r="L94">
            <v>999</v>
          </cell>
          <cell r="M94">
            <v>999</v>
          </cell>
          <cell r="P94">
            <v>999</v>
          </cell>
        </row>
        <row r="95">
          <cell r="A95">
            <v>89</v>
          </cell>
          <cell r="J95" t="e">
            <v>#REF!</v>
          </cell>
          <cell r="K95" t="str">
            <v>ZZZ9</v>
          </cell>
          <cell r="L95">
            <v>999</v>
          </cell>
          <cell r="M95">
            <v>999</v>
          </cell>
          <cell r="P95">
            <v>999</v>
          </cell>
        </row>
        <row r="96">
          <cell r="A96">
            <v>90</v>
          </cell>
          <cell r="J96" t="e">
            <v>#REF!</v>
          </cell>
          <cell r="K96" t="str">
            <v>ZZZ9</v>
          </cell>
          <cell r="L96">
            <v>999</v>
          </cell>
          <cell r="M96">
            <v>999</v>
          </cell>
          <cell r="P96">
            <v>999</v>
          </cell>
        </row>
        <row r="97">
          <cell r="A97">
            <v>91</v>
          </cell>
          <cell r="J97" t="e">
            <v>#REF!</v>
          </cell>
          <cell r="K97" t="str">
            <v>ZZZ9</v>
          </cell>
          <cell r="L97">
            <v>999</v>
          </cell>
          <cell r="M97">
            <v>999</v>
          </cell>
          <cell r="P97">
            <v>999</v>
          </cell>
        </row>
        <row r="98">
          <cell r="A98">
            <v>92</v>
          </cell>
          <cell r="J98" t="e">
            <v>#REF!</v>
          </cell>
          <cell r="K98" t="str">
            <v>ZZZ9</v>
          </cell>
          <cell r="L98">
            <v>999</v>
          </cell>
          <cell r="M98">
            <v>999</v>
          </cell>
          <cell r="P98">
            <v>999</v>
          </cell>
        </row>
        <row r="99">
          <cell r="A99">
            <v>93</v>
          </cell>
          <cell r="J99" t="e">
            <v>#REF!</v>
          </cell>
          <cell r="K99" t="str">
            <v>ZZZ9</v>
          </cell>
          <cell r="L99">
            <v>999</v>
          </cell>
          <cell r="M99">
            <v>999</v>
          </cell>
          <cell r="P99">
            <v>999</v>
          </cell>
        </row>
        <row r="100">
          <cell r="A100">
            <v>94</v>
          </cell>
          <cell r="J100" t="e">
            <v>#REF!</v>
          </cell>
          <cell r="K100" t="str">
            <v>ZZZ9</v>
          </cell>
          <cell r="L100">
            <v>999</v>
          </cell>
          <cell r="M100">
            <v>999</v>
          </cell>
          <cell r="P100">
            <v>999</v>
          </cell>
        </row>
        <row r="101">
          <cell r="A101">
            <v>95</v>
          </cell>
          <cell r="J101" t="e">
            <v>#REF!</v>
          </cell>
          <cell r="K101" t="str">
            <v>ZZZ9</v>
          </cell>
          <cell r="L101">
            <v>999</v>
          </cell>
          <cell r="M101">
            <v>999</v>
          </cell>
          <cell r="P101">
            <v>999</v>
          </cell>
        </row>
        <row r="102">
          <cell r="A102">
            <v>96</v>
          </cell>
          <cell r="J102" t="e">
            <v>#REF!</v>
          </cell>
          <cell r="K102" t="str">
            <v>ZZZ9</v>
          </cell>
          <cell r="L102">
            <v>999</v>
          </cell>
          <cell r="M102">
            <v>999</v>
          </cell>
          <cell r="P102">
            <v>999</v>
          </cell>
        </row>
        <row r="103">
          <cell r="A103">
            <v>97</v>
          </cell>
          <cell r="J103" t="e">
            <v>#REF!</v>
          </cell>
          <cell r="K103" t="str">
            <v>ZZZ9</v>
          </cell>
          <cell r="L103">
            <v>999</v>
          </cell>
          <cell r="M103">
            <v>999</v>
          </cell>
          <cell r="P103">
            <v>999</v>
          </cell>
        </row>
        <row r="104">
          <cell r="A104">
            <v>98</v>
          </cell>
          <cell r="J104" t="e">
            <v>#REF!</v>
          </cell>
          <cell r="K104" t="str">
            <v>ZZZ9</v>
          </cell>
          <cell r="L104">
            <v>999</v>
          </cell>
          <cell r="M104">
            <v>999</v>
          </cell>
          <cell r="P104">
            <v>999</v>
          </cell>
        </row>
        <row r="105">
          <cell r="A105">
            <v>99</v>
          </cell>
          <cell r="J105" t="e">
            <v>#REF!</v>
          </cell>
          <cell r="K105" t="str">
            <v>ZZZ9</v>
          </cell>
          <cell r="L105">
            <v>999</v>
          </cell>
          <cell r="M105">
            <v>999</v>
          </cell>
          <cell r="P105">
            <v>999</v>
          </cell>
        </row>
        <row r="106">
          <cell r="A106">
            <v>100</v>
          </cell>
          <cell r="J106" t="e">
            <v>#REF!</v>
          </cell>
          <cell r="K106" t="str">
            <v>ZZZ9</v>
          </cell>
          <cell r="L106">
            <v>999</v>
          </cell>
          <cell r="M106">
            <v>999</v>
          </cell>
          <cell r="P106">
            <v>999</v>
          </cell>
        </row>
        <row r="107">
          <cell r="A107">
            <v>101</v>
          </cell>
          <cell r="J107" t="e">
            <v>#REF!</v>
          </cell>
          <cell r="K107" t="str">
            <v>ZZZ9</v>
          </cell>
          <cell r="L107">
            <v>999</v>
          </cell>
          <cell r="M107">
            <v>999</v>
          </cell>
          <cell r="P107">
            <v>999</v>
          </cell>
        </row>
        <row r="108">
          <cell r="A108">
            <v>102</v>
          </cell>
          <cell r="J108" t="e">
            <v>#REF!</v>
          </cell>
          <cell r="K108" t="str">
            <v>ZZZ9</v>
          </cell>
          <cell r="L108">
            <v>999</v>
          </cell>
          <cell r="M108">
            <v>999</v>
          </cell>
          <cell r="P108">
            <v>999</v>
          </cell>
        </row>
        <row r="109">
          <cell r="A109">
            <v>103</v>
          </cell>
          <cell r="J109" t="e">
            <v>#REF!</v>
          </cell>
          <cell r="K109" t="str">
            <v>ZZZ9</v>
          </cell>
          <cell r="L109">
            <v>999</v>
          </cell>
          <cell r="M109">
            <v>999</v>
          </cell>
          <cell r="P109">
            <v>999</v>
          </cell>
        </row>
        <row r="110">
          <cell r="A110">
            <v>104</v>
          </cell>
          <cell r="J110" t="e">
            <v>#REF!</v>
          </cell>
          <cell r="K110" t="str">
            <v>ZZZ9</v>
          </cell>
          <cell r="L110">
            <v>999</v>
          </cell>
          <cell r="M110">
            <v>999</v>
          </cell>
          <cell r="P110">
            <v>999</v>
          </cell>
        </row>
        <row r="111">
          <cell r="A111">
            <v>105</v>
          </cell>
          <cell r="J111" t="e">
            <v>#REF!</v>
          </cell>
          <cell r="K111" t="str">
            <v>ZZZ9</v>
          </cell>
          <cell r="L111">
            <v>999</v>
          </cell>
          <cell r="M111">
            <v>999</v>
          </cell>
          <cell r="P111">
            <v>999</v>
          </cell>
        </row>
        <row r="112">
          <cell r="A112">
            <v>106</v>
          </cell>
          <cell r="J112" t="e">
            <v>#REF!</v>
          </cell>
          <cell r="K112" t="str">
            <v>ZZZ9</v>
          </cell>
          <cell r="L112">
            <v>999</v>
          </cell>
          <cell r="M112">
            <v>999</v>
          </cell>
          <cell r="P112">
            <v>999</v>
          </cell>
        </row>
        <row r="113">
          <cell r="A113">
            <v>107</v>
          </cell>
          <cell r="J113" t="e">
            <v>#REF!</v>
          </cell>
          <cell r="K113" t="str">
            <v>ZZZ9</v>
          </cell>
          <cell r="L113">
            <v>999</v>
          </cell>
          <cell r="M113">
            <v>999</v>
          </cell>
          <cell r="P113">
            <v>999</v>
          </cell>
        </row>
        <row r="114">
          <cell r="A114">
            <v>108</v>
          </cell>
          <cell r="J114" t="e">
            <v>#REF!</v>
          </cell>
          <cell r="K114" t="str">
            <v>ZZZ9</v>
          </cell>
          <cell r="L114">
            <v>999</v>
          </cell>
          <cell r="M114">
            <v>999</v>
          </cell>
          <cell r="P114">
            <v>999</v>
          </cell>
        </row>
        <row r="115">
          <cell r="A115">
            <v>109</v>
          </cell>
          <cell r="J115" t="e">
            <v>#REF!</v>
          </cell>
          <cell r="K115" t="str">
            <v>ZZZ9</v>
          </cell>
          <cell r="L115">
            <v>999</v>
          </cell>
          <cell r="M115">
            <v>999</v>
          </cell>
          <cell r="P115">
            <v>999</v>
          </cell>
        </row>
        <row r="116">
          <cell r="A116">
            <v>110</v>
          </cell>
          <cell r="J116" t="e">
            <v>#REF!</v>
          </cell>
          <cell r="K116" t="str">
            <v>ZZZ9</v>
          </cell>
          <cell r="L116">
            <v>999</v>
          </cell>
          <cell r="M116">
            <v>999</v>
          </cell>
          <cell r="P116">
            <v>999</v>
          </cell>
        </row>
        <row r="117">
          <cell r="A117">
            <v>111</v>
          </cell>
          <cell r="J117" t="e">
            <v>#REF!</v>
          </cell>
          <cell r="K117" t="str">
            <v>ZZZ9</v>
          </cell>
          <cell r="L117">
            <v>999</v>
          </cell>
          <cell r="M117">
            <v>999</v>
          </cell>
          <cell r="P117">
            <v>999</v>
          </cell>
        </row>
        <row r="118">
          <cell r="A118">
            <v>112</v>
          </cell>
          <cell r="J118" t="e">
            <v>#REF!</v>
          </cell>
          <cell r="K118" t="str">
            <v>ZZZ9</v>
          </cell>
          <cell r="L118">
            <v>999</v>
          </cell>
          <cell r="M118">
            <v>999</v>
          </cell>
          <cell r="P118">
            <v>999</v>
          </cell>
        </row>
        <row r="119">
          <cell r="A119">
            <v>113</v>
          </cell>
          <cell r="J119" t="e">
            <v>#REF!</v>
          </cell>
          <cell r="K119" t="str">
            <v>ZZZ9</v>
          </cell>
          <cell r="L119">
            <v>999</v>
          </cell>
          <cell r="M119">
            <v>999</v>
          </cell>
          <cell r="P119">
            <v>999</v>
          </cell>
        </row>
        <row r="120">
          <cell r="A120">
            <v>114</v>
          </cell>
          <cell r="J120" t="e">
            <v>#REF!</v>
          </cell>
          <cell r="K120" t="str">
            <v>ZZZ9</v>
          </cell>
          <cell r="L120">
            <v>999</v>
          </cell>
          <cell r="M120">
            <v>999</v>
          </cell>
          <cell r="P120">
            <v>999</v>
          </cell>
        </row>
        <row r="121">
          <cell r="A121">
            <v>115</v>
          </cell>
          <cell r="J121" t="e">
            <v>#REF!</v>
          </cell>
          <cell r="K121" t="str">
            <v>ZZZ9</v>
          </cell>
          <cell r="L121">
            <v>999</v>
          </cell>
          <cell r="M121">
            <v>999</v>
          </cell>
          <cell r="P121">
            <v>999</v>
          </cell>
        </row>
        <row r="122">
          <cell r="A122">
            <v>116</v>
          </cell>
          <cell r="J122" t="e">
            <v>#REF!</v>
          </cell>
          <cell r="K122" t="str">
            <v>ZZZ9</v>
          </cell>
          <cell r="L122">
            <v>999</v>
          </cell>
          <cell r="M122">
            <v>999</v>
          </cell>
          <cell r="P122">
            <v>999</v>
          </cell>
        </row>
        <row r="123">
          <cell r="A123">
            <v>117</v>
          </cell>
          <cell r="J123" t="e">
            <v>#REF!</v>
          </cell>
          <cell r="K123" t="str">
            <v>ZZZ9</v>
          </cell>
          <cell r="L123">
            <v>999</v>
          </cell>
          <cell r="M123">
            <v>999</v>
          </cell>
          <cell r="P123">
            <v>999</v>
          </cell>
        </row>
        <row r="124">
          <cell r="A124">
            <v>118</v>
          </cell>
          <cell r="J124" t="e">
            <v>#REF!</v>
          </cell>
          <cell r="K124" t="str">
            <v>ZZZ9</v>
          </cell>
          <cell r="L124">
            <v>999</v>
          </cell>
          <cell r="M124">
            <v>999</v>
          </cell>
          <cell r="P124">
            <v>999</v>
          </cell>
        </row>
        <row r="125">
          <cell r="A125">
            <v>119</v>
          </cell>
          <cell r="J125" t="e">
            <v>#REF!</v>
          </cell>
          <cell r="K125" t="str">
            <v>ZZZ9</v>
          </cell>
          <cell r="L125">
            <v>999</v>
          </cell>
          <cell r="M125">
            <v>999</v>
          </cell>
          <cell r="P125">
            <v>999</v>
          </cell>
        </row>
        <row r="126">
          <cell r="A126">
            <v>120</v>
          </cell>
          <cell r="J126" t="e">
            <v>#REF!</v>
          </cell>
          <cell r="K126" t="str">
            <v>ZZZ9</v>
          </cell>
          <cell r="L126">
            <v>999</v>
          </cell>
          <cell r="M126">
            <v>999</v>
          </cell>
          <cell r="P126">
            <v>999</v>
          </cell>
        </row>
        <row r="127">
          <cell r="A127">
            <v>121</v>
          </cell>
          <cell r="J127" t="e">
            <v>#REF!</v>
          </cell>
          <cell r="K127" t="str">
            <v>ZZZ9</v>
          </cell>
          <cell r="L127">
            <v>999</v>
          </cell>
          <cell r="M127">
            <v>999</v>
          </cell>
          <cell r="P127">
            <v>999</v>
          </cell>
        </row>
        <row r="128">
          <cell r="A128">
            <v>122</v>
          </cell>
          <cell r="J128" t="e">
            <v>#REF!</v>
          </cell>
          <cell r="K128" t="str">
            <v>ZZZ9</v>
          </cell>
          <cell r="L128">
            <v>999</v>
          </cell>
          <cell r="M128">
            <v>999</v>
          </cell>
          <cell r="P128">
            <v>999</v>
          </cell>
        </row>
        <row r="129">
          <cell r="A129">
            <v>123</v>
          </cell>
          <cell r="J129" t="e">
            <v>#REF!</v>
          </cell>
          <cell r="K129" t="str">
            <v>ZZZ9</v>
          </cell>
          <cell r="L129">
            <v>999</v>
          </cell>
          <cell r="M129">
            <v>999</v>
          </cell>
          <cell r="P129">
            <v>999</v>
          </cell>
        </row>
        <row r="130">
          <cell r="A130">
            <v>124</v>
          </cell>
          <cell r="J130" t="e">
            <v>#REF!</v>
          </cell>
          <cell r="K130" t="str">
            <v>ZZZ9</v>
          </cell>
          <cell r="L130">
            <v>999</v>
          </cell>
          <cell r="M130">
            <v>999</v>
          </cell>
          <cell r="P130">
            <v>999</v>
          </cell>
        </row>
        <row r="131">
          <cell r="A131">
            <v>125</v>
          </cell>
          <cell r="J131" t="e">
            <v>#REF!</v>
          </cell>
          <cell r="K131" t="str">
            <v>ZZZ9</v>
          </cell>
          <cell r="L131">
            <v>999</v>
          </cell>
          <cell r="M131">
            <v>999</v>
          </cell>
          <cell r="P131">
            <v>999</v>
          </cell>
        </row>
        <row r="132">
          <cell r="A132">
            <v>126</v>
          </cell>
          <cell r="J132" t="e">
            <v>#REF!</v>
          </cell>
          <cell r="K132" t="str">
            <v>ZZZ9</v>
          </cell>
          <cell r="L132">
            <v>999</v>
          </cell>
          <cell r="M132">
            <v>999</v>
          </cell>
          <cell r="P132">
            <v>999</v>
          </cell>
        </row>
        <row r="133">
          <cell r="A133">
            <v>127</v>
          </cell>
          <cell r="J133" t="e">
            <v>#REF!</v>
          </cell>
          <cell r="K133" t="str">
            <v>ZZZ9</v>
          </cell>
          <cell r="L133">
            <v>999</v>
          </cell>
          <cell r="M133">
            <v>999</v>
          </cell>
          <cell r="P133">
            <v>999</v>
          </cell>
        </row>
        <row r="134">
          <cell r="A134">
            <v>128</v>
          </cell>
          <cell r="J134" t="e">
            <v>#REF!</v>
          </cell>
          <cell r="K134" t="str">
            <v>ZZZ9</v>
          </cell>
          <cell r="L134">
            <v>999</v>
          </cell>
          <cell r="M134">
            <v>999</v>
          </cell>
          <cell r="P134">
            <v>999</v>
          </cell>
        </row>
      </sheetData>
      <sheetData sheetId="3"/>
      <sheetData sheetId="4">
        <row r="5">
          <cell r="P5">
            <v>2</v>
          </cell>
        </row>
        <row r="7">
          <cell r="A7" t="str">
            <v>Ssz.</v>
          </cell>
          <cell r="B7" t="str">
            <v>Családi név</v>
          </cell>
          <cell r="C7" t="str">
            <v>Keresztnév</v>
          </cell>
          <cell r="D7" t="str">
            <v>Egyesület</v>
          </cell>
          <cell r="E7" t="str">
            <v>Kódszám</v>
          </cell>
          <cell r="F7" t="str">
            <v>1. játékos ranglista</v>
          </cell>
          <cell r="G7" t="str">
            <v>Aláírás</v>
          </cell>
          <cell r="H7" t="str">
            <v>Családi név</v>
          </cell>
          <cell r="I7" t="str">
            <v>Keresztnév</v>
          </cell>
          <cell r="J7" t="str">
            <v>Egyesület</v>
          </cell>
          <cell r="K7" t="str">
            <v>Kódszám</v>
          </cell>
          <cell r="L7" t="str">
            <v>2. játékos ranglista</v>
          </cell>
          <cell r="M7" t="str">
            <v>Aláírás</v>
          </cell>
          <cell r="N7" t="str">
            <v>Elfogadási státusz
DA,WC, A</v>
          </cell>
          <cell r="O7" t="str">
            <v>Páros egyesített rangsora</v>
          </cell>
          <cell r="P7" t="str">
            <v>Kiemelés</v>
          </cell>
        </row>
        <row r="8">
          <cell r="A8">
            <v>1</v>
          </cell>
          <cell r="B8" t="str">
            <v>Jilly</v>
          </cell>
          <cell r="C8" t="str">
            <v>Ádám</v>
          </cell>
          <cell r="D8" t="str">
            <v>Alfa TI</v>
          </cell>
          <cell r="E8" t="str">
            <v>"0612120</v>
          </cell>
          <cell r="F8">
            <v>9</v>
          </cell>
          <cell r="H8" t="str">
            <v xml:space="preserve">Nagy </v>
          </cell>
          <cell r="I8" t="str">
            <v>Botond</v>
          </cell>
          <cell r="J8" t="str">
            <v>Alfa TI</v>
          </cell>
          <cell r="K8" t="str">
            <v>"071102</v>
          </cell>
          <cell r="L8">
            <v>13</v>
          </cell>
          <cell r="O8">
            <v>22</v>
          </cell>
          <cell r="P8">
            <v>1</v>
          </cell>
        </row>
        <row r="9">
          <cell r="A9">
            <v>2</v>
          </cell>
          <cell r="B9" t="str">
            <v>Kristyán</v>
          </cell>
          <cell r="C9" t="str">
            <v>István</v>
          </cell>
          <cell r="D9" t="str">
            <v>Ten.Műhely</v>
          </cell>
          <cell r="E9" t="str">
            <v>"0712230</v>
          </cell>
          <cell r="F9">
            <v>17</v>
          </cell>
          <cell r="H9" t="str">
            <v>Gyüre</v>
          </cell>
          <cell r="I9" t="str">
            <v>Dávid</v>
          </cell>
          <cell r="J9" t="str">
            <v>Pasarét TK</v>
          </cell>
          <cell r="K9" t="str">
            <v>"061015</v>
          </cell>
          <cell r="L9">
            <v>15</v>
          </cell>
          <cell r="O9">
            <v>32</v>
          </cell>
          <cell r="P9">
            <v>2</v>
          </cell>
        </row>
        <row r="10">
          <cell r="A10">
            <v>3</v>
          </cell>
          <cell r="B10" t="str">
            <v>Juhász</v>
          </cell>
          <cell r="C10" t="str">
            <v>Bence</v>
          </cell>
          <cell r="D10" t="str">
            <v>Kiskút TK</v>
          </cell>
          <cell r="E10" t="str">
            <v>"060824</v>
          </cell>
          <cell r="F10">
            <v>7</v>
          </cell>
          <cell r="H10" t="str">
            <v>Kurucsai</v>
          </cell>
          <cell r="I10" t="str">
            <v>Dominik</v>
          </cell>
          <cell r="J10" t="str">
            <v>Kiskút TK</v>
          </cell>
          <cell r="K10" t="str">
            <v>"0601260</v>
          </cell>
          <cell r="L10">
            <v>33</v>
          </cell>
          <cell r="O10">
            <v>40</v>
          </cell>
        </row>
        <row r="11">
          <cell r="A11">
            <v>4</v>
          </cell>
          <cell r="B11" t="str">
            <v>Varga</v>
          </cell>
          <cell r="C11" t="str">
            <v>Ákos</v>
          </cell>
          <cell r="D11" t="str">
            <v>DEAC</v>
          </cell>
          <cell r="E11" t="str">
            <v>"060109</v>
          </cell>
          <cell r="F11">
            <v>21</v>
          </cell>
          <cell r="H11" t="str">
            <v>Fehér</v>
          </cell>
          <cell r="I11" t="str">
            <v>Alexander</v>
          </cell>
          <cell r="J11" t="str">
            <v>Bebto Team</v>
          </cell>
          <cell r="K11" t="str">
            <v>"060103</v>
          </cell>
          <cell r="L11">
            <v>20</v>
          </cell>
          <cell r="O11">
            <v>41</v>
          </cell>
        </row>
        <row r="12">
          <cell r="A12">
            <v>5</v>
          </cell>
          <cell r="B12" t="str">
            <v>Hargitai</v>
          </cell>
          <cell r="C12" t="str">
            <v>Csaba</v>
          </cell>
          <cell r="D12" t="str">
            <v>Ten.Műhely</v>
          </cell>
          <cell r="E12" t="str">
            <v>"060920</v>
          </cell>
          <cell r="F12">
            <v>26</v>
          </cell>
          <cell r="H12" t="str">
            <v>Horváth</v>
          </cell>
          <cell r="I12" t="str">
            <v>Bence</v>
          </cell>
          <cell r="J12" t="str">
            <v>Panakor TK</v>
          </cell>
          <cell r="K12" t="str">
            <v>"071130</v>
          </cell>
          <cell r="L12">
            <v>27</v>
          </cell>
          <cell r="O12">
            <v>53</v>
          </cell>
        </row>
        <row r="13">
          <cell r="A13">
            <v>6</v>
          </cell>
          <cell r="B13" t="str">
            <v>Sinkalovics</v>
          </cell>
          <cell r="C13" t="str">
            <v xml:space="preserve">Patrik </v>
          </cell>
          <cell r="D13" t="str">
            <v>MTK</v>
          </cell>
          <cell r="E13" t="str">
            <v>"060731</v>
          </cell>
          <cell r="F13">
            <v>36</v>
          </cell>
          <cell r="H13" t="str">
            <v>Géresi</v>
          </cell>
          <cell r="I13" t="str">
            <v>Olivér</v>
          </cell>
          <cell r="J13" t="str">
            <v>MTK</v>
          </cell>
          <cell r="K13" t="str">
            <v>"060903</v>
          </cell>
          <cell r="L13">
            <v>34</v>
          </cell>
          <cell r="O13">
            <v>70</v>
          </cell>
        </row>
        <row r="14">
          <cell r="A14">
            <v>7</v>
          </cell>
          <cell r="B14" t="str">
            <v>Garami</v>
          </cell>
          <cell r="C14" t="str">
            <v>József</v>
          </cell>
          <cell r="D14" t="str">
            <v>Pécs VTC</v>
          </cell>
          <cell r="E14" t="str">
            <v>"060707</v>
          </cell>
          <cell r="F14">
            <v>44</v>
          </cell>
          <cell r="H14" t="str">
            <v>Bányai</v>
          </cell>
          <cell r="I14" t="str">
            <v>Benedek</v>
          </cell>
          <cell r="J14" t="str">
            <v>DEAC</v>
          </cell>
          <cell r="K14" t="str">
            <v>"060131</v>
          </cell>
          <cell r="L14">
            <v>39</v>
          </cell>
          <cell r="O14">
            <v>83</v>
          </cell>
        </row>
        <row r="15">
          <cell r="A15">
            <v>8</v>
          </cell>
          <cell r="B15" t="str">
            <v>Ipacs</v>
          </cell>
          <cell r="C15" t="str">
            <v>Attila</v>
          </cell>
          <cell r="D15" t="str">
            <v>Ten.Műhely</v>
          </cell>
          <cell r="E15" t="str">
            <v>"0712190</v>
          </cell>
          <cell r="F15">
            <v>58</v>
          </cell>
          <cell r="H15" t="str">
            <v>Draskovics</v>
          </cell>
          <cell r="I15" t="str">
            <v>Dénes</v>
          </cell>
          <cell r="J15" t="str">
            <v>Budaörs SC</v>
          </cell>
          <cell r="K15" t="str">
            <v>"0706260</v>
          </cell>
          <cell r="L15">
            <v>40</v>
          </cell>
          <cell r="O15">
            <v>98</v>
          </cell>
        </row>
        <row r="16">
          <cell r="A16">
            <v>9</v>
          </cell>
          <cell r="B16" t="str">
            <v xml:space="preserve">Béres </v>
          </cell>
          <cell r="C16" t="str">
            <v>Máté Sámuel</v>
          </cell>
          <cell r="D16" t="str">
            <v>Next TA</v>
          </cell>
          <cell r="E16" t="str">
            <v>"070927</v>
          </cell>
          <cell r="F16">
            <v>59</v>
          </cell>
          <cell r="H16" t="str">
            <v>Borkovits</v>
          </cell>
          <cell r="I16" t="str">
            <v>Benedek</v>
          </cell>
          <cell r="J16" t="str">
            <v>Ten.Partner</v>
          </cell>
          <cell r="K16" t="str">
            <v>"0705040</v>
          </cell>
          <cell r="L16">
            <v>63</v>
          </cell>
          <cell r="O16">
            <v>122</v>
          </cell>
        </row>
        <row r="17">
          <cell r="A17">
            <v>10</v>
          </cell>
          <cell r="O17">
            <v>0</v>
          </cell>
        </row>
        <row r="18">
          <cell r="A18">
            <v>11</v>
          </cell>
          <cell r="O18">
            <v>0</v>
          </cell>
        </row>
        <row r="19">
          <cell r="A19">
            <v>12</v>
          </cell>
          <cell r="O19">
            <v>0</v>
          </cell>
        </row>
        <row r="20">
          <cell r="A20">
            <v>13</v>
          </cell>
          <cell r="O20">
            <v>0</v>
          </cell>
        </row>
        <row r="21">
          <cell r="A21">
            <v>14</v>
          </cell>
          <cell r="O21">
            <v>0</v>
          </cell>
        </row>
        <row r="22">
          <cell r="A22">
            <v>15</v>
          </cell>
          <cell r="O22">
            <v>0</v>
          </cell>
        </row>
        <row r="23">
          <cell r="A23">
            <v>16</v>
          </cell>
          <cell r="O23">
            <v>0</v>
          </cell>
        </row>
        <row r="24">
          <cell r="A24">
            <v>17</v>
          </cell>
          <cell r="O24">
            <v>0</v>
          </cell>
        </row>
        <row r="25">
          <cell r="A25">
            <v>18</v>
          </cell>
          <cell r="O25">
            <v>0</v>
          </cell>
        </row>
        <row r="26">
          <cell r="A26">
            <v>19</v>
          </cell>
          <cell r="O26">
            <v>0</v>
          </cell>
        </row>
        <row r="27">
          <cell r="A27">
            <v>20</v>
          </cell>
          <cell r="O27">
            <v>0</v>
          </cell>
        </row>
        <row r="28">
          <cell r="A28">
            <v>21</v>
          </cell>
          <cell r="O28">
            <v>0</v>
          </cell>
        </row>
        <row r="29">
          <cell r="O29">
            <v>0</v>
          </cell>
        </row>
        <row r="30">
          <cell r="O30">
            <v>0</v>
          </cell>
        </row>
        <row r="31">
          <cell r="O31">
            <v>0</v>
          </cell>
        </row>
        <row r="32">
          <cell r="O32">
            <v>0</v>
          </cell>
        </row>
      </sheetData>
      <sheetData sheetId="5"/>
      <sheetData sheetId="6">
        <row r="7">
          <cell r="A7">
            <v>1</v>
          </cell>
          <cell r="B7" t="str">
            <v xml:space="preserve">Farkaslaki Hints </v>
          </cell>
          <cell r="C7" t="str">
            <v>Flóra</v>
          </cell>
          <cell r="D7" t="str">
            <v>Tenisztanoda</v>
          </cell>
          <cell r="E7" t="str">
            <v>"070227</v>
          </cell>
          <cell r="H7">
            <v>5</v>
          </cell>
          <cell r="N7" t="str">
            <v>DA</v>
          </cell>
          <cell r="O7">
            <v>5</v>
          </cell>
          <cell r="Q7">
            <v>1</v>
          </cell>
        </row>
        <row r="8">
          <cell r="A8">
            <v>2</v>
          </cell>
          <cell r="B8" t="str">
            <v xml:space="preserve">Komlódi </v>
          </cell>
          <cell r="C8" t="str">
            <v>Kiara</v>
          </cell>
          <cell r="D8" t="str">
            <v>PG Tenisz</v>
          </cell>
          <cell r="E8" t="str">
            <v>"060708</v>
          </cell>
          <cell r="H8">
            <v>6</v>
          </cell>
          <cell r="N8" t="str">
            <v>DA</v>
          </cell>
          <cell r="O8">
            <v>6</v>
          </cell>
          <cell r="Q8">
            <v>2</v>
          </cell>
        </row>
        <row r="9">
          <cell r="A9">
            <v>3</v>
          </cell>
          <cell r="B9" t="str">
            <v xml:space="preserve">Pécsi </v>
          </cell>
          <cell r="C9" t="str">
            <v>Boglárka</v>
          </cell>
          <cell r="D9" t="str">
            <v>Future TT</v>
          </cell>
          <cell r="E9" t="str">
            <v>"071108</v>
          </cell>
          <cell r="H9">
            <v>8</v>
          </cell>
          <cell r="N9" t="str">
            <v>DA</v>
          </cell>
          <cell r="O9">
            <v>8</v>
          </cell>
          <cell r="Q9">
            <v>3</v>
          </cell>
        </row>
        <row r="10">
          <cell r="A10">
            <v>4</v>
          </cell>
          <cell r="B10" t="str">
            <v xml:space="preserve">Pukkai </v>
          </cell>
          <cell r="C10" t="str">
            <v>Réka</v>
          </cell>
          <cell r="D10" t="str">
            <v>PG Tenisz</v>
          </cell>
          <cell r="E10" t="str">
            <v>"061213</v>
          </cell>
          <cell r="H10">
            <v>9</v>
          </cell>
          <cell r="N10" t="str">
            <v>DA</v>
          </cell>
          <cell r="O10">
            <v>9</v>
          </cell>
          <cell r="Q10">
            <v>4</v>
          </cell>
        </row>
        <row r="11">
          <cell r="A11">
            <v>5</v>
          </cell>
          <cell r="B11" t="str">
            <v xml:space="preserve">György </v>
          </cell>
          <cell r="C11" t="str">
            <v>Emília</v>
          </cell>
          <cell r="D11" t="str">
            <v>Bebto Team</v>
          </cell>
          <cell r="E11" t="str">
            <v>"0608010</v>
          </cell>
          <cell r="H11">
            <v>10</v>
          </cell>
          <cell r="N11" t="str">
            <v>DA</v>
          </cell>
          <cell r="O11">
            <v>10</v>
          </cell>
          <cell r="Q11">
            <v>5</v>
          </cell>
        </row>
        <row r="12">
          <cell r="A12">
            <v>6</v>
          </cell>
          <cell r="B12" t="str">
            <v xml:space="preserve">Major </v>
          </cell>
          <cell r="C12" t="str">
            <v>Stella</v>
          </cell>
          <cell r="D12" t="str">
            <v>Sportmánia</v>
          </cell>
          <cell r="E12" t="str">
            <v>"0604060</v>
          </cell>
          <cell r="H12">
            <v>11</v>
          </cell>
          <cell r="N12" t="str">
            <v>DA</v>
          </cell>
          <cell r="O12">
            <v>11</v>
          </cell>
          <cell r="Q12">
            <v>6</v>
          </cell>
        </row>
        <row r="13">
          <cell r="A13">
            <v>7</v>
          </cell>
          <cell r="B13" t="str">
            <v xml:space="preserve">Tuzson </v>
          </cell>
          <cell r="C13" t="str">
            <v>Viktória</v>
          </cell>
          <cell r="D13" t="str">
            <v>MESE</v>
          </cell>
          <cell r="E13" t="str">
            <v>"070820</v>
          </cell>
          <cell r="H13">
            <v>12</v>
          </cell>
          <cell r="N13" t="str">
            <v>DA</v>
          </cell>
          <cell r="O13">
            <v>12</v>
          </cell>
          <cell r="Q13">
            <v>7</v>
          </cell>
        </row>
        <row r="14">
          <cell r="A14">
            <v>8</v>
          </cell>
          <cell r="B14" t="str">
            <v xml:space="preserve">Németh </v>
          </cell>
          <cell r="C14" t="str">
            <v>Laura</v>
          </cell>
          <cell r="D14" t="str">
            <v>SVSE</v>
          </cell>
          <cell r="E14" t="str">
            <v>"060119</v>
          </cell>
          <cell r="H14">
            <v>15</v>
          </cell>
          <cell r="N14" t="str">
            <v>DA</v>
          </cell>
          <cell r="O14">
            <v>15</v>
          </cell>
          <cell r="Q14">
            <v>8</v>
          </cell>
        </row>
        <row r="15">
          <cell r="A15">
            <v>9</v>
          </cell>
          <cell r="B15" t="str">
            <v xml:space="preserve">Benke-Giosanu </v>
          </cell>
          <cell r="C15" t="str">
            <v>Izabella</v>
          </cell>
          <cell r="D15" t="str">
            <v>Vasas SC</v>
          </cell>
          <cell r="E15" t="str">
            <v>"0806170</v>
          </cell>
          <cell r="H15">
            <v>17</v>
          </cell>
          <cell r="N15" t="str">
            <v>DA</v>
          </cell>
          <cell r="O15">
            <v>17</v>
          </cell>
        </row>
        <row r="16">
          <cell r="A16">
            <v>10</v>
          </cell>
          <cell r="B16" t="str">
            <v xml:space="preserve">Fehér </v>
          </cell>
          <cell r="C16" t="str">
            <v>Laura</v>
          </cell>
          <cell r="D16" t="str">
            <v>PG Tenisz</v>
          </cell>
          <cell r="E16" t="str">
            <v>"061204</v>
          </cell>
          <cell r="H16">
            <v>18</v>
          </cell>
          <cell r="N16" t="str">
            <v>DA</v>
          </cell>
          <cell r="O16">
            <v>18</v>
          </cell>
        </row>
        <row r="17">
          <cell r="A17">
            <v>11</v>
          </cell>
          <cell r="B17" t="str">
            <v xml:space="preserve">Kun </v>
          </cell>
          <cell r="C17" t="str">
            <v>Csenge</v>
          </cell>
          <cell r="D17" t="str">
            <v>SVSE</v>
          </cell>
          <cell r="E17" t="str">
            <v>"0609040</v>
          </cell>
          <cell r="H17">
            <v>19</v>
          </cell>
          <cell r="N17" t="str">
            <v>DA</v>
          </cell>
          <cell r="O17">
            <v>19</v>
          </cell>
        </row>
        <row r="18">
          <cell r="A18">
            <v>12</v>
          </cell>
          <cell r="B18" t="str">
            <v xml:space="preserve">Ganbat </v>
          </cell>
          <cell r="C18" t="str">
            <v>Jázmin</v>
          </cell>
          <cell r="D18" t="str">
            <v>Gellért SE</v>
          </cell>
          <cell r="E18" t="str">
            <v>"070627</v>
          </cell>
          <cell r="H18">
            <v>20</v>
          </cell>
          <cell r="N18" t="str">
            <v>DA</v>
          </cell>
          <cell r="O18">
            <v>20</v>
          </cell>
        </row>
        <row r="19">
          <cell r="A19">
            <v>13</v>
          </cell>
          <cell r="B19" t="str">
            <v xml:space="preserve">Böröczky </v>
          </cell>
          <cell r="C19" t="str">
            <v>Emília Anikó</v>
          </cell>
          <cell r="D19" t="str">
            <v>Fitt SE</v>
          </cell>
          <cell r="E19" t="str">
            <v>"071011</v>
          </cell>
          <cell r="H19">
            <v>22</v>
          </cell>
          <cell r="N19" t="str">
            <v>DA</v>
          </cell>
          <cell r="O19">
            <v>22</v>
          </cell>
        </row>
        <row r="20">
          <cell r="A20">
            <v>14</v>
          </cell>
          <cell r="B20" t="str">
            <v xml:space="preserve">Kovács-Sebestyén </v>
          </cell>
          <cell r="C20" t="str">
            <v>Lili</v>
          </cell>
          <cell r="D20" t="str">
            <v>MTK</v>
          </cell>
          <cell r="E20" t="str">
            <v>"0705271</v>
          </cell>
          <cell r="H20">
            <v>26</v>
          </cell>
          <cell r="N20" t="str">
            <v>DA</v>
          </cell>
          <cell r="O20">
            <v>26</v>
          </cell>
        </row>
        <row r="21">
          <cell r="A21">
            <v>15</v>
          </cell>
          <cell r="B21" t="str">
            <v xml:space="preserve">Burkus </v>
          </cell>
          <cell r="C21" t="str">
            <v>Bella Mária</v>
          </cell>
          <cell r="D21" t="str">
            <v>Next TA</v>
          </cell>
          <cell r="E21" t="str">
            <v>"0708150</v>
          </cell>
          <cell r="H21">
            <v>30</v>
          </cell>
          <cell r="N21" t="str">
            <v>DA</v>
          </cell>
          <cell r="O21">
            <v>30</v>
          </cell>
        </row>
        <row r="22">
          <cell r="A22">
            <v>16</v>
          </cell>
          <cell r="B22" t="str">
            <v xml:space="preserve">Ruzsinszky </v>
          </cell>
          <cell r="C22" t="str">
            <v>Hanna</v>
          </cell>
          <cell r="D22" t="str">
            <v>BUSC</v>
          </cell>
          <cell r="E22" t="str">
            <v>"0704141</v>
          </cell>
          <cell r="H22">
            <v>35</v>
          </cell>
          <cell r="N22" t="str">
            <v>DA</v>
          </cell>
          <cell r="O22">
            <v>35</v>
          </cell>
        </row>
        <row r="23">
          <cell r="A23">
            <v>17</v>
          </cell>
          <cell r="B23" t="str">
            <v xml:space="preserve">Hajdú </v>
          </cell>
          <cell r="C23" t="str">
            <v>Anna Jázmin</v>
          </cell>
          <cell r="D23" t="str">
            <v>Next TA</v>
          </cell>
          <cell r="E23" t="str">
            <v>"0701251</v>
          </cell>
          <cell r="H23">
            <v>41</v>
          </cell>
          <cell r="N23" t="str">
            <v>DA</v>
          </cell>
          <cell r="O23">
            <v>41</v>
          </cell>
        </row>
        <row r="24">
          <cell r="A24">
            <v>18</v>
          </cell>
          <cell r="B24" t="str">
            <v xml:space="preserve">Harari </v>
          </cell>
          <cell r="C24" t="str">
            <v>Amy Danielle</v>
          </cell>
          <cell r="D24" t="str">
            <v>Next TA</v>
          </cell>
          <cell r="E24" t="str">
            <v>"0701131</v>
          </cell>
          <cell r="H24">
            <v>42</v>
          </cell>
          <cell r="N24" t="str">
            <v>DA</v>
          </cell>
          <cell r="O24">
            <v>42</v>
          </cell>
        </row>
        <row r="25">
          <cell r="A25">
            <v>19</v>
          </cell>
          <cell r="B25" t="str">
            <v>Bányai Boglárka</v>
          </cell>
          <cell r="C25" t="str">
            <v>Boglárka</v>
          </cell>
          <cell r="D25" t="str">
            <v>DEAC</v>
          </cell>
          <cell r="E25" t="str">
            <v>"071219</v>
          </cell>
          <cell r="H25">
            <v>46</v>
          </cell>
          <cell r="N25" t="str">
            <v>DA</v>
          </cell>
          <cell r="O25">
            <v>46</v>
          </cell>
        </row>
        <row r="26">
          <cell r="A26">
            <v>20</v>
          </cell>
          <cell r="B26" t="str">
            <v>Szalay Róza</v>
          </cell>
          <cell r="C26" t="str">
            <v>Róza</v>
          </cell>
          <cell r="D26" t="str">
            <v>Fitt SE</v>
          </cell>
          <cell r="E26" t="str">
            <v>"0705093</v>
          </cell>
          <cell r="H26">
            <v>74</v>
          </cell>
          <cell r="N26" t="str">
            <v>DA</v>
          </cell>
          <cell r="O26">
            <v>74</v>
          </cell>
        </row>
        <row r="27">
          <cell r="A27">
            <v>21</v>
          </cell>
          <cell r="B27" t="str">
            <v xml:space="preserve">Szabó </v>
          </cell>
          <cell r="C27" t="str">
            <v>Lora</v>
          </cell>
          <cell r="D27" t="str">
            <v>Kiskút TK</v>
          </cell>
          <cell r="E27" t="str">
            <v>"071211</v>
          </cell>
          <cell r="H27">
            <v>23</v>
          </cell>
          <cell r="N27" t="str">
            <v>WC</v>
          </cell>
          <cell r="O27">
            <v>23</v>
          </cell>
        </row>
        <row r="28">
          <cell r="A28">
            <v>22</v>
          </cell>
          <cell r="B28" t="str">
            <v>Kelemen-Tiborcz</v>
          </cell>
          <cell r="C28" t="str">
            <v>Kata</v>
          </cell>
          <cell r="D28" t="str">
            <v>Next TA</v>
          </cell>
          <cell r="E28" t="str">
            <v>"071108</v>
          </cell>
          <cell r="H28">
            <v>57</v>
          </cell>
          <cell r="N28" t="str">
            <v>WC</v>
          </cell>
          <cell r="O28">
            <v>57</v>
          </cell>
        </row>
        <row r="29">
          <cell r="A29">
            <v>23</v>
          </cell>
          <cell r="B29" t="str">
            <v xml:space="preserve">Nagy </v>
          </cell>
          <cell r="C29" t="str">
            <v>Gréta</v>
          </cell>
          <cell r="D29" t="str">
            <v>MTK</v>
          </cell>
          <cell r="E29" t="str">
            <v>"060529</v>
          </cell>
          <cell r="H29">
            <v>25</v>
          </cell>
          <cell r="N29" t="str">
            <v>WC</v>
          </cell>
          <cell r="O29">
            <v>25</v>
          </cell>
        </row>
        <row r="30">
          <cell r="A30">
            <v>24</v>
          </cell>
          <cell r="B30" t="str">
            <v>X</v>
          </cell>
        </row>
        <row r="31">
          <cell r="A31">
            <v>25</v>
          </cell>
        </row>
        <row r="32">
          <cell r="A32">
            <v>26</v>
          </cell>
        </row>
        <row r="33">
          <cell r="A33">
            <v>27</v>
          </cell>
        </row>
        <row r="34">
          <cell r="A34">
            <v>28</v>
          </cell>
        </row>
        <row r="35">
          <cell r="A35">
            <v>29</v>
          </cell>
        </row>
        <row r="36">
          <cell r="A36">
            <v>30</v>
          </cell>
        </row>
        <row r="37">
          <cell r="A37">
            <v>31</v>
          </cell>
        </row>
        <row r="38">
          <cell r="A38">
            <v>32</v>
          </cell>
        </row>
        <row r="39">
          <cell r="A39">
            <v>33</v>
          </cell>
        </row>
        <row r="40">
          <cell r="A40">
            <v>34</v>
          </cell>
          <cell r="J40" t="e">
            <v>#REF!</v>
          </cell>
          <cell r="K40" t="str">
            <v>ZZZ9</v>
          </cell>
          <cell r="L40">
            <v>999</v>
          </cell>
          <cell r="M40">
            <v>999</v>
          </cell>
          <cell r="P40">
            <v>999</v>
          </cell>
        </row>
        <row r="41">
          <cell r="A41">
            <v>35</v>
          </cell>
          <cell r="J41" t="e">
            <v>#REF!</v>
          </cell>
          <cell r="K41" t="str">
            <v>ZZZ9</v>
          </cell>
          <cell r="L41">
            <v>999</v>
          </cell>
          <cell r="M41">
            <v>999</v>
          </cell>
          <cell r="P41">
            <v>999</v>
          </cell>
        </row>
        <row r="42">
          <cell r="A42">
            <v>36</v>
          </cell>
          <cell r="J42" t="e">
            <v>#REF!</v>
          </cell>
          <cell r="K42" t="str">
            <v>ZZZ9</v>
          </cell>
          <cell r="L42">
            <v>999</v>
          </cell>
          <cell r="M42">
            <v>999</v>
          </cell>
          <cell r="P42">
            <v>999</v>
          </cell>
        </row>
        <row r="43">
          <cell r="A43">
            <v>37</v>
          </cell>
          <cell r="J43" t="e">
            <v>#REF!</v>
          </cell>
          <cell r="K43" t="str">
            <v>ZZZ9</v>
          </cell>
          <cell r="L43">
            <v>999</v>
          </cell>
          <cell r="M43">
            <v>999</v>
          </cell>
          <cell r="P43">
            <v>999</v>
          </cell>
        </row>
        <row r="44">
          <cell r="A44">
            <v>38</v>
          </cell>
          <cell r="J44" t="e">
            <v>#REF!</v>
          </cell>
          <cell r="K44" t="str">
            <v>ZZZ9</v>
          </cell>
          <cell r="L44">
            <v>999</v>
          </cell>
          <cell r="M44">
            <v>999</v>
          </cell>
          <cell r="P44">
            <v>999</v>
          </cell>
        </row>
        <row r="45">
          <cell r="A45">
            <v>39</v>
          </cell>
          <cell r="J45" t="e">
            <v>#REF!</v>
          </cell>
          <cell r="K45" t="str">
            <v>ZZZ9</v>
          </cell>
          <cell r="L45">
            <v>999</v>
          </cell>
          <cell r="M45">
            <v>999</v>
          </cell>
          <cell r="P45">
            <v>999</v>
          </cell>
        </row>
        <row r="46">
          <cell r="A46">
            <v>40</v>
          </cell>
          <cell r="J46" t="e">
            <v>#REF!</v>
          </cell>
          <cell r="K46" t="str">
            <v>ZZZ9</v>
          </cell>
          <cell r="L46">
            <v>999</v>
          </cell>
          <cell r="M46">
            <v>999</v>
          </cell>
          <cell r="P46">
            <v>999</v>
          </cell>
        </row>
        <row r="47">
          <cell r="A47">
            <v>41</v>
          </cell>
          <cell r="J47" t="e">
            <v>#REF!</v>
          </cell>
          <cell r="K47" t="str">
            <v>ZZZ9</v>
          </cell>
          <cell r="L47">
            <v>999</v>
          </cell>
          <cell r="M47">
            <v>999</v>
          </cell>
          <cell r="P47">
            <v>999</v>
          </cell>
        </row>
        <row r="48">
          <cell r="A48">
            <v>42</v>
          </cell>
          <cell r="J48" t="e">
            <v>#REF!</v>
          </cell>
          <cell r="K48" t="str">
            <v>ZZZ9</v>
          </cell>
          <cell r="L48">
            <v>999</v>
          </cell>
          <cell r="M48">
            <v>999</v>
          </cell>
          <cell r="P48">
            <v>999</v>
          </cell>
        </row>
        <row r="49">
          <cell r="A49">
            <v>43</v>
          </cell>
          <cell r="J49" t="e">
            <v>#REF!</v>
          </cell>
          <cell r="K49" t="str">
            <v>ZZZ9</v>
          </cell>
          <cell r="L49">
            <v>999</v>
          </cell>
          <cell r="M49">
            <v>999</v>
          </cell>
          <cell r="P49">
            <v>999</v>
          </cell>
        </row>
        <row r="50">
          <cell r="A50">
            <v>44</v>
          </cell>
          <cell r="J50" t="e">
            <v>#REF!</v>
          </cell>
          <cell r="K50" t="str">
            <v>ZZZ9</v>
          </cell>
          <cell r="L50">
            <v>999</v>
          </cell>
          <cell r="M50">
            <v>999</v>
          </cell>
          <cell r="P50">
            <v>999</v>
          </cell>
        </row>
        <row r="51">
          <cell r="A51">
            <v>45</v>
          </cell>
          <cell r="J51" t="e">
            <v>#REF!</v>
          </cell>
          <cell r="K51" t="str">
            <v>ZZZ9</v>
          </cell>
          <cell r="L51">
            <v>999</v>
          </cell>
          <cell r="M51">
            <v>999</v>
          </cell>
          <cell r="P51">
            <v>999</v>
          </cell>
        </row>
        <row r="52">
          <cell r="A52">
            <v>46</v>
          </cell>
          <cell r="J52" t="e">
            <v>#REF!</v>
          </cell>
          <cell r="K52" t="str">
            <v>ZZZ9</v>
          </cell>
          <cell r="L52">
            <v>999</v>
          </cell>
          <cell r="M52">
            <v>999</v>
          </cell>
          <cell r="P52">
            <v>999</v>
          </cell>
        </row>
        <row r="53">
          <cell r="A53">
            <v>47</v>
          </cell>
          <cell r="J53" t="e">
            <v>#REF!</v>
          </cell>
          <cell r="K53" t="str">
            <v>ZZZ9</v>
          </cell>
          <cell r="L53">
            <v>999</v>
          </cell>
          <cell r="M53">
            <v>999</v>
          </cell>
          <cell r="P53">
            <v>999</v>
          </cell>
        </row>
        <row r="54">
          <cell r="A54">
            <v>48</v>
          </cell>
          <cell r="J54" t="e">
            <v>#REF!</v>
          </cell>
          <cell r="K54" t="str">
            <v>ZZZ9</v>
          </cell>
          <cell r="L54">
            <v>999</v>
          </cell>
          <cell r="M54">
            <v>999</v>
          </cell>
          <cell r="P54">
            <v>999</v>
          </cell>
        </row>
        <row r="55">
          <cell r="A55">
            <v>49</v>
          </cell>
          <cell r="J55" t="e">
            <v>#REF!</v>
          </cell>
          <cell r="K55" t="str">
            <v>ZZZ9</v>
          </cell>
          <cell r="L55">
            <v>999</v>
          </cell>
          <cell r="M55">
            <v>999</v>
          </cell>
          <cell r="P55">
            <v>999</v>
          </cell>
        </row>
        <row r="56">
          <cell r="A56">
            <v>50</v>
          </cell>
          <cell r="J56" t="e">
            <v>#REF!</v>
          </cell>
          <cell r="K56" t="str">
            <v>ZZZ9</v>
          </cell>
          <cell r="L56">
            <v>999</v>
          </cell>
          <cell r="M56">
            <v>999</v>
          </cell>
          <cell r="P56">
            <v>999</v>
          </cell>
        </row>
        <row r="57">
          <cell r="A57">
            <v>51</v>
          </cell>
          <cell r="J57" t="e">
            <v>#REF!</v>
          </cell>
          <cell r="K57" t="str">
            <v>ZZZ9</v>
          </cell>
          <cell r="L57">
            <v>999</v>
          </cell>
          <cell r="M57">
            <v>999</v>
          </cell>
          <cell r="P57">
            <v>999</v>
          </cell>
        </row>
        <row r="58">
          <cell r="A58">
            <v>52</v>
          </cell>
          <cell r="J58" t="e">
            <v>#REF!</v>
          </cell>
          <cell r="K58" t="str">
            <v>ZZZ9</v>
          </cell>
          <cell r="L58">
            <v>999</v>
          </cell>
          <cell r="M58">
            <v>999</v>
          </cell>
          <cell r="P58">
            <v>999</v>
          </cell>
        </row>
        <row r="59">
          <cell r="A59">
            <v>53</v>
          </cell>
          <cell r="J59" t="e">
            <v>#REF!</v>
          </cell>
          <cell r="K59" t="str">
            <v>ZZZ9</v>
          </cell>
          <cell r="L59">
            <v>999</v>
          </cell>
          <cell r="M59">
            <v>999</v>
          </cell>
          <cell r="P59">
            <v>999</v>
          </cell>
        </row>
        <row r="60">
          <cell r="A60">
            <v>54</v>
          </cell>
          <cell r="J60" t="e">
            <v>#REF!</v>
          </cell>
          <cell r="K60" t="str">
            <v>ZZZ9</v>
          </cell>
          <cell r="L60">
            <v>999</v>
          </cell>
          <cell r="M60">
            <v>999</v>
          </cell>
          <cell r="P60">
            <v>999</v>
          </cell>
        </row>
        <row r="61">
          <cell r="A61">
            <v>55</v>
          </cell>
          <cell r="J61" t="e">
            <v>#REF!</v>
          </cell>
          <cell r="K61" t="str">
            <v>ZZZ9</v>
          </cell>
          <cell r="L61">
            <v>999</v>
          </cell>
          <cell r="M61">
            <v>999</v>
          </cell>
          <cell r="P61">
            <v>999</v>
          </cell>
        </row>
        <row r="62">
          <cell r="A62">
            <v>56</v>
          </cell>
          <cell r="J62" t="e">
            <v>#REF!</v>
          </cell>
          <cell r="K62" t="str">
            <v>ZZZ9</v>
          </cell>
          <cell r="L62">
            <v>999</v>
          </cell>
          <cell r="M62">
            <v>999</v>
          </cell>
          <cell r="P62">
            <v>999</v>
          </cell>
        </row>
        <row r="63">
          <cell r="A63">
            <v>57</v>
          </cell>
          <cell r="J63" t="e">
            <v>#REF!</v>
          </cell>
          <cell r="K63" t="str">
            <v>ZZZ9</v>
          </cell>
          <cell r="L63">
            <v>999</v>
          </cell>
          <cell r="M63">
            <v>999</v>
          </cell>
          <cell r="P63">
            <v>999</v>
          </cell>
        </row>
        <row r="64">
          <cell r="A64">
            <v>58</v>
          </cell>
          <cell r="J64" t="e">
            <v>#REF!</v>
          </cell>
          <cell r="K64" t="str">
            <v>ZZZ9</v>
          </cell>
          <cell r="L64">
            <v>999</v>
          </cell>
          <cell r="M64">
            <v>999</v>
          </cell>
          <cell r="P64">
            <v>999</v>
          </cell>
        </row>
        <row r="65">
          <cell r="A65">
            <v>59</v>
          </cell>
          <cell r="J65" t="e">
            <v>#REF!</v>
          </cell>
          <cell r="K65" t="str">
            <v>ZZZ9</v>
          </cell>
          <cell r="L65">
            <v>999</v>
          </cell>
          <cell r="M65">
            <v>999</v>
          </cell>
          <cell r="P65">
            <v>999</v>
          </cell>
        </row>
        <row r="66">
          <cell r="A66">
            <v>60</v>
          </cell>
          <cell r="J66" t="e">
            <v>#REF!</v>
          </cell>
          <cell r="K66" t="str">
            <v>ZZZ9</v>
          </cell>
          <cell r="L66">
            <v>999</v>
          </cell>
          <cell r="M66">
            <v>999</v>
          </cell>
          <cell r="P66">
            <v>999</v>
          </cell>
        </row>
        <row r="67">
          <cell r="A67">
            <v>61</v>
          </cell>
          <cell r="J67" t="e">
            <v>#REF!</v>
          </cell>
          <cell r="K67" t="str">
            <v>ZZZ9</v>
          </cell>
          <cell r="L67">
            <v>999</v>
          </cell>
          <cell r="M67">
            <v>999</v>
          </cell>
          <cell r="P67">
            <v>999</v>
          </cell>
        </row>
        <row r="68">
          <cell r="A68">
            <v>62</v>
          </cell>
          <cell r="J68" t="e">
            <v>#REF!</v>
          </cell>
          <cell r="K68" t="str">
            <v>ZZZ9</v>
          </cell>
          <cell r="L68">
            <v>999</v>
          </cell>
          <cell r="M68">
            <v>999</v>
          </cell>
          <cell r="P68">
            <v>999</v>
          </cell>
        </row>
        <row r="69">
          <cell r="A69">
            <v>63</v>
          </cell>
          <cell r="J69" t="e">
            <v>#REF!</v>
          </cell>
          <cell r="K69" t="str">
            <v>ZZZ9</v>
          </cell>
          <cell r="L69">
            <v>999</v>
          </cell>
          <cell r="M69">
            <v>999</v>
          </cell>
          <cell r="P69">
            <v>999</v>
          </cell>
        </row>
        <row r="70">
          <cell r="A70">
            <v>64</v>
          </cell>
          <cell r="J70" t="e">
            <v>#REF!</v>
          </cell>
          <cell r="K70" t="str">
            <v>ZZZ9</v>
          </cell>
          <cell r="L70">
            <v>999</v>
          </cell>
          <cell r="M70">
            <v>999</v>
          </cell>
          <cell r="P70">
            <v>999</v>
          </cell>
        </row>
        <row r="71">
          <cell r="A71">
            <v>65</v>
          </cell>
          <cell r="J71" t="e">
            <v>#REF!</v>
          </cell>
          <cell r="K71" t="str">
            <v>ZZZ9</v>
          </cell>
          <cell r="L71">
            <v>999</v>
          </cell>
          <cell r="M71">
            <v>999</v>
          </cell>
          <cell r="P71">
            <v>999</v>
          </cell>
        </row>
        <row r="72">
          <cell r="A72">
            <v>66</v>
          </cell>
          <cell r="J72" t="e">
            <v>#REF!</v>
          </cell>
          <cell r="K72" t="str">
            <v>ZZZ9</v>
          </cell>
          <cell r="L72">
            <v>999</v>
          </cell>
          <cell r="M72">
            <v>999</v>
          </cell>
          <cell r="P72">
            <v>999</v>
          </cell>
        </row>
        <row r="73">
          <cell r="A73">
            <v>67</v>
          </cell>
          <cell r="J73" t="e">
            <v>#REF!</v>
          </cell>
          <cell r="K73" t="str">
            <v>ZZZ9</v>
          </cell>
          <cell r="L73">
            <v>999</v>
          </cell>
          <cell r="M73">
            <v>999</v>
          </cell>
          <cell r="P73">
            <v>999</v>
          </cell>
        </row>
        <row r="74">
          <cell r="A74">
            <v>68</v>
          </cell>
          <cell r="J74" t="e">
            <v>#REF!</v>
          </cell>
          <cell r="K74" t="str">
            <v>ZZZ9</v>
          </cell>
          <cell r="L74">
            <v>999</v>
          </cell>
          <cell r="M74">
            <v>999</v>
          </cell>
          <cell r="P74">
            <v>999</v>
          </cell>
        </row>
        <row r="75">
          <cell r="A75">
            <v>69</v>
          </cell>
          <cell r="J75" t="e">
            <v>#REF!</v>
          </cell>
          <cell r="K75" t="str">
            <v>ZZZ9</v>
          </cell>
          <cell r="L75">
            <v>999</v>
          </cell>
          <cell r="M75">
            <v>999</v>
          </cell>
          <cell r="P75">
            <v>999</v>
          </cell>
        </row>
        <row r="76">
          <cell r="A76">
            <v>70</v>
          </cell>
          <cell r="J76" t="e">
            <v>#REF!</v>
          </cell>
          <cell r="K76" t="str">
            <v>ZZZ9</v>
          </cell>
          <cell r="L76">
            <v>999</v>
          </cell>
          <cell r="M76">
            <v>999</v>
          </cell>
          <cell r="P76">
            <v>999</v>
          </cell>
        </row>
        <row r="77">
          <cell r="A77">
            <v>71</v>
          </cell>
          <cell r="J77" t="e">
            <v>#REF!</v>
          </cell>
          <cell r="K77" t="str">
            <v>ZZZ9</v>
          </cell>
          <cell r="L77">
            <v>999</v>
          </cell>
          <cell r="M77">
            <v>999</v>
          </cell>
          <cell r="P77">
            <v>999</v>
          </cell>
        </row>
        <row r="78">
          <cell r="A78">
            <v>72</v>
          </cell>
          <cell r="J78" t="e">
            <v>#REF!</v>
          </cell>
          <cell r="K78" t="str">
            <v>ZZZ9</v>
          </cell>
          <cell r="L78">
            <v>999</v>
          </cell>
          <cell r="M78">
            <v>999</v>
          </cell>
          <cell r="P78">
            <v>999</v>
          </cell>
        </row>
        <row r="79">
          <cell r="A79">
            <v>73</v>
          </cell>
          <cell r="J79" t="e">
            <v>#REF!</v>
          </cell>
          <cell r="K79" t="str">
            <v>ZZZ9</v>
          </cell>
          <cell r="L79">
            <v>999</v>
          </cell>
          <cell r="M79">
            <v>999</v>
          </cell>
          <cell r="P79">
            <v>999</v>
          </cell>
        </row>
        <row r="80">
          <cell r="A80">
            <v>74</v>
          </cell>
          <cell r="J80" t="e">
            <v>#REF!</v>
          </cell>
          <cell r="K80" t="str">
            <v>ZZZ9</v>
          </cell>
          <cell r="L80">
            <v>999</v>
          </cell>
          <cell r="M80">
            <v>999</v>
          </cell>
          <cell r="P80">
            <v>999</v>
          </cell>
        </row>
        <row r="81">
          <cell r="A81">
            <v>75</v>
          </cell>
          <cell r="J81" t="e">
            <v>#REF!</v>
          </cell>
          <cell r="K81" t="str">
            <v>ZZZ9</v>
          </cell>
          <cell r="L81">
            <v>999</v>
          </cell>
          <cell r="M81">
            <v>999</v>
          </cell>
          <cell r="P81">
            <v>999</v>
          </cell>
        </row>
        <row r="82">
          <cell r="A82">
            <v>76</v>
          </cell>
          <cell r="J82" t="e">
            <v>#REF!</v>
          </cell>
          <cell r="K82" t="str">
            <v>ZZZ9</v>
          </cell>
          <cell r="L82">
            <v>999</v>
          </cell>
          <cell r="M82">
            <v>999</v>
          </cell>
          <cell r="P82">
            <v>999</v>
          </cell>
        </row>
        <row r="83">
          <cell r="A83">
            <v>77</v>
          </cell>
          <cell r="J83" t="e">
            <v>#REF!</v>
          </cell>
          <cell r="K83" t="str">
            <v>ZZZ9</v>
          </cell>
          <cell r="L83">
            <v>999</v>
          </cell>
          <cell r="M83">
            <v>999</v>
          </cell>
          <cell r="P83">
            <v>999</v>
          </cell>
        </row>
        <row r="84">
          <cell r="A84">
            <v>78</v>
          </cell>
          <cell r="J84" t="e">
            <v>#REF!</v>
          </cell>
          <cell r="K84" t="str">
            <v>ZZZ9</v>
          </cell>
          <cell r="L84">
            <v>999</v>
          </cell>
          <cell r="M84">
            <v>999</v>
          </cell>
          <cell r="P84">
            <v>999</v>
          </cell>
        </row>
        <row r="85">
          <cell r="A85">
            <v>79</v>
          </cell>
          <cell r="J85" t="e">
            <v>#REF!</v>
          </cell>
          <cell r="K85" t="str">
            <v>ZZZ9</v>
          </cell>
          <cell r="L85">
            <v>999</v>
          </cell>
          <cell r="M85">
            <v>999</v>
          </cell>
          <cell r="P85">
            <v>999</v>
          </cell>
        </row>
        <row r="86">
          <cell r="A86">
            <v>80</v>
          </cell>
          <cell r="J86" t="e">
            <v>#REF!</v>
          </cell>
          <cell r="K86" t="str">
            <v>ZZZ9</v>
          </cell>
          <cell r="L86">
            <v>999</v>
          </cell>
          <cell r="M86">
            <v>999</v>
          </cell>
          <cell r="P86">
            <v>999</v>
          </cell>
        </row>
        <row r="87">
          <cell r="A87">
            <v>81</v>
          </cell>
          <cell r="J87" t="e">
            <v>#REF!</v>
          </cell>
          <cell r="K87" t="str">
            <v>ZZZ9</v>
          </cell>
          <cell r="L87">
            <v>999</v>
          </cell>
          <cell r="M87">
            <v>999</v>
          </cell>
          <cell r="P87">
            <v>999</v>
          </cell>
        </row>
        <row r="88">
          <cell r="A88">
            <v>82</v>
          </cell>
          <cell r="J88" t="e">
            <v>#REF!</v>
          </cell>
          <cell r="K88" t="str">
            <v>ZZZ9</v>
          </cell>
          <cell r="L88">
            <v>999</v>
          </cell>
          <cell r="M88">
            <v>999</v>
          </cell>
          <cell r="P88">
            <v>999</v>
          </cell>
        </row>
        <row r="89">
          <cell r="A89">
            <v>83</v>
          </cell>
          <cell r="J89" t="e">
            <v>#REF!</v>
          </cell>
          <cell r="K89" t="str">
            <v>ZZZ9</v>
          </cell>
          <cell r="L89">
            <v>999</v>
          </cell>
          <cell r="M89">
            <v>999</v>
          </cell>
          <cell r="P89">
            <v>999</v>
          </cell>
        </row>
        <row r="90">
          <cell r="A90">
            <v>84</v>
          </cell>
          <cell r="J90" t="e">
            <v>#REF!</v>
          </cell>
          <cell r="K90" t="str">
            <v>ZZZ9</v>
          </cell>
          <cell r="L90">
            <v>999</v>
          </cell>
          <cell r="M90">
            <v>999</v>
          </cell>
          <cell r="P90">
            <v>999</v>
          </cell>
        </row>
        <row r="91">
          <cell r="A91">
            <v>85</v>
          </cell>
          <cell r="J91" t="e">
            <v>#REF!</v>
          </cell>
          <cell r="K91" t="str">
            <v>ZZZ9</v>
          </cell>
          <cell r="L91">
            <v>999</v>
          </cell>
          <cell r="M91">
            <v>999</v>
          </cell>
          <cell r="P91">
            <v>999</v>
          </cell>
        </row>
        <row r="92">
          <cell r="A92">
            <v>86</v>
          </cell>
          <cell r="J92" t="e">
            <v>#REF!</v>
          </cell>
          <cell r="K92" t="str">
            <v>ZZZ9</v>
          </cell>
          <cell r="L92">
            <v>999</v>
          </cell>
          <cell r="M92">
            <v>999</v>
          </cell>
          <cell r="P92">
            <v>999</v>
          </cell>
        </row>
        <row r="93">
          <cell r="A93">
            <v>87</v>
          </cell>
          <cell r="J93" t="e">
            <v>#REF!</v>
          </cell>
          <cell r="K93" t="str">
            <v>ZZZ9</v>
          </cell>
          <cell r="L93">
            <v>999</v>
          </cell>
          <cell r="M93">
            <v>999</v>
          </cell>
          <cell r="P93">
            <v>999</v>
          </cell>
        </row>
        <row r="94">
          <cell r="A94">
            <v>88</v>
          </cell>
          <cell r="J94" t="e">
            <v>#REF!</v>
          </cell>
          <cell r="K94" t="str">
            <v>ZZZ9</v>
          </cell>
          <cell r="L94">
            <v>999</v>
          </cell>
          <cell r="M94">
            <v>999</v>
          </cell>
          <cell r="P94">
            <v>999</v>
          </cell>
        </row>
        <row r="95">
          <cell r="A95">
            <v>89</v>
          </cell>
          <cell r="J95" t="e">
            <v>#REF!</v>
          </cell>
          <cell r="K95" t="str">
            <v>ZZZ9</v>
          </cell>
          <cell r="L95">
            <v>999</v>
          </cell>
          <cell r="M95">
            <v>999</v>
          </cell>
          <cell r="P95">
            <v>999</v>
          </cell>
        </row>
        <row r="96">
          <cell r="A96">
            <v>90</v>
          </cell>
          <cell r="J96" t="e">
            <v>#REF!</v>
          </cell>
          <cell r="K96" t="str">
            <v>ZZZ9</v>
          </cell>
          <cell r="L96">
            <v>999</v>
          </cell>
          <cell r="M96">
            <v>999</v>
          </cell>
          <cell r="P96">
            <v>999</v>
          </cell>
        </row>
        <row r="97">
          <cell r="A97">
            <v>91</v>
          </cell>
          <cell r="J97" t="e">
            <v>#REF!</v>
          </cell>
          <cell r="K97" t="str">
            <v>ZZZ9</v>
          </cell>
          <cell r="L97">
            <v>999</v>
          </cell>
          <cell r="M97">
            <v>999</v>
          </cell>
          <cell r="P97">
            <v>999</v>
          </cell>
        </row>
        <row r="98">
          <cell r="A98">
            <v>92</v>
          </cell>
          <cell r="J98" t="e">
            <v>#REF!</v>
          </cell>
          <cell r="K98" t="str">
            <v>ZZZ9</v>
          </cell>
          <cell r="L98">
            <v>999</v>
          </cell>
          <cell r="M98">
            <v>999</v>
          </cell>
          <cell r="P98">
            <v>999</v>
          </cell>
        </row>
        <row r="99">
          <cell r="A99">
            <v>93</v>
          </cell>
          <cell r="J99" t="e">
            <v>#REF!</v>
          </cell>
          <cell r="K99" t="str">
            <v>ZZZ9</v>
          </cell>
          <cell r="L99">
            <v>999</v>
          </cell>
          <cell r="M99">
            <v>999</v>
          </cell>
          <cell r="P99">
            <v>999</v>
          </cell>
        </row>
        <row r="100">
          <cell r="A100">
            <v>94</v>
          </cell>
          <cell r="J100" t="e">
            <v>#REF!</v>
          </cell>
          <cell r="K100" t="str">
            <v>ZZZ9</v>
          </cell>
          <cell r="L100">
            <v>999</v>
          </cell>
          <cell r="M100">
            <v>999</v>
          </cell>
          <cell r="P100">
            <v>999</v>
          </cell>
        </row>
        <row r="101">
          <cell r="A101">
            <v>95</v>
          </cell>
          <cell r="J101" t="e">
            <v>#REF!</v>
          </cell>
          <cell r="K101" t="str">
            <v>ZZZ9</v>
          </cell>
          <cell r="L101">
            <v>999</v>
          </cell>
          <cell r="M101">
            <v>999</v>
          </cell>
          <cell r="P101">
            <v>999</v>
          </cell>
        </row>
        <row r="102">
          <cell r="A102">
            <v>96</v>
          </cell>
          <cell r="J102" t="e">
            <v>#REF!</v>
          </cell>
          <cell r="K102" t="str">
            <v>ZZZ9</v>
          </cell>
          <cell r="L102">
            <v>999</v>
          </cell>
          <cell r="M102">
            <v>999</v>
          </cell>
          <cell r="P102">
            <v>999</v>
          </cell>
        </row>
        <row r="103">
          <cell r="A103">
            <v>97</v>
          </cell>
          <cell r="J103" t="e">
            <v>#REF!</v>
          </cell>
          <cell r="K103" t="str">
            <v>ZZZ9</v>
          </cell>
          <cell r="L103">
            <v>999</v>
          </cell>
          <cell r="M103">
            <v>999</v>
          </cell>
          <cell r="P103">
            <v>999</v>
          </cell>
        </row>
        <row r="104">
          <cell r="A104">
            <v>98</v>
          </cell>
          <cell r="J104" t="e">
            <v>#REF!</v>
          </cell>
          <cell r="K104" t="str">
            <v>ZZZ9</v>
          </cell>
          <cell r="L104">
            <v>999</v>
          </cell>
          <cell r="M104">
            <v>999</v>
          </cell>
          <cell r="P104">
            <v>999</v>
          </cell>
        </row>
        <row r="105">
          <cell r="A105">
            <v>99</v>
          </cell>
          <cell r="J105" t="e">
            <v>#REF!</v>
          </cell>
          <cell r="K105" t="str">
            <v>ZZZ9</v>
          </cell>
          <cell r="L105">
            <v>999</v>
          </cell>
          <cell r="M105">
            <v>999</v>
          </cell>
          <cell r="P105">
            <v>999</v>
          </cell>
        </row>
        <row r="106">
          <cell r="A106">
            <v>100</v>
          </cell>
          <cell r="J106" t="e">
            <v>#REF!</v>
          </cell>
          <cell r="K106" t="str">
            <v>ZZZ9</v>
          </cell>
          <cell r="L106">
            <v>999</v>
          </cell>
          <cell r="M106">
            <v>999</v>
          </cell>
          <cell r="P106">
            <v>999</v>
          </cell>
        </row>
        <row r="107">
          <cell r="A107">
            <v>101</v>
          </cell>
          <cell r="J107" t="e">
            <v>#REF!</v>
          </cell>
          <cell r="K107" t="str">
            <v>ZZZ9</v>
          </cell>
          <cell r="L107">
            <v>999</v>
          </cell>
          <cell r="M107">
            <v>999</v>
          </cell>
          <cell r="P107">
            <v>999</v>
          </cell>
        </row>
        <row r="108">
          <cell r="A108">
            <v>102</v>
          </cell>
          <cell r="J108" t="e">
            <v>#REF!</v>
          </cell>
          <cell r="K108" t="str">
            <v>ZZZ9</v>
          </cell>
          <cell r="L108">
            <v>999</v>
          </cell>
          <cell r="M108">
            <v>999</v>
          </cell>
          <cell r="P108">
            <v>999</v>
          </cell>
        </row>
        <row r="109">
          <cell r="A109">
            <v>103</v>
          </cell>
          <cell r="J109" t="e">
            <v>#REF!</v>
          </cell>
          <cell r="K109" t="str">
            <v>ZZZ9</v>
          </cell>
          <cell r="L109">
            <v>999</v>
          </cell>
          <cell r="M109">
            <v>999</v>
          </cell>
          <cell r="P109">
            <v>999</v>
          </cell>
        </row>
        <row r="110">
          <cell r="A110">
            <v>104</v>
          </cell>
          <cell r="J110" t="e">
            <v>#REF!</v>
          </cell>
          <cell r="K110" t="str">
            <v>ZZZ9</v>
          </cell>
          <cell r="L110">
            <v>999</v>
          </cell>
          <cell r="M110">
            <v>999</v>
          </cell>
          <cell r="P110">
            <v>999</v>
          </cell>
        </row>
        <row r="111">
          <cell r="A111">
            <v>105</v>
          </cell>
          <cell r="J111" t="e">
            <v>#REF!</v>
          </cell>
          <cell r="K111" t="str">
            <v>ZZZ9</v>
          </cell>
          <cell r="L111">
            <v>999</v>
          </cell>
          <cell r="M111">
            <v>999</v>
          </cell>
          <cell r="P111">
            <v>999</v>
          </cell>
        </row>
        <row r="112">
          <cell r="A112">
            <v>106</v>
          </cell>
          <cell r="J112" t="e">
            <v>#REF!</v>
          </cell>
          <cell r="K112" t="str">
            <v>ZZZ9</v>
          </cell>
          <cell r="L112">
            <v>999</v>
          </cell>
          <cell r="M112">
            <v>999</v>
          </cell>
          <cell r="P112">
            <v>999</v>
          </cell>
        </row>
        <row r="113">
          <cell r="A113">
            <v>107</v>
          </cell>
          <cell r="J113" t="e">
            <v>#REF!</v>
          </cell>
          <cell r="K113" t="str">
            <v>ZZZ9</v>
          </cell>
          <cell r="L113">
            <v>999</v>
          </cell>
          <cell r="M113">
            <v>999</v>
          </cell>
          <cell r="P113">
            <v>999</v>
          </cell>
        </row>
        <row r="114">
          <cell r="A114">
            <v>108</v>
          </cell>
          <cell r="J114" t="e">
            <v>#REF!</v>
          </cell>
          <cell r="K114" t="str">
            <v>ZZZ9</v>
          </cell>
          <cell r="L114">
            <v>999</v>
          </cell>
          <cell r="M114">
            <v>999</v>
          </cell>
          <cell r="P114">
            <v>999</v>
          </cell>
        </row>
        <row r="115">
          <cell r="A115">
            <v>109</v>
          </cell>
          <cell r="J115" t="e">
            <v>#REF!</v>
          </cell>
          <cell r="K115" t="str">
            <v>ZZZ9</v>
          </cell>
          <cell r="L115">
            <v>999</v>
          </cell>
          <cell r="M115">
            <v>999</v>
          </cell>
          <cell r="P115">
            <v>999</v>
          </cell>
        </row>
        <row r="116">
          <cell r="A116">
            <v>110</v>
          </cell>
          <cell r="J116" t="e">
            <v>#REF!</v>
          </cell>
          <cell r="K116" t="str">
            <v>ZZZ9</v>
          </cell>
          <cell r="L116">
            <v>999</v>
          </cell>
          <cell r="M116">
            <v>999</v>
          </cell>
          <cell r="P116">
            <v>999</v>
          </cell>
        </row>
        <row r="117">
          <cell r="A117">
            <v>111</v>
          </cell>
          <cell r="J117" t="e">
            <v>#REF!</v>
          </cell>
          <cell r="K117" t="str">
            <v>ZZZ9</v>
          </cell>
          <cell r="L117">
            <v>999</v>
          </cell>
          <cell r="M117">
            <v>999</v>
          </cell>
          <cell r="P117">
            <v>999</v>
          </cell>
        </row>
        <row r="118">
          <cell r="A118">
            <v>112</v>
          </cell>
          <cell r="J118" t="e">
            <v>#REF!</v>
          </cell>
          <cell r="K118" t="str">
            <v>ZZZ9</v>
          </cell>
          <cell r="L118">
            <v>999</v>
          </cell>
          <cell r="M118">
            <v>999</v>
          </cell>
          <cell r="P118">
            <v>999</v>
          </cell>
        </row>
        <row r="119">
          <cell r="A119">
            <v>113</v>
          </cell>
          <cell r="J119" t="e">
            <v>#REF!</v>
          </cell>
          <cell r="K119" t="str">
            <v>ZZZ9</v>
          </cell>
          <cell r="L119">
            <v>999</v>
          </cell>
          <cell r="M119">
            <v>999</v>
          </cell>
          <cell r="P119">
            <v>999</v>
          </cell>
        </row>
        <row r="120">
          <cell r="A120">
            <v>114</v>
          </cell>
          <cell r="J120" t="e">
            <v>#REF!</v>
          </cell>
          <cell r="K120" t="str">
            <v>ZZZ9</v>
          </cell>
          <cell r="L120">
            <v>999</v>
          </cell>
          <cell r="M120">
            <v>999</v>
          </cell>
          <cell r="P120">
            <v>999</v>
          </cell>
        </row>
        <row r="121">
          <cell r="A121">
            <v>115</v>
          </cell>
          <cell r="J121" t="e">
            <v>#REF!</v>
          </cell>
          <cell r="K121" t="str">
            <v>ZZZ9</v>
          </cell>
          <cell r="L121">
            <v>999</v>
          </cell>
          <cell r="M121">
            <v>999</v>
          </cell>
          <cell r="P121">
            <v>999</v>
          </cell>
        </row>
        <row r="122">
          <cell r="A122">
            <v>116</v>
          </cell>
          <cell r="J122" t="e">
            <v>#REF!</v>
          </cell>
          <cell r="K122" t="str">
            <v>ZZZ9</v>
          </cell>
          <cell r="L122">
            <v>999</v>
          </cell>
          <cell r="M122">
            <v>999</v>
          </cell>
          <cell r="P122">
            <v>999</v>
          </cell>
        </row>
        <row r="123">
          <cell r="A123">
            <v>117</v>
          </cell>
          <cell r="J123" t="e">
            <v>#REF!</v>
          </cell>
          <cell r="K123" t="str">
            <v>ZZZ9</v>
          </cell>
          <cell r="L123">
            <v>999</v>
          </cell>
          <cell r="M123">
            <v>999</v>
          </cell>
          <cell r="P123">
            <v>999</v>
          </cell>
        </row>
        <row r="124">
          <cell r="A124">
            <v>118</v>
          </cell>
          <cell r="J124" t="e">
            <v>#REF!</v>
          </cell>
          <cell r="K124" t="str">
            <v>ZZZ9</v>
          </cell>
          <cell r="L124">
            <v>999</v>
          </cell>
          <cell r="M124">
            <v>999</v>
          </cell>
          <cell r="P124">
            <v>999</v>
          </cell>
        </row>
        <row r="125">
          <cell r="A125">
            <v>119</v>
          </cell>
          <cell r="J125" t="e">
            <v>#REF!</v>
          </cell>
          <cell r="K125" t="str">
            <v>ZZZ9</v>
          </cell>
          <cell r="L125">
            <v>999</v>
          </cell>
          <cell r="M125">
            <v>999</v>
          </cell>
          <cell r="P125">
            <v>999</v>
          </cell>
        </row>
        <row r="126">
          <cell r="A126">
            <v>120</v>
          </cell>
          <cell r="J126" t="e">
            <v>#REF!</v>
          </cell>
          <cell r="K126" t="str">
            <v>ZZZ9</v>
          </cell>
          <cell r="L126">
            <v>999</v>
          </cell>
          <cell r="M126">
            <v>999</v>
          </cell>
          <cell r="P126">
            <v>999</v>
          </cell>
        </row>
        <row r="127">
          <cell r="A127">
            <v>121</v>
          </cell>
          <cell r="J127" t="e">
            <v>#REF!</v>
          </cell>
          <cell r="K127" t="str">
            <v>ZZZ9</v>
          </cell>
          <cell r="L127">
            <v>999</v>
          </cell>
          <cell r="M127">
            <v>999</v>
          </cell>
          <cell r="P127">
            <v>999</v>
          </cell>
        </row>
        <row r="128">
          <cell r="A128">
            <v>122</v>
          </cell>
          <cell r="J128" t="e">
            <v>#REF!</v>
          </cell>
          <cell r="K128" t="str">
            <v>ZZZ9</v>
          </cell>
          <cell r="L128">
            <v>999</v>
          </cell>
          <cell r="M128">
            <v>999</v>
          </cell>
          <cell r="P128">
            <v>999</v>
          </cell>
        </row>
        <row r="129">
          <cell r="A129">
            <v>123</v>
          </cell>
          <cell r="J129" t="e">
            <v>#REF!</v>
          </cell>
          <cell r="K129" t="str">
            <v>ZZZ9</v>
          </cell>
          <cell r="L129">
            <v>999</v>
          </cell>
          <cell r="M129">
            <v>999</v>
          </cell>
          <cell r="P129">
            <v>999</v>
          </cell>
        </row>
        <row r="130">
          <cell r="A130">
            <v>124</v>
          </cell>
          <cell r="J130" t="e">
            <v>#REF!</v>
          </cell>
          <cell r="K130" t="str">
            <v>ZZZ9</v>
          </cell>
          <cell r="L130">
            <v>999</v>
          </cell>
          <cell r="M130">
            <v>999</v>
          </cell>
          <cell r="P130">
            <v>999</v>
          </cell>
        </row>
        <row r="131">
          <cell r="A131">
            <v>125</v>
          </cell>
          <cell r="J131" t="e">
            <v>#REF!</v>
          </cell>
          <cell r="K131" t="str">
            <v>ZZZ9</v>
          </cell>
          <cell r="L131">
            <v>999</v>
          </cell>
          <cell r="M131">
            <v>999</v>
          </cell>
          <cell r="P131">
            <v>999</v>
          </cell>
        </row>
        <row r="132">
          <cell r="A132">
            <v>126</v>
          </cell>
          <cell r="J132" t="e">
            <v>#REF!</v>
          </cell>
          <cell r="K132" t="str">
            <v>ZZZ9</v>
          </cell>
          <cell r="L132">
            <v>999</v>
          </cell>
          <cell r="M132">
            <v>999</v>
          </cell>
          <cell r="P132">
            <v>999</v>
          </cell>
        </row>
        <row r="133">
          <cell r="A133">
            <v>127</v>
          </cell>
          <cell r="J133" t="e">
            <v>#REF!</v>
          </cell>
          <cell r="K133" t="str">
            <v>ZZZ9</v>
          </cell>
          <cell r="L133">
            <v>999</v>
          </cell>
          <cell r="M133">
            <v>999</v>
          </cell>
          <cell r="P133">
            <v>999</v>
          </cell>
        </row>
        <row r="134">
          <cell r="A134">
            <v>128</v>
          </cell>
          <cell r="J134" t="e">
            <v>#REF!</v>
          </cell>
          <cell r="K134" t="str">
            <v>ZZZ9</v>
          </cell>
          <cell r="L134">
            <v>999</v>
          </cell>
          <cell r="M134">
            <v>999</v>
          </cell>
          <cell r="P134">
            <v>999</v>
          </cell>
        </row>
      </sheetData>
      <sheetData sheetId="7"/>
      <sheetData sheetId="8">
        <row r="5">
          <cell r="P5">
            <v>2</v>
          </cell>
        </row>
        <row r="7">
          <cell r="A7" t="str">
            <v>Ssz.</v>
          </cell>
          <cell r="B7" t="str">
            <v>Családi név</v>
          </cell>
          <cell r="C7" t="str">
            <v>Keresztnév</v>
          </cell>
          <cell r="D7" t="str">
            <v>Egyesület</v>
          </cell>
          <cell r="E7" t="str">
            <v>Kódszám</v>
          </cell>
          <cell r="F7" t="str">
            <v>1. játékos ranglista</v>
          </cell>
          <cell r="G7" t="str">
            <v>Aláírás</v>
          </cell>
          <cell r="H7" t="str">
            <v>Családi név</v>
          </cell>
          <cell r="I7" t="str">
            <v>Keresztnév</v>
          </cell>
          <cell r="J7" t="str">
            <v>Egyesület</v>
          </cell>
          <cell r="K7" t="str">
            <v>Kódszám</v>
          </cell>
          <cell r="L7" t="str">
            <v>2. játékos ranglista</v>
          </cell>
          <cell r="M7" t="str">
            <v>Aláírás</v>
          </cell>
          <cell r="N7" t="str">
            <v>Elfogadási státusz
DA,WC, A</v>
          </cell>
          <cell r="O7" t="str">
            <v>Páros egyesített rangsora</v>
          </cell>
          <cell r="P7" t="str">
            <v>Kiemelés</v>
          </cell>
        </row>
        <row r="8">
          <cell r="A8">
            <v>1</v>
          </cell>
          <cell r="B8" t="str">
            <v>Bak-Szabó</v>
          </cell>
          <cell r="C8" t="str">
            <v>Norina</v>
          </cell>
          <cell r="D8" t="str">
            <v>Top Sport</v>
          </cell>
          <cell r="E8" t="str">
            <v>"0712140</v>
          </cell>
          <cell r="F8">
            <v>3</v>
          </cell>
          <cell r="H8" t="str">
            <v>Komlódi</v>
          </cell>
          <cell r="I8" t="str">
            <v>Kiara</v>
          </cell>
          <cell r="J8" t="str">
            <v>PG Tenisz</v>
          </cell>
          <cell r="K8" t="str">
            <v>"060708</v>
          </cell>
          <cell r="L8">
            <v>6</v>
          </cell>
          <cell r="O8">
            <v>9</v>
          </cell>
          <cell r="P8">
            <v>1</v>
          </cell>
        </row>
        <row r="9">
          <cell r="A9">
            <v>2</v>
          </cell>
          <cell r="B9" t="str">
            <v>Pécsi</v>
          </cell>
          <cell r="C9" t="str">
            <v>Boglárka</v>
          </cell>
          <cell r="D9" t="str">
            <v>Future TT</v>
          </cell>
          <cell r="E9" t="str">
            <v>"071108</v>
          </cell>
          <cell r="F9">
            <v>8</v>
          </cell>
          <cell r="H9" t="str">
            <v>Tuzson</v>
          </cell>
          <cell r="I9" t="str">
            <v>Viktória</v>
          </cell>
          <cell r="J9" t="str">
            <v>MESE</v>
          </cell>
          <cell r="K9" t="str">
            <v>"070820</v>
          </cell>
          <cell r="L9">
            <v>12</v>
          </cell>
          <cell r="O9">
            <v>20</v>
          </cell>
          <cell r="P9">
            <v>2</v>
          </cell>
        </row>
        <row r="10">
          <cell r="A10">
            <v>3</v>
          </cell>
          <cell r="B10" t="str">
            <v>Fehér</v>
          </cell>
          <cell r="C10" t="str">
            <v>Laura</v>
          </cell>
          <cell r="D10" t="str">
            <v>PG Tenisz</v>
          </cell>
          <cell r="E10" t="str">
            <v>"061204</v>
          </cell>
          <cell r="F10">
            <v>18</v>
          </cell>
          <cell r="H10" t="str">
            <v>Pukkai</v>
          </cell>
          <cell r="I10" t="str">
            <v>Réka</v>
          </cell>
          <cell r="J10" t="str">
            <v>PG Tenisz</v>
          </cell>
          <cell r="K10" t="str">
            <v>"061213</v>
          </cell>
          <cell r="L10">
            <v>9</v>
          </cell>
          <cell r="O10">
            <v>27</v>
          </cell>
        </row>
        <row r="11">
          <cell r="A11">
            <v>4</v>
          </cell>
          <cell r="B11" t="str">
            <v>Böröczky</v>
          </cell>
          <cell r="C11" t="str">
            <v>Emília Anikó</v>
          </cell>
          <cell r="D11" t="str">
            <v>Fitt SE</v>
          </cell>
          <cell r="E11" t="str">
            <v>"071011</v>
          </cell>
          <cell r="F11">
            <v>22</v>
          </cell>
          <cell r="H11" t="str">
            <v xml:space="preserve">György </v>
          </cell>
          <cell r="I11" t="str">
            <v>Emília</v>
          </cell>
          <cell r="J11" t="str">
            <v>Bebto Team</v>
          </cell>
          <cell r="K11" t="str">
            <v>"0608010</v>
          </cell>
          <cell r="L11">
            <v>10</v>
          </cell>
          <cell r="O11">
            <v>32</v>
          </cell>
        </row>
        <row r="12">
          <cell r="A12">
            <v>5</v>
          </cell>
          <cell r="B12" t="str">
            <v>Németh</v>
          </cell>
          <cell r="C12" t="str">
            <v>Laura</v>
          </cell>
          <cell r="D12" t="str">
            <v>SVSE</v>
          </cell>
          <cell r="E12" t="str">
            <v>"060119</v>
          </cell>
          <cell r="F12">
            <v>15</v>
          </cell>
          <cell r="H12" t="str">
            <v>Kun</v>
          </cell>
          <cell r="I12" t="str">
            <v>Csenge</v>
          </cell>
          <cell r="J12" t="str">
            <v>SVSE</v>
          </cell>
          <cell r="K12" t="str">
            <v>"0609040</v>
          </cell>
          <cell r="L12">
            <v>19</v>
          </cell>
          <cell r="O12">
            <v>34</v>
          </cell>
        </row>
        <row r="13">
          <cell r="A13">
            <v>6</v>
          </cell>
          <cell r="B13" t="str">
            <v>Kovács-Sebes</v>
          </cell>
          <cell r="C13" t="str">
            <v>Lili</v>
          </cell>
          <cell r="D13" t="str">
            <v>MTK</v>
          </cell>
          <cell r="E13" t="str">
            <v>"0705271</v>
          </cell>
          <cell r="F13">
            <v>26</v>
          </cell>
          <cell r="H13" t="str">
            <v>Burkus Bella</v>
          </cell>
          <cell r="I13" t="str">
            <v>Mária</v>
          </cell>
          <cell r="J13" t="str">
            <v>Next TA</v>
          </cell>
          <cell r="K13" t="str">
            <v>"0708150</v>
          </cell>
          <cell r="L13">
            <v>30</v>
          </cell>
          <cell r="O13">
            <v>56</v>
          </cell>
        </row>
        <row r="14">
          <cell r="A14">
            <v>7</v>
          </cell>
          <cell r="B14" t="str">
            <v>Ruzsinszky</v>
          </cell>
          <cell r="C14" t="str">
            <v>Hanna</v>
          </cell>
          <cell r="D14" t="str">
            <v>BUSC</v>
          </cell>
          <cell r="E14" t="str">
            <v>"0704141</v>
          </cell>
          <cell r="F14">
            <v>35</v>
          </cell>
          <cell r="H14" t="str">
            <v>Szabó</v>
          </cell>
          <cell r="I14" t="str">
            <v>Lora</v>
          </cell>
          <cell r="J14" t="str">
            <v>Kiskút TK</v>
          </cell>
          <cell r="K14" t="str">
            <v>"071211</v>
          </cell>
          <cell r="L14">
            <v>23</v>
          </cell>
          <cell r="O14">
            <v>58</v>
          </cell>
        </row>
        <row r="15">
          <cell r="A15">
            <v>8</v>
          </cell>
          <cell r="B15" t="str">
            <v>Harari</v>
          </cell>
          <cell r="C15" t="str">
            <v>Amy Danielle</v>
          </cell>
          <cell r="D15" t="str">
            <v>Next TA</v>
          </cell>
          <cell r="E15" t="str">
            <v>"0701131</v>
          </cell>
          <cell r="F15">
            <v>42</v>
          </cell>
          <cell r="H15" t="str">
            <v>Hajdú</v>
          </cell>
          <cell r="I15" t="str">
            <v>Anna Jázmin</v>
          </cell>
          <cell r="J15" t="str">
            <v>Next TA</v>
          </cell>
          <cell r="K15" t="str">
            <v>"0701251</v>
          </cell>
          <cell r="L15">
            <v>41</v>
          </cell>
          <cell r="O15">
            <v>83</v>
          </cell>
        </row>
        <row r="16">
          <cell r="A16">
            <v>9</v>
          </cell>
          <cell r="B16" t="str">
            <v>Farkaslaki Hints</v>
          </cell>
          <cell r="C16" t="str">
            <v>Flóra</v>
          </cell>
          <cell r="D16" t="str">
            <v>Tenisztanoda</v>
          </cell>
          <cell r="E16" t="str">
            <v>"070227</v>
          </cell>
          <cell r="F16">
            <v>5</v>
          </cell>
          <cell r="H16" t="str">
            <v>Nagy</v>
          </cell>
          <cell r="I16" t="str">
            <v>Gréta</v>
          </cell>
          <cell r="J16" t="str">
            <v>MTK</v>
          </cell>
          <cell r="K16" t="str">
            <v>"060529</v>
          </cell>
          <cell r="L16">
            <v>25</v>
          </cell>
          <cell r="O16">
            <v>30</v>
          </cell>
        </row>
        <row r="17">
          <cell r="A17">
            <v>10</v>
          </cell>
          <cell r="O17">
            <v>0</v>
          </cell>
        </row>
        <row r="18">
          <cell r="A18">
            <v>11</v>
          </cell>
          <cell r="O18">
            <v>0</v>
          </cell>
        </row>
        <row r="19">
          <cell r="A19">
            <v>12</v>
          </cell>
          <cell r="O19">
            <v>0</v>
          </cell>
        </row>
        <row r="20">
          <cell r="A20">
            <v>13</v>
          </cell>
          <cell r="O20">
            <v>0</v>
          </cell>
        </row>
        <row r="21">
          <cell r="A21">
            <v>14</v>
          </cell>
          <cell r="O21">
            <v>0</v>
          </cell>
        </row>
        <row r="22">
          <cell r="A22">
            <v>15</v>
          </cell>
          <cell r="O22">
            <v>0</v>
          </cell>
        </row>
        <row r="23">
          <cell r="A23">
            <v>16</v>
          </cell>
          <cell r="O23">
            <v>0</v>
          </cell>
        </row>
        <row r="24">
          <cell r="A24">
            <v>17</v>
          </cell>
          <cell r="O24">
            <v>0</v>
          </cell>
        </row>
        <row r="25">
          <cell r="A25">
            <v>18</v>
          </cell>
          <cell r="O25">
            <v>0</v>
          </cell>
        </row>
        <row r="26">
          <cell r="A26">
            <v>19</v>
          </cell>
          <cell r="O26">
            <v>0</v>
          </cell>
        </row>
        <row r="27">
          <cell r="A27">
            <v>20</v>
          </cell>
        </row>
        <row r="28">
          <cell r="A28">
            <v>21</v>
          </cell>
        </row>
        <row r="29">
          <cell r="A29">
            <v>22</v>
          </cell>
        </row>
        <row r="30">
          <cell r="A30">
            <v>23</v>
          </cell>
        </row>
        <row r="31">
          <cell r="A31">
            <v>24</v>
          </cell>
        </row>
        <row r="32">
          <cell r="A32">
            <v>25</v>
          </cell>
        </row>
        <row r="33">
          <cell r="A33">
            <v>26</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71723-BFAA-4224-A3D3-74CAD3817C15}">
  <sheetPr codeName="Sheet139">
    <tabColor indexed="11"/>
    <pageSetUpPr fitToPage="1"/>
  </sheetPr>
  <dimension ref="A1:AK79"/>
  <sheetViews>
    <sheetView showGridLines="0" showZeros="0" workbookViewId="0">
      <selection activeCell="M18" sqref="M18"/>
    </sheetView>
  </sheetViews>
  <sheetFormatPr defaultRowHeight="13.2" x14ac:dyDescent="0.25"/>
  <cols>
    <col min="1" max="2" width="3.33203125" customWidth="1"/>
    <col min="3" max="3" width="4.6640625" customWidth="1"/>
    <col min="4" max="4" width="7.109375" customWidth="1"/>
    <col min="5" max="5" width="4.33203125" customWidth="1"/>
    <col min="6" max="6" width="12.6640625" customWidth="1"/>
    <col min="7" max="7" width="2.6640625" customWidth="1"/>
    <col min="8" max="8" width="7.6640625" customWidth="1"/>
    <col min="9" max="9" width="5.88671875" customWidth="1"/>
    <col min="10" max="10" width="1.6640625" style="165" customWidth="1"/>
    <col min="11" max="11" width="10.6640625" customWidth="1"/>
    <col min="12" max="12" width="1.6640625" style="165" customWidth="1"/>
    <col min="13" max="13" width="10.6640625" customWidth="1"/>
    <col min="14" max="14" width="1.6640625" style="166" customWidth="1"/>
    <col min="15" max="15" width="10.6640625" customWidth="1"/>
    <col min="16" max="16" width="1.6640625" style="165" customWidth="1"/>
    <col min="17" max="17" width="10.6640625" customWidth="1"/>
    <col min="18" max="18" width="1.6640625" style="166" customWidth="1"/>
    <col min="19" max="19" width="0" hidden="1" customWidth="1"/>
    <col min="20" max="20" width="8.6640625" customWidth="1"/>
    <col min="21" max="21" width="9.109375" hidden="1" customWidth="1"/>
    <col min="25" max="34" width="9.109375" hidden="1" customWidth="1"/>
    <col min="35" max="37" width="9.109375" customWidth="1"/>
    <col min="257" max="258" width="3.33203125" customWidth="1"/>
    <col min="259" max="259" width="4.6640625" customWidth="1"/>
    <col min="260" max="260" width="7.109375" customWidth="1"/>
    <col min="261" max="261" width="4.33203125" customWidth="1"/>
    <col min="262" max="262" width="12.6640625" customWidth="1"/>
    <col min="263" max="263" width="2.6640625" customWidth="1"/>
    <col min="264" max="264" width="7.6640625" customWidth="1"/>
    <col min="265" max="265" width="5.88671875" customWidth="1"/>
    <col min="266" max="266" width="1.6640625" customWidth="1"/>
    <col min="267" max="267" width="10.6640625" customWidth="1"/>
    <col min="268" max="268" width="1.6640625" customWidth="1"/>
    <col min="269" max="269" width="10.6640625" customWidth="1"/>
    <col min="270" max="270" width="1.6640625" customWidth="1"/>
    <col min="271" max="271" width="10.6640625" customWidth="1"/>
    <col min="272" max="272" width="1.6640625" customWidth="1"/>
    <col min="273" max="273" width="10.6640625" customWidth="1"/>
    <col min="274" max="274" width="1.6640625" customWidth="1"/>
    <col min="275" max="275" width="0" hidden="1" customWidth="1"/>
    <col min="276" max="276" width="8.6640625" customWidth="1"/>
    <col min="277" max="277" width="0" hidden="1" customWidth="1"/>
    <col min="281" max="290" width="0" hidden="1" customWidth="1"/>
    <col min="291" max="293" width="9.109375" customWidth="1"/>
    <col min="513" max="514" width="3.33203125" customWidth="1"/>
    <col min="515" max="515" width="4.6640625" customWidth="1"/>
    <col min="516" max="516" width="7.109375" customWidth="1"/>
    <col min="517" max="517" width="4.33203125" customWidth="1"/>
    <col min="518" max="518" width="12.6640625" customWidth="1"/>
    <col min="519" max="519" width="2.6640625" customWidth="1"/>
    <col min="520" max="520" width="7.6640625" customWidth="1"/>
    <col min="521" max="521" width="5.88671875" customWidth="1"/>
    <col min="522" max="522" width="1.6640625" customWidth="1"/>
    <col min="523" max="523" width="10.6640625" customWidth="1"/>
    <col min="524" max="524" width="1.6640625" customWidth="1"/>
    <col min="525" max="525" width="10.6640625" customWidth="1"/>
    <col min="526" max="526" width="1.6640625" customWidth="1"/>
    <col min="527" max="527" width="10.6640625" customWidth="1"/>
    <col min="528" max="528" width="1.6640625" customWidth="1"/>
    <col min="529" max="529" width="10.6640625" customWidth="1"/>
    <col min="530" max="530" width="1.6640625" customWidth="1"/>
    <col min="531" max="531" width="0" hidden="1" customWidth="1"/>
    <col min="532" max="532" width="8.6640625" customWidth="1"/>
    <col min="533" max="533" width="0" hidden="1" customWidth="1"/>
    <col min="537" max="546" width="0" hidden="1" customWidth="1"/>
    <col min="547" max="549" width="9.109375" customWidth="1"/>
    <col min="769" max="770" width="3.33203125" customWidth="1"/>
    <col min="771" max="771" width="4.6640625" customWidth="1"/>
    <col min="772" max="772" width="7.109375" customWidth="1"/>
    <col min="773" max="773" width="4.33203125" customWidth="1"/>
    <col min="774" max="774" width="12.6640625" customWidth="1"/>
    <col min="775" max="775" width="2.6640625" customWidth="1"/>
    <col min="776" max="776" width="7.6640625" customWidth="1"/>
    <col min="777" max="777" width="5.88671875" customWidth="1"/>
    <col min="778" max="778" width="1.6640625" customWidth="1"/>
    <col min="779" max="779" width="10.6640625" customWidth="1"/>
    <col min="780" max="780" width="1.6640625" customWidth="1"/>
    <col min="781" max="781" width="10.6640625" customWidth="1"/>
    <col min="782" max="782" width="1.6640625" customWidth="1"/>
    <col min="783" max="783" width="10.6640625" customWidth="1"/>
    <col min="784" max="784" width="1.6640625" customWidth="1"/>
    <col min="785" max="785" width="10.6640625" customWidth="1"/>
    <col min="786" max="786" width="1.6640625" customWidth="1"/>
    <col min="787" max="787" width="0" hidden="1" customWidth="1"/>
    <col min="788" max="788" width="8.6640625" customWidth="1"/>
    <col min="789" max="789" width="0" hidden="1" customWidth="1"/>
    <col min="793" max="802" width="0" hidden="1" customWidth="1"/>
    <col min="803" max="805" width="9.109375" customWidth="1"/>
    <col min="1025" max="1026" width="3.33203125" customWidth="1"/>
    <col min="1027" max="1027" width="4.6640625" customWidth="1"/>
    <col min="1028" max="1028" width="7.109375" customWidth="1"/>
    <col min="1029" max="1029" width="4.33203125" customWidth="1"/>
    <col min="1030" max="1030" width="12.6640625" customWidth="1"/>
    <col min="1031" max="1031" width="2.6640625" customWidth="1"/>
    <col min="1032" max="1032" width="7.6640625" customWidth="1"/>
    <col min="1033" max="1033" width="5.88671875" customWidth="1"/>
    <col min="1034" max="1034" width="1.6640625" customWidth="1"/>
    <col min="1035" max="1035" width="10.6640625" customWidth="1"/>
    <col min="1036" max="1036" width="1.6640625" customWidth="1"/>
    <col min="1037" max="1037" width="10.6640625" customWidth="1"/>
    <col min="1038" max="1038" width="1.6640625" customWidth="1"/>
    <col min="1039" max="1039" width="10.6640625" customWidth="1"/>
    <col min="1040" max="1040" width="1.6640625" customWidth="1"/>
    <col min="1041" max="1041" width="10.6640625" customWidth="1"/>
    <col min="1042" max="1042" width="1.6640625" customWidth="1"/>
    <col min="1043" max="1043" width="0" hidden="1" customWidth="1"/>
    <col min="1044" max="1044" width="8.6640625" customWidth="1"/>
    <col min="1045" max="1045" width="0" hidden="1" customWidth="1"/>
    <col min="1049" max="1058" width="0" hidden="1" customWidth="1"/>
    <col min="1059" max="1061" width="9.109375" customWidth="1"/>
    <col min="1281" max="1282" width="3.33203125" customWidth="1"/>
    <col min="1283" max="1283" width="4.6640625" customWidth="1"/>
    <col min="1284" max="1284" width="7.109375" customWidth="1"/>
    <col min="1285" max="1285" width="4.33203125" customWidth="1"/>
    <col min="1286" max="1286" width="12.6640625" customWidth="1"/>
    <col min="1287" max="1287" width="2.6640625" customWidth="1"/>
    <col min="1288" max="1288" width="7.6640625" customWidth="1"/>
    <col min="1289" max="1289" width="5.88671875" customWidth="1"/>
    <col min="1290" max="1290" width="1.6640625" customWidth="1"/>
    <col min="1291" max="1291" width="10.6640625" customWidth="1"/>
    <col min="1292" max="1292" width="1.6640625" customWidth="1"/>
    <col min="1293" max="1293" width="10.6640625" customWidth="1"/>
    <col min="1294" max="1294" width="1.6640625" customWidth="1"/>
    <col min="1295" max="1295" width="10.6640625" customWidth="1"/>
    <col min="1296" max="1296" width="1.6640625" customWidth="1"/>
    <col min="1297" max="1297" width="10.6640625" customWidth="1"/>
    <col min="1298" max="1298" width="1.6640625" customWidth="1"/>
    <col min="1299" max="1299" width="0" hidden="1" customWidth="1"/>
    <col min="1300" max="1300" width="8.6640625" customWidth="1"/>
    <col min="1301" max="1301" width="0" hidden="1" customWidth="1"/>
    <col min="1305" max="1314" width="0" hidden="1" customWidth="1"/>
    <col min="1315" max="1317" width="9.109375" customWidth="1"/>
    <col min="1537" max="1538" width="3.33203125" customWidth="1"/>
    <col min="1539" max="1539" width="4.6640625" customWidth="1"/>
    <col min="1540" max="1540" width="7.109375" customWidth="1"/>
    <col min="1541" max="1541" width="4.33203125" customWidth="1"/>
    <col min="1542" max="1542" width="12.6640625" customWidth="1"/>
    <col min="1543" max="1543" width="2.6640625" customWidth="1"/>
    <col min="1544" max="1544" width="7.6640625" customWidth="1"/>
    <col min="1545" max="1545" width="5.88671875" customWidth="1"/>
    <col min="1546" max="1546" width="1.6640625" customWidth="1"/>
    <col min="1547" max="1547" width="10.6640625" customWidth="1"/>
    <col min="1548" max="1548" width="1.6640625" customWidth="1"/>
    <col min="1549" max="1549" width="10.6640625" customWidth="1"/>
    <col min="1550" max="1550" width="1.6640625" customWidth="1"/>
    <col min="1551" max="1551" width="10.6640625" customWidth="1"/>
    <col min="1552" max="1552" width="1.6640625" customWidth="1"/>
    <col min="1553" max="1553" width="10.6640625" customWidth="1"/>
    <col min="1554" max="1554" width="1.6640625" customWidth="1"/>
    <col min="1555" max="1555" width="0" hidden="1" customWidth="1"/>
    <col min="1556" max="1556" width="8.6640625" customWidth="1"/>
    <col min="1557" max="1557" width="0" hidden="1" customWidth="1"/>
    <col min="1561" max="1570" width="0" hidden="1" customWidth="1"/>
    <col min="1571" max="1573" width="9.109375" customWidth="1"/>
    <col min="1793" max="1794" width="3.33203125" customWidth="1"/>
    <col min="1795" max="1795" width="4.6640625" customWidth="1"/>
    <col min="1796" max="1796" width="7.109375" customWidth="1"/>
    <col min="1797" max="1797" width="4.33203125" customWidth="1"/>
    <col min="1798" max="1798" width="12.6640625" customWidth="1"/>
    <col min="1799" max="1799" width="2.6640625" customWidth="1"/>
    <col min="1800" max="1800" width="7.6640625" customWidth="1"/>
    <col min="1801" max="1801" width="5.88671875" customWidth="1"/>
    <col min="1802" max="1802" width="1.6640625" customWidth="1"/>
    <col min="1803" max="1803" width="10.6640625" customWidth="1"/>
    <col min="1804" max="1804" width="1.6640625" customWidth="1"/>
    <col min="1805" max="1805" width="10.6640625" customWidth="1"/>
    <col min="1806" max="1806" width="1.6640625" customWidth="1"/>
    <col min="1807" max="1807" width="10.6640625" customWidth="1"/>
    <col min="1808" max="1808" width="1.6640625" customWidth="1"/>
    <col min="1809" max="1809" width="10.6640625" customWidth="1"/>
    <col min="1810" max="1810" width="1.6640625" customWidth="1"/>
    <col min="1811" max="1811" width="0" hidden="1" customWidth="1"/>
    <col min="1812" max="1812" width="8.6640625" customWidth="1"/>
    <col min="1813" max="1813" width="0" hidden="1" customWidth="1"/>
    <col min="1817" max="1826" width="0" hidden="1" customWidth="1"/>
    <col min="1827" max="1829" width="9.109375" customWidth="1"/>
    <col min="2049" max="2050" width="3.33203125" customWidth="1"/>
    <col min="2051" max="2051" width="4.6640625" customWidth="1"/>
    <col min="2052" max="2052" width="7.109375" customWidth="1"/>
    <col min="2053" max="2053" width="4.33203125" customWidth="1"/>
    <col min="2054" max="2054" width="12.6640625" customWidth="1"/>
    <col min="2055" max="2055" width="2.6640625" customWidth="1"/>
    <col min="2056" max="2056" width="7.6640625" customWidth="1"/>
    <col min="2057" max="2057" width="5.88671875" customWidth="1"/>
    <col min="2058" max="2058" width="1.6640625" customWidth="1"/>
    <col min="2059" max="2059" width="10.6640625" customWidth="1"/>
    <col min="2060" max="2060" width="1.6640625" customWidth="1"/>
    <col min="2061" max="2061" width="10.6640625" customWidth="1"/>
    <col min="2062" max="2062" width="1.6640625" customWidth="1"/>
    <col min="2063" max="2063" width="10.6640625" customWidth="1"/>
    <col min="2064" max="2064" width="1.6640625" customWidth="1"/>
    <col min="2065" max="2065" width="10.6640625" customWidth="1"/>
    <col min="2066" max="2066" width="1.6640625" customWidth="1"/>
    <col min="2067" max="2067" width="0" hidden="1" customWidth="1"/>
    <col min="2068" max="2068" width="8.6640625" customWidth="1"/>
    <col min="2069" max="2069" width="0" hidden="1" customWidth="1"/>
    <col min="2073" max="2082" width="0" hidden="1" customWidth="1"/>
    <col min="2083" max="2085" width="9.109375" customWidth="1"/>
    <col min="2305" max="2306" width="3.33203125" customWidth="1"/>
    <col min="2307" max="2307" width="4.6640625" customWidth="1"/>
    <col min="2308" max="2308" width="7.109375" customWidth="1"/>
    <col min="2309" max="2309" width="4.33203125" customWidth="1"/>
    <col min="2310" max="2310" width="12.6640625" customWidth="1"/>
    <col min="2311" max="2311" width="2.6640625" customWidth="1"/>
    <col min="2312" max="2312" width="7.6640625" customWidth="1"/>
    <col min="2313" max="2313" width="5.88671875" customWidth="1"/>
    <col min="2314" max="2314" width="1.6640625" customWidth="1"/>
    <col min="2315" max="2315" width="10.6640625" customWidth="1"/>
    <col min="2316" max="2316" width="1.6640625" customWidth="1"/>
    <col min="2317" max="2317" width="10.6640625" customWidth="1"/>
    <col min="2318" max="2318" width="1.6640625" customWidth="1"/>
    <col min="2319" max="2319" width="10.6640625" customWidth="1"/>
    <col min="2320" max="2320" width="1.6640625" customWidth="1"/>
    <col min="2321" max="2321" width="10.6640625" customWidth="1"/>
    <col min="2322" max="2322" width="1.6640625" customWidth="1"/>
    <col min="2323" max="2323" width="0" hidden="1" customWidth="1"/>
    <col min="2324" max="2324" width="8.6640625" customWidth="1"/>
    <col min="2325" max="2325" width="0" hidden="1" customWidth="1"/>
    <col min="2329" max="2338" width="0" hidden="1" customWidth="1"/>
    <col min="2339" max="2341" width="9.109375" customWidth="1"/>
    <col min="2561" max="2562" width="3.33203125" customWidth="1"/>
    <col min="2563" max="2563" width="4.6640625" customWidth="1"/>
    <col min="2564" max="2564" width="7.109375" customWidth="1"/>
    <col min="2565" max="2565" width="4.33203125" customWidth="1"/>
    <col min="2566" max="2566" width="12.6640625" customWidth="1"/>
    <col min="2567" max="2567" width="2.6640625" customWidth="1"/>
    <col min="2568" max="2568" width="7.6640625" customWidth="1"/>
    <col min="2569" max="2569" width="5.88671875" customWidth="1"/>
    <col min="2570" max="2570" width="1.6640625" customWidth="1"/>
    <col min="2571" max="2571" width="10.6640625" customWidth="1"/>
    <col min="2572" max="2572" width="1.6640625" customWidth="1"/>
    <col min="2573" max="2573" width="10.6640625" customWidth="1"/>
    <col min="2574" max="2574" width="1.6640625" customWidth="1"/>
    <col min="2575" max="2575" width="10.6640625" customWidth="1"/>
    <col min="2576" max="2576" width="1.6640625" customWidth="1"/>
    <col min="2577" max="2577" width="10.6640625" customWidth="1"/>
    <col min="2578" max="2578" width="1.6640625" customWidth="1"/>
    <col min="2579" max="2579" width="0" hidden="1" customWidth="1"/>
    <col min="2580" max="2580" width="8.6640625" customWidth="1"/>
    <col min="2581" max="2581" width="0" hidden="1" customWidth="1"/>
    <col min="2585" max="2594" width="0" hidden="1" customWidth="1"/>
    <col min="2595" max="2597" width="9.109375" customWidth="1"/>
    <col min="2817" max="2818" width="3.33203125" customWidth="1"/>
    <col min="2819" max="2819" width="4.6640625" customWidth="1"/>
    <col min="2820" max="2820" width="7.109375" customWidth="1"/>
    <col min="2821" max="2821" width="4.33203125" customWidth="1"/>
    <col min="2822" max="2822" width="12.6640625" customWidth="1"/>
    <col min="2823" max="2823" width="2.6640625" customWidth="1"/>
    <col min="2824" max="2824" width="7.6640625" customWidth="1"/>
    <col min="2825" max="2825" width="5.88671875" customWidth="1"/>
    <col min="2826" max="2826" width="1.6640625" customWidth="1"/>
    <col min="2827" max="2827" width="10.6640625" customWidth="1"/>
    <col min="2828" max="2828" width="1.6640625" customWidth="1"/>
    <col min="2829" max="2829" width="10.6640625" customWidth="1"/>
    <col min="2830" max="2830" width="1.6640625" customWidth="1"/>
    <col min="2831" max="2831" width="10.6640625" customWidth="1"/>
    <col min="2832" max="2832" width="1.6640625" customWidth="1"/>
    <col min="2833" max="2833" width="10.6640625" customWidth="1"/>
    <col min="2834" max="2834" width="1.6640625" customWidth="1"/>
    <col min="2835" max="2835" width="0" hidden="1" customWidth="1"/>
    <col min="2836" max="2836" width="8.6640625" customWidth="1"/>
    <col min="2837" max="2837" width="0" hidden="1" customWidth="1"/>
    <col min="2841" max="2850" width="0" hidden="1" customWidth="1"/>
    <col min="2851" max="2853" width="9.109375" customWidth="1"/>
    <col min="3073" max="3074" width="3.33203125" customWidth="1"/>
    <col min="3075" max="3075" width="4.6640625" customWidth="1"/>
    <col min="3076" max="3076" width="7.109375" customWidth="1"/>
    <col min="3077" max="3077" width="4.33203125" customWidth="1"/>
    <col min="3078" max="3078" width="12.6640625" customWidth="1"/>
    <col min="3079" max="3079" width="2.6640625" customWidth="1"/>
    <col min="3080" max="3080" width="7.6640625" customWidth="1"/>
    <col min="3081" max="3081" width="5.88671875" customWidth="1"/>
    <col min="3082" max="3082" width="1.6640625" customWidth="1"/>
    <col min="3083" max="3083" width="10.6640625" customWidth="1"/>
    <col min="3084" max="3084" width="1.6640625" customWidth="1"/>
    <col min="3085" max="3085" width="10.6640625" customWidth="1"/>
    <col min="3086" max="3086" width="1.6640625" customWidth="1"/>
    <col min="3087" max="3087" width="10.6640625" customWidth="1"/>
    <col min="3088" max="3088" width="1.6640625" customWidth="1"/>
    <col min="3089" max="3089" width="10.6640625" customWidth="1"/>
    <col min="3090" max="3090" width="1.6640625" customWidth="1"/>
    <col min="3091" max="3091" width="0" hidden="1" customWidth="1"/>
    <col min="3092" max="3092" width="8.6640625" customWidth="1"/>
    <col min="3093" max="3093" width="0" hidden="1" customWidth="1"/>
    <col min="3097" max="3106" width="0" hidden="1" customWidth="1"/>
    <col min="3107" max="3109" width="9.109375" customWidth="1"/>
    <col min="3329" max="3330" width="3.33203125" customWidth="1"/>
    <col min="3331" max="3331" width="4.6640625" customWidth="1"/>
    <col min="3332" max="3332" width="7.109375" customWidth="1"/>
    <col min="3333" max="3333" width="4.33203125" customWidth="1"/>
    <col min="3334" max="3334" width="12.6640625" customWidth="1"/>
    <col min="3335" max="3335" width="2.6640625" customWidth="1"/>
    <col min="3336" max="3336" width="7.6640625" customWidth="1"/>
    <col min="3337" max="3337" width="5.88671875" customWidth="1"/>
    <col min="3338" max="3338" width="1.6640625" customWidth="1"/>
    <col min="3339" max="3339" width="10.6640625" customWidth="1"/>
    <col min="3340" max="3340" width="1.6640625" customWidth="1"/>
    <col min="3341" max="3341" width="10.6640625" customWidth="1"/>
    <col min="3342" max="3342" width="1.6640625" customWidth="1"/>
    <col min="3343" max="3343" width="10.6640625" customWidth="1"/>
    <col min="3344" max="3344" width="1.6640625" customWidth="1"/>
    <col min="3345" max="3345" width="10.6640625" customWidth="1"/>
    <col min="3346" max="3346" width="1.6640625" customWidth="1"/>
    <col min="3347" max="3347" width="0" hidden="1" customWidth="1"/>
    <col min="3348" max="3348" width="8.6640625" customWidth="1"/>
    <col min="3349" max="3349" width="0" hidden="1" customWidth="1"/>
    <col min="3353" max="3362" width="0" hidden="1" customWidth="1"/>
    <col min="3363" max="3365" width="9.109375" customWidth="1"/>
    <col min="3585" max="3586" width="3.33203125" customWidth="1"/>
    <col min="3587" max="3587" width="4.6640625" customWidth="1"/>
    <col min="3588" max="3588" width="7.109375" customWidth="1"/>
    <col min="3589" max="3589" width="4.33203125" customWidth="1"/>
    <col min="3590" max="3590" width="12.6640625" customWidth="1"/>
    <col min="3591" max="3591" width="2.6640625" customWidth="1"/>
    <col min="3592" max="3592" width="7.6640625" customWidth="1"/>
    <col min="3593" max="3593" width="5.88671875" customWidth="1"/>
    <col min="3594" max="3594" width="1.6640625" customWidth="1"/>
    <col min="3595" max="3595" width="10.6640625" customWidth="1"/>
    <col min="3596" max="3596" width="1.6640625" customWidth="1"/>
    <col min="3597" max="3597" width="10.6640625" customWidth="1"/>
    <col min="3598" max="3598" width="1.6640625" customWidth="1"/>
    <col min="3599" max="3599" width="10.6640625" customWidth="1"/>
    <col min="3600" max="3600" width="1.6640625" customWidth="1"/>
    <col min="3601" max="3601" width="10.6640625" customWidth="1"/>
    <col min="3602" max="3602" width="1.6640625" customWidth="1"/>
    <col min="3603" max="3603" width="0" hidden="1" customWidth="1"/>
    <col min="3604" max="3604" width="8.6640625" customWidth="1"/>
    <col min="3605" max="3605" width="0" hidden="1" customWidth="1"/>
    <col min="3609" max="3618" width="0" hidden="1" customWidth="1"/>
    <col min="3619" max="3621" width="9.109375" customWidth="1"/>
    <col min="3841" max="3842" width="3.33203125" customWidth="1"/>
    <col min="3843" max="3843" width="4.6640625" customWidth="1"/>
    <col min="3844" max="3844" width="7.109375" customWidth="1"/>
    <col min="3845" max="3845" width="4.33203125" customWidth="1"/>
    <col min="3846" max="3846" width="12.6640625" customWidth="1"/>
    <col min="3847" max="3847" width="2.6640625" customWidth="1"/>
    <col min="3848" max="3848" width="7.6640625" customWidth="1"/>
    <col min="3849" max="3849" width="5.88671875" customWidth="1"/>
    <col min="3850" max="3850" width="1.6640625" customWidth="1"/>
    <col min="3851" max="3851" width="10.6640625" customWidth="1"/>
    <col min="3852" max="3852" width="1.6640625" customWidth="1"/>
    <col min="3853" max="3853" width="10.6640625" customWidth="1"/>
    <col min="3854" max="3854" width="1.6640625" customWidth="1"/>
    <col min="3855" max="3855" width="10.6640625" customWidth="1"/>
    <col min="3856" max="3856" width="1.6640625" customWidth="1"/>
    <col min="3857" max="3857" width="10.6640625" customWidth="1"/>
    <col min="3858" max="3858" width="1.6640625" customWidth="1"/>
    <col min="3859" max="3859" width="0" hidden="1" customWidth="1"/>
    <col min="3860" max="3860" width="8.6640625" customWidth="1"/>
    <col min="3861" max="3861" width="0" hidden="1" customWidth="1"/>
    <col min="3865" max="3874" width="0" hidden="1" customWidth="1"/>
    <col min="3875" max="3877" width="9.109375" customWidth="1"/>
    <col min="4097" max="4098" width="3.33203125" customWidth="1"/>
    <col min="4099" max="4099" width="4.6640625" customWidth="1"/>
    <col min="4100" max="4100" width="7.109375" customWidth="1"/>
    <col min="4101" max="4101" width="4.33203125" customWidth="1"/>
    <col min="4102" max="4102" width="12.6640625" customWidth="1"/>
    <col min="4103" max="4103" width="2.6640625" customWidth="1"/>
    <col min="4104" max="4104" width="7.6640625" customWidth="1"/>
    <col min="4105" max="4105" width="5.88671875" customWidth="1"/>
    <col min="4106" max="4106" width="1.6640625" customWidth="1"/>
    <col min="4107" max="4107" width="10.6640625" customWidth="1"/>
    <col min="4108" max="4108" width="1.6640625" customWidth="1"/>
    <col min="4109" max="4109" width="10.6640625" customWidth="1"/>
    <col min="4110" max="4110" width="1.6640625" customWidth="1"/>
    <col min="4111" max="4111" width="10.6640625" customWidth="1"/>
    <col min="4112" max="4112" width="1.6640625" customWidth="1"/>
    <col min="4113" max="4113" width="10.6640625" customWidth="1"/>
    <col min="4114" max="4114" width="1.6640625" customWidth="1"/>
    <col min="4115" max="4115" width="0" hidden="1" customWidth="1"/>
    <col min="4116" max="4116" width="8.6640625" customWidth="1"/>
    <col min="4117" max="4117" width="0" hidden="1" customWidth="1"/>
    <col min="4121" max="4130" width="0" hidden="1" customWidth="1"/>
    <col min="4131" max="4133" width="9.109375" customWidth="1"/>
    <col min="4353" max="4354" width="3.33203125" customWidth="1"/>
    <col min="4355" max="4355" width="4.6640625" customWidth="1"/>
    <col min="4356" max="4356" width="7.109375" customWidth="1"/>
    <col min="4357" max="4357" width="4.33203125" customWidth="1"/>
    <col min="4358" max="4358" width="12.6640625" customWidth="1"/>
    <col min="4359" max="4359" width="2.6640625" customWidth="1"/>
    <col min="4360" max="4360" width="7.6640625" customWidth="1"/>
    <col min="4361" max="4361" width="5.88671875" customWidth="1"/>
    <col min="4362" max="4362" width="1.6640625" customWidth="1"/>
    <col min="4363" max="4363" width="10.6640625" customWidth="1"/>
    <col min="4364" max="4364" width="1.6640625" customWidth="1"/>
    <col min="4365" max="4365" width="10.6640625" customWidth="1"/>
    <col min="4366" max="4366" width="1.6640625" customWidth="1"/>
    <col min="4367" max="4367" width="10.6640625" customWidth="1"/>
    <col min="4368" max="4368" width="1.6640625" customWidth="1"/>
    <col min="4369" max="4369" width="10.6640625" customWidth="1"/>
    <col min="4370" max="4370" width="1.6640625" customWidth="1"/>
    <col min="4371" max="4371" width="0" hidden="1" customWidth="1"/>
    <col min="4372" max="4372" width="8.6640625" customWidth="1"/>
    <col min="4373" max="4373" width="0" hidden="1" customWidth="1"/>
    <col min="4377" max="4386" width="0" hidden="1" customWidth="1"/>
    <col min="4387" max="4389" width="9.109375" customWidth="1"/>
    <col min="4609" max="4610" width="3.33203125" customWidth="1"/>
    <col min="4611" max="4611" width="4.6640625" customWidth="1"/>
    <col min="4612" max="4612" width="7.109375" customWidth="1"/>
    <col min="4613" max="4613" width="4.33203125" customWidth="1"/>
    <col min="4614" max="4614" width="12.6640625" customWidth="1"/>
    <col min="4615" max="4615" width="2.6640625" customWidth="1"/>
    <col min="4616" max="4616" width="7.6640625" customWidth="1"/>
    <col min="4617" max="4617" width="5.88671875" customWidth="1"/>
    <col min="4618" max="4618" width="1.6640625" customWidth="1"/>
    <col min="4619" max="4619" width="10.6640625" customWidth="1"/>
    <col min="4620" max="4620" width="1.6640625" customWidth="1"/>
    <col min="4621" max="4621" width="10.6640625" customWidth="1"/>
    <col min="4622" max="4622" width="1.6640625" customWidth="1"/>
    <col min="4623" max="4623" width="10.6640625" customWidth="1"/>
    <col min="4624" max="4624" width="1.6640625" customWidth="1"/>
    <col min="4625" max="4625" width="10.6640625" customWidth="1"/>
    <col min="4626" max="4626" width="1.6640625" customWidth="1"/>
    <col min="4627" max="4627" width="0" hidden="1" customWidth="1"/>
    <col min="4628" max="4628" width="8.6640625" customWidth="1"/>
    <col min="4629" max="4629" width="0" hidden="1" customWidth="1"/>
    <col min="4633" max="4642" width="0" hidden="1" customWidth="1"/>
    <col min="4643" max="4645" width="9.109375" customWidth="1"/>
    <col min="4865" max="4866" width="3.33203125" customWidth="1"/>
    <col min="4867" max="4867" width="4.6640625" customWidth="1"/>
    <col min="4868" max="4868" width="7.109375" customWidth="1"/>
    <col min="4869" max="4869" width="4.33203125" customWidth="1"/>
    <col min="4870" max="4870" width="12.6640625" customWidth="1"/>
    <col min="4871" max="4871" width="2.6640625" customWidth="1"/>
    <col min="4872" max="4872" width="7.6640625" customWidth="1"/>
    <col min="4873" max="4873" width="5.88671875" customWidth="1"/>
    <col min="4874" max="4874" width="1.6640625" customWidth="1"/>
    <col min="4875" max="4875" width="10.6640625" customWidth="1"/>
    <col min="4876" max="4876" width="1.6640625" customWidth="1"/>
    <col min="4877" max="4877" width="10.6640625" customWidth="1"/>
    <col min="4878" max="4878" width="1.6640625" customWidth="1"/>
    <col min="4879" max="4879" width="10.6640625" customWidth="1"/>
    <col min="4880" max="4880" width="1.6640625" customWidth="1"/>
    <col min="4881" max="4881" width="10.6640625" customWidth="1"/>
    <col min="4882" max="4882" width="1.6640625" customWidth="1"/>
    <col min="4883" max="4883" width="0" hidden="1" customWidth="1"/>
    <col min="4884" max="4884" width="8.6640625" customWidth="1"/>
    <col min="4885" max="4885" width="0" hidden="1" customWidth="1"/>
    <col min="4889" max="4898" width="0" hidden="1" customWidth="1"/>
    <col min="4899" max="4901" width="9.109375" customWidth="1"/>
    <col min="5121" max="5122" width="3.33203125" customWidth="1"/>
    <col min="5123" max="5123" width="4.6640625" customWidth="1"/>
    <col min="5124" max="5124" width="7.109375" customWidth="1"/>
    <col min="5125" max="5125" width="4.33203125" customWidth="1"/>
    <col min="5126" max="5126" width="12.6640625" customWidth="1"/>
    <col min="5127" max="5127" width="2.6640625" customWidth="1"/>
    <col min="5128" max="5128" width="7.6640625" customWidth="1"/>
    <col min="5129" max="5129" width="5.88671875" customWidth="1"/>
    <col min="5130" max="5130" width="1.6640625" customWidth="1"/>
    <col min="5131" max="5131" width="10.6640625" customWidth="1"/>
    <col min="5132" max="5132" width="1.6640625" customWidth="1"/>
    <col min="5133" max="5133" width="10.6640625" customWidth="1"/>
    <col min="5134" max="5134" width="1.6640625" customWidth="1"/>
    <col min="5135" max="5135" width="10.6640625" customWidth="1"/>
    <col min="5136" max="5136" width="1.6640625" customWidth="1"/>
    <col min="5137" max="5137" width="10.6640625" customWidth="1"/>
    <col min="5138" max="5138" width="1.6640625" customWidth="1"/>
    <col min="5139" max="5139" width="0" hidden="1" customWidth="1"/>
    <col min="5140" max="5140" width="8.6640625" customWidth="1"/>
    <col min="5141" max="5141" width="0" hidden="1" customWidth="1"/>
    <col min="5145" max="5154" width="0" hidden="1" customWidth="1"/>
    <col min="5155" max="5157" width="9.109375" customWidth="1"/>
    <col min="5377" max="5378" width="3.33203125" customWidth="1"/>
    <col min="5379" max="5379" width="4.6640625" customWidth="1"/>
    <col min="5380" max="5380" width="7.109375" customWidth="1"/>
    <col min="5381" max="5381" width="4.33203125" customWidth="1"/>
    <col min="5382" max="5382" width="12.6640625" customWidth="1"/>
    <col min="5383" max="5383" width="2.6640625" customWidth="1"/>
    <col min="5384" max="5384" width="7.6640625" customWidth="1"/>
    <col min="5385" max="5385" width="5.88671875" customWidth="1"/>
    <col min="5386" max="5386" width="1.6640625" customWidth="1"/>
    <col min="5387" max="5387" width="10.6640625" customWidth="1"/>
    <col min="5388" max="5388" width="1.6640625" customWidth="1"/>
    <col min="5389" max="5389" width="10.6640625" customWidth="1"/>
    <col min="5390" max="5390" width="1.6640625" customWidth="1"/>
    <col min="5391" max="5391" width="10.6640625" customWidth="1"/>
    <col min="5392" max="5392" width="1.6640625" customWidth="1"/>
    <col min="5393" max="5393" width="10.6640625" customWidth="1"/>
    <col min="5394" max="5394" width="1.6640625" customWidth="1"/>
    <col min="5395" max="5395" width="0" hidden="1" customWidth="1"/>
    <col min="5396" max="5396" width="8.6640625" customWidth="1"/>
    <col min="5397" max="5397" width="0" hidden="1" customWidth="1"/>
    <col min="5401" max="5410" width="0" hidden="1" customWidth="1"/>
    <col min="5411" max="5413" width="9.109375" customWidth="1"/>
    <col min="5633" max="5634" width="3.33203125" customWidth="1"/>
    <col min="5635" max="5635" width="4.6640625" customWidth="1"/>
    <col min="5636" max="5636" width="7.109375" customWidth="1"/>
    <col min="5637" max="5637" width="4.33203125" customWidth="1"/>
    <col min="5638" max="5638" width="12.6640625" customWidth="1"/>
    <col min="5639" max="5639" width="2.6640625" customWidth="1"/>
    <col min="5640" max="5640" width="7.6640625" customWidth="1"/>
    <col min="5641" max="5641" width="5.88671875" customWidth="1"/>
    <col min="5642" max="5642" width="1.6640625" customWidth="1"/>
    <col min="5643" max="5643" width="10.6640625" customWidth="1"/>
    <col min="5644" max="5644" width="1.6640625" customWidth="1"/>
    <col min="5645" max="5645" width="10.6640625" customWidth="1"/>
    <col min="5646" max="5646" width="1.6640625" customWidth="1"/>
    <col min="5647" max="5647" width="10.6640625" customWidth="1"/>
    <col min="5648" max="5648" width="1.6640625" customWidth="1"/>
    <col min="5649" max="5649" width="10.6640625" customWidth="1"/>
    <col min="5650" max="5650" width="1.6640625" customWidth="1"/>
    <col min="5651" max="5651" width="0" hidden="1" customWidth="1"/>
    <col min="5652" max="5652" width="8.6640625" customWidth="1"/>
    <col min="5653" max="5653" width="0" hidden="1" customWidth="1"/>
    <col min="5657" max="5666" width="0" hidden="1" customWidth="1"/>
    <col min="5667" max="5669" width="9.109375" customWidth="1"/>
    <col min="5889" max="5890" width="3.33203125" customWidth="1"/>
    <col min="5891" max="5891" width="4.6640625" customWidth="1"/>
    <col min="5892" max="5892" width="7.109375" customWidth="1"/>
    <col min="5893" max="5893" width="4.33203125" customWidth="1"/>
    <col min="5894" max="5894" width="12.6640625" customWidth="1"/>
    <col min="5895" max="5895" width="2.6640625" customWidth="1"/>
    <col min="5896" max="5896" width="7.6640625" customWidth="1"/>
    <col min="5897" max="5897" width="5.88671875" customWidth="1"/>
    <col min="5898" max="5898" width="1.6640625" customWidth="1"/>
    <col min="5899" max="5899" width="10.6640625" customWidth="1"/>
    <col min="5900" max="5900" width="1.6640625" customWidth="1"/>
    <col min="5901" max="5901" width="10.6640625" customWidth="1"/>
    <col min="5902" max="5902" width="1.6640625" customWidth="1"/>
    <col min="5903" max="5903" width="10.6640625" customWidth="1"/>
    <col min="5904" max="5904" width="1.6640625" customWidth="1"/>
    <col min="5905" max="5905" width="10.6640625" customWidth="1"/>
    <col min="5906" max="5906" width="1.6640625" customWidth="1"/>
    <col min="5907" max="5907" width="0" hidden="1" customWidth="1"/>
    <col min="5908" max="5908" width="8.6640625" customWidth="1"/>
    <col min="5909" max="5909" width="0" hidden="1" customWidth="1"/>
    <col min="5913" max="5922" width="0" hidden="1" customWidth="1"/>
    <col min="5923" max="5925" width="9.109375" customWidth="1"/>
    <col min="6145" max="6146" width="3.33203125" customWidth="1"/>
    <col min="6147" max="6147" width="4.6640625" customWidth="1"/>
    <col min="6148" max="6148" width="7.109375" customWidth="1"/>
    <col min="6149" max="6149" width="4.33203125" customWidth="1"/>
    <col min="6150" max="6150" width="12.6640625" customWidth="1"/>
    <col min="6151" max="6151" width="2.6640625" customWidth="1"/>
    <col min="6152" max="6152" width="7.6640625" customWidth="1"/>
    <col min="6153" max="6153" width="5.88671875" customWidth="1"/>
    <col min="6154" max="6154" width="1.6640625" customWidth="1"/>
    <col min="6155" max="6155" width="10.6640625" customWidth="1"/>
    <col min="6156" max="6156" width="1.6640625" customWidth="1"/>
    <col min="6157" max="6157" width="10.6640625" customWidth="1"/>
    <col min="6158" max="6158" width="1.6640625" customWidth="1"/>
    <col min="6159" max="6159" width="10.6640625" customWidth="1"/>
    <col min="6160" max="6160" width="1.6640625" customWidth="1"/>
    <col min="6161" max="6161" width="10.6640625" customWidth="1"/>
    <col min="6162" max="6162" width="1.6640625" customWidth="1"/>
    <col min="6163" max="6163" width="0" hidden="1" customWidth="1"/>
    <col min="6164" max="6164" width="8.6640625" customWidth="1"/>
    <col min="6165" max="6165" width="0" hidden="1" customWidth="1"/>
    <col min="6169" max="6178" width="0" hidden="1" customWidth="1"/>
    <col min="6179" max="6181" width="9.109375" customWidth="1"/>
    <col min="6401" max="6402" width="3.33203125" customWidth="1"/>
    <col min="6403" max="6403" width="4.6640625" customWidth="1"/>
    <col min="6404" max="6404" width="7.109375" customWidth="1"/>
    <col min="6405" max="6405" width="4.33203125" customWidth="1"/>
    <col min="6406" max="6406" width="12.6640625" customWidth="1"/>
    <col min="6407" max="6407" width="2.6640625" customWidth="1"/>
    <col min="6408" max="6408" width="7.6640625" customWidth="1"/>
    <col min="6409" max="6409" width="5.88671875" customWidth="1"/>
    <col min="6410" max="6410" width="1.6640625" customWidth="1"/>
    <col min="6411" max="6411" width="10.6640625" customWidth="1"/>
    <col min="6412" max="6412" width="1.6640625" customWidth="1"/>
    <col min="6413" max="6413" width="10.6640625" customWidth="1"/>
    <col min="6414" max="6414" width="1.6640625" customWidth="1"/>
    <col min="6415" max="6415" width="10.6640625" customWidth="1"/>
    <col min="6416" max="6416" width="1.6640625" customWidth="1"/>
    <col min="6417" max="6417" width="10.6640625" customWidth="1"/>
    <col min="6418" max="6418" width="1.6640625" customWidth="1"/>
    <col min="6419" max="6419" width="0" hidden="1" customWidth="1"/>
    <col min="6420" max="6420" width="8.6640625" customWidth="1"/>
    <col min="6421" max="6421" width="0" hidden="1" customWidth="1"/>
    <col min="6425" max="6434" width="0" hidden="1" customWidth="1"/>
    <col min="6435" max="6437" width="9.109375" customWidth="1"/>
    <col min="6657" max="6658" width="3.33203125" customWidth="1"/>
    <col min="6659" max="6659" width="4.6640625" customWidth="1"/>
    <col min="6660" max="6660" width="7.109375" customWidth="1"/>
    <col min="6661" max="6661" width="4.33203125" customWidth="1"/>
    <col min="6662" max="6662" width="12.6640625" customWidth="1"/>
    <col min="6663" max="6663" width="2.6640625" customWidth="1"/>
    <col min="6664" max="6664" width="7.6640625" customWidth="1"/>
    <col min="6665" max="6665" width="5.88671875" customWidth="1"/>
    <col min="6666" max="6666" width="1.6640625" customWidth="1"/>
    <col min="6667" max="6667" width="10.6640625" customWidth="1"/>
    <col min="6668" max="6668" width="1.6640625" customWidth="1"/>
    <col min="6669" max="6669" width="10.6640625" customWidth="1"/>
    <col min="6670" max="6670" width="1.6640625" customWidth="1"/>
    <col min="6671" max="6671" width="10.6640625" customWidth="1"/>
    <col min="6672" max="6672" width="1.6640625" customWidth="1"/>
    <col min="6673" max="6673" width="10.6640625" customWidth="1"/>
    <col min="6674" max="6674" width="1.6640625" customWidth="1"/>
    <col min="6675" max="6675" width="0" hidden="1" customWidth="1"/>
    <col min="6676" max="6676" width="8.6640625" customWidth="1"/>
    <col min="6677" max="6677" width="0" hidden="1" customWidth="1"/>
    <col min="6681" max="6690" width="0" hidden="1" customWidth="1"/>
    <col min="6691" max="6693" width="9.109375" customWidth="1"/>
    <col min="6913" max="6914" width="3.33203125" customWidth="1"/>
    <col min="6915" max="6915" width="4.6640625" customWidth="1"/>
    <col min="6916" max="6916" width="7.109375" customWidth="1"/>
    <col min="6917" max="6917" width="4.33203125" customWidth="1"/>
    <col min="6918" max="6918" width="12.6640625" customWidth="1"/>
    <col min="6919" max="6919" width="2.6640625" customWidth="1"/>
    <col min="6920" max="6920" width="7.6640625" customWidth="1"/>
    <col min="6921" max="6921" width="5.88671875" customWidth="1"/>
    <col min="6922" max="6922" width="1.6640625" customWidth="1"/>
    <col min="6923" max="6923" width="10.6640625" customWidth="1"/>
    <col min="6924" max="6924" width="1.6640625" customWidth="1"/>
    <col min="6925" max="6925" width="10.6640625" customWidth="1"/>
    <col min="6926" max="6926" width="1.6640625" customWidth="1"/>
    <col min="6927" max="6927" width="10.6640625" customWidth="1"/>
    <col min="6928" max="6928" width="1.6640625" customWidth="1"/>
    <col min="6929" max="6929" width="10.6640625" customWidth="1"/>
    <col min="6930" max="6930" width="1.6640625" customWidth="1"/>
    <col min="6931" max="6931" width="0" hidden="1" customWidth="1"/>
    <col min="6932" max="6932" width="8.6640625" customWidth="1"/>
    <col min="6933" max="6933" width="0" hidden="1" customWidth="1"/>
    <col min="6937" max="6946" width="0" hidden="1" customWidth="1"/>
    <col min="6947" max="6949" width="9.109375" customWidth="1"/>
    <col min="7169" max="7170" width="3.33203125" customWidth="1"/>
    <col min="7171" max="7171" width="4.6640625" customWidth="1"/>
    <col min="7172" max="7172" width="7.109375" customWidth="1"/>
    <col min="7173" max="7173" width="4.33203125" customWidth="1"/>
    <col min="7174" max="7174" width="12.6640625" customWidth="1"/>
    <col min="7175" max="7175" width="2.6640625" customWidth="1"/>
    <col min="7176" max="7176" width="7.6640625" customWidth="1"/>
    <col min="7177" max="7177" width="5.88671875" customWidth="1"/>
    <col min="7178" max="7178" width="1.6640625" customWidth="1"/>
    <col min="7179" max="7179" width="10.6640625" customWidth="1"/>
    <col min="7180" max="7180" width="1.6640625" customWidth="1"/>
    <col min="7181" max="7181" width="10.6640625" customWidth="1"/>
    <col min="7182" max="7182" width="1.6640625" customWidth="1"/>
    <col min="7183" max="7183" width="10.6640625" customWidth="1"/>
    <col min="7184" max="7184" width="1.6640625" customWidth="1"/>
    <col min="7185" max="7185" width="10.6640625" customWidth="1"/>
    <col min="7186" max="7186" width="1.6640625" customWidth="1"/>
    <col min="7187" max="7187" width="0" hidden="1" customWidth="1"/>
    <col min="7188" max="7188" width="8.6640625" customWidth="1"/>
    <col min="7189" max="7189" width="0" hidden="1" customWidth="1"/>
    <col min="7193" max="7202" width="0" hidden="1" customWidth="1"/>
    <col min="7203" max="7205" width="9.109375" customWidth="1"/>
    <col min="7425" max="7426" width="3.33203125" customWidth="1"/>
    <col min="7427" max="7427" width="4.6640625" customWidth="1"/>
    <col min="7428" max="7428" width="7.109375" customWidth="1"/>
    <col min="7429" max="7429" width="4.33203125" customWidth="1"/>
    <col min="7430" max="7430" width="12.6640625" customWidth="1"/>
    <col min="7431" max="7431" width="2.6640625" customWidth="1"/>
    <col min="7432" max="7432" width="7.6640625" customWidth="1"/>
    <col min="7433" max="7433" width="5.88671875" customWidth="1"/>
    <col min="7434" max="7434" width="1.6640625" customWidth="1"/>
    <col min="7435" max="7435" width="10.6640625" customWidth="1"/>
    <col min="7436" max="7436" width="1.6640625" customWidth="1"/>
    <col min="7437" max="7437" width="10.6640625" customWidth="1"/>
    <col min="7438" max="7438" width="1.6640625" customWidth="1"/>
    <col min="7439" max="7439" width="10.6640625" customWidth="1"/>
    <col min="7440" max="7440" width="1.6640625" customWidth="1"/>
    <col min="7441" max="7441" width="10.6640625" customWidth="1"/>
    <col min="7442" max="7442" width="1.6640625" customWidth="1"/>
    <col min="7443" max="7443" width="0" hidden="1" customWidth="1"/>
    <col min="7444" max="7444" width="8.6640625" customWidth="1"/>
    <col min="7445" max="7445" width="0" hidden="1" customWidth="1"/>
    <col min="7449" max="7458" width="0" hidden="1" customWidth="1"/>
    <col min="7459" max="7461" width="9.109375" customWidth="1"/>
    <col min="7681" max="7682" width="3.33203125" customWidth="1"/>
    <col min="7683" max="7683" width="4.6640625" customWidth="1"/>
    <col min="7684" max="7684" width="7.109375" customWidth="1"/>
    <col min="7685" max="7685" width="4.33203125" customWidth="1"/>
    <col min="7686" max="7686" width="12.6640625" customWidth="1"/>
    <col min="7687" max="7687" width="2.6640625" customWidth="1"/>
    <col min="7688" max="7688" width="7.6640625" customWidth="1"/>
    <col min="7689" max="7689" width="5.88671875" customWidth="1"/>
    <col min="7690" max="7690" width="1.6640625" customWidth="1"/>
    <col min="7691" max="7691" width="10.6640625" customWidth="1"/>
    <col min="7692" max="7692" width="1.6640625" customWidth="1"/>
    <col min="7693" max="7693" width="10.6640625" customWidth="1"/>
    <col min="7694" max="7694" width="1.6640625" customWidth="1"/>
    <col min="7695" max="7695" width="10.6640625" customWidth="1"/>
    <col min="7696" max="7696" width="1.6640625" customWidth="1"/>
    <col min="7697" max="7697" width="10.6640625" customWidth="1"/>
    <col min="7698" max="7698" width="1.6640625" customWidth="1"/>
    <col min="7699" max="7699" width="0" hidden="1" customWidth="1"/>
    <col min="7700" max="7700" width="8.6640625" customWidth="1"/>
    <col min="7701" max="7701" width="0" hidden="1" customWidth="1"/>
    <col min="7705" max="7714" width="0" hidden="1" customWidth="1"/>
    <col min="7715" max="7717" width="9.109375" customWidth="1"/>
    <col min="7937" max="7938" width="3.33203125" customWidth="1"/>
    <col min="7939" max="7939" width="4.6640625" customWidth="1"/>
    <col min="7940" max="7940" width="7.109375" customWidth="1"/>
    <col min="7941" max="7941" width="4.33203125" customWidth="1"/>
    <col min="7942" max="7942" width="12.6640625" customWidth="1"/>
    <col min="7943" max="7943" width="2.6640625" customWidth="1"/>
    <col min="7944" max="7944" width="7.6640625" customWidth="1"/>
    <col min="7945" max="7945" width="5.88671875" customWidth="1"/>
    <col min="7946" max="7946" width="1.6640625" customWidth="1"/>
    <col min="7947" max="7947" width="10.6640625" customWidth="1"/>
    <col min="7948" max="7948" width="1.6640625" customWidth="1"/>
    <col min="7949" max="7949" width="10.6640625" customWidth="1"/>
    <col min="7950" max="7950" width="1.6640625" customWidth="1"/>
    <col min="7951" max="7951" width="10.6640625" customWidth="1"/>
    <col min="7952" max="7952" width="1.6640625" customWidth="1"/>
    <col min="7953" max="7953" width="10.6640625" customWidth="1"/>
    <col min="7954" max="7954" width="1.6640625" customWidth="1"/>
    <col min="7955" max="7955" width="0" hidden="1" customWidth="1"/>
    <col min="7956" max="7956" width="8.6640625" customWidth="1"/>
    <col min="7957" max="7957" width="0" hidden="1" customWidth="1"/>
    <col min="7961" max="7970" width="0" hidden="1" customWidth="1"/>
    <col min="7971" max="7973" width="9.109375" customWidth="1"/>
    <col min="8193" max="8194" width="3.33203125" customWidth="1"/>
    <col min="8195" max="8195" width="4.6640625" customWidth="1"/>
    <col min="8196" max="8196" width="7.109375" customWidth="1"/>
    <col min="8197" max="8197" width="4.33203125" customWidth="1"/>
    <col min="8198" max="8198" width="12.6640625" customWidth="1"/>
    <col min="8199" max="8199" width="2.6640625" customWidth="1"/>
    <col min="8200" max="8200" width="7.6640625" customWidth="1"/>
    <col min="8201" max="8201" width="5.88671875" customWidth="1"/>
    <col min="8202" max="8202" width="1.6640625" customWidth="1"/>
    <col min="8203" max="8203" width="10.6640625" customWidth="1"/>
    <col min="8204" max="8204" width="1.6640625" customWidth="1"/>
    <col min="8205" max="8205" width="10.6640625" customWidth="1"/>
    <col min="8206" max="8206" width="1.6640625" customWidth="1"/>
    <col min="8207" max="8207" width="10.6640625" customWidth="1"/>
    <col min="8208" max="8208" width="1.6640625" customWidth="1"/>
    <col min="8209" max="8209" width="10.6640625" customWidth="1"/>
    <col min="8210" max="8210" width="1.6640625" customWidth="1"/>
    <col min="8211" max="8211" width="0" hidden="1" customWidth="1"/>
    <col min="8212" max="8212" width="8.6640625" customWidth="1"/>
    <col min="8213" max="8213" width="0" hidden="1" customWidth="1"/>
    <col min="8217" max="8226" width="0" hidden="1" customWidth="1"/>
    <col min="8227" max="8229" width="9.109375" customWidth="1"/>
    <col min="8449" max="8450" width="3.33203125" customWidth="1"/>
    <col min="8451" max="8451" width="4.6640625" customWidth="1"/>
    <col min="8452" max="8452" width="7.109375" customWidth="1"/>
    <col min="8453" max="8453" width="4.33203125" customWidth="1"/>
    <col min="8454" max="8454" width="12.6640625" customWidth="1"/>
    <col min="8455" max="8455" width="2.6640625" customWidth="1"/>
    <col min="8456" max="8456" width="7.6640625" customWidth="1"/>
    <col min="8457" max="8457" width="5.88671875" customWidth="1"/>
    <col min="8458" max="8458" width="1.6640625" customWidth="1"/>
    <col min="8459" max="8459" width="10.6640625" customWidth="1"/>
    <col min="8460" max="8460" width="1.6640625" customWidth="1"/>
    <col min="8461" max="8461" width="10.6640625" customWidth="1"/>
    <col min="8462" max="8462" width="1.6640625" customWidth="1"/>
    <col min="8463" max="8463" width="10.6640625" customWidth="1"/>
    <col min="8464" max="8464" width="1.6640625" customWidth="1"/>
    <col min="8465" max="8465" width="10.6640625" customWidth="1"/>
    <col min="8466" max="8466" width="1.6640625" customWidth="1"/>
    <col min="8467" max="8467" width="0" hidden="1" customWidth="1"/>
    <col min="8468" max="8468" width="8.6640625" customWidth="1"/>
    <col min="8469" max="8469" width="0" hidden="1" customWidth="1"/>
    <col min="8473" max="8482" width="0" hidden="1" customWidth="1"/>
    <col min="8483" max="8485" width="9.109375" customWidth="1"/>
    <col min="8705" max="8706" width="3.33203125" customWidth="1"/>
    <col min="8707" max="8707" width="4.6640625" customWidth="1"/>
    <col min="8708" max="8708" width="7.109375" customWidth="1"/>
    <col min="8709" max="8709" width="4.33203125" customWidth="1"/>
    <col min="8710" max="8710" width="12.6640625" customWidth="1"/>
    <col min="8711" max="8711" width="2.6640625" customWidth="1"/>
    <col min="8712" max="8712" width="7.6640625" customWidth="1"/>
    <col min="8713" max="8713" width="5.88671875" customWidth="1"/>
    <col min="8714" max="8714" width="1.6640625" customWidth="1"/>
    <col min="8715" max="8715" width="10.6640625" customWidth="1"/>
    <col min="8716" max="8716" width="1.6640625" customWidth="1"/>
    <col min="8717" max="8717" width="10.6640625" customWidth="1"/>
    <col min="8718" max="8718" width="1.6640625" customWidth="1"/>
    <col min="8719" max="8719" width="10.6640625" customWidth="1"/>
    <col min="8720" max="8720" width="1.6640625" customWidth="1"/>
    <col min="8721" max="8721" width="10.6640625" customWidth="1"/>
    <col min="8722" max="8722" width="1.6640625" customWidth="1"/>
    <col min="8723" max="8723" width="0" hidden="1" customWidth="1"/>
    <col min="8724" max="8724" width="8.6640625" customWidth="1"/>
    <col min="8725" max="8725" width="0" hidden="1" customWidth="1"/>
    <col min="8729" max="8738" width="0" hidden="1" customWidth="1"/>
    <col min="8739" max="8741" width="9.109375" customWidth="1"/>
    <col min="8961" max="8962" width="3.33203125" customWidth="1"/>
    <col min="8963" max="8963" width="4.6640625" customWidth="1"/>
    <col min="8964" max="8964" width="7.109375" customWidth="1"/>
    <col min="8965" max="8965" width="4.33203125" customWidth="1"/>
    <col min="8966" max="8966" width="12.6640625" customWidth="1"/>
    <col min="8967" max="8967" width="2.6640625" customWidth="1"/>
    <col min="8968" max="8968" width="7.6640625" customWidth="1"/>
    <col min="8969" max="8969" width="5.88671875" customWidth="1"/>
    <col min="8970" max="8970" width="1.6640625" customWidth="1"/>
    <col min="8971" max="8971" width="10.6640625" customWidth="1"/>
    <col min="8972" max="8972" width="1.6640625" customWidth="1"/>
    <col min="8973" max="8973" width="10.6640625" customWidth="1"/>
    <col min="8974" max="8974" width="1.6640625" customWidth="1"/>
    <col min="8975" max="8975" width="10.6640625" customWidth="1"/>
    <col min="8976" max="8976" width="1.6640625" customWidth="1"/>
    <col min="8977" max="8977" width="10.6640625" customWidth="1"/>
    <col min="8978" max="8978" width="1.6640625" customWidth="1"/>
    <col min="8979" max="8979" width="0" hidden="1" customWidth="1"/>
    <col min="8980" max="8980" width="8.6640625" customWidth="1"/>
    <col min="8981" max="8981" width="0" hidden="1" customWidth="1"/>
    <col min="8985" max="8994" width="0" hidden="1" customWidth="1"/>
    <col min="8995" max="8997" width="9.109375" customWidth="1"/>
    <col min="9217" max="9218" width="3.33203125" customWidth="1"/>
    <col min="9219" max="9219" width="4.6640625" customWidth="1"/>
    <col min="9220" max="9220" width="7.109375" customWidth="1"/>
    <col min="9221" max="9221" width="4.33203125" customWidth="1"/>
    <col min="9222" max="9222" width="12.6640625" customWidth="1"/>
    <col min="9223" max="9223" width="2.6640625" customWidth="1"/>
    <col min="9224" max="9224" width="7.6640625" customWidth="1"/>
    <col min="9225" max="9225" width="5.88671875" customWidth="1"/>
    <col min="9226" max="9226" width="1.6640625" customWidth="1"/>
    <col min="9227" max="9227" width="10.6640625" customWidth="1"/>
    <col min="9228" max="9228" width="1.6640625" customWidth="1"/>
    <col min="9229" max="9229" width="10.6640625" customWidth="1"/>
    <col min="9230" max="9230" width="1.6640625" customWidth="1"/>
    <col min="9231" max="9231" width="10.6640625" customWidth="1"/>
    <col min="9232" max="9232" width="1.6640625" customWidth="1"/>
    <col min="9233" max="9233" width="10.6640625" customWidth="1"/>
    <col min="9234" max="9234" width="1.6640625" customWidth="1"/>
    <col min="9235" max="9235" width="0" hidden="1" customWidth="1"/>
    <col min="9236" max="9236" width="8.6640625" customWidth="1"/>
    <col min="9237" max="9237" width="0" hidden="1" customWidth="1"/>
    <col min="9241" max="9250" width="0" hidden="1" customWidth="1"/>
    <col min="9251" max="9253" width="9.109375" customWidth="1"/>
    <col min="9473" max="9474" width="3.33203125" customWidth="1"/>
    <col min="9475" max="9475" width="4.6640625" customWidth="1"/>
    <col min="9476" max="9476" width="7.109375" customWidth="1"/>
    <col min="9477" max="9477" width="4.33203125" customWidth="1"/>
    <col min="9478" max="9478" width="12.6640625" customWidth="1"/>
    <col min="9479" max="9479" width="2.6640625" customWidth="1"/>
    <col min="9480" max="9480" width="7.6640625" customWidth="1"/>
    <col min="9481" max="9481" width="5.88671875" customWidth="1"/>
    <col min="9482" max="9482" width="1.6640625" customWidth="1"/>
    <col min="9483" max="9483" width="10.6640625" customWidth="1"/>
    <col min="9484" max="9484" width="1.6640625" customWidth="1"/>
    <col min="9485" max="9485" width="10.6640625" customWidth="1"/>
    <col min="9486" max="9486" width="1.6640625" customWidth="1"/>
    <col min="9487" max="9487" width="10.6640625" customWidth="1"/>
    <col min="9488" max="9488" width="1.6640625" customWidth="1"/>
    <col min="9489" max="9489" width="10.6640625" customWidth="1"/>
    <col min="9490" max="9490" width="1.6640625" customWidth="1"/>
    <col min="9491" max="9491" width="0" hidden="1" customWidth="1"/>
    <col min="9492" max="9492" width="8.6640625" customWidth="1"/>
    <col min="9493" max="9493" width="0" hidden="1" customWidth="1"/>
    <col min="9497" max="9506" width="0" hidden="1" customWidth="1"/>
    <col min="9507" max="9509" width="9.109375" customWidth="1"/>
    <col min="9729" max="9730" width="3.33203125" customWidth="1"/>
    <col min="9731" max="9731" width="4.6640625" customWidth="1"/>
    <col min="9732" max="9732" width="7.109375" customWidth="1"/>
    <col min="9733" max="9733" width="4.33203125" customWidth="1"/>
    <col min="9734" max="9734" width="12.6640625" customWidth="1"/>
    <col min="9735" max="9735" width="2.6640625" customWidth="1"/>
    <col min="9736" max="9736" width="7.6640625" customWidth="1"/>
    <col min="9737" max="9737" width="5.88671875" customWidth="1"/>
    <col min="9738" max="9738" width="1.6640625" customWidth="1"/>
    <col min="9739" max="9739" width="10.6640625" customWidth="1"/>
    <col min="9740" max="9740" width="1.6640625" customWidth="1"/>
    <col min="9741" max="9741" width="10.6640625" customWidth="1"/>
    <col min="9742" max="9742" width="1.6640625" customWidth="1"/>
    <col min="9743" max="9743" width="10.6640625" customWidth="1"/>
    <col min="9744" max="9744" width="1.6640625" customWidth="1"/>
    <col min="9745" max="9745" width="10.6640625" customWidth="1"/>
    <col min="9746" max="9746" width="1.6640625" customWidth="1"/>
    <col min="9747" max="9747" width="0" hidden="1" customWidth="1"/>
    <col min="9748" max="9748" width="8.6640625" customWidth="1"/>
    <col min="9749" max="9749" width="0" hidden="1" customWidth="1"/>
    <col min="9753" max="9762" width="0" hidden="1" customWidth="1"/>
    <col min="9763" max="9765" width="9.109375" customWidth="1"/>
    <col min="9985" max="9986" width="3.33203125" customWidth="1"/>
    <col min="9987" max="9987" width="4.6640625" customWidth="1"/>
    <col min="9988" max="9988" width="7.109375" customWidth="1"/>
    <col min="9989" max="9989" width="4.33203125" customWidth="1"/>
    <col min="9990" max="9990" width="12.6640625" customWidth="1"/>
    <col min="9991" max="9991" width="2.6640625" customWidth="1"/>
    <col min="9992" max="9992" width="7.6640625" customWidth="1"/>
    <col min="9993" max="9993" width="5.88671875" customWidth="1"/>
    <col min="9994" max="9994" width="1.6640625" customWidth="1"/>
    <col min="9995" max="9995" width="10.6640625" customWidth="1"/>
    <col min="9996" max="9996" width="1.6640625" customWidth="1"/>
    <col min="9997" max="9997" width="10.6640625" customWidth="1"/>
    <col min="9998" max="9998" width="1.6640625" customWidth="1"/>
    <col min="9999" max="9999" width="10.6640625" customWidth="1"/>
    <col min="10000" max="10000" width="1.6640625" customWidth="1"/>
    <col min="10001" max="10001" width="10.6640625" customWidth="1"/>
    <col min="10002" max="10002" width="1.6640625" customWidth="1"/>
    <col min="10003" max="10003" width="0" hidden="1" customWidth="1"/>
    <col min="10004" max="10004" width="8.6640625" customWidth="1"/>
    <col min="10005" max="10005" width="0" hidden="1" customWidth="1"/>
    <col min="10009" max="10018" width="0" hidden="1" customWidth="1"/>
    <col min="10019" max="10021" width="9.109375" customWidth="1"/>
    <col min="10241" max="10242" width="3.33203125" customWidth="1"/>
    <col min="10243" max="10243" width="4.6640625" customWidth="1"/>
    <col min="10244" max="10244" width="7.109375" customWidth="1"/>
    <col min="10245" max="10245" width="4.33203125" customWidth="1"/>
    <col min="10246" max="10246" width="12.6640625" customWidth="1"/>
    <col min="10247" max="10247" width="2.6640625" customWidth="1"/>
    <col min="10248" max="10248" width="7.6640625" customWidth="1"/>
    <col min="10249" max="10249" width="5.88671875" customWidth="1"/>
    <col min="10250" max="10250" width="1.6640625" customWidth="1"/>
    <col min="10251" max="10251" width="10.6640625" customWidth="1"/>
    <col min="10252" max="10252" width="1.6640625" customWidth="1"/>
    <col min="10253" max="10253" width="10.6640625" customWidth="1"/>
    <col min="10254" max="10254" width="1.6640625" customWidth="1"/>
    <col min="10255" max="10255" width="10.6640625" customWidth="1"/>
    <col min="10256" max="10256" width="1.6640625" customWidth="1"/>
    <col min="10257" max="10257" width="10.6640625" customWidth="1"/>
    <col min="10258" max="10258" width="1.6640625" customWidth="1"/>
    <col min="10259" max="10259" width="0" hidden="1" customWidth="1"/>
    <col min="10260" max="10260" width="8.6640625" customWidth="1"/>
    <col min="10261" max="10261" width="0" hidden="1" customWidth="1"/>
    <col min="10265" max="10274" width="0" hidden="1" customWidth="1"/>
    <col min="10275" max="10277" width="9.109375" customWidth="1"/>
    <col min="10497" max="10498" width="3.33203125" customWidth="1"/>
    <col min="10499" max="10499" width="4.6640625" customWidth="1"/>
    <col min="10500" max="10500" width="7.109375" customWidth="1"/>
    <col min="10501" max="10501" width="4.33203125" customWidth="1"/>
    <col min="10502" max="10502" width="12.6640625" customWidth="1"/>
    <col min="10503" max="10503" width="2.6640625" customWidth="1"/>
    <col min="10504" max="10504" width="7.6640625" customWidth="1"/>
    <col min="10505" max="10505" width="5.88671875" customWidth="1"/>
    <col min="10506" max="10506" width="1.6640625" customWidth="1"/>
    <col min="10507" max="10507" width="10.6640625" customWidth="1"/>
    <col min="10508" max="10508" width="1.6640625" customWidth="1"/>
    <col min="10509" max="10509" width="10.6640625" customWidth="1"/>
    <col min="10510" max="10510" width="1.6640625" customWidth="1"/>
    <col min="10511" max="10511" width="10.6640625" customWidth="1"/>
    <col min="10512" max="10512" width="1.6640625" customWidth="1"/>
    <col min="10513" max="10513" width="10.6640625" customWidth="1"/>
    <col min="10514" max="10514" width="1.6640625" customWidth="1"/>
    <col min="10515" max="10515" width="0" hidden="1" customWidth="1"/>
    <col min="10516" max="10516" width="8.6640625" customWidth="1"/>
    <col min="10517" max="10517" width="0" hidden="1" customWidth="1"/>
    <col min="10521" max="10530" width="0" hidden="1" customWidth="1"/>
    <col min="10531" max="10533" width="9.109375" customWidth="1"/>
    <col min="10753" max="10754" width="3.33203125" customWidth="1"/>
    <col min="10755" max="10755" width="4.6640625" customWidth="1"/>
    <col min="10756" max="10756" width="7.109375" customWidth="1"/>
    <col min="10757" max="10757" width="4.33203125" customWidth="1"/>
    <col min="10758" max="10758" width="12.6640625" customWidth="1"/>
    <col min="10759" max="10759" width="2.6640625" customWidth="1"/>
    <col min="10760" max="10760" width="7.6640625" customWidth="1"/>
    <col min="10761" max="10761" width="5.88671875" customWidth="1"/>
    <col min="10762" max="10762" width="1.6640625" customWidth="1"/>
    <col min="10763" max="10763" width="10.6640625" customWidth="1"/>
    <col min="10764" max="10764" width="1.6640625" customWidth="1"/>
    <col min="10765" max="10765" width="10.6640625" customWidth="1"/>
    <col min="10766" max="10766" width="1.6640625" customWidth="1"/>
    <col min="10767" max="10767" width="10.6640625" customWidth="1"/>
    <col min="10768" max="10768" width="1.6640625" customWidth="1"/>
    <col min="10769" max="10769" width="10.6640625" customWidth="1"/>
    <col min="10770" max="10770" width="1.6640625" customWidth="1"/>
    <col min="10771" max="10771" width="0" hidden="1" customWidth="1"/>
    <col min="10772" max="10772" width="8.6640625" customWidth="1"/>
    <col min="10773" max="10773" width="0" hidden="1" customWidth="1"/>
    <col min="10777" max="10786" width="0" hidden="1" customWidth="1"/>
    <col min="10787" max="10789" width="9.109375" customWidth="1"/>
    <col min="11009" max="11010" width="3.33203125" customWidth="1"/>
    <col min="11011" max="11011" width="4.6640625" customWidth="1"/>
    <col min="11012" max="11012" width="7.109375" customWidth="1"/>
    <col min="11013" max="11013" width="4.33203125" customWidth="1"/>
    <col min="11014" max="11014" width="12.6640625" customWidth="1"/>
    <col min="11015" max="11015" width="2.6640625" customWidth="1"/>
    <col min="11016" max="11016" width="7.6640625" customWidth="1"/>
    <col min="11017" max="11017" width="5.88671875" customWidth="1"/>
    <col min="11018" max="11018" width="1.6640625" customWidth="1"/>
    <col min="11019" max="11019" width="10.6640625" customWidth="1"/>
    <col min="11020" max="11020" width="1.6640625" customWidth="1"/>
    <col min="11021" max="11021" width="10.6640625" customWidth="1"/>
    <col min="11022" max="11022" width="1.6640625" customWidth="1"/>
    <col min="11023" max="11023" width="10.6640625" customWidth="1"/>
    <col min="11024" max="11024" width="1.6640625" customWidth="1"/>
    <col min="11025" max="11025" width="10.6640625" customWidth="1"/>
    <col min="11026" max="11026" width="1.6640625" customWidth="1"/>
    <col min="11027" max="11027" width="0" hidden="1" customWidth="1"/>
    <col min="11028" max="11028" width="8.6640625" customWidth="1"/>
    <col min="11029" max="11029" width="0" hidden="1" customWidth="1"/>
    <col min="11033" max="11042" width="0" hidden="1" customWidth="1"/>
    <col min="11043" max="11045" width="9.109375" customWidth="1"/>
    <col min="11265" max="11266" width="3.33203125" customWidth="1"/>
    <col min="11267" max="11267" width="4.6640625" customWidth="1"/>
    <col min="11268" max="11268" width="7.109375" customWidth="1"/>
    <col min="11269" max="11269" width="4.33203125" customWidth="1"/>
    <col min="11270" max="11270" width="12.6640625" customWidth="1"/>
    <col min="11271" max="11271" width="2.6640625" customWidth="1"/>
    <col min="11272" max="11272" width="7.6640625" customWidth="1"/>
    <col min="11273" max="11273" width="5.88671875" customWidth="1"/>
    <col min="11274" max="11274" width="1.6640625" customWidth="1"/>
    <col min="11275" max="11275" width="10.6640625" customWidth="1"/>
    <col min="11276" max="11276" width="1.6640625" customWidth="1"/>
    <col min="11277" max="11277" width="10.6640625" customWidth="1"/>
    <col min="11278" max="11278" width="1.6640625" customWidth="1"/>
    <col min="11279" max="11279" width="10.6640625" customWidth="1"/>
    <col min="11280" max="11280" width="1.6640625" customWidth="1"/>
    <col min="11281" max="11281" width="10.6640625" customWidth="1"/>
    <col min="11282" max="11282" width="1.6640625" customWidth="1"/>
    <col min="11283" max="11283" width="0" hidden="1" customWidth="1"/>
    <col min="11284" max="11284" width="8.6640625" customWidth="1"/>
    <col min="11285" max="11285" width="0" hidden="1" customWidth="1"/>
    <col min="11289" max="11298" width="0" hidden="1" customWidth="1"/>
    <col min="11299" max="11301" width="9.109375" customWidth="1"/>
    <col min="11521" max="11522" width="3.33203125" customWidth="1"/>
    <col min="11523" max="11523" width="4.6640625" customWidth="1"/>
    <col min="11524" max="11524" width="7.109375" customWidth="1"/>
    <col min="11525" max="11525" width="4.33203125" customWidth="1"/>
    <col min="11526" max="11526" width="12.6640625" customWidth="1"/>
    <col min="11527" max="11527" width="2.6640625" customWidth="1"/>
    <col min="11528" max="11528" width="7.6640625" customWidth="1"/>
    <col min="11529" max="11529" width="5.88671875" customWidth="1"/>
    <col min="11530" max="11530" width="1.6640625" customWidth="1"/>
    <col min="11531" max="11531" width="10.6640625" customWidth="1"/>
    <col min="11532" max="11532" width="1.6640625" customWidth="1"/>
    <col min="11533" max="11533" width="10.6640625" customWidth="1"/>
    <col min="11534" max="11534" width="1.6640625" customWidth="1"/>
    <col min="11535" max="11535" width="10.6640625" customWidth="1"/>
    <col min="11536" max="11536" width="1.6640625" customWidth="1"/>
    <col min="11537" max="11537" width="10.6640625" customWidth="1"/>
    <col min="11538" max="11538" width="1.6640625" customWidth="1"/>
    <col min="11539" max="11539" width="0" hidden="1" customWidth="1"/>
    <col min="11540" max="11540" width="8.6640625" customWidth="1"/>
    <col min="11541" max="11541" width="0" hidden="1" customWidth="1"/>
    <col min="11545" max="11554" width="0" hidden="1" customWidth="1"/>
    <col min="11555" max="11557" width="9.109375" customWidth="1"/>
    <col min="11777" max="11778" width="3.33203125" customWidth="1"/>
    <col min="11779" max="11779" width="4.6640625" customWidth="1"/>
    <col min="11780" max="11780" width="7.109375" customWidth="1"/>
    <col min="11781" max="11781" width="4.33203125" customWidth="1"/>
    <col min="11782" max="11782" width="12.6640625" customWidth="1"/>
    <col min="11783" max="11783" width="2.6640625" customWidth="1"/>
    <col min="11784" max="11784" width="7.6640625" customWidth="1"/>
    <col min="11785" max="11785" width="5.88671875" customWidth="1"/>
    <col min="11786" max="11786" width="1.6640625" customWidth="1"/>
    <col min="11787" max="11787" width="10.6640625" customWidth="1"/>
    <col min="11788" max="11788" width="1.6640625" customWidth="1"/>
    <col min="11789" max="11789" width="10.6640625" customWidth="1"/>
    <col min="11790" max="11790" width="1.6640625" customWidth="1"/>
    <col min="11791" max="11791" width="10.6640625" customWidth="1"/>
    <col min="11792" max="11792" width="1.6640625" customWidth="1"/>
    <col min="11793" max="11793" width="10.6640625" customWidth="1"/>
    <col min="11794" max="11794" width="1.6640625" customWidth="1"/>
    <col min="11795" max="11795" width="0" hidden="1" customWidth="1"/>
    <col min="11796" max="11796" width="8.6640625" customWidth="1"/>
    <col min="11797" max="11797" width="0" hidden="1" customWidth="1"/>
    <col min="11801" max="11810" width="0" hidden="1" customWidth="1"/>
    <col min="11811" max="11813" width="9.109375" customWidth="1"/>
    <col min="12033" max="12034" width="3.33203125" customWidth="1"/>
    <col min="12035" max="12035" width="4.6640625" customWidth="1"/>
    <col min="12036" max="12036" width="7.109375" customWidth="1"/>
    <col min="12037" max="12037" width="4.33203125" customWidth="1"/>
    <col min="12038" max="12038" width="12.6640625" customWidth="1"/>
    <col min="12039" max="12039" width="2.6640625" customWidth="1"/>
    <col min="12040" max="12040" width="7.6640625" customWidth="1"/>
    <col min="12041" max="12041" width="5.88671875" customWidth="1"/>
    <col min="12042" max="12042" width="1.6640625" customWidth="1"/>
    <col min="12043" max="12043" width="10.6640625" customWidth="1"/>
    <col min="12044" max="12044" width="1.6640625" customWidth="1"/>
    <col min="12045" max="12045" width="10.6640625" customWidth="1"/>
    <col min="12046" max="12046" width="1.6640625" customWidth="1"/>
    <col min="12047" max="12047" width="10.6640625" customWidth="1"/>
    <col min="12048" max="12048" width="1.6640625" customWidth="1"/>
    <col min="12049" max="12049" width="10.6640625" customWidth="1"/>
    <col min="12050" max="12050" width="1.6640625" customWidth="1"/>
    <col min="12051" max="12051" width="0" hidden="1" customWidth="1"/>
    <col min="12052" max="12052" width="8.6640625" customWidth="1"/>
    <col min="12053" max="12053" width="0" hidden="1" customWidth="1"/>
    <col min="12057" max="12066" width="0" hidden="1" customWidth="1"/>
    <col min="12067" max="12069" width="9.109375" customWidth="1"/>
    <col min="12289" max="12290" width="3.33203125" customWidth="1"/>
    <col min="12291" max="12291" width="4.6640625" customWidth="1"/>
    <col min="12292" max="12292" width="7.109375" customWidth="1"/>
    <col min="12293" max="12293" width="4.33203125" customWidth="1"/>
    <col min="12294" max="12294" width="12.6640625" customWidth="1"/>
    <col min="12295" max="12295" width="2.6640625" customWidth="1"/>
    <col min="12296" max="12296" width="7.6640625" customWidth="1"/>
    <col min="12297" max="12297" width="5.88671875" customWidth="1"/>
    <col min="12298" max="12298" width="1.6640625" customWidth="1"/>
    <col min="12299" max="12299" width="10.6640625" customWidth="1"/>
    <col min="12300" max="12300" width="1.6640625" customWidth="1"/>
    <col min="12301" max="12301" width="10.6640625" customWidth="1"/>
    <col min="12302" max="12302" width="1.6640625" customWidth="1"/>
    <col min="12303" max="12303" width="10.6640625" customWidth="1"/>
    <col min="12304" max="12304" width="1.6640625" customWidth="1"/>
    <col min="12305" max="12305" width="10.6640625" customWidth="1"/>
    <col min="12306" max="12306" width="1.6640625" customWidth="1"/>
    <col min="12307" max="12307" width="0" hidden="1" customWidth="1"/>
    <col min="12308" max="12308" width="8.6640625" customWidth="1"/>
    <col min="12309" max="12309" width="0" hidden="1" customWidth="1"/>
    <col min="12313" max="12322" width="0" hidden="1" customWidth="1"/>
    <col min="12323" max="12325" width="9.109375" customWidth="1"/>
    <col min="12545" max="12546" width="3.33203125" customWidth="1"/>
    <col min="12547" max="12547" width="4.6640625" customWidth="1"/>
    <col min="12548" max="12548" width="7.109375" customWidth="1"/>
    <col min="12549" max="12549" width="4.33203125" customWidth="1"/>
    <col min="12550" max="12550" width="12.6640625" customWidth="1"/>
    <col min="12551" max="12551" width="2.6640625" customWidth="1"/>
    <col min="12552" max="12552" width="7.6640625" customWidth="1"/>
    <col min="12553" max="12553" width="5.88671875" customWidth="1"/>
    <col min="12554" max="12554" width="1.6640625" customWidth="1"/>
    <col min="12555" max="12555" width="10.6640625" customWidth="1"/>
    <col min="12556" max="12556" width="1.6640625" customWidth="1"/>
    <col min="12557" max="12557" width="10.6640625" customWidth="1"/>
    <col min="12558" max="12558" width="1.6640625" customWidth="1"/>
    <col min="12559" max="12559" width="10.6640625" customWidth="1"/>
    <col min="12560" max="12560" width="1.6640625" customWidth="1"/>
    <col min="12561" max="12561" width="10.6640625" customWidth="1"/>
    <col min="12562" max="12562" width="1.6640625" customWidth="1"/>
    <col min="12563" max="12563" width="0" hidden="1" customWidth="1"/>
    <col min="12564" max="12564" width="8.6640625" customWidth="1"/>
    <col min="12565" max="12565" width="0" hidden="1" customWidth="1"/>
    <col min="12569" max="12578" width="0" hidden="1" customWidth="1"/>
    <col min="12579" max="12581" width="9.109375" customWidth="1"/>
    <col min="12801" max="12802" width="3.33203125" customWidth="1"/>
    <col min="12803" max="12803" width="4.6640625" customWidth="1"/>
    <col min="12804" max="12804" width="7.109375" customWidth="1"/>
    <col min="12805" max="12805" width="4.33203125" customWidth="1"/>
    <col min="12806" max="12806" width="12.6640625" customWidth="1"/>
    <col min="12807" max="12807" width="2.6640625" customWidth="1"/>
    <col min="12808" max="12808" width="7.6640625" customWidth="1"/>
    <col min="12809" max="12809" width="5.88671875" customWidth="1"/>
    <col min="12810" max="12810" width="1.6640625" customWidth="1"/>
    <col min="12811" max="12811" width="10.6640625" customWidth="1"/>
    <col min="12812" max="12812" width="1.6640625" customWidth="1"/>
    <col min="12813" max="12813" width="10.6640625" customWidth="1"/>
    <col min="12814" max="12814" width="1.6640625" customWidth="1"/>
    <col min="12815" max="12815" width="10.6640625" customWidth="1"/>
    <col min="12816" max="12816" width="1.6640625" customWidth="1"/>
    <col min="12817" max="12817" width="10.6640625" customWidth="1"/>
    <col min="12818" max="12818" width="1.6640625" customWidth="1"/>
    <col min="12819" max="12819" width="0" hidden="1" customWidth="1"/>
    <col min="12820" max="12820" width="8.6640625" customWidth="1"/>
    <col min="12821" max="12821" width="0" hidden="1" customWidth="1"/>
    <col min="12825" max="12834" width="0" hidden="1" customWidth="1"/>
    <col min="12835" max="12837" width="9.109375" customWidth="1"/>
    <col min="13057" max="13058" width="3.33203125" customWidth="1"/>
    <col min="13059" max="13059" width="4.6640625" customWidth="1"/>
    <col min="13060" max="13060" width="7.109375" customWidth="1"/>
    <col min="13061" max="13061" width="4.33203125" customWidth="1"/>
    <col min="13062" max="13062" width="12.6640625" customWidth="1"/>
    <col min="13063" max="13063" width="2.6640625" customWidth="1"/>
    <col min="13064" max="13064" width="7.6640625" customWidth="1"/>
    <col min="13065" max="13065" width="5.88671875" customWidth="1"/>
    <col min="13066" max="13066" width="1.6640625" customWidth="1"/>
    <col min="13067" max="13067" width="10.6640625" customWidth="1"/>
    <col min="13068" max="13068" width="1.6640625" customWidth="1"/>
    <col min="13069" max="13069" width="10.6640625" customWidth="1"/>
    <col min="13070" max="13070" width="1.6640625" customWidth="1"/>
    <col min="13071" max="13071" width="10.6640625" customWidth="1"/>
    <col min="13072" max="13072" width="1.6640625" customWidth="1"/>
    <col min="13073" max="13073" width="10.6640625" customWidth="1"/>
    <col min="13074" max="13074" width="1.6640625" customWidth="1"/>
    <col min="13075" max="13075" width="0" hidden="1" customWidth="1"/>
    <col min="13076" max="13076" width="8.6640625" customWidth="1"/>
    <col min="13077" max="13077" width="0" hidden="1" customWidth="1"/>
    <col min="13081" max="13090" width="0" hidden="1" customWidth="1"/>
    <col min="13091" max="13093" width="9.109375" customWidth="1"/>
    <col min="13313" max="13314" width="3.33203125" customWidth="1"/>
    <col min="13315" max="13315" width="4.6640625" customWidth="1"/>
    <col min="13316" max="13316" width="7.109375" customWidth="1"/>
    <col min="13317" max="13317" width="4.33203125" customWidth="1"/>
    <col min="13318" max="13318" width="12.6640625" customWidth="1"/>
    <col min="13319" max="13319" width="2.6640625" customWidth="1"/>
    <col min="13320" max="13320" width="7.6640625" customWidth="1"/>
    <col min="13321" max="13321" width="5.88671875" customWidth="1"/>
    <col min="13322" max="13322" width="1.6640625" customWidth="1"/>
    <col min="13323" max="13323" width="10.6640625" customWidth="1"/>
    <col min="13324" max="13324" width="1.6640625" customWidth="1"/>
    <col min="13325" max="13325" width="10.6640625" customWidth="1"/>
    <col min="13326" max="13326" width="1.6640625" customWidth="1"/>
    <col min="13327" max="13327" width="10.6640625" customWidth="1"/>
    <col min="13328" max="13328" width="1.6640625" customWidth="1"/>
    <col min="13329" max="13329" width="10.6640625" customWidth="1"/>
    <col min="13330" max="13330" width="1.6640625" customWidth="1"/>
    <col min="13331" max="13331" width="0" hidden="1" customWidth="1"/>
    <col min="13332" max="13332" width="8.6640625" customWidth="1"/>
    <col min="13333" max="13333" width="0" hidden="1" customWidth="1"/>
    <col min="13337" max="13346" width="0" hidden="1" customWidth="1"/>
    <col min="13347" max="13349" width="9.109375" customWidth="1"/>
    <col min="13569" max="13570" width="3.33203125" customWidth="1"/>
    <col min="13571" max="13571" width="4.6640625" customWidth="1"/>
    <col min="13572" max="13572" width="7.109375" customWidth="1"/>
    <col min="13573" max="13573" width="4.33203125" customWidth="1"/>
    <col min="13574" max="13574" width="12.6640625" customWidth="1"/>
    <col min="13575" max="13575" width="2.6640625" customWidth="1"/>
    <col min="13576" max="13576" width="7.6640625" customWidth="1"/>
    <col min="13577" max="13577" width="5.88671875" customWidth="1"/>
    <col min="13578" max="13578" width="1.6640625" customWidth="1"/>
    <col min="13579" max="13579" width="10.6640625" customWidth="1"/>
    <col min="13580" max="13580" width="1.6640625" customWidth="1"/>
    <col min="13581" max="13581" width="10.6640625" customWidth="1"/>
    <col min="13582" max="13582" width="1.6640625" customWidth="1"/>
    <col min="13583" max="13583" width="10.6640625" customWidth="1"/>
    <col min="13584" max="13584" width="1.6640625" customWidth="1"/>
    <col min="13585" max="13585" width="10.6640625" customWidth="1"/>
    <col min="13586" max="13586" width="1.6640625" customWidth="1"/>
    <col min="13587" max="13587" width="0" hidden="1" customWidth="1"/>
    <col min="13588" max="13588" width="8.6640625" customWidth="1"/>
    <col min="13589" max="13589" width="0" hidden="1" customWidth="1"/>
    <col min="13593" max="13602" width="0" hidden="1" customWidth="1"/>
    <col min="13603" max="13605" width="9.109375" customWidth="1"/>
    <col min="13825" max="13826" width="3.33203125" customWidth="1"/>
    <col min="13827" max="13827" width="4.6640625" customWidth="1"/>
    <col min="13828" max="13828" width="7.109375" customWidth="1"/>
    <col min="13829" max="13829" width="4.33203125" customWidth="1"/>
    <col min="13830" max="13830" width="12.6640625" customWidth="1"/>
    <col min="13831" max="13831" width="2.6640625" customWidth="1"/>
    <col min="13832" max="13832" width="7.6640625" customWidth="1"/>
    <col min="13833" max="13833" width="5.88671875" customWidth="1"/>
    <col min="13834" max="13834" width="1.6640625" customWidth="1"/>
    <col min="13835" max="13835" width="10.6640625" customWidth="1"/>
    <col min="13836" max="13836" width="1.6640625" customWidth="1"/>
    <col min="13837" max="13837" width="10.6640625" customWidth="1"/>
    <col min="13838" max="13838" width="1.6640625" customWidth="1"/>
    <col min="13839" max="13839" width="10.6640625" customWidth="1"/>
    <col min="13840" max="13840" width="1.6640625" customWidth="1"/>
    <col min="13841" max="13841" width="10.6640625" customWidth="1"/>
    <col min="13842" max="13842" width="1.6640625" customWidth="1"/>
    <col min="13843" max="13843" width="0" hidden="1" customWidth="1"/>
    <col min="13844" max="13844" width="8.6640625" customWidth="1"/>
    <col min="13845" max="13845" width="0" hidden="1" customWidth="1"/>
    <col min="13849" max="13858" width="0" hidden="1" customWidth="1"/>
    <col min="13859" max="13861" width="9.109375" customWidth="1"/>
    <col min="14081" max="14082" width="3.33203125" customWidth="1"/>
    <col min="14083" max="14083" width="4.6640625" customWidth="1"/>
    <col min="14084" max="14084" width="7.109375" customWidth="1"/>
    <col min="14085" max="14085" width="4.33203125" customWidth="1"/>
    <col min="14086" max="14086" width="12.6640625" customWidth="1"/>
    <col min="14087" max="14087" width="2.6640625" customWidth="1"/>
    <col min="14088" max="14088" width="7.6640625" customWidth="1"/>
    <col min="14089" max="14089" width="5.88671875" customWidth="1"/>
    <col min="14090" max="14090" width="1.6640625" customWidth="1"/>
    <col min="14091" max="14091" width="10.6640625" customWidth="1"/>
    <col min="14092" max="14092" width="1.6640625" customWidth="1"/>
    <col min="14093" max="14093" width="10.6640625" customWidth="1"/>
    <col min="14094" max="14094" width="1.6640625" customWidth="1"/>
    <col min="14095" max="14095" width="10.6640625" customWidth="1"/>
    <col min="14096" max="14096" width="1.6640625" customWidth="1"/>
    <col min="14097" max="14097" width="10.6640625" customWidth="1"/>
    <col min="14098" max="14098" width="1.6640625" customWidth="1"/>
    <col min="14099" max="14099" width="0" hidden="1" customWidth="1"/>
    <col min="14100" max="14100" width="8.6640625" customWidth="1"/>
    <col min="14101" max="14101" width="0" hidden="1" customWidth="1"/>
    <col min="14105" max="14114" width="0" hidden="1" customWidth="1"/>
    <col min="14115" max="14117" width="9.109375" customWidth="1"/>
    <col min="14337" max="14338" width="3.33203125" customWidth="1"/>
    <col min="14339" max="14339" width="4.6640625" customWidth="1"/>
    <col min="14340" max="14340" width="7.109375" customWidth="1"/>
    <col min="14341" max="14341" width="4.33203125" customWidth="1"/>
    <col min="14342" max="14342" width="12.6640625" customWidth="1"/>
    <col min="14343" max="14343" width="2.6640625" customWidth="1"/>
    <col min="14344" max="14344" width="7.6640625" customWidth="1"/>
    <col min="14345" max="14345" width="5.88671875" customWidth="1"/>
    <col min="14346" max="14346" width="1.6640625" customWidth="1"/>
    <col min="14347" max="14347" width="10.6640625" customWidth="1"/>
    <col min="14348" max="14348" width="1.6640625" customWidth="1"/>
    <col min="14349" max="14349" width="10.6640625" customWidth="1"/>
    <col min="14350" max="14350" width="1.6640625" customWidth="1"/>
    <col min="14351" max="14351" width="10.6640625" customWidth="1"/>
    <col min="14352" max="14352" width="1.6640625" customWidth="1"/>
    <col min="14353" max="14353" width="10.6640625" customWidth="1"/>
    <col min="14354" max="14354" width="1.6640625" customWidth="1"/>
    <col min="14355" max="14355" width="0" hidden="1" customWidth="1"/>
    <col min="14356" max="14356" width="8.6640625" customWidth="1"/>
    <col min="14357" max="14357" width="0" hidden="1" customWidth="1"/>
    <col min="14361" max="14370" width="0" hidden="1" customWidth="1"/>
    <col min="14371" max="14373" width="9.109375" customWidth="1"/>
    <col min="14593" max="14594" width="3.33203125" customWidth="1"/>
    <col min="14595" max="14595" width="4.6640625" customWidth="1"/>
    <col min="14596" max="14596" width="7.109375" customWidth="1"/>
    <col min="14597" max="14597" width="4.33203125" customWidth="1"/>
    <col min="14598" max="14598" width="12.6640625" customWidth="1"/>
    <col min="14599" max="14599" width="2.6640625" customWidth="1"/>
    <col min="14600" max="14600" width="7.6640625" customWidth="1"/>
    <col min="14601" max="14601" width="5.88671875" customWidth="1"/>
    <col min="14602" max="14602" width="1.6640625" customWidth="1"/>
    <col min="14603" max="14603" width="10.6640625" customWidth="1"/>
    <col min="14604" max="14604" width="1.6640625" customWidth="1"/>
    <col min="14605" max="14605" width="10.6640625" customWidth="1"/>
    <col min="14606" max="14606" width="1.6640625" customWidth="1"/>
    <col min="14607" max="14607" width="10.6640625" customWidth="1"/>
    <col min="14608" max="14608" width="1.6640625" customWidth="1"/>
    <col min="14609" max="14609" width="10.6640625" customWidth="1"/>
    <col min="14610" max="14610" width="1.6640625" customWidth="1"/>
    <col min="14611" max="14611" width="0" hidden="1" customWidth="1"/>
    <col min="14612" max="14612" width="8.6640625" customWidth="1"/>
    <col min="14613" max="14613" width="0" hidden="1" customWidth="1"/>
    <col min="14617" max="14626" width="0" hidden="1" customWidth="1"/>
    <col min="14627" max="14629" width="9.109375" customWidth="1"/>
    <col min="14849" max="14850" width="3.33203125" customWidth="1"/>
    <col min="14851" max="14851" width="4.6640625" customWidth="1"/>
    <col min="14852" max="14852" width="7.109375" customWidth="1"/>
    <col min="14853" max="14853" width="4.33203125" customWidth="1"/>
    <col min="14854" max="14854" width="12.6640625" customWidth="1"/>
    <col min="14855" max="14855" width="2.6640625" customWidth="1"/>
    <col min="14856" max="14856" width="7.6640625" customWidth="1"/>
    <col min="14857" max="14857" width="5.88671875" customWidth="1"/>
    <col min="14858" max="14858" width="1.6640625" customWidth="1"/>
    <col min="14859" max="14859" width="10.6640625" customWidth="1"/>
    <col min="14860" max="14860" width="1.6640625" customWidth="1"/>
    <col min="14861" max="14861" width="10.6640625" customWidth="1"/>
    <col min="14862" max="14862" width="1.6640625" customWidth="1"/>
    <col min="14863" max="14863" width="10.6640625" customWidth="1"/>
    <col min="14864" max="14864" width="1.6640625" customWidth="1"/>
    <col min="14865" max="14865" width="10.6640625" customWidth="1"/>
    <col min="14866" max="14866" width="1.6640625" customWidth="1"/>
    <col min="14867" max="14867" width="0" hidden="1" customWidth="1"/>
    <col min="14868" max="14868" width="8.6640625" customWidth="1"/>
    <col min="14869" max="14869" width="0" hidden="1" customWidth="1"/>
    <col min="14873" max="14882" width="0" hidden="1" customWidth="1"/>
    <col min="14883" max="14885" width="9.109375" customWidth="1"/>
    <col min="15105" max="15106" width="3.33203125" customWidth="1"/>
    <col min="15107" max="15107" width="4.6640625" customWidth="1"/>
    <col min="15108" max="15108" width="7.109375" customWidth="1"/>
    <col min="15109" max="15109" width="4.33203125" customWidth="1"/>
    <col min="15110" max="15110" width="12.6640625" customWidth="1"/>
    <col min="15111" max="15111" width="2.6640625" customWidth="1"/>
    <col min="15112" max="15112" width="7.6640625" customWidth="1"/>
    <col min="15113" max="15113" width="5.88671875" customWidth="1"/>
    <col min="15114" max="15114" width="1.6640625" customWidth="1"/>
    <col min="15115" max="15115" width="10.6640625" customWidth="1"/>
    <col min="15116" max="15116" width="1.6640625" customWidth="1"/>
    <col min="15117" max="15117" width="10.6640625" customWidth="1"/>
    <col min="15118" max="15118" width="1.6640625" customWidth="1"/>
    <col min="15119" max="15119" width="10.6640625" customWidth="1"/>
    <col min="15120" max="15120" width="1.6640625" customWidth="1"/>
    <col min="15121" max="15121" width="10.6640625" customWidth="1"/>
    <col min="15122" max="15122" width="1.6640625" customWidth="1"/>
    <col min="15123" max="15123" width="0" hidden="1" customWidth="1"/>
    <col min="15124" max="15124" width="8.6640625" customWidth="1"/>
    <col min="15125" max="15125" width="0" hidden="1" customWidth="1"/>
    <col min="15129" max="15138" width="0" hidden="1" customWidth="1"/>
    <col min="15139" max="15141" width="9.109375" customWidth="1"/>
    <col min="15361" max="15362" width="3.33203125" customWidth="1"/>
    <col min="15363" max="15363" width="4.6640625" customWidth="1"/>
    <col min="15364" max="15364" width="7.109375" customWidth="1"/>
    <col min="15365" max="15365" width="4.33203125" customWidth="1"/>
    <col min="15366" max="15366" width="12.6640625" customWidth="1"/>
    <col min="15367" max="15367" width="2.6640625" customWidth="1"/>
    <col min="15368" max="15368" width="7.6640625" customWidth="1"/>
    <col min="15369" max="15369" width="5.88671875" customWidth="1"/>
    <col min="15370" max="15370" width="1.6640625" customWidth="1"/>
    <col min="15371" max="15371" width="10.6640625" customWidth="1"/>
    <col min="15372" max="15372" width="1.6640625" customWidth="1"/>
    <col min="15373" max="15373" width="10.6640625" customWidth="1"/>
    <col min="15374" max="15374" width="1.6640625" customWidth="1"/>
    <col min="15375" max="15375" width="10.6640625" customWidth="1"/>
    <col min="15376" max="15376" width="1.6640625" customWidth="1"/>
    <col min="15377" max="15377" width="10.6640625" customWidth="1"/>
    <col min="15378" max="15378" width="1.6640625" customWidth="1"/>
    <col min="15379" max="15379" width="0" hidden="1" customWidth="1"/>
    <col min="15380" max="15380" width="8.6640625" customWidth="1"/>
    <col min="15381" max="15381" width="0" hidden="1" customWidth="1"/>
    <col min="15385" max="15394" width="0" hidden="1" customWidth="1"/>
    <col min="15395" max="15397" width="9.109375" customWidth="1"/>
    <col min="15617" max="15618" width="3.33203125" customWidth="1"/>
    <col min="15619" max="15619" width="4.6640625" customWidth="1"/>
    <col min="15620" max="15620" width="7.109375" customWidth="1"/>
    <col min="15621" max="15621" width="4.33203125" customWidth="1"/>
    <col min="15622" max="15622" width="12.6640625" customWidth="1"/>
    <col min="15623" max="15623" width="2.6640625" customWidth="1"/>
    <col min="15624" max="15624" width="7.6640625" customWidth="1"/>
    <col min="15625" max="15625" width="5.88671875" customWidth="1"/>
    <col min="15626" max="15626" width="1.6640625" customWidth="1"/>
    <col min="15627" max="15627" width="10.6640625" customWidth="1"/>
    <col min="15628" max="15628" width="1.6640625" customWidth="1"/>
    <col min="15629" max="15629" width="10.6640625" customWidth="1"/>
    <col min="15630" max="15630" width="1.6640625" customWidth="1"/>
    <col min="15631" max="15631" width="10.6640625" customWidth="1"/>
    <col min="15632" max="15632" width="1.6640625" customWidth="1"/>
    <col min="15633" max="15633" width="10.6640625" customWidth="1"/>
    <col min="15634" max="15634" width="1.6640625" customWidth="1"/>
    <col min="15635" max="15635" width="0" hidden="1" customWidth="1"/>
    <col min="15636" max="15636" width="8.6640625" customWidth="1"/>
    <col min="15637" max="15637" width="0" hidden="1" customWidth="1"/>
    <col min="15641" max="15650" width="0" hidden="1" customWidth="1"/>
    <col min="15651" max="15653" width="9.109375" customWidth="1"/>
    <col min="15873" max="15874" width="3.33203125" customWidth="1"/>
    <col min="15875" max="15875" width="4.6640625" customWidth="1"/>
    <col min="15876" max="15876" width="7.109375" customWidth="1"/>
    <col min="15877" max="15877" width="4.33203125" customWidth="1"/>
    <col min="15878" max="15878" width="12.6640625" customWidth="1"/>
    <col min="15879" max="15879" width="2.6640625" customWidth="1"/>
    <col min="15880" max="15880" width="7.6640625" customWidth="1"/>
    <col min="15881" max="15881" width="5.88671875" customWidth="1"/>
    <col min="15882" max="15882" width="1.6640625" customWidth="1"/>
    <col min="15883" max="15883" width="10.6640625" customWidth="1"/>
    <col min="15884" max="15884" width="1.6640625" customWidth="1"/>
    <col min="15885" max="15885" width="10.6640625" customWidth="1"/>
    <col min="15886" max="15886" width="1.6640625" customWidth="1"/>
    <col min="15887" max="15887" width="10.6640625" customWidth="1"/>
    <col min="15888" max="15888" width="1.6640625" customWidth="1"/>
    <col min="15889" max="15889" width="10.6640625" customWidth="1"/>
    <col min="15890" max="15890" width="1.6640625" customWidth="1"/>
    <col min="15891" max="15891" width="0" hidden="1" customWidth="1"/>
    <col min="15892" max="15892" width="8.6640625" customWidth="1"/>
    <col min="15893" max="15893" width="0" hidden="1" customWidth="1"/>
    <col min="15897" max="15906" width="0" hidden="1" customWidth="1"/>
    <col min="15907" max="15909" width="9.109375" customWidth="1"/>
    <col min="16129" max="16130" width="3.33203125" customWidth="1"/>
    <col min="16131" max="16131" width="4.6640625" customWidth="1"/>
    <col min="16132" max="16132" width="7.109375" customWidth="1"/>
    <col min="16133" max="16133" width="4.33203125" customWidth="1"/>
    <col min="16134" max="16134" width="12.6640625" customWidth="1"/>
    <col min="16135" max="16135" width="2.6640625" customWidth="1"/>
    <col min="16136" max="16136" width="7.6640625" customWidth="1"/>
    <col min="16137" max="16137" width="5.88671875" customWidth="1"/>
    <col min="16138" max="16138" width="1.6640625" customWidth="1"/>
    <col min="16139" max="16139" width="10.6640625" customWidth="1"/>
    <col min="16140" max="16140" width="1.6640625" customWidth="1"/>
    <col min="16141" max="16141" width="10.6640625" customWidth="1"/>
    <col min="16142" max="16142" width="1.6640625" customWidth="1"/>
    <col min="16143" max="16143" width="10.6640625" customWidth="1"/>
    <col min="16144" max="16144" width="1.6640625" customWidth="1"/>
    <col min="16145" max="16145" width="10.6640625" customWidth="1"/>
    <col min="16146" max="16146" width="1.6640625" customWidth="1"/>
    <col min="16147" max="16147" width="0" hidden="1" customWidth="1"/>
    <col min="16148" max="16148" width="8.6640625" customWidth="1"/>
    <col min="16149" max="16149" width="0" hidden="1" customWidth="1"/>
    <col min="16153" max="16162" width="0" hidden="1" customWidth="1"/>
    <col min="16163" max="16165" width="9.109375" customWidth="1"/>
  </cols>
  <sheetData>
    <row r="1" spans="1:37" s="8" customFormat="1" ht="21.75" customHeight="1" x14ac:dyDescent="0.25">
      <c r="A1" s="1" t="str">
        <f>[1]Altalanos!$A$6</f>
        <v>Fehérvár Kupa</v>
      </c>
      <c r="B1" s="1"/>
      <c r="C1" s="2"/>
      <c r="D1" s="2"/>
      <c r="E1" s="2"/>
      <c r="F1" s="2"/>
      <c r="G1" s="2"/>
      <c r="H1" s="2"/>
      <c r="I1" s="3"/>
      <c r="J1" s="4"/>
      <c r="K1" s="5" t="s">
        <v>0</v>
      </c>
      <c r="L1" s="6"/>
      <c r="M1" s="7"/>
      <c r="N1" s="4"/>
      <c r="O1" s="4" t="s">
        <v>1</v>
      </c>
      <c r="P1" s="4"/>
      <c r="Q1" s="2"/>
      <c r="R1" s="4"/>
      <c r="Y1" s="9"/>
      <c r="Z1" s="9"/>
      <c r="AA1" s="9"/>
      <c r="AB1" s="10" t="e">
        <f>IF($Y$5=1,CONCATENATE(VLOOKUP($Y$3,$AA$2:$AH$14,2)),CONCATENATE(VLOOKUP($Y$3,$AA$16:$AH$25,2)))</f>
        <v>#N/A</v>
      </c>
      <c r="AC1" s="10" t="e">
        <f>IF($Y$5=1,CONCATENATE(VLOOKUP($Y$3,$AA$2:$AH$14,3)),CONCATENATE(VLOOKUP($Y$3,$AA$16:$AH$25,3)))</f>
        <v>#N/A</v>
      </c>
      <c r="AD1" s="10" t="e">
        <f>IF($Y$5=1,CONCATENATE(VLOOKUP($Y$3,$AA$2:$AH$14,4)),CONCATENATE(VLOOKUP($Y$3,$AA$16:$AH$25,4)))</f>
        <v>#N/A</v>
      </c>
      <c r="AE1" s="10" t="e">
        <f>IF($Y$5=1,CONCATENATE(VLOOKUP($Y$3,$AA$2:$AH$14,5)),CONCATENATE(VLOOKUP($Y$3,$AA$16:$AH$25,5)))</f>
        <v>#N/A</v>
      </c>
      <c r="AF1" s="10" t="e">
        <f>IF($Y$5=1,CONCATENATE(VLOOKUP($Y$3,$AA$2:$AH$14,6)),CONCATENATE(VLOOKUP($Y$3,$AA$16:$AH$25,6)))</f>
        <v>#N/A</v>
      </c>
      <c r="AG1" s="10" t="e">
        <f>IF($Y$5=1,CONCATENATE(VLOOKUP($Y$3,$AA$2:$AH$14,7)),CONCATENATE(VLOOKUP($Y$3,$AA$16:$AH$25,7)))</f>
        <v>#N/A</v>
      </c>
      <c r="AH1" s="10" t="e">
        <f>IF($Y$5=1,CONCATENATE(VLOOKUP($Y$3,$AA$2:$AH$14,8)),CONCATENATE(VLOOKUP($Y$3,$AA$16:$AH$25,8)))</f>
        <v>#N/A</v>
      </c>
    </row>
    <row r="2" spans="1:37" s="13" customFormat="1" x14ac:dyDescent="0.25">
      <c r="A2" s="11" t="s">
        <v>2</v>
      </c>
      <c r="B2" s="12"/>
      <c r="C2" s="12"/>
      <c r="E2" s="12" t="str">
        <f>[1]Altalanos!$A$8</f>
        <v>F16</v>
      </c>
      <c r="F2" s="12"/>
      <c r="G2" s="14"/>
      <c r="H2" s="15"/>
      <c r="I2" s="15"/>
      <c r="J2" s="16"/>
      <c r="K2" s="6"/>
      <c r="L2" s="6"/>
      <c r="M2" s="6"/>
      <c r="N2" s="16"/>
      <c r="O2" s="15"/>
      <c r="P2" s="16"/>
      <c r="Q2" s="15"/>
      <c r="R2" s="16"/>
      <c r="Y2" s="17"/>
      <c r="Z2" s="18"/>
      <c r="AA2" s="18" t="s">
        <v>3</v>
      </c>
      <c r="AB2" s="19">
        <v>300</v>
      </c>
      <c r="AC2" s="19">
        <v>250</v>
      </c>
      <c r="AD2" s="19">
        <v>200</v>
      </c>
      <c r="AE2" s="19">
        <v>150</v>
      </c>
      <c r="AF2" s="19">
        <v>120</v>
      </c>
      <c r="AG2" s="19">
        <v>90</v>
      </c>
      <c r="AH2" s="19">
        <v>40</v>
      </c>
      <c r="AI2"/>
      <c r="AJ2"/>
      <c r="AK2"/>
    </row>
    <row r="3" spans="1:37" s="23" customFormat="1" ht="11.25" customHeight="1" x14ac:dyDescent="0.25">
      <c r="A3" s="20" t="s">
        <v>4</v>
      </c>
      <c r="B3" s="20"/>
      <c r="C3" s="20"/>
      <c r="D3" s="20"/>
      <c r="E3" s="20"/>
      <c r="F3" s="20"/>
      <c r="G3" s="20" t="s">
        <v>5</v>
      </c>
      <c r="H3" s="20"/>
      <c r="I3" s="20"/>
      <c r="J3" s="21"/>
      <c r="K3" s="20" t="s">
        <v>6</v>
      </c>
      <c r="L3" s="21"/>
      <c r="M3" s="20"/>
      <c r="N3" s="21"/>
      <c r="O3" s="20"/>
      <c r="P3" s="21"/>
      <c r="Q3" s="20"/>
      <c r="R3" s="22" t="s">
        <v>7</v>
      </c>
      <c r="Y3" s="18" t="str">
        <f>IF(K4="OB","A",IF(K4="IX","W",IF(K4="","",K4)))</f>
        <v/>
      </c>
      <c r="Z3" s="18"/>
      <c r="AA3" s="18" t="s">
        <v>8</v>
      </c>
      <c r="AB3" s="19">
        <v>280</v>
      </c>
      <c r="AC3" s="19">
        <v>230</v>
      </c>
      <c r="AD3" s="19">
        <v>180</v>
      </c>
      <c r="AE3" s="19">
        <v>140</v>
      </c>
      <c r="AF3" s="19">
        <v>80</v>
      </c>
      <c r="AG3" s="19">
        <v>0</v>
      </c>
      <c r="AH3" s="19">
        <v>0</v>
      </c>
      <c r="AI3"/>
      <c r="AJ3"/>
      <c r="AK3"/>
    </row>
    <row r="4" spans="1:37" s="31" customFormat="1" ht="11.25" customHeight="1" thickBot="1" x14ac:dyDescent="0.3">
      <c r="A4" s="363" t="str">
        <f>[1]Altalanos!$A$10</f>
        <v>2022.01-15-17</v>
      </c>
      <c r="B4" s="363"/>
      <c r="C4" s="363"/>
      <c r="D4" s="24"/>
      <c r="E4" s="25"/>
      <c r="F4" s="25"/>
      <c r="G4" s="25" t="str">
        <f>[1]Altalanos!$C$10</f>
        <v>Székesfehérvár</v>
      </c>
      <c r="H4" s="26"/>
      <c r="I4" s="25"/>
      <c r="J4" s="27"/>
      <c r="K4" s="28"/>
      <c r="L4" s="27"/>
      <c r="M4" s="29"/>
      <c r="N4" s="27"/>
      <c r="O4" s="25"/>
      <c r="P4" s="27"/>
      <c r="Q4" s="25"/>
      <c r="R4" s="30" t="str">
        <f>[1]Altalanos!$E$10</f>
        <v>Izmendi Károly</v>
      </c>
      <c r="Y4" s="18"/>
      <c r="Z4" s="18"/>
      <c r="AA4" s="18" t="s">
        <v>9</v>
      </c>
      <c r="AB4" s="19">
        <v>250</v>
      </c>
      <c r="AC4" s="19">
        <v>200</v>
      </c>
      <c r="AD4" s="19">
        <v>150</v>
      </c>
      <c r="AE4" s="19">
        <v>120</v>
      </c>
      <c r="AF4" s="19">
        <v>90</v>
      </c>
      <c r="AG4" s="19">
        <v>60</v>
      </c>
      <c r="AH4" s="19">
        <v>25</v>
      </c>
      <c r="AI4"/>
      <c r="AJ4"/>
      <c r="AK4"/>
    </row>
    <row r="5" spans="1:37" s="23" customFormat="1" x14ac:dyDescent="0.25">
      <c r="A5" s="32"/>
      <c r="B5" s="33" t="s">
        <v>10</v>
      </c>
      <c r="C5" s="34" t="s">
        <v>11</v>
      </c>
      <c r="D5" s="33" t="s">
        <v>12</v>
      </c>
      <c r="E5" s="33" t="s">
        <v>13</v>
      </c>
      <c r="F5" s="35" t="s">
        <v>14</v>
      </c>
      <c r="G5" s="35" t="s">
        <v>15</v>
      </c>
      <c r="H5" s="35"/>
      <c r="I5" s="35" t="s">
        <v>16</v>
      </c>
      <c r="J5" s="35"/>
      <c r="K5" s="33" t="s">
        <v>17</v>
      </c>
      <c r="L5" s="36"/>
      <c r="M5" s="33" t="s">
        <v>18</v>
      </c>
      <c r="N5" s="36"/>
      <c r="O5" s="33" t="s">
        <v>19</v>
      </c>
      <c r="P5" s="36"/>
      <c r="Q5" s="33" t="s">
        <v>20</v>
      </c>
      <c r="R5" s="37"/>
      <c r="Y5" s="18">
        <f>IF(OR([1]Altalanos!$A$8="F1",[1]Altalanos!$A$8="F2",[1]Altalanos!$A$8="N1",[1]Altalanos!$A$8="N2"),1,2)</f>
        <v>2</v>
      </c>
      <c r="Z5" s="18"/>
      <c r="AA5" s="18" t="s">
        <v>21</v>
      </c>
      <c r="AB5" s="19">
        <v>200</v>
      </c>
      <c r="AC5" s="19">
        <v>150</v>
      </c>
      <c r="AD5" s="19">
        <v>120</v>
      </c>
      <c r="AE5" s="19">
        <v>90</v>
      </c>
      <c r="AF5" s="19">
        <v>60</v>
      </c>
      <c r="AG5" s="19">
        <v>40</v>
      </c>
      <c r="AH5" s="19">
        <v>15</v>
      </c>
      <c r="AI5"/>
      <c r="AJ5"/>
      <c r="AK5"/>
    </row>
    <row r="6" spans="1:37" s="45" customFormat="1" ht="11.1" customHeight="1" thickBot="1" x14ac:dyDescent="0.3">
      <c r="A6" s="38"/>
      <c r="B6" s="39"/>
      <c r="C6" s="39"/>
      <c r="D6" s="39"/>
      <c r="E6" s="39"/>
      <c r="F6" s="40" t="str">
        <f>IF(Y3="","",CONCATENATE(AH1," / ",AG1," pont"))</f>
        <v/>
      </c>
      <c r="G6" s="41"/>
      <c r="H6" s="42"/>
      <c r="I6" s="41" t="s">
        <v>225</v>
      </c>
      <c r="J6" s="43"/>
      <c r="K6" s="39" t="s">
        <v>228</v>
      </c>
      <c r="L6" s="43"/>
      <c r="M6" s="39" t="s">
        <v>224</v>
      </c>
      <c r="N6" s="43"/>
      <c r="O6" s="39" t="s">
        <v>223</v>
      </c>
      <c r="P6" s="43"/>
      <c r="Q6" s="39" t="s">
        <v>222</v>
      </c>
      <c r="R6" s="44"/>
      <c r="Y6" s="46"/>
      <c r="Z6" s="46"/>
      <c r="AA6" s="46" t="s">
        <v>22</v>
      </c>
      <c r="AB6" s="47">
        <v>150</v>
      </c>
      <c r="AC6" s="47">
        <v>120</v>
      </c>
      <c r="AD6" s="47">
        <v>90</v>
      </c>
      <c r="AE6" s="47">
        <v>60</v>
      </c>
      <c r="AF6" s="47">
        <v>40</v>
      </c>
      <c r="AG6" s="47">
        <v>25</v>
      </c>
      <c r="AH6" s="47">
        <v>10</v>
      </c>
      <c r="AI6" s="48"/>
      <c r="AJ6" s="48"/>
      <c r="AK6" s="48"/>
    </row>
    <row r="7" spans="1:37" s="61" customFormat="1" ht="10.5" customHeight="1" x14ac:dyDescent="0.25">
      <c r="A7" s="49">
        <v>1</v>
      </c>
      <c r="B7" s="50" t="str">
        <f>IF($E7="","",VLOOKUP($E7,'[1]F16 elokeszito'!$A$7:$O$48,14))</f>
        <v>DA</v>
      </c>
      <c r="C7" s="50">
        <f>IF($E7="","",VLOOKUP($E7,'[1]F16 elokeszito'!$A$7:$O$48,15))</f>
        <v>6</v>
      </c>
      <c r="D7" s="51" t="str">
        <f>IF($E7="","",VLOOKUP($E7,'[1]F16 elokeszito'!$A$7:$O$48,5))</f>
        <v>"060824</v>
      </c>
      <c r="E7" s="52">
        <v>1</v>
      </c>
      <c r="F7" s="53" t="str">
        <f>UPPER(IF($E7="","",VLOOKUP($E7,'[1]F16 elokeszito'!$A$7:$O$48,2)))</f>
        <v xml:space="preserve">ZSEMBERY </v>
      </c>
      <c r="G7" s="53" t="str">
        <f>IF($E7="","",VLOOKUP($E7,'[1]F16 elokeszito'!$A$7:$O$48,3))</f>
        <v>András Nándor</v>
      </c>
      <c r="H7" s="53"/>
      <c r="I7" s="53" t="str">
        <f>IF($E7="","",VLOOKUP($E7,'[1]F16 elokeszito'!$A$7:$O$48,4))</f>
        <v>UNIK SE</v>
      </c>
      <c r="J7" s="54"/>
      <c r="K7" s="55"/>
      <c r="L7" s="55"/>
      <c r="M7" s="55"/>
      <c r="N7" s="55"/>
      <c r="O7" s="56"/>
      <c r="P7" s="57"/>
      <c r="Q7" s="58"/>
      <c r="R7" s="59"/>
      <c r="S7" s="60"/>
      <c r="U7" s="62" t="str">
        <f>[1]Birók!P21</f>
        <v>Bíró</v>
      </c>
      <c r="Y7" s="18"/>
      <c r="Z7" s="18"/>
      <c r="AA7" s="18" t="s">
        <v>23</v>
      </c>
      <c r="AB7" s="19">
        <v>120</v>
      </c>
      <c r="AC7" s="19">
        <v>90</v>
      </c>
      <c r="AD7" s="19">
        <v>60</v>
      </c>
      <c r="AE7" s="19">
        <v>40</v>
      </c>
      <c r="AF7" s="19">
        <v>25</v>
      </c>
      <c r="AG7" s="19">
        <v>10</v>
      </c>
      <c r="AH7" s="19">
        <v>5</v>
      </c>
      <c r="AI7"/>
      <c r="AJ7"/>
      <c r="AK7"/>
    </row>
    <row r="8" spans="1:37" s="61" customFormat="1" ht="9.6" customHeight="1" x14ac:dyDescent="0.25">
      <c r="A8" s="63"/>
      <c r="B8" s="64"/>
      <c r="C8" s="64"/>
      <c r="D8" s="65"/>
      <c r="E8" s="66"/>
      <c r="F8" s="67"/>
      <c r="G8" s="67"/>
      <c r="H8" s="68"/>
      <c r="I8" s="69" t="s">
        <v>24</v>
      </c>
      <c r="J8" s="70" t="s">
        <v>25</v>
      </c>
      <c r="K8" s="71" t="str">
        <f>UPPER(IF(OR(J8="a",J8="as"),F7,IF(OR(J8="b",J8="bs"),F9,)))</f>
        <v xml:space="preserve">ZSEMBERY </v>
      </c>
      <c r="L8" s="71"/>
      <c r="M8" s="55"/>
      <c r="N8" s="55"/>
      <c r="O8" s="56"/>
      <c r="P8" s="57"/>
      <c r="Q8" s="58"/>
      <c r="R8" s="59"/>
      <c r="S8" s="60"/>
      <c r="U8" s="72" t="str">
        <f>[1]Birók!P22</f>
        <v>M Ujszászi</v>
      </c>
      <c r="Y8" s="18"/>
      <c r="Z8" s="18"/>
      <c r="AA8" s="18" t="s">
        <v>26</v>
      </c>
      <c r="AB8" s="19">
        <v>90</v>
      </c>
      <c r="AC8" s="19">
        <v>60</v>
      </c>
      <c r="AD8" s="19">
        <v>40</v>
      </c>
      <c r="AE8" s="19">
        <v>25</v>
      </c>
      <c r="AF8" s="19">
        <v>10</v>
      </c>
      <c r="AG8" s="19">
        <v>5</v>
      </c>
      <c r="AH8" s="19">
        <v>2</v>
      </c>
      <c r="AI8"/>
      <c r="AJ8"/>
      <c r="AK8"/>
    </row>
    <row r="9" spans="1:37" s="61" customFormat="1" ht="9.6" customHeight="1" x14ac:dyDescent="0.25">
      <c r="A9" s="63">
        <v>2</v>
      </c>
      <c r="B9" s="50">
        <f>IF($E9="","",VLOOKUP($E9,'[1]F16 elokeszito'!$A$7:$O$48,14))</f>
        <v>0</v>
      </c>
      <c r="C9" s="50">
        <f>IF($E9="","",VLOOKUP($E9,'[1]F16 elokeszito'!$A$7:$O$48,15))</f>
        <v>0</v>
      </c>
      <c r="D9" s="51">
        <f>IF($E9="","",VLOOKUP($E9,'[1]F16 elokeszito'!$A$7:$O$48,5))</f>
        <v>0</v>
      </c>
      <c r="E9" s="52">
        <v>28</v>
      </c>
      <c r="F9" s="73" t="str">
        <f>UPPER(IF($E9="","",VLOOKUP($E9,'[1]F16 elokeszito'!$A$7:$O$48,2)))</f>
        <v>X</v>
      </c>
      <c r="G9" s="73">
        <f>IF($E9="","",VLOOKUP($E9,'[1]F16 elokeszito'!$A$7:$O$48,3))</f>
        <v>0</v>
      </c>
      <c r="H9" s="73"/>
      <c r="I9" s="73">
        <f>IF($E9="","",VLOOKUP($E9,'[1]F16 elokeszito'!$A$7:$O$48,4))</f>
        <v>0</v>
      </c>
      <c r="J9" s="74"/>
      <c r="K9" s="55"/>
      <c r="L9" s="75"/>
      <c r="M9" s="360" t="s">
        <v>229</v>
      </c>
      <c r="N9" s="55"/>
      <c r="O9" s="56"/>
      <c r="P9" s="57"/>
      <c r="Q9" s="58"/>
      <c r="R9" s="59"/>
      <c r="S9" s="60"/>
      <c r="U9" s="72" t="str">
        <f>[1]Birók!P23</f>
        <v xml:space="preserve"> </v>
      </c>
      <c r="Y9" s="18"/>
      <c r="Z9" s="18"/>
      <c r="AA9" s="18" t="s">
        <v>27</v>
      </c>
      <c r="AB9" s="19">
        <v>60</v>
      </c>
      <c r="AC9" s="19">
        <v>40</v>
      </c>
      <c r="AD9" s="19">
        <v>25</v>
      </c>
      <c r="AE9" s="19">
        <v>10</v>
      </c>
      <c r="AF9" s="19">
        <v>5</v>
      </c>
      <c r="AG9" s="19">
        <v>2</v>
      </c>
      <c r="AH9" s="19">
        <v>1</v>
      </c>
      <c r="AI9"/>
      <c r="AJ9"/>
      <c r="AK9"/>
    </row>
    <row r="10" spans="1:37" s="61" customFormat="1" ht="9.6" customHeight="1" x14ac:dyDescent="0.25">
      <c r="A10" s="63"/>
      <c r="B10" s="64"/>
      <c r="C10" s="64"/>
      <c r="D10" s="65"/>
      <c r="E10" s="76"/>
      <c r="F10" s="67"/>
      <c r="G10" s="67"/>
      <c r="H10" s="68"/>
      <c r="I10" s="67"/>
      <c r="J10" s="77"/>
      <c r="K10" s="69" t="s">
        <v>24</v>
      </c>
      <c r="L10" s="78" t="s">
        <v>159</v>
      </c>
      <c r="M10" s="71" t="str">
        <f>UPPER(IF(OR(L10="a",L10="as"),K8,IF(OR(L10="b",L10="bs"),K12,)))</f>
        <v xml:space="preserve">CSÓLL </v>
      </c>
      <c r="N10" s="79"/>
      <c r="O10" s="80"/>
      <c r="P10" s="80"/>
      <c r="Q10" s="58"/>
      <c r="R10" s="59"/>
      <c r="S10" s="60"/>
      <c r="U10" s="72" t="str">
        <f>[1]Birók!P24</f>
        <v xml:space="preserve"> </v>
      </c>
      <c r="Y10" s="18"/>
      <c r="Z10" s="18"/>
      <c r="AA10" s="18" t="s">
        <v>28</v>
      </c>
      <c r="AB10" s="19">
        <v>40</v>
      </c>
      <c r="AC10" s="19">
        <v>25</v>
      </c>
      <c r="AD10" s="19">
        <v>15</v>
      </c>
      <c r="AE10" s="19">
        <v>7</v>
      </c>
      <c r="AF10" s="19">
        <v>4</v>
      </c>
      <c r="AG10" s="19">
        <v>1</v>
      </c>
      <c r="AH10" s="19">
        <v>0</v>
      </c>
      <c r="AI10"/>
      <c r="AJ10"/>
      <c r="AK10"/>
    </row>
    <row r="11" spans="1:37" s="61" customFormat="1" ht="9.6" customHeight="1" x14ac:dyDescent="0.25">
      <c r="A11" s="63">
        <v>3</v>
      </c>
      <c r="B11" s="50" t="str">
        <f>IF($E11="","",VLOOKUP($E11,'[1]F16 elokeszito'!$A$7:$O$48,14))</f>
        <v>DA</v>
      </c>
      <c r="C11" s="50">
        <f>IF($E11="","",VLOOKUP($E11,'[1]F16 elokeszito'!$A$7:$O$48,15))</f>
        <v>58</v>
      </c>
      <c r="D11" s="51" t="str">
        <f>IF($E11="","",VLOOKUP($E11,'[1]F16 elokeszito'!$A$7:$O$48,5))</f>
        <v>"0712190</v>
      </c>
      <c r="E11" s="52">
        <v>23</v>
      </c>
      <c r="F11" s="73" t="str">
        <f>UPPER(IF($E11="","",VLOOKUP($E11,'[1]F16 elokeszito'!$A$7:$O$48,2)))</f>
        <v xml:space="preserve">IPACS </v>
      </c>
      <c r="G11" s="73" t="str">
        <f>IF($E11="","",VLOOKUP($E11,'[1]F16 elokeszito'!$A$7:$O$48,3))</f>
        <v>Attila</v>
      </c>
      <c r="H11" s="73"/>
      <c r="I11" s="73" t="str">
        <f>IF($E11="","",VLOOKUP($E11,'[1]F16 elokeszito'!$A$7:$O$48,4))</f>
        <v>Ten.Műhely</v>
      </c>
      <c r="J11" s="54"/>
      <c r="K11" s="55"/>
      <c r="L11" s="81"/>
      <c r="M11" s="55" t="s">
        <v>165</v>
      </c>
      <c r="N11" s="82"/>
      <c r="O11" s="80"/>
      <c r="P11" s="80"/>
      <c r="Q11" s="58"/>
      <c r="R11" s="59"/>
      <c r="S11" s="60"/>
      <c r="U11" s="72" t="str">
        <f>[1]Birók!P25</f>
        <v xml:space="preserve"> </v>
      </c>
      <c r="Y11" s="18"/>
      <c r="Z11" s="18"/>
      <c r="AA11" s="18" t="s">
        <v>29</v>
      </c>
      <c r="AB11" s="19">
        <v>25</v>
      </c>
      <c r="AC11" s="19">
        <v>15</v>
      </c>
      <c r="AD11" s="19">
        <v>10</v>
      </c>
      <c r="AE11" s="19">
        <v>6</v>
      </c>
      <c r="AF11" s="19">
        <v>3</v>
      </c>
      <c r="AG11" s="19">
        <v>1</v>
      </c>
      <c r="AH11" s="19">
        <v>0</v>
      </c>
      <c r="AI11"/>
      <c r="AJ11"/>
      <c r="AK11"/>
    </row>
    <row r="12" spans="1:37" s="61" customFormat="1" ht="9.6" customHeight="1" x14ac:dyDescent="0.25">
      <c r="A12" s="63"/>
      <c r="B12" s="64"/>
      <c r="C12" s="64"/>
      <c r="D12" s="65"/>
      <c r="E12" s="76"/>
      <c r="F12" s="67"/>
      <c r="G12" s="67"/>
      <c r="H12" s="68"/>
      <c r="I12" s="83" t="s">
        <v>24</v>
      </c>
      <c r="J12" s="70" t="s">
        <v>159</v>
      </c>
      <c r="K12" s="71" t="str">
        <f>UPPER(IF(OR(J12="a",J12="as"),F11,IF(OR(J12="b",J12="bs"),F13,)))</f>
        <v xml:space="preserve">CSÓLL </v>
      </c>
      <c r="L12" s="84"/>
      <c r="M12" s="55"/>
      <c r="N12" s="82"/>
      <c r="O12" s="80"/>
      <c r="P12" s="80"/>
      <c r="Q12" s="58"/>
      <c r="R12" s="59"/>
      <c r="S12" s="60"/>
      <c r="U12" s="72" t="str">
        <f>[1]Birók!P26</f>
        <v xml:space="preserve"> </v>
      </c>
      <c r="Y12" s="18"/>
      <c r="Z12" s="18"/>
      <c r="AA12" s="18" t="s">
        <v>30</v>
      </c>
      <c r="AB12" s="19">
        <v>15</v>
      </c>
      <c r="AC12" s="19">
        <v>10</v>
      </c>
      <c r="AD12" s="19">
        <v>6</v>
      </c>
      <c r="AE12" s="19">
        <v>3</v>
      </c>
      <c r="AF12" s="19">
        <v>1</v>
      </c>
      <c r="AG12" s="19">
        <v>0</v>
      </c>
      <c r="AH12" s="19">
        <v>0</v>
      </c>
      <c r="AI12"/>
      <c r="AJ12"/>
      <c r="AK12"/>
    </row>
    <row r="13" spans="1:37" s="61" customFormat="1" ht="9.6" customHeight="1" x14ac:dyDescent="0.25">
      <c r="A13" s="63">
        <v>4</v>
      </c>
      <c r="B13" s="50" t="str">
        <f>IF($E13="","",VLOOKUP($E13,'[1]F16 elokeszito'!$A$7:$O$48,14))</f>
        <v>DA</v>
      </c>
      <c r="C13" s="50">
        <f>IF($E13="","",VLOOKUP($E13,'[1]F16 elokeszito'!$A$7:$O$48,15))</f>
        <v>19</v>
      </c>
      <c r="D13" s="51" t="str">
        <f>IF($E13="","",VLOOKUP($E13,'[1]F16 elokeszito'!$A$7:$O$48,5))</f>
        <v>"0606160</v>
      </c>
      <c r="E13" s="52">
        <v>10</v>
      </c>
      <c r="F13" s="73" t="str">
        <f>UPPER(IF($E13="","",VLOOKUP($E13,'[1]F16 elokeszito'!$A$7:$O$48,2)))</f>
        <v xml:space="preserve">CSÓLL </v>
      </c>
      <c r="G13" s="73" t="str">
        <f>IF($E13="","",VLOOKUP($E13,'[1]F16 elokeszito'!$A$7:$O$48,3))</f>
        <v>Péter</v>
      </c>
      <c r="H13" s="73"/>
      <c r="I13" s="73" t="str">
        <f>IF($E13="","",VLOOKUP($E13,'[1]F16 elokeszito'!$A$7:$O$48,4))</f>
        <v>PG Tenisz</v>
      </c>
      <c r="J13" s="85"/>
      <c r="K13" s="55" t="s">
        <v>136</v>
      </c>
      <c r="L13" s="55"/>
      <c r="M13" s="55"/>
      <c r="N13" s="82"/>
      <c r="O13" s="360" t="s">
        <v>230</v>
      </c>
      <c r="P13" s="80"/>
      <c r="Q13" s="58"/>
      <c r="R13" s="59"/>
      <c r="S13" s="60"/>
      <c r="U13" s="72" t="str">
        <f>[1]Birók!P27</f>
        <v xml:space="preserve"> </v>
      </c>
      <c r="Y13" s="18"/>
      <c r="Z13" s="18"/>
      <c r="AA13" s="18" t="s">
        <v>31</v>
      </c>
      <c r="AB13" s="19">
        <v>10</v>
      </c>
      <c r="AC13" s="19">
        <v>6</v>
      </c>
      <c r="AD13" s="19">
        <v>3</v>
      </c>
      <c r="AE13" s="19">
        <v>1</v>
      </c>
      <c r="AF13" s="19">
        <v>0</v>
      </c>
      <c r="AG13" s="19">
        <v>0</v>
      </c>
      <c r="AH13" s="19">
        <v>0</v>
      </c>
      <c r="AI13"/>
      <c r="AJ13"/>
      <c r="AK13"/>
    </row>
    <row r="14" spans="1:37" s="61" customFormat="1" ht="9.6" customHeight="1" x14ac:dyDescent="0.25">
      <c r="A14" s="63"/>
      <c r="B14" s="64"/>
      <c r="C14" s="64"/>
      <c r="D14" s="65"/>
      <c r="E14" s="76"/>
      <c r="F14" s="67"/>
      <c r="G14" s="67"/>
      <c r="H14" s="68"/>
      <c r="I14" s="67"/>
      <c r="J14" s="77"/>
      <c r="K14" s="55"/>
      <c r="L14" s="55"/>
      <c r="M14" s="69" t="s">
        <v>24</v>
      </c>
      <c r="N14" s="78" t="s">
        <v>159</v>
      </c>
      <c r="O14" s="71" t="str">
        <f>UPPER(IF(OR(N14="a",N14="as"),M10,IF(OR(N14="b",N14="bs"),M18,)))</f>
        <v xml:space="preserve">MIHÁLY </v>
      </c>
      <c r="P14" s="79"/>
      <c r="Q14" s="58"/>
      <c r="R14" s="59"/>
      <c r="S14" s="60"/>
      <c r="U14" s="72" t="str">
        <f>[1]Birók!P28</f>
        <v xml:space="preserve"> </v>
      </c>
      <c r="Y14" s="18"/>
      <c r="Z14" s="18"/>
      <c r="AA14" s="18" t="s">
        <v>32</v>
      </c>
      <c r="AB14" s="19">
        <v>3</v>
      </c>
      <c r="AC14" s="19">
        <v>2</v>
      </c>
      <c r="AD14" s="19">
        <v>1</v>
      </c>
      <c r="AE14" s="19">
        <v>0</v>
      </c>
      <c r="AF14" s="19">
        <v>0</v>
      </c>
      <c r="AG14" s="19">
        <v>0</v>
      </c>
      <c r="AH14" s="19">
        <v>0</v>
      </c>
      <c r="AI14"/>
      <c r="AJ14"/>
      <c r="AK14"/>
    </row>
    <row r="15" spans="1:37" s="61" customFormat="1" ht="9.6" customHeight="1" x14ac:dyDescent="0.25">
      <c r="A15" s="63">
        <v>5</v>
      </c>
      <c r="B15" s="50" t="str">
        <f>IF($E15="","",VLOOKUP($E15,'[1]F16 elokeszito'!$A$7:$O$48,14))</f>
        <v>DA</v>
      </c>
      <c r="C15" s="50">
        <f>IF($E15="","",VLOOKUP($E15,'[1]F16 elokeszito'!$A$7:$O$48,15))</f>
        <v>25</v>
      </c>
      <c r="D15" s="51" t="str">
        <f>IF($E15="","",VLOOKUP($E15,'[1]F16 elokeszito'!$A$7:$O$48,5))</f>
        <v>"060222</v>
      </c>
      <c r="E15" s="52">
        <v>12</v>
      </c>
      <c r="F15" s="73" t="str">
        <f>UPPER(IF($E15="","",VLOOKUP($E15,'[1]F16 elokeszito'!$A$7:$O$48,2)))</f>
        <v xml:space="preserve">MIHÁLY </v>
      </c>
      <c r="G15" s="73" t="str">
        <f>IF($E15="","",VLOOKUP($E15,'[1]F16 elokeszito'!$A$7:$O$48,3))</f>
        <v>Márk Sámuel</v>
      </c>
      <c r="H15" s="73"/>
      <c r="I15" s="73" t="str">
        <f>IF($E15="","",VLOOKUP($E15,'[1]F16 elokeszito'!$A$7:$O$48,4))</f>
        <v>MTK</v>
      </c>
      <c r="J15" s="86"/>
      <c r="K15" s="55"/>
      <c r="L15" s="55"/>
      <c r="M15" s="55"/>
      <c r="N15" s="82"/>
      <c r="O15" s="55" t="s">
        <v>205</v>
      </c>
      <c r="P15" s="87"/>
      <c r="Q15" s="56"/>
      <c r="R15" s="57"/>
      <c r="S15" s="60"/>
      <c r="U15" s="72" t="str">
        <f>[1]Birók!P29</f>
        <v xml:space="preserve"> </v>
      </c>
      <c r="Y15" s="18"/>
      <c r="Z15" s="18"/>
      <c r="AA15" s="18"/>
      <c r="AB15" s="18"/>
      <c r="AC15" s="18"/>
      <c r="AD15" s="18"/>
      <c r="AE15" s="18"/>
      <c r="AF15" s="18"/>
      <c r="AG15" s="18"/>
      <c r="AH15" s="18"/>
      <c r="AI15"/>
      <c r="AJ15"/>
      <c r="AK15"/>
    </row>
    <row r="16" spans="1:37" s="61" customFormat="1" ht="9.6" customHeight="1" thickBot="1" x14ac:dyDescent="0.3">
      <c r="A16" s="63"/>
      <c r="B16" s="64"/>
      <c r="C16" s="64"/>
      <c r="D16" s="65"/>
      <c r="E16" s="76"/>
      <c r="F16" s="67"/>
      <c r="G16" s="67"/>
      <c r="H16" s="68"/>
      <c r="I16" s="83" t="s">
        <v>24</v>
      </c>
      <c r="J16" s="70" t="s">
        <v>66</v>
      </c>
      <c r="K16" s="71" t="str">
        <f>UPPER(IF(OR(J16="a",J16="as"),F15,IF(OR(J16="b",J16="bs"),F17,)))</f>
        <v xml:space="preserve">MIHÁLY </v>
      </c>
      <c r="L16" s="71"/>
      <c r="M16" s="55"/>
      <c r="N16" s="82"/>
      <c r="O16" s="56"/>
      <c r="P16" s="87"/>
      <c r="Q16" s="56"/>
      <c r="R16" s="57"/>
      <c r="S16" s="60"/>
      <c r="U16" s="88" t="str">
        <f>[1]Birók!P30</f>
        <v>Egyik sem</v>
      </c>
      <c r="Y16" s="18"/>
      <c r="Z16" s="18"/>
      <c r="AA16" s="18" t="s">
        <v>3</v>
      </c>
      <c r="AB16" s="19">
        <v>150</v>
      </c>
      <c r="AC16" s="19">
        <v>120</v>
      </c>
      <c r="AD16" s="19">
        <v>90</v>
      </c>
      <c r="AE16" s="19">
        <v>60</v>
      </c>
      <c r="AF16" s="19">
        <v>40</v>
      </c>
      <c r="AG16" s="19">
        <v>25</v>
      </c>
      <c r="AH16" s="19">
        <v>15</v>
      </c>
      <c r="AI16"/>
      <c r="AJ16"/>
      <c r="AK16"/>
    </row>
    <row r="17" spans="1:37" s="61" customFormat="1" ht="9.6" customHeight="1" x14ac:dyDescent="0.25">
      <c r="A17" s="63">
        <v>6</v>
      </c>
      <c r="B17" s="50" t="s">
        <v>33</v>
      </c>
      <c r="C17" s="50">
        <v>39</v>
      </c>
      <c r="D17" s="51" t="s">
        <v>34</v>
      </c>
      <c r="E17" s="52"/>
      <c r="F17" s="73" t="s">
        <v>35</v>
      </c>
      <c r="G17" s="73" t="s">
        <v>36</v>
      </c>
      <c r="H17" s="73"/>
      <c r="I17" s="73" t="s">
        <v>37</v>
      </c>
      <c r="J17" s="74"/>
      <c r="K17" s="55" t="s">
        <v>160</v>
      </c>
      <c r="L17" s="75"/>
      <c r="M17" s="360" t="s">
        <v>232</v>
      </c>
      <c r="N17" s="82"/>
      <c r="O17" s="56"/>
      <c r="P17" s="87"/>
      <c r="Q17" s="56"/>
      <c r="R17" s="57"/>
      <c r="S17" s="60"/>
      <c r="Y17" s="18"/>
      <c r="Z17" s="18"/>
      <c r="AA17" s="18" t="s">
        <v>9</v>
      </c>
      <c r="AB17" s="19">
        <v>120</v>
      </c>
      <c r="AC17" s="19">
        <v>90</v>
      </c>
      <c r="AD17" s="19">
        <v>60</v>
      </c>
      <c r="AE17" s="19">
        <v>40</v>
      </c>
      <c r="AF17" s="19">
        <v>25</v>
      </c>
      <c r="AG17" s="19">
        <v>15</v>
      </c>
      <c r="AH17" s="19">
        <v>8</v>
      </c>
      <c r="AI17"/>
      <c r="AJ17"/>
      <c r="AK17"/>
    </row>
    <row r="18" spans="1:37" s="61" customFormat="1" ht="9.6" customHeight="1" x14ac:dyDescent="0.25">
      <c r="A18" s="63"/>
      <c r="B18" s="64"/>
      <c r="C18" s="64"/>
      <c r="D18" s="65"/>
      <c r="E18" s="76"/>
      <c r="F18" s="67"/>
      <c r="G18" s="67"/>
      <c r="H18" s="68"/>
      <c r="I18" s="67"/>
      <c r="J18" s="77"/>
      <c r="K18" s="69" t="s">
        <v>24</v>
      </c>
      <c r="L18" s="78" t="s">
        <v>66</v>
      </c>
      <c r="M18" s="71" t="str">
        <f>UPPER(IF(OR(L18="a",L18="as"),K16,IF(OR(L18="b",L18="bs"),K20,)))</f>
        <v xml:space="preserve">MIHÁLY </v>
      </c>
      <c r="N18" s="89"/>
      <c r="O18" s="56"/>
      <c r="P18" s="87"/>
      <c r="Q18" s="56"/>
      <c r="R18" s="57"/>
      <c r="S18" s="60"/>
      <c r="Y18" s="18"/>
      <c r="Z18" s="18"/>
      <c r="AA18" s="18" t="s">
        <v>21</v>
      </c>
      <c r="AB18" s="19">
        <v>90</v>
      </c>
      <c r="AC18" s="19">
        <v>60</v>
      </c>
      <c r="AD18" s="19">
        <v>40</v>
      </c>
      <c r="AE18" s="19">
        <v>25</v>
      </c>
      <c r="AF18" s="19">
        <v>15</v>
      </c>
      <c r="AG18" s="19">
        <v>8</v>
      </c>
      <c r="AH18" s="19">
        <v>4</v>
      </c>
      <c r="AI18"/>
      <c r="AJ18"/>
      <c r="AK18"/>
    </row>
    <row r="19" spans="1:37" s="61" customFormat="1" ht="9.6" customHeight="1" x14ac:dyDescent="0.25">
      <c r="A19" s="63">
        <v>7</v>
      </c>
      <c r="B19" s="50" t="str">
        <f>IF($E19="","",VLOOKUP($E19,'[1]F16 elokeszito'!$A$7:$O$48,14))</f>
        <v>DA</v>
      </c>
      <c r="C19" s="50">
        <f>IF($E19="","",VLOOKUP($E19,'[1]F16 elokeszito'!$A$7:$O$48,15))</f>
        <v>33</v>
      </c>
      <c r="D19" s="51" t="str">
        <f>IF($E19="","",VLOOKUP($E19,'[1]F16 elokeszito'!$A$7:$O$48,5))</f>
        <v>"0601260</v>
      </c>
      <c r="E19" s="52">
        <v>16</v>
      </c>
      <c r="F19" s="73" t="str">
        <f>UPPER(IF($E19="","",VLOOKUP($E19,'[1]F16 elokeszito'!$A$7:$O$48,2)))</f>
        <v xml:space="preserve">KURUCSAI </v>
      </c>
      <c r="G19" s="73" t="str">
        <f>IF($E19="","",VLOOKUP($E19,'[1]F16 elokeszito'!$A$7:$O$48,3))</f>
        <v>Dominik</v>
      </c>
      <c r="H19" s="73"/>
      <c r="I19" s="73" t="str">
        <f>IF($E19="","",VLOOKUP($E19,'[1]F16 elokeszito'!$A$7:$O$48,4))</f>
        <v>Kiskút TK</v>
      </c>
      <c r="J19" s="54"/>
      <c r="K19" s="55"/>
      <c r="L19" s="81"/>
      <c r="M19" s="55" t="s">
        <v>163</v>
      </c>
      <c r="N19" s="80"/>
      <c r="O19" s="56"/>
      <c r="P19" s="87"/>
      <c r="Q19" s="56"/>
      <c r="R19" s="57"/>
      <c r="S19" s="60"/>
      <c r="Y19" s="18"/>
      <c r="Z19" s="18"/>
      <c r="AA19" s="18" t="s">
        <v>22</v>
      </c>
      <c r="AB19" s="19">
        <v>60</v>
      </c>
      <c r="AC19" s="19">
        <v>40</v>
      </c>
      <c r="AD19" s="19">
        <v>25</v>
      </c>
      <c r="AE19" s="19">
        <v>15</v>
      </c>
      <c r="AF19" s="19">
        <v>8</v>
      </c>
      <c r="AG19" s="19">
        <v>4</v>
      </c>
      <c r="AH19" s="19">
        <v>2</v>
      </c>
      <c r="AI19"/>
      <c r="AJ19"/>
      <c r="AK19"/>
    </row>
    <row r="20" spans="1:37" s="61" customFormat="1" ht="9.6" customHeight="1" x14ac:dyDescent="0.25">
      <c r="A20" s="63"/>
      <c r="B20" s="64"/>
      <c r="C20" s="64"/>
      <c r="D20" s="65"/>
      <c r="E20" s="66"/>
      <c r="F20" s="67"/>
      <c r="G20" s="67"/>
      <c r="H20" s="68"/>
      <c r="I20" s="69" t="s">
        <v>24</v>
      </c>
      <c r="J20" s="70" t="s">
        <v>47</v>
      </c>
      <c r="K20" s="71" t="str">
        <f>UPPER(IF(OR(J20="a",J20="as"),F19,IF(OR(J20="b",J20="bs"),F21,)))</f>
        <v xml:space="preserve">GYÜRE </v>
      </c>
      <c r="L20" s="84"/>
      <c r="M20" s="55"/>
      <c r="N20" s="80"/>
      <c r="O20" s="56"/>
      <c r="P20" s="87"/>
      <c r="Q20" s="56"/>
      <c r="R20" s="57"/>
      <c r="S20" s="60"/>
      <c r="Y20" s="18"/>
      <c r="Z20" s="18"/>
      <c r="AA20" s="18" t="s">
        <v>23</v>
      </c>
      <c r="AB20" s="19">
        <v>40</v>
      </c>
      <c r="AC20" s="19">
        <v>25</v>
      </c>
      <c r="AD20" s="19">
        <v>15</v>
      </c>
      <c r="AE20" s="19">
        <v>8</v>
      </c>
      <c r="AF20" s="19">
        <v>4</v>
      </c>
      <c r="AG20" s="19">
        <v>2</v>
      </c>
      <c r="AH20" s="19">
        <v>1</v>
      </c>
      <c r="AI20"/>
      <c r="AJ20"/>
      <c r="AK20"/>
    </row>
    <row r="21" spans="1:37" s="61" customFormat="1" ht="9.6" customHeight="1" x14ac:dyDescent="0.25">
      <c r="A21" s="49">
        <v>8</v>
      </c>
      <c r="B21" s="50" t="str">
        <f>IF($E21="","",VLOOKUP($E21,'[1]F16 elokeszito'!$A$7:$O$48,14))</f>
        <v>DA</v>
      </c>
      <c r="C21" s="50">
        <f>IF($E21="","",VLOOKUP($E21,'[1]F16 elokeszito'!$A$7:$O$48,15))</f>
        <v>15</v>
      </c>
      <c r="D21" s="51" t="str">
        <f>IF($E21="","",VLOOKUP($E21,'[1]F16 elokeszito'!$A$7:$O$48,5))</f>
        <v>"061015</v>
      </c>
      <c r="E21" s="52">
        <v>7</v>
      </c>
      <c r="F21" s="53" t="str">
        <f>UPPER(IF($E21="","",VLOOKUP($E21,'[1]F16 elokeszito'!$A$7:$O$48,2)))</f>
        <v xml:space="preserve">GYÜRE </v>
      </c>
      <c r="G21" s="53" t="str">
        <f>IF($E21="","",VLOOKUP($E21,'[1]F16 elokeszito'!$A$7:$O$48,3))</f>
        <v>Dávid</v>
      </c>
      <c r="H21" s="53"/>
      <c r="I21" s="53" t="str">
        <f>IF($E21="","",VLOOKUP($E21,'[1]F16 elokeszito'!$A$7:$O$48,4))</f>
        <v>Pasarét TK</v>
      </c>
      <c r="J21" s="85"/>
      <c r="K21" s="55" t="s">
        <v>137</v>
      </c>
      <c r="L21" s="55"/>
      <c r="M21" s="55"/>
      <c r="N21" s="80"/>
      <c r="O21" s="56"/>
      <c r="P21" s="87"/>
      <c r="Q21" s="361" t="s">
        <v>231</v>
      </c>
      <c r="R21" s="57"/>
      <c r="S21" s="60"/>
      <c r="Y21" s="18"/>
      <c r="Z21" s="18"/>
      <c r="AA21" s="18" t="s">
        <v>26</v>
      </c>
      <c r="AB21" s="19">
        <v>25</v>
      </c>
      <c r="AC21" s="19">
        <v>15</v>
      </c>
      <c r="AD21" s="19">
        <v>10</v>
      </c>
      <c r="AE21" s="19">
        <v>6</v>
      </c>
      <c r="AF21" s="19">
        <v>3</v>
      </c>
      <c r="AG21" s="19">
        <v>1</v>
      </c>
      <c r="AH21" s="19">
        <v>0</v>
      </c>
      <c r="AI21"/>
      <c r="AJ21"/>
      <c r="AK21"/>
    </row>
    <row r="22" spans="1:37" s="61" customFormat="1" ht="9.6" customHeight="1" x14ac:dyDescent="0.25">
      <c r="A22" s="63"/>
      <c r="B22" s="64"/>
      <c r="C22" s="64"/>
      <c r="D22" s="65"/>
      <c r="E22" s="66"/>
      <c r="F22" s="90"/>
      <c r="G22" s="90"/>
      <c r="H22" s="91"/>
      <c r="I22" s="90"/>
      <c r="J22" s="77"/>
      <c r="K22" s="55"/>
      <c r="L22" s="55"/>
      <c r="M22" s="55"/>
      <c r="N22" s="80"/>
      <c r="O22" s="69" t="s">
        <v>24</v>
      </c>
      <c r="P22" s="78" t="s">
        <v>47</v>
      </c>
      <c r="Q22" s="71" t="str">
        <f>UPPER(IF(OR(P22="a",P22="as"),O14,IF(OR(P22="b",P22="bs"),O30,)))</f>
        <v xml:space="preserve">JILLY </v>
      </c>
      <c r="R22" s="92"/>
      <c r="S22" s="60"/>
      <c r="Y22" s="18"/>
      <c r="Z22" s="18"/>
      <c r="AA22" s="18" t="s">
        <v>27</v>
      </c>
      <c r="AB22" s="19">
        <v>15</v>
      </c>
      <c r="AC22" s="19">
        <v>10</v>
      </c>
      <c r="AD22" s="19">
        <v>6</v>
      </c>
      <c r="AE22" s="19">
        <v>3</v>
      </c>
      <c r="AF22" s="19">
        <v>1</v>
      </c>
      <c r="AG22" s="19">
        <v>0</v>
      </c>
      <c r="AH22" s="19">
        <v>0</v>
      </c>
      <c r="AI22"/>
      <c r="AJ22"/>
      <c r="AK22"/>
    </row>
    <row r="23" spans="1:37" s="61" customFormat="1" ht="9.6" customHeight="1" x14ac:dyDescent="0.25">
      <c r="A23" s="49">
        <v>9</v>
      </c>
      <c r="B23" s="50" t="str">
        <f>IF($E23="","",VLOOKUP($E23,'[1]F16 elokeszito'!$A$7:$O$48,14))</f>
        <v>DA</v>
      </c>
      <c r="C23" s="50">
        <f>IF($E23="","",VLOOKUP($E23,'[1]F16 elokeszito'!$A$7:$O$48,15))</f>
        <v>9</v>
      </c>
      <c r="D23" s="51" t="str">
        <f>IF($E23="","",VLOOKUP($E23,'[1]F16 elokeszito'!$A$7:$O$48,5))</f>
        <v>"0612120</v>
      </c>
      <c r="E23" s="52">
        <v>3</v>
      </c>
      <c r="F23" s="53" t="str">
        <f>UPPER(IF($E23="","",VLOOKUP($E23,'[1]F16 elokeszito'!$A$7:$O$48,2)))</f>
        <v xml:space="preserve">JILLY </v>
      </c>
      <c r="G23" s="53" t="str">
        <f>IF($E23="","",VLOOKUP($E23,'[1]F16 elokeszito'!$A$7:$O$48,3))</f>
        <v>Ádám</v>
      </c>
      <c r="H23" s="53"/>
      <c r="I23" s="53" t="str">
        <f>IF($E23="","",VLOOKUP($E23,'[1]F16 elokeszito'!$A$7:$O$48,4))</f>
        <v>Alfa TI</v>
      </c>
      <c r="J23" s="54"/>
      <c r="K23" s="55"/>
      <c r="L23" s="55"/>
      <c r="M23" s="55"/>
      <c r="N23" s="80"/>
      <c r="O23" s="56"/>
      <c r="P23" s="87"/>
      <c r="Q23" s="55" t="s">
        <v>137</v>
      </c>
      <c r="R23" s="87"/>
      <c r="S23" s="60"/>
      <c r="Y23" s="18"/>
      <c r="Z23" s="18"/>
      <c r="AA23" s="18" t="s">
        <v>28</v>
      </c>
      <c r="AB23" s="19">
        <v>10</v>
      </c>
      <c r="AC23" s="19">
        <v>6</v>
      </c>
      <c r="AD23" s="19">
        <v>3</v>
      </c>
      <c r="AE23" s="19">
        <v>1</v>
      </c>
      <c r="AF23" s="19">
        <v>0</v>
      </c>
      <c r="AG23" s="19">
        <v>0</v>
      </c>
      <c r="AH23" s="19">
        <v>0</v>
      </c>
      <c r="AI23"/>
      <c r="AJ23"/>
      <c r="AK23"/>
    </row>
    <row r="24" spans="1:37" s="61" customFormat="1" ht="9.6" customHeight="1" x14ac:dyDescent="0.25">
      <c r="A24" s="63"/>
      <c r="B24" s="64"/>
      <c r="C24" s="64"/>
      <c r="D24" s="65"/>
      <c r="E24" s="66"/>
      <c r="F24" s="67"/>
      <c r="G24" s="67"/>
      <c r="H24" s="68"/>
      <c r="I24" s="69" t="s">
        <v>24</v>
      </c>
      <c r="J24" s="70" t="s">
        <v>25</v>
      </c>
      <c r="K24" s="71" t="str">
        <f>UPPER(IF(OR(J24="a",J24="as"),F23,IF(OR(J24="b",J24="bs"),F25,)))</f>
        <v xml:space="preserve">JILLY </v>
      </c>
      <c r="L24" s="71"/>
      <c r="M24" s="55"/>
      <c r="N24" s="80"/>
      <c r="O24" s="56"/>
      <c r="P24" s="87"/>
      <c r="Q24" s="56"/>
      <c r="R24" s="87"/>
      <c r="S24" s="60"/>
      <c r="Y24" s="18"/>
      <c r="Z24" s="18"/>
      <c r="AA24" s="18" t="s">
        <v>29</v>
      </c>
      <c r="AB24" s="19">
        <v>6</v>
      </c>
      <c r="AC24" s="19">
        <v>3</v>
      </c>
      <c r="AD24" s="19">
        <v>1</v>
      </c>
      <c r="AE24" s="19">
        <v>0</v>
      </c>
      <c r="AF24" s="19">
        <v>0</v>
      </c>
      <c r="AG24" s="19">
        <v>0</v>
      </c>
      <c r="AH24" s="19">
        <v>0</v>
      </c>
      <c r="AI24"/>
      <c r="AJ24"/>
      <c r="AK24"/>
    </row>
    <row r="25" spans="1:37" s="61" customFormat="1" ht="9.6" customHeight="1" x14ac:dyDescent="0.25">
      <c r="A25" s="63">
        <v>10</v>
      </c>
      <c r="B25" s="50">
        <f>IF($E25="","",VLOOKUP($E25,'[1]F16 elokeszito'!$A$7:$O$48,14))</f>
        <v>0</v>
      </c>
      <c r="C25" s="50">
        <f>IF($E25="","",VLOOKUP($E25,'[1]F16 elokeszito'!$A$7:$O$48,15))</f>
        <v>0</v>
      </c>
      <c r="D25" s="51">
        <f>IF($E25="","",VLOOKUP($E25,'[1]F16 elokeszito'!$A$7:$O$48,5))</f>
        <v>0</v>
      </c>
      <c r="E25" s="52">
        <v>28</v>
      </c>
      <c r="F25" s="73" t="str">
        <f>UPPER(IF($E25="","",VLOOKUP($E25,'[1]F16 elokeszito'!$A$7:$O$48,2)))</f>
        <v>X</v>
      </c>
      <c r="G25" s="73">
        <f>IF($E25="","",VLOOKUP($E25,'[1]F16 elokeszito'!$A$7:$O$48,3))</f>
        <v>0</v>
      </c>
      <c r="H25" s="73"/>
      <c r="I25" s="73">
        <f>IF($E25="","",VLOOKUP($E25,'[1]F16 elokeszito'!$A$7:$O$48,4))</f>
        <v>0</v>
      </c>
      <c r="J25" s="74"/>
      <c r="K25" s="55"/>
      <c r="L25" s="75"/>
      <c r="M25" s="360" t="s">
        <v>230</v>
      </c>
      <c r="N25" s="80"/>
      <c r="O25" s="56"/>
      <c r="P25" s="87"/>
      <c r="Q25" s="56"/>
      <c r="R25" s="87"/>
      <c r="S25" s="60"/>
      <c r="Y25" s="18"/>
      <c r="Z25" s="18"/>
      <c r="AA25" s="18" t="s">
        <v>30</v>
      </c>
      <c r="AB25" s="19">
        <v>3</v>
      </c>
      <c r="AC25" s="19">
        <v>2</v>
      </c>
      <c r="AD25" s="19">
        <v>1</v>
      </c>
      <c r="AE25" s="19">
        <v>0</v>
      </c>
      <c r="AF25" s="19">
        <v>0</v>
      </c>
      <c r="AG25" s="19">
        <v>0</v>
      </c>
      <c r="AH25" s="19">
        <v>0</v>
      </c>
      <c r="AI25"/>
      <c r="AJ25"/>
      <c r="AK25"/>
    </row>
    <row r="26" spans="1:37" s="61" customFormat="1" ht="9.6" customHeight="1" x14ac:dyDescent="0.25">
      <c r="A26" s="63"/>
      <c r="B26" s="64"/>
      <c r="C26" s="64"/>
      <c r="D26" s="65"/>
      <c r="E26" s="76"/>
      <c r="F26" s="67"/>
      <c r="G26" s="67"/>
      <c r="H26" s="68"/>
      <c r="I26" s="67"/>
      <c r="J26" s="77"/>
      <c r="K26" s="69" t="s">
        <v>24</v>
      </c>
      <c r="L26" s="78" t="s">
        <v>25</v>
      </c>
      <c r="M26" s="71" t="str">
        <f>UPPER(IF(OR(L26="a",L26="as"),K24,IF(OR(L26="b",L26="bs"),K28,)))</f>
        <v xml:space="preserve">JILLY </v>
      </c>
      <c r="N26" s="79"/>
      <c r="O26" s="56"/>
      <c r="P26" s="87"/>
      <c r="Q26" s="56"/>
      <c r="R26" s="87"/>
      <c r="S26" s="60"/>
      <c r="Y26"/>
      <c r="Z26"/>
      <c r="AA26"/>
      <c r="AB26"/>
      <c r="AC26"/>
      <c r="AD26"/>
      <c r="AE26"/>
      <c r="AF26"/>
      <c r="AG26"/>
      <c r="AH26"/>
      <c r="AI26"/>
      <c r="AJ26"/>
      <c r="AK26"/>
    </row>
    <row r="27" spans="1:37" s="61" customFormat="1" ht="9.6" customHeight="1" x14ac:dyDescent="0.25">
      <c r="A27" s="63">
        <v>11</v>
      </c>
      <c r="B27" s="50" t="s">
        <v>33</v>
      </c>
      <c r="C27" s="50">
        <v>36</v>
      </c>
      <c r="D27" s="51" t="s">
        <v>38</v>
      </c>
      <c r="E27" s="52"/>
      <c r="F27" s="73" t="s">
        <v>39</v>
      </c>
      <c r="G27" s="73" t="s">
        <v>40</v>
      </c>
      <c r="H27" s="73"/>
      <c r="I27" s="73" t="s">
        <v>41</v>
      </c>
      <c r="J27" s="54"/>
      <c r="K27" s="55"/>
      <c r="L27" s="81"/>
      <c r="M27" s="55" t="s">
        <v>162</v>
      </c>
      <c r="N27" s="82"/>
      <c r="O27" s="56"/>
      <c r="P27" s="87"/>
      <c r="Q27" s="56"/>
      <c r="R27" s="87"/>
      <c r="S27" s="60"/>
      <c r="Y27"/>
      <c r="Z27"/>
      <c r="AA27"/>
      <c r="AB27"/>
      <c r="AC27"/>
      <c r="AD27"/>
      <c r="AE27"/>
      <c r="AF27"/>
      <c r="AG27"/>
      <c r="AH27"/>
      <c r="AI27"/>
      <c r="AJ27"/>
      <c r="AK27"/>
    </row>
    <row r="28" spans="1:37" s="61" customFormat="1" ht="9.6" customHeight="1" x14ac:dyDescent="0.25">
      <c r="A28" s="93"/>
      <c r="B28" s="64"/>
      <c r="C28" s="64"/>
      <c r="D28" s="65"/>
      <c r="E28" s="76"/>
      <c r="F28" s="67"/>
      <c r="G28" s="67"/>
      <c r="H28" s="68"/>
      <c r="I28" s="83" t="s">
        <v>24</v>
      </c>
      <c r="J28" s="70" t="s">
        <v>159</v>
      </c>
      <c r="K28" s="71" t="str">
        <f>UPPER(IF(OR(J28="a",J28="as"),F27,IF(OR(J28="b",J28="bs"),F29,)))</f>
        <v xml:space="preserve">KRISTYÁN </v>
      </c>
      <c r="L28" s="84"/>
      <c r="M28" s="55"/>
      <c r="N28" s="82"/>
      <c r="O28" s="56"/>
      <c r="P28" s="87"/>
      <c r="Q28" s="56"/>
      <c r="R28" s="87"/>
      <c r="S28" s="60"/>
    </row>
    <row r="29" spans="1:37" s="61" customFormat="1" ht="9.6" customHeight="1" x14ac:dyDescent="0.25">
      <c r="A29" s="63">
        <v>12</v>
      </c>
      <c r="B29" s="50" t="str">
        <f>IF($E29="","",VLOOKUP($E29,'[1]F16 elokeszito'!$A$7:$O$48,14))</f>
        <v>DA</v>
      </c>
      <c r="C29" s="50">
        <f>IF($E29="","",VLOOKUP($E29,'[1]F16 elokeszito'!$A$7:$O$48,15))</f>
        <v>17</v>
      </c>
      <c r="D29" s="51" t="str">
        <f>IF($E29="","",VLOOKUP($E29,'[1]F16 elokeszito'!$A$7:$O$48,5))</f>
        <v>"0712230</v>
      </c>
      <c r="E29" s="52">
        <v>9</v>
      </c>
      <c r="F29" s="73" t="str">
        <f>UPPER(IF($E29="","",VLOOKUP($E29,'[1]F16 elokeszito'!$A$7:$O$48,2)))</f>
        <v xml:space="preserve">KRISTYÁN </v>
      </c>
      <c r="G29" s="73" t="str">
        <f>IF($E29="","",VLOOKUP($E29,'[1]F16 elokeszito'!$A$7:$O$48,3))</f>
        <v>István</v>
      </c>
      <c r="H29" s="73"/>
      <c r="I29" s="73" t="str">
        <f>IF($E29="","",VLOOKUP($E29,'[1]F16 elokeszito'!$A$7:$O$48,4))</f>
        <v>Ten. Műhely</v>
      </c>
      <c r="J29" s="85"/>
      <c r="K29" s="55" t="s">
        <v>161</v>
      </c>
      <c r="L29" s="55"/>
      <c r="M29" s="55"/>
      <c r="N29" s="82"/>
      <c r="O29" s="361" t="s">
        <v>232</v>
      </c>
      <c r="P29" s="87"/>
      <c r="Q29" s="56"/>
      <c r="R29" s="87"/>
      <c r="S29" s="60"/>
    </row>
    <row r="30" spans="1:37" s="61" customFormat="1" ht="9.6" customHeight="1" x14ac:dyDescent="0.25">
      <c r="A30" s="63"/>
      <c r="B30" s="64"/>
      <c r="C30" s="64"/>
      <c r="D30" s="65"/>
      <c r="E30" s="76"/>
      <c r="F30" s="67"/>
      <c r="G30" s="67"/>
      <c r="H30" s="68"/>
      <c r="I30" s="67"/>
      <c r="J30" s="77"/>
      <c r="K30" s="55"/>
      <c r="L30" s="55"/>
      <c r="M30" s="69" t="s">
        <v>24</v>
      </c>
      <c r="N30" s="78" t="s">
        <v>25</v>
      </c>
      <c r="O30" s="71" t="str">
        <f>UPPER(IF(OR(N30="a",N30="as"),M26,IF(OR(N30="b",N30="bs"),M34,)))</f>
        <v xml:space="preserve">JILLY </v>
      </c>
      <c r="P30" s="94"/>
      <c r="Q30" s="56"/>
      <c r="R30" s="87"/>
      <c r="S30" s="60"/>
    </row>
    <row r="31" spans="1:37" s="61" customFormat="1" ht="9.6" customHeight="1" x14ac:dyDescent="0.25">
      <c r="A31" s="63">
        <v>13</v>
      </c>
      <c r="B31" s="50" t="str">
        <f>IF($E31="","",VLOOKUP($E31,'[1]F16 elokeszito'!$A$7:$O$48,14))</f>
        <v>DA</v>
      </c>
      <c r="C31" s="50">
        <f>IF($E31="","",VLOOKUP($E31,'[1]F16 elokeszito'!$A$7:$O$48,15))</f>
        <v>49</v>
      </c>
      <c r="D31" s="51" t="str">
        <f>IF($E31="","",VLOOKUP($E31,'[1]F16 elokeszito'!$A$7:$O$48,5))</f>
        <v>"0602190</v>
      </c>
      <c r="E31" s="52">
        <v>21</v>
      </c>
      <c r="F31" s="73" t="str">
        <f>UPPER(IF($E31="","",VLOOKUP($E31,'[1]F16 elokeszito'!$A$7:$O$48,2)))</f>
        <v xml:space="preserve">KECSKÉS </v>
      </c>
      <c r="G31" s="73" t="str">
        <f>IF($E31="","",VLOOKUP($E31,'[1]F16 elokeszito'!$A$7:$O$48,3))</f>
        <v>Oliver</v>
      </c>
      <c r="H31" s="73"/>
      <c r="I31" s="73" t="str">
        <f>IF($E31="","",VLOOKUP($E31,'[1]F16 elokeszito'!$A$7:$O$48,4))</f>
        <v>külf.</v>
      </c>
      <c r="J31" s="86"/>
      <c r="K31" s="55"/>
      <c r="L31" s="55"/>
      <c r="M31" s="55"/>
      <c r="N31" s="82"/>
      <c r="O31" s="55" t="s">
        <v>204</v>
      </c>
      <c r="P31" s="57"/>
      <c r="Q31" s="56"/>
      <c r="R31" s="87"/>
      <c r="S31" s="60"/>
    </row>
    <row r="32" spans="1:37" s="61" customFormat="1" ht="9.6" customHeight="1" x14ac:dyDescent="0.25">
      <c r="A32" s="63"/>
      <c r="B32" s="64"/>
      <c r="C32" s="64"/>
      <c r="D32" s="65"/>
      <c r="E32" s="76"/>
      <c r="F32" s="67"/>
      <c r="G32" s="67"/>
      <c r="H32" s="68"/>
      <c r="I32" s="83" t="s">
        <v>24</v>
      </c>
      <c r="J32" s="70" t="s">
        <v>66</v>
      </c>
      <c r="K32" s="71" t="str">
        <f>UPPER(IF(OR(J32="a",J32="as"),F31,IF(OR(J32="b",J32="bs"),F33,)))</f>
        <v xml:space="preserve">KECSKÉS </v>
      </c>
      <c r="L32" s="71"/>
      <c r="M32" s="55"/>
      <c r="N32" s="82"/>
      <c r="O32" s="56"/>
      <c r="P32" s="57"/>
      <c r="Q32" s="56"/>
      <c r="R32" s="87"/>
      <c r="S32" s="60"/>
    </row>
    <row r="33" spans="1:19" s="61" customFormat="1" ht="9.6" customHeight="1" x14ac:dyDescent="0.25">
      <c r="A33" s="63">
        <v>14</v>
      </c>
      <c r="B33" s="50" t="str">
        <f>IF($E33="","",VLOOKUP($E33,'[1]F16 elokeszito'!$A$7:$O$48,14))</f>
        <v>DA</v>
      </c>
      <c r="C33" s="50">
        <f>IF($E33="","",VLOOKUP($E33,'[1]F16 elokeszito'!$A$7:$O$48,15))</f>
        <v>57</v>
      </c>
      <c r="D33" s="51" t="str">
        <f>IF($E33="","",VLOOKUP($E33,'[1]F16 elokeszito'!$A$7:$O$48,5))</f>
        <v>"061130</v>
      </c>
      <c r="E33" s="52">
        <v>22</v>
      </c>
      <c r="F33" s="73" t="str">
        <f>UPPER(IF($E33="","",VLOOKUP($E33,'[1]F16 elokeszito'!$A$7:$O$48,2)))</f>
        <v xml:space="preserve">DANI </v>
      </c>
      <c r="G33" s="73" t="str">
        <f>IF($E33="","",VLOOKUP($E33,'[1]F16 elokeszito'!$A$7:$O$48,3))</f>
        <v>Bence</v>
      </c>
      <c r="H33" s="73"/>
      <c r="I33" s="73" t="str">
        <f>IF($E33="","",VLOOKUP($E33,'[1]F16 elokeszito'!$A$7:$O$48,4))</f>
        <v>MTK</v>
      </c>
      <c r="J33" s="74"/>
      <c r="K33" s="55" t="s">
        <v>138</v>
      </c>
      <c r="L33" s="75"/>
      <c r="M33" s="55"/>
      <c r="N33" s="82"/>
      <c r="O33" s="56"/>
      <c r="P33" s="57"/>
      <c r="Q33" s="56"/>
      <c r="R33" s="87"/>
      <c r="S33" s="60"/>
    </row>
    <row r="34" spans="1:19" s="61" customFormat="1" ht="9.6" customHeight="1" x14ac:dyDescent="0.25">
      <c r="A34" s="63"/>
      <c r="B34" s="64"/>
      <c r="C34" s="64"/>
      <c r="D34" s="65"/>
      <c r="E34" s="76"/>
      <c r="F34" s="67"/>
      <c r="G34" s="67"/>
      <c r="H34" s="68"/>
      <c r="I34" s="67"/>
      <c r="J34" s="77"/>
      <c r="K34" s="69" t="s">
        <v>24</v>
      </c>
      <c r="L34" s="78" t="s">
        <v>47</v>
      </c>
      <c r="M34" s="71" t="str">
        <f>UPPER(IF(OR(L34="a",L34="as"),K32,IF(OR(L34="b",L34="bs"),K36,)))</f>
        <v xml:space="preserve">GROSSMANN </v>
      </c>
      <c r="N34" s="89"/>
      <c r="O34" s="56"/>
      <c r="P34" s="57"/>
      <c r="Q34" s="56"/>
      <c r="R34" s="87"/>
      <c r="S34" s="60"/>
    </row>
    <row r="35" spans="1:19" s="61" customFormat="1" ht="9.6" customHeight="1" x14ac:dyDescent="0.25">
      <c r="A35" s="63">
        <v>15</v>
      </c>
      <c r="B35" s="50" t="str">
        <f>IF($E35="","",VLOOKUP($E35,'[1]F16 elokeszito'!$A$7:$O$48,14))</f>
        <v>DA</v>
      </c>
      <c r="C35" s="50">
        <f>IF($E35="","",VLOOKUP($E35,'[1]F16 elokeszito'!$A$7:$O$48,15))</f>
        <v>67</v>
      </c>
      <c r="D35" s="51" t="str">
        <f>IF($E35="","",VLOOKUP($E35,'[1]F16 elokeszito'!$A$7:$O$48,5))</f>
        <v>070208</v>
      </c>
      <c r="E35" s="52">
        <v>26</v>
      </c>
      <c r="F35" s="73" t="str">
        <f>UPPER(IF($E35="","",VLOOKUP($E35,'[1]F16 elokeszito'!$A$7:$O$48,2)))</f>
        <v>FENYVES</v>
      </c>
      <c r="G35" s="73" t="str">
        <f>IF($E35="","",VLOOKUP($E35,'[1]F16 elokeszito'!$A$7:$O$48,3))</f>
        <v>Koppány</v>
      </c>
      <c r="H35" s="73"/>
      <c r="I35" s="73" t="str">
        <f>IF($E35="","",VLOOKUP($E35,'[1]F16 elokeszito'!$A$7:$O$48,4))</f>
        <v>Normafa TC</v>
      </c>
      <c r="J35" s="54"/>
      <c r="K35" s="55"/>
      <c r="L35" s="81"/>
      <c r="M35" s="55" t="s">
        <v>166</v>
      </c>
      <c r="N35" s="80"/>
      <c r="O35" s="56"/>
      <c r="P35" s="57"/>
      <c r="Q35" s="56"/>
      <c r="R35" s="87"/>
      <c r="S35" s="60"/>
    </row>
    <row r="36" spans="1:19" s="61" customFormat="1" ht="9.6" customHeight="1" x14ac:dyDescent="0.25">
      <c r="A36" s="63"/>
      <c r="B36" s="64"/>
      <c r="C36" s="64"/>
      <c r="D36" s="65"/>
      <c r="E36" s="66"/>
      <c r="F36" s="67"/>
      <c r="G36" s="67"/>
      <c r="H36" s="68"/>
      <c r="I36" s="69" t="s">
        <v>24</v>
      </c>
      <c r="J36" s="70" t="s">
        <v>47</v>
      </c>
      <c r="K36" s="71" t="str">
        <f>UPPER(IF(OR(J36="a",J36="as"),F35,IF(OR(J36="b",J36="bs"),F37,)))</f>
        <v xml:space="preserve">GROSSMANN </v>
      </c>
      <c r="L36" s="84"/>
      <c r="M36" s="55"/>
      <c r="N36" s="80"/>
      <c r="O36" s="56"/>
      <c r="P36" s="57"/>
      <c r="Q36" s="56"/>
      <c r="R36" s="87"/>
      <c r="S36" s="60"/>
    </row>
    <row r="37" spans="1:19" s="61" customFormat="1" ht="9.6" customHeight="1" x14ac:dyDescent="0.25">
      <c r="A37" s="49">
        <v>16</v>
      </c>
      <c r="B37" s="50" t="str">
        <f>IF($E37="","",VLOOKUP($E37,'[1]F16 elokeszito'!$A$7:$O$48,14))</f>
        <v>DA</v>
      </c>
      <c r="C37" s="50">
        <f>IF($E37="","",VLOOKUP($E37,'[1]F16 elokeszito'!$A$7:$O$48,15))</f>
        <v>14</v>
      </c>
      <c r="D37" s="51" t="str">
        <f>IF($E37="","",VLOOKUP($E37,'[1]F16 elokeszito'!$A$7:$O$48,5))</f>
        <v>"061212</v>
      </c>
      <c r="E37" s="52">
        <v>6</v>
      </c>
      <c r="F37" s="53" t="str">
        <f>UPPER(IF($E37="","",VLOOKUP($E37,'[1]F16 elokeszito'!$A$7:$O$48,2)))</f>
        <v xml:space="preserve">GROSSMANN </v>
      </c>
      <c r="G37" s="53" t="str">
        <f>IF($E37="","",VLOOKUP($E37,'[1]F16 elokeszito'!$A$7:$O$48,3))</f>
        <v>Maxim Noel</v>
      </c>
      <c r="H37" s="53"/>
      <c r="I37" s="53" t="str">
        <f>IF($E37="","",VLOOKUP($E37,'[1]F16 elokeszito'!$A$7:$O$48,4))</f>
        <v>MTK</v>
      </c>
      <c r="J37" s="85"/>
      <c r="K37" s="55" t="s">
        <v>162</v>
      </c>
      <c r="L37" s="55"/>
      <c r="M37" s="55"/>
      <c r="N37" s="80"/>
      <c r="O37" s="57"/>
      <c r="P37" s="57"/>
      <c r="Q37" s="361" t="s">
        <v>229</v>
      </c>
      <c r="R37" s="87"/>
      <c r="S37" s="60"/>
    </row>
    <row r="38" spans="1:19" s="61" customFormat="1" ht="9.6" customHeight="1" x14ac:dyDescent="0.25">
      <c r="A38" s="63"/>
      <c r="B38" s="64"/>
      <c r="C38" s="64"/>
      <c r="D38" s="65"/>
      <c r="E38" s="66"/>
      <c r="F38" s="67"/>
      <c r="G38" s="67"/>
      <c r="H38" s="68"/>
      <c r="I38" s="67"/>
      <c r="J38" s="77"/>
      <c r="K38" s="55"/>
      <c r="L38" s="55"/>
      <c r="M38" s="55"/>
      <c r="N38" s="80"/>
      <c r="O38" s="95" t="s">
        <v>42</v>
      </c>
      <c r="P38" s="96"/>
      <c r="Q38" s="71" t="str">
        <f>UPPER(IF(OR(P39="a",P39="as"),Q22,IF(OR(P39="b",P39="bs"),Q54,)))</f>
        <v xml:space="preserve">JILLY </v>
      </c>
      <c r="R38" s="97"/>
      <c r="S38" s="60"/>
    </row>
    <row r="39" spans="1:19" s="61" customFormat="1" ht="9.6" customHeight="1" x14ac:dyDescent="0.25">
      <c r="A39" s="49">
        <v>17</v>
      </c>
      <c r="B39" s="50" t="str">
        <f>IF($E39="","",VLOOKUP($E39,'[1]F16 elokeszito'!$A$7:$O$48,14))</f>
        <v>DA</v>
      </c>
      <c r="C39" s="50">
        <f>IF($E39="","",VLOOKUP($E39,'[1]F16 elokeszito'!$A$7:$O$48,15))</f>
        <v>13</v>
      </c>
      <c r="D39" s="51" t="str">
        <f>IF($E39="","",VLOOKUP($E39,'[1]F16 elokeszito'!$A$7:$O$48,5))</f>
        <v>"071102</v>
      </c>
      <c r="E39" s="52">
        <v>5</v>
      </c>
      <c r="F39" s="53" t="str">
        <f>UPPER(IF($E39="","",VLOOKUP($E39,'[1]F16 elokeszito'!$A$7:$O$48,2)))</f>
        <v xml:space="preserve">NAGY </v>
      </c>
      <c r="G39" s="53" t="str">
        <f>IF($E39="","",VLOOKUP($E39,'[1]F16 elokeszito'!$A$7:$O$48,3))</f>
        <v>Botond</v>
      </c>
      <c r="H39" s="53"/>
      <c r="I39" s="53" t="str">
        <f>IF($E39="","",VLOOKUP($E39,'[1]F16 elokeszito'!$A$7:$O$48,4))</f>
        <v>Alfa TI</v>
      </c>
      <c r="J39" s="54"/>
      <c r="K39" s="55"/>
      <c r="L39" s="55"/>
      <c r="M39" s="55"/>
      <c r="N39" s="80"/>
      <c r="O39" s="69" t="s">
        <v>24</v>
      </c>
      <c r="P39" s="98" t="s">
        <v>25</v>
      </c>
      <c r="Q39" s="55" t="s">
        <v>220</v>
      </c>
      <c r="R39" s="87"/>
      <c r="S39" s="60"/>
    </row>
    <row r="40" spans="1:19" s="61" customFormat="1" ht="9.6" customHeight="1" x14ac:dyDescent="0.25">
      <c r="A40" s="63"/>
      <c r="B40" s="64"/>
      <c r="C40" s="64"/>
      <c r="D40" s="65"/>
      <c r="E40" s="66"/>
      <c r="F40" s="67"/>
      <c r="G40" s="67"/>
      <c r="H40" s="68"/>
      <c r="I40" s="69" t="s">
        <v>24</v>
      </c>
      <c r="J40" s="70" t="s">
        <v>25</v>
      </c>
      <c r="K40" s="71" t="str">
        <f>UPPER(IF(OR(J40="a",J40="as"),F39,IF(OR(J40="b",J40="bs"),F41,)))</f>
        <v xml:space="preserve">NAGY </v>
      </c>
      <c r="L40" s="71"/>
      <c r="M40" s="55"/>
      <c r="N40" s="80"/>
      <c r="O40" s="56"/>
      <c r="P40" s="57"/>
      <c r="Q40" s="56"/>
      <c r="R40" s="87"/>
      <c r="S40" s="60"/>
    </row>
    <row r="41" spans="1:19" s="61" customFormat="1" ht="9.6" customHeight="1" x14ac:dyDescent="0.25">
      <c r="A41" s="63">
        <v>18</v>
      </c>
      <c r="B41" s="50">
        <f>IF($E41="","",VLOOKUP($E41,'[1]F16 elokeszito'!$A$7:$O$48,14))</f>
        <v>0</v>
      </c>
      <c r="C41" s="50">
        <f>IF($E41="","",VLOOKUP($E41,'[1]F16 elokeszito'!$A$7:$O$48,15))</f>
        <v>0</v>
      </c>
      <c r="D41" s="51">
        <f>IF($E41="","",VLOOKUP($E41,'[1]F16 elokeszito'!$A$7:$O$48,5))</f>
        <v>0</v>
      </c>
      <c r="E41" s="52">
        <v>28</v>
      </c>
      <c r="F41" s="73" t="str">
        <f>UPPER(IF($E41="","",VLOOKUP($E41,'[1]F16 elokeszito'!$A$7:$O$48,2)))</f>
        <v>X</v>
      </c>
      <c r="G41" s="73">
        <f>IF($E41="","",VLOOKUP($E41,'[1]F16 elokeszito'!$A$7:$O$48,3))</f>
        <v>0</v>
      </c>
      <c r="H41" s="73"/>
      <c r="I41" s="73">
        <f>IF($E41="","",VLOOKUP($E41,'[1]F16 elokeszito'!$A$7:$O$48,4))</f>
        <v>0</v>
      </c>
      <c r="J41" s="74"/>
      <c r="K41" s="55"/>
      <c r="L41" s="75"/>
      <c r="M41" s="360" t="s">
        <v>231</v>
      </c>
      <c r="N41" s="80"/>
      <c r="O41" s="56"/>
      <c r="P41" s="57"/>
      <c r="Q41" s="364" t="s">
        <v>221</v>
      </c>
      <c r="R41" s="365"/>
      <c r="S41" s="60"/>
    </row>
    <row r="42" spans="1:19" s="61" customFormat="1" ht="9.6" customHeight="1" x14ac:dyDescent="0.25">
      <c r="A42" s="63"/>
      <c r="B42" s="64"/>
      <c r="C42" s="64"/>
      <c r="D42" s="65"/>
      <c r="E42" s="76"/>
      <c r="F42" s="67"/>
      <c r="G42" s="67"/>
      <c r="H42" s="68"/>
      <c r="I42" s="67"/>
      <c r="J42" s="77"/>
      <c r="K42" s="69" t="s">
        <v>24</v>
      </c>
      <c r="L42" s="78" t="s">
        <v>25</v>
      </c>
      <c r="M42" s="71" t="str">
        <f>UPPER(IF(OR(L42="a",L42="as"),K40,IF(OR(L42="b",L42="bs"),K44,)))</f>
        <v xml:space="preserve">NAGY </v>
      </c>
      <c r="N42" s="79"/>
      <c r="O42" s="56"/>
      <c r="P42" s="57"/>
      <c r="Q42" s="56"/>
      <c r="R42" s="87"/>
      <c r="S42" s="60"/>
    </row>
    <row r="43" spans="1:19" s="61" customFormat="1" ht="9.6" customHeight="1" x14ac:dyDescent="0.25">
      <c r="A43" s="63">
        <v>19</v>
      </c>
      <c r="B43" s="50" t="s">
        <v>33</v>
      </c>
      <c r="C43" s="50">
        <v>40</v>
      </c>
      <c r="D43" s="51" t="s">
        <v>43</v>
      </c>
      <c r="E43" s="52"/>
      <c r="F43" s="73" t="s">
        <v>44</v>
      </c>
      <c r="G43" s="73" t="s">
        <v>45</v>
      </c>
      <c r="H43" s="73"/>
      <c r="I43" s="73" t="s">
        <v>46</v>
      </c>
      <c r="J43" s="54"/>
      <c r="K43" s="360"/>
      <c r="L43" s="81"/>
      <c r="M43" s="55" t="s">
        <v>167</v>
      </c>
      <c r="N43" s="82"/>
      <c r="O43" s="56"/>
      <c r="P43" s="57"/>
      <c r="Q43" s="56"/>
      <c r="R43" s="87"/>
      <c r="S43" s="60"/>
    </row>
    <row r="44" spans="1:19" s="61" customFormat="1" ht="9.6" customHeight="1" x14ac:dyDescent="0.25">
      <c r="A44" s="63"/>
      <c r="B44" s="64"/>
      <c r="C44" s="64"/>
      <c r="D44" s="65"/>
      <c r="E44" s="76"/>
      <c r="F44" s="67"/>
      <c r="G44" s="67"/>
      <c r="H44" s="68"/>
      <c r="I44" s="83" t="s">
        <v>24</v>
      </c>
      <c r="J44" s="70" t="s">
        <v>159</v>
      </c>
      <c r="K44" s="71" t="str">
        <f>UPPER(IF(OR(J44="a",J44="as"),F43,IF(OR(J44="b",J44="bs"),F45,)))</f>
        <v xml:space="preserve">VARGA </v>
      </c>
      <c r="L44" s="84"/>
      <c r="M44" s="55"/>
      <c r="N44" s="82"/>
      <c r="O44" s="56"/>
      <c r="P44" s="57"/>
      <c r="Q44" s="56"/>
      <c r="R44" s="87"/>
      <c r="S44" s="60"/>
    </row>
    <row r="45" spans="1:19" s="61" customFormat="1" ht="9.6" customHeight="1" x14ac:dyDescent="0.25">
      <c r="A45" s="63">
        <v>20</v>
      </c>
      <c r="B45" s="50" t="str">
        <f>IF($E45="","",VLOOKUP($E45,'[1]F16 elokeszito'!$A$7:$O$48,14))</f>
        <v>DA</v>
      </c>
      <c r="C45" s="50">
        <f>IF($E45="","",VLOOKUP($E45,'[1]F16 elokeszito'!$A$7:$O$48,15))</f>
        <v>21</v>
      </c>
      <c r="D45" s="51" t="str">
        <f>IF($E45="","",VLOOKUP($E45,'[1]F16 elokeszito'!$A$7:$O$48,5))</f>
        <v>"060109</v>
      </c>
      <c r="E45" s="52">
        <v>11</v>
      </c>
      <c r="F45" s="73" t="str">
        <f>UPPER(IF($E45="","",VLOOKUP($E45,'[1]F16 elokeszito'!$A$7:$O$48,2)))</f>
        <v xml:space="preserve">VARGA </v>
      </c>
      <c r="G45" s="73" t="str">
        <f>IF($E45="","",VLOOKUP($E45,'[1]F16 elokeszito'!$A$7:$O$48,3))</f>
        <v>Ákos</v>
      </c>
      <c r="H45" s="73"/>
      <c r="I45" s="73" t="str">
        <f>IF($E45="","",VLOOKUP($E45,'[1]F16 elokeszito'!$A$7:$O$48,4))</f>
        <v>DEAC</v>
      </c>
      <c r="J45" s="85"/>
      <c r="K45" s="55" t="s">
        <v>163</v>
      </c>
      <c r="L45" s="55"/>
      <c r="M45" s="55"/>
      <c r="N45" s="82"/>
      <c r="O45" s="361" t="s">
        <v>232</v>
      </c>
      <c r="P45" s="57"/>
      <c r="Q45" s="56"/>
      <c r="R45" s="87"/>
      <c r="S45" s="60"/>
    </row>
    <row r="46" spans="1:19" s="61" customFormat="1" ht="9.6" customHeight="1" x14ac:dyDescent="0.25">
      <c r="A46" s="63"/>
      <c r="B46" s="64"/>
      <c r="C46" s="64"/>
      <c r="D46" s="65"/>
      <c r="E46" s="76"/>
      <c r="F46" s="67"/>
      <c r="G46" s="67"/>
      <c r="H46" s="68"/>
      <c r="I46" s="67"/>
      <c r="J46" s="77"/>
      <c r="K46" s="55"/>
      <c r="L46" s="55"/>
      <c r="M46" s="69" t="s">
        <v>24</v>
      </c>
      <c r="N46" s="78" t="s">
        <v>25</v>
      </c>
      <c r="O46" s="71" t="str">
        <f>UPPER(IF(OR(N46="a",N46="as"),M42,IF(OR(N46="b",N46="bs"),M50,)))</f>
        <v xml:space="preserve">NAGY </v>
      </c>
      <c r="P46" s="92"/>
      <c r="Q46" s="56"/>
      <c r="R46" s="87"/>
      <c r="S46" s="60"/>
    </row>
    <row r="47" spans="1:19" s="61" customFormat="1" ht="9.6" customHeight="1" x14ac:dyDescent="0.25">
      <c r="A47" s="63">
        <v>21</v>
      </c>
      <c r="B47" s="50" t="str">
        <f>IF($E47="","",VLOOKUP($E47,'[1]F16 elokeszito'!$A$7:$O$48,14))</f>
        <v>DA</v>
      </c>
      <c r="C47" s="50">
        <f>IF($E47="","",VLOOKUP($E47,'[1]F16 elokeszito'!$A$7:$O$48,15))</f>
        <v>27</v>
      </c>
      <c r="D47" s="51" t="str">
        <f>IF($E47="","",VLOOKUP($E47,'[1]F16 elokeszito'!$A$7:$O$48,5))</f>
        <v>"071130</v>
      </c>
      <c r="E47" s="52">
        <v>14</v>
      </c>
      <c r="F47" s="73" t="str">
        <f>UPPER(IF($E47="","",VLOOKUP($E47,'[1]F16 elokeszito'!$A$7:$O$48,2)))</f>
        <v xml:space="preserve">HORVÁTH </v>
      </c>
      <c r="G47" s="73" t="str">
        <f>IF($E47="","",VLOOKUP($E47,'[1]F16 elokeszito'!$A$7:$O$48,3))</f>
        <v>Bence</v>
      </c>
      <c r="H47" s="73"/>
      <c r="I47" s="73" t="str">
        <f>IF($E47="","",VLOOKUP($E47,'[1]F16 elokeszito'!$A$7:$O$48,4))</f>
        <v>Panakor TK</v>
      </c>
      <c r="J47" s="86"/>
      <c r="K47" s="55"/>
      <c r="L47" s="55"/>
      <c r="M47" s="55"/>
      <c r="N47" s="82"/>
      <c r="O47" s="55" t="s">
        <v>203</v>
      </c>
      <c r="P47" s="87"/>
      <c r="Q47" s="56"/>
      <c r="R47" s="87"/>
      <c r="S47" s="60"/>
    </row>
    <row r="48" spans="1:19" s="61" customFormat="1" ht="9.6" customHeight="1" x14ac:dyDescent="0.25">
      <c r="A48" s="63"/>
      <c r="B48" s="64"/>
      <c r="C48" s="64"/>
      <c r="D48" s="65"/>
      <c r="E48" s="76"/>
      <c r="F48" s="67"/>
      <c r="G48" s="67"/>
      <c r="H48" s="68"/>
      <c r="I48" s="83" t="s">
        <v>24</v>
      </c>
      <c r="J48" s="70" t="s">
        <v>66</v>
      </c>
      <c r="K48" s="71" t="str">
        <f>UPPER(IF(OR(J48="a",J48="as"),F47,IF(OR(J48="b",J48="bs"),F49,)))</f>
        <v xml:space="preserve">HORVÁTH </v>
      </c>
      <c r="L48" s="71"/>
      <c r="M48" s="55"/>
      <c r="N48" s="82"/>
      <c r="O48" s="56"/>
      <c r="P48" s="87"/>
      <c r="Q48" s="56"/>
      <c r="R48" s="87"/>
      <c r="S48" s="60"/>
    </row>
    <row r="49" spans="1:19" s="61" customFormat="1" ht="9.6" customHeight="1" x14ac:dyDescent="0.25">
      <c r="A49" s="63">
        <v>22</v>
      </c>
      <c r="B49" s="50" t="str">
        <f>IF($E49="","",VLOOKUP($E49,'[1]F16 elokeszito'!$A$7:$O$48,14))</f>
        <v>DA</v>
      </c>
      <c r="C49" s="50">
        <f>IF($E49="","",VLOOKUP($E49,'[1]F16 elokeszito'!$A$7:$O$48,15))</f>
        <v>63</v>
      </c>
      <c r="D49" s="51" t="str">
        <f>IF($E49="","",VLOOKUP($E49,'[1]F16 elokeszito'!$A$7:$O$48,5))</f>
        <v>0705040</v>
      </c>
      <c r="E49" s="52">
        <v>25</v>
      </c>
      <c r="F49" s="73" t="str">
        <f>UPPER(IF($E49="","",VLOOKUP($E49,'[1]F16 elokeszito'!$A$7:$O$48,2)))</f>
        <v>BORKOVITS</v>
      </c>
      <c r="G49" s="73" t="str">
        <f>IF($E49="","",VLOOKUP($E49,'[1]F16 elokeszito'!$A$7:$O$48,3))</f>
        <v xml:space="preserve"> Benedek</v>
      </c>
      <c r="H49" s="73"/>
      <c r="I49" s="73" t="str">
        <f>IF($E49="","",VLOOKUP($E49,'[1]F16 elokeszito'!$A$7:$O$48,4))</f>
        <v>Ten.Partner</v>
      </c>
      <c r="J49" s="74"/>
      <c r="K49" s="55" t="s">
        <v>164</v>
      </c>
      <c r="L49" s="75"/>
      <c r="M49" s="362" t="s">
        <v>54</v>
      </c>
      <c r="N49" s="82"/>
      <c r="O49" s="56"/>
      <c r="P49" s="87"/>
      <c r="Q49" s="56"/>
      <c r="R49" s="87"/>
      <c r="S49" s="60"/>
    </row>
    <row r="50" spans="1:19" s="61" customFormat="1" ht="9.6" customHeight="1" x14ac:dyDescent="0.25">
      <c r="A50" s="63"/>
      <c r="B50" s="64"/>
      <c r="C50" s="64"/>
      <c r="D50" s="65"/>
      <c r="E50" s="76"/>
      <c r="F50" s="67"/>
      <c r="G50" s="67"/>
      <c r="H50" s="68"/>
      <c r="I50" s="67"/>
      <c r="J50" s="77"/>
      <c r="K50" s="69" t="s">
        <v>24</v>
      </c>
      <c r="L50" s="78" t="s">
        <v>47</v>
      </c>
      <c r="M50" s="71" t="str">
        <f>UPPER(IF(OR(L50="a",L50="as"),K48,IF(OR(L50="b",L50="bs"),K52,)))</f>
        <v xml:space="preserve">TASKOVICS </v>
      </c>
      <c r="N50" s="89"/>
      <c r="O50" s="56"/>
      <c r="P50" s="87"/>
      <c r="Q50" s="56"/>
      <c r="R50" s="87"/>
      <c r="S50" s="60"/>
    </row>
    <row r="51" spans="1:19" s="61" customFormat="1" ht="9.6" customHeight="1" x14ac:dyDescent="0.25">
      <c r="A51" s="63">
        <v>23</v>
      </c>
      <c r="B51" s="50">
        <f>IF($E51="","",VLOOKUP($E51,'[1]F16 elokeszito'!$A$7:$O$48,14))</f>
        <v>0</v>
      </c>
      <c r="C51" s="50">
        <f>IF($E51="","",VLOOKUP($E51,'[1]F16 elokeszito'!$A$7:$O$48,15))</f>
        <v>0</v>
      </c>
      <c r="D51" s="51">
        <f>IF($E51="","",VLOOKUP($E51,'[1]F16 elokeszito'!$A$7:$O$48,5))</f>
        <v>0</v>
      </c>
      <c r="E51" s="52">
        <v>28</v>
      </c>
      <c r="F51" s="73" t="str">
        <f>UPPER(IF($E51="","",VLOOKUP($E51,'[1]F16 elokeszito'!$A$7:$O$48,2)))</f>
        <v>X</v>
      </c>
      <c r="G51" s="73">
        <f>IF($E51="","",VLOOKUP($E51,'[1]F16 elokeszito'!$A$7:$O$48,3))</f>
        <v>0</v>
      </c>
      <c r="H51" s="73"/>
      <c r="I51" s="73">
        <f>IF($E51="","",VLOOKUP($E51,'[1]F16 elokeszito'!$A$7:$O$48,4))</f>
        <v>0</v>
      </c>
      <c r="J51" s="54"/>
      <c r="K51" s="55"/>
      <c r="L51" s="81"/>
      <c r="M51" s="55" t="s">
        <v>168</v>
      </c>
      <c r="N51" s="80"/>
      <c r="O51" s="56"/>
      <c r="P51" s="87"/>
      <c r="Q51" s="56"/>
      <c r="R51" s="87"/>
      <c r="S51" s="60"/>
    </row>
    <row r="52" spans="1:19" s="61" customFormat="1" ht="9.6" customHeight="1" x14ac:dyDescent="0.25">
      <c r="A52" s="63"/>
      <c r="B52" s="64"/>
      <c r="C52" s="64"/>
      <c r="D52" s="65"/>
      <c r="E52" s="66"/>
      <c r="F52" s="67"/>
      <c r="G52" s="67"/>
      <c r="H52" s="68"/>
      <c r="I52" s="69" t="s">
        <v>24</v>
      </c>
      <c r="J52" s="70" t="s">
        <v>47</v>
      </c>
      <c r="K52" s="71" t="str">
        <f>UPPER(IF(OR(J52="a",J52="as"),F51,IF(OR(J52="b",J52="bs"),F53,)))</f>
        <v xml:space="preserve">TASKOVICS </v>
      </c>
      <c r="L52" s="84"/>
      <c r="M52" s="55"/>
      <c r="N52" s="80"/>
      <c r="O52" s="56"/>
      <c r="P52" s="87"/>
      <c r="Q52" s="56"/>
      <c r="R52" s="87"/>
      <c r="S52" s="60"/>
    </row>
    <row r="53" spans="1:19" s="61" customFormat="1" ht="9.6" customHeight="1" x14ac:dyDescent="0.25">
      <c r="A53" s="49">
        <v>24</v>
      </c>
      <c r="B53" s="50" t="str">
        <f>IF($E53="","",VLOOKUP($E53,'[1]F16 elokeszito'!$A$7:$O$48,14))</f>
        <v>DA</v>
      </c>
      <c r="C53" s="50">
        <f>IF($E53="","",VLOOKUP($E53,'[1]F16 elokeszito'!$A$7:$O$48,15))</f>
        <v>11</v>
      </c>
      <c r="D53" s="51" t="str">
        <f>IF($E53="","",VLOOKUP($E53,'[1]F16 elokeszito'!$A$7:$O$48,5))</f>
        <v>"060611</v>
      </c>
      <c r="E53" s="52">
        <v>4</v>
      </c>
      <c r="F53" s="53" t="str">
        <f>UPPER(IF($E53="","",VLOOKUP($E53,'[1]F16 elokeszito'!$A$7:$O$48,2)))</f>
        <v xml:space="preserve">TASKOVICS </v>
      </c>
      <c r="G53" s="53" t="str">
        <f>IF($E53="","",VLOOKUP($E53,'[1]F16 elokeszito'!$A$7:$O$48,3))</f>
        <v>Viktor</v>
      </c>
      <c r="H53" s="53"/>
      <c r="I53" s="53" t="str">
        <f>IF($E53="","",VLOOKUP($E53,'[1]F16 elokeszito'!$A$7:$O$48,4))</f>
        <v>Halasi TC</v>
      </c>
      <c r="J53" s="85"/>
      <c r="K53" s="55"/>
      <c r="L53" s="55"/>
      <c r="M53" s="55"/>
      <c r="N53" s="80"/>
      <c r="O53" s="56"/>
      <c r="P53" s="87"/>
      <c r="Q53" s="361" t="s">
        <v>232</v>
      </c>
      <c r="R53" s="87"/>
      <c r="S53" s="60"/>
    </row>
    <row r="54" spans="1:19" s="61" customFormat="1" ht="9.6" customHeight="1" x14ac:dyDescent="0.25">
      <c r="A54" s="63"/>
      <c r="B54" s="64"/>
      <c r="C54" s="64"/>
      <c r="D54" s="65"/>
      <c r="E54" s="66"/>
      <c r="F54" s="90"/>
      <c r="G54" s="90"/>
      <c r="H54" s="91"/>
      <c r="I54" s="90"/>
      <c r="J54" s="77"/>
      <c r="K54" s="55"/>
      <c r="L54" s="55"/>
      <c r="M54" s="55"/>
      <c r="N54" s="80"/>
      <c r="O54" s="69" t="s">
        <v>24</v>
      </c>
      <c r="P54" s="78" t="s">
        <v>47</v>
      </c>
      <c r="Q54" s="71" t="str">
        <f>UPPER(IF(OR(P54="a",P54="as"),O46,IF(OR(P54="b",P54="bs"),O62,)))</f>
        <v xml:space="preserve">JUHÁSZ </v>
      </c>
      <c r="R54" s="94"/>
      <c r="S54" s="60"/>
    </row>
    <row r="55" spans="1:19" s="61" customFormat="1" ht="9.6" customHeight="1" x14ac:dyDescent="0.25">
      <c r="A55" s="49">
        <v>25</v>
      </c>
      <c r="B55" s="50" t="str">
        <f>IF($E55="","",VLOOKUP($E55,'[1]F16 elokeszito'!$A$7:$O$48,14))</f>
        <v>DA</v>
      </c>
      <c r="C55" s="50">
        <f>IF($E55="","",VLOOKUP($E55,'[1]F16 elokeszito'!$A$7:$O$48,15))</f>
        <v>16</v>
      </c>
      <c r="D55" s="51" t="str">
        <f>IF($E55="","",VLOOKUP($E55,'[1]F16 elokeszito'!$A$7:$O$48,5))</f>
        <v>"0706250</v>
      </c>
      <c r="E55" s="52">
        <v>8</v>
      </c>
      <c r="F55" s="53" t="str">
        <f>UPPER(IF($E55="","",VLOOKUP($E55,'[1]F16 elokeszito'!$A$7:$O$48,2)))</f>
        <v xml:space="preserve">ALMÁDI </v>
      </c>
      <c r="G55" s="53" t="str">
        <f>IF($E55="","",VLOOKUP($E55,'[1]F16 elokeszito'!$A$7:$O$48,3))</f>
        <v>Attila</v>
      </c>
      <c r="H55" s="53"/>
      <c r="I55" s="53" t="str">
        <f>IF($E55="","",VLOOKUP($E55,'[1]F16 elokeszito'!$A$7:$O$48,4))</f>
        <v>MTK</v>
      </c>
      <c r="J55" s="54"/>
      <c r="K55" s="360" t="s">
        <v>231</v>
      </c>
      <c r="L55" s="55"/>
      <c r="M55" s="55"/>
      <c r="N55" s="80"/>
      <c r="O55" s="56"/>
      <c r="P55" s="87"/>
      <c r="Q55" s="55" t="s">
        <v>211</v>
      </c>
      <c r="R55" s="57"/>
      <c r="S55" s="60"/>
    </row>
    <row r="56" spans="1:19" s="61" customFormat="1" ht="9.6" customHeight="1" x14ac:dyDescent="0.25">
      <c r="A56" s="63"/>
      <c r="B56" s="64"/>
      <c r="C56" s="64"/>
      <c r="D56" s="65"/>
      <c r="E56" s="66"/>
      <c r="F56" s="67"/>
      <c r="G56" s="67"/>
      <c r="H56" s="68"/>
      <c r="I56" s="69" t="s">
        <v>24</v>
      </c>
      <c r="J56" s="70" t="s">
        <v>25</v>
      </c>
      <c r="K56" s="71" t="str">
        <f>UPPER(IF(OR(J56="a",J56="as"),F55,IF(OR(J56="b",J56="bs"),F57,)))</f>
        <v xml:space="preserve">ALMÁDI </v>
      </c>
      <c r="L56" s="71"/>
      <c r="M56" s="55"/>
      <c r="N56" s="80"/>
      <c r="O56" s="56"/>
      <c r="P56" s="87"/>
      <c r="Q56" s="56"/>
      <c r="R56" s="57"/>
      <c r="S56" s="60"/>
    </row>
    <row r="57" spans="1:19" s="61" customFormat="1" ht="9.6" customHeight="1" x14ac:dyDescent="0.25">
      <c r="A57" s="63">
        <v>26</v>
      </c>
      <c r="B57" s="50" t="str">
        <f>IF($E57="","",VLOOKUP($E57,'[1]F16 elokeszito'!$A$7:$O$48,14))</f>
        <v>DA</v>
      </c>
      <c r="C57" s="50">
        <f>IF($E57="","",VLOOKUP($E57,'[1]F16 elokeszito'!$A$7:$O$48,15))</f>
        <v>26</v>
      </c>
      <c r="D57" s="51" t="str">
        <f>IF($E57="","",VLOOKUP($E57,'[1]F16 elokeszito'!$A$7:$O$48,5))</f>
        <v>"060920</v>
      </c>
      <c r="E57" s="52">
        <v>13</v>
      </c>
      <c r="F57" s="73" t="str">
        <f>UPPER(IF($E57="","",VLOOKUP($E57,'[1]F16 elokeszito'!$A$7:$O$48,2)))</f>
        <v xml:space="preserve">HARGITAI </v>
      </c>
      <c r="G57" s="73" t="str">
        <f>IF($E57="","",VLOOKUP($E57,'[1]F16 elokeszito'!$A$7:$O$48,3))</f>
        <v>Csaba</v>
      </c>
      <c r="H57" s="73"/>
      <c r="I57" s="73" t="str">
        <f>IF($E57="","",VLOOKUP($E57,'[1]F16 elokeszito'!$A$7:$O$48,4))</f>
        <v>Ten.Műhely</v>
      </c>
      <c r="J57" s="74"/>
      <c r="K57" s="55" t="s">
        <v>139</v>
      </c>
      <c r="L57" s="75"/>
      <c r="M57" s="360" t="s">
        <v>231</v>
      </c>
      <c r="N57" s="80"/>
      <c r="O57" s="56"/>
      <c r="P57" s="87"/>
      <c r="Q57" s="56"/>
      <c r="R57" s="57"/>
      <c r="S57" s="60"/>
    </row>
    <row r="58" spans="1:19" s="61" customFormat="1" ht="9.6" customHeight="1" x14ac:dyDescent="0.25">
      <c r="A58" s="63"/>
      <c r="B58" s="64"/>
      <c r="C58" s="64"/>
      <c r="D58" s="65"/>
      <c r="E58" s="76"/>
      <c r="F58" s="67"/>
      <c r="G58" s="67"/>
      <c r="H58" s="68"/>
      <c r="I58" s="67"/>
      <c r="J58" s="77"/>
      <c r="K58" s="69" t="s">
        <v>24</v>
      </c>
      <c r="L58" s="78" t="s">
        <v>25</v>
      </c>
      <c r="M58" s="71" t="str">
        <f>UPPER(IF(OR(L58="a",L58="as"),K56,IF(OR(L58="b",L58="bs"),K60,)))</f>
        <v xml:space="preserve">ALMÁDI </v>
      </c>
      <c r="N58" s="79"/>
      <c r="O58" s="56"/>
      <c r="P58" s="87"/>
      <c r="Q58" s="56"/>
      <c r="R58" s="57"/>
      <c r="S58" s="60"/>
    </row>
    <row r="59" spans="1:19" s="61" customFormat="1" ht="9.6" customHeight="1" x14ac:dyDescent="0.25">
      <c r="A59" s="63">
        <v>27</v>
      </c>
      <c r="B59" s="50" t="str">
        <f>IF($E59="","",VLOOKUP($E59,'[1]F16 elokeszito'!$A$7:$O$48,14))</f>
        <v>DA</v>
      </c>
      <c r="C59" s="50">
        <f>IF($E59="","",VLOOKUP($E59,'[1]F16 elokeszito'!$A$7:$O$48,15))</f>
        <v>28</v>
      </c>
      <c r="D59" s="51" t="str">
        <f>IF($E59="","",VLOOKUP($E59,'[1]F16 elokeszito'!$A$7:$O$48,5))</f>
        <v>"070304</v>
      </c>
      <c r="E59" s="52">
        <v>15</v>
      </c>
      <c r="F59" s="73" t="str">
        <f>UPPER(IF($E59="","",VLOOKUP($E59,'[1]F16 elokeszito'!$A$7:$O$48,2)))</f>
        <v xml:space="preserve">EGRESSY </v>
      </c>
      <c r="G59" s="73" t="str">
        <f>IF($E59="","",VLOOKUP($E59,'[1]F16 elokeszito'!$A$7:$O$48,3))</f>
        <v>Mátyás</v>
      </c>
      <c r="H59" s="73"/>
      <c r="I59" s="73" t="str">
        <f>IF($E59="","",VLOOKUP($E59,'[1]F16 elokeszito'!$A$7:$O$48,4))</f>
        <v>Alfa TI</v>
      </c>
      <c r="J59" s="54"/>
      <c r="K59" s="55"/>
      <c r="L59" s="81"/>
      <c r="M59" s="55" t="s">
        <v>160</v>
      </c>
      <c r="N59" s="82"/>
      <c r="O59" s="56"/>
      <c r="P59" s="87"/>
      <c r="Q59" s="56"/>
      <c r="R59" s="57"/>
      <c r="S59" s="99"/>
    </row>
    <row r="60" spans="1:19" s="61" customFormat="1" ht="9.6" customHeight="1" x14ac:dyDescent="0.25">
      <c r="A60" s="63"/>
      <c r="B60" s="64"/>
      <c r="C60" s="64"/>
      <c r="D60" s="65"/>
      <c r="E60" s="76"/>
      <c r="F60" s="67"/>
      <c r="G60" s="67"/>
      <c r="H60" s="68"/>
      <c r="I60" s="83" t="s">
        <v>24</v>
      </c>
      <c r="J60" s="70" t="s">
        <v>66</v>
      </c>
      <c r="K60" s="71" t="str">
        <f>UPPER(IF(OR(J60="a",J60="as"),F59,IF(OR(J60="b",J60="bs"),F61,)))</f>
        <v xml:space="preserve">EGRESSY </v>
      </c>
      <c r="L60" s="84"/>
      <c r="M60" s="55"/>
      <c r="N60" s="82"/>
      <c r="O60" s="56"/>
      <c r="P60" s="87"/>
      <c r="Q60" s="56"/>
      <c r="R60" s="57"/>
      <c r="S60" s="60"/>
    </row>
    <row r="61" spans="1:19" s="61" customFormat="1" ht="9.6" customHeight="1" x14ac:dyDescent="0.25">
      <c r="A61" s="63">
        <v>28</v>
      </c>
      <c r="B61" s="50" t="str">
        <f>IF($E61="","",VLOOKUP($E61,'[1]F16 elokeszito'!$A$7:$O$48,14))</f>
        <v>DA</v>
      </c>
      <c r="C61" s="50">
        <f>IF($E61="","",VLOOKUP($E61,'[1]F16 elokeszito'!$A$7:$O$48,15))</f>
        <v>59</v>
      </c>
      <c r="D61" s="51" t="str">
        <f>IF($E61="","",VLOOKUP($E61,'[1]F16 elokeszito'!$A$7:$O$48,5))</f>
        <v>"070927</v>
      </c>
      <c r="E61" s="52">
        <v>24</v>
      </c>
      <c r="F61" s="73" t="str">
        <f>UPPER(IF($E61="","",VLOOKUP($E61,'[1]F16 elokeszito'!$A$7:$O$48,2)))</f>
        <v xml:space="preserve">BÉRES </v>
      </c>
      <c r="G61" s="73" t="str">
        <f>IF($E61="","",VLOOKUP($E61,'[1]F16 elokeszito'!$A$7:$O$48,3))</f>
        <v>Máté Sámuel</v>
      </c>
      <c r="H61" s="73"/>
      <c r="I61" s="73" t="str">
        <f>IF($E61="","",VLOOKUP($E61,'[1]F16 elokeszito'!$A$7:$O$48,4))</f>
        <v>Next TA</v>
      </c>
      <c r="J61" s="85"/>
      <c r="K61" s="55" t="s">
        <v>164</v>
      </c>
      <c r="L61" s="55"/>
      <c r="M61" s="55"/>
      <c r="N61" s="82"/>
      <c r="O61" s="361" t="s">
        <v>230</v>
      </c>
      <c r="P61" s="87"/>
      <c r="Q61" s="56"/>
      <c r="R61" s="57"/>
      <c r="S61" s="60"/>
    </row>
    <row r="62" spans="1:19" s="61" customFormat="1" ht="9.6" customHeight="1" x14ac:dyDescent="0.25">
      <c r="A62" s="63"/>
      <c r="B62" s="64"/>
      <c r="C62" s="64"/>
      <c r="D62" s="65"/>
      <c r="E62" s="76"/>
      <c r="F62" s="67"/>
      <c r="G62" s="67"/>
      <c r="H62" s="68"/>
      <c r="I62" s="67"/>
      <c r="J62" s="77"/>
      <c r="K62" s="55"/>
      <c r="L62" s="55"/>
      <c r="M62" s="69" t="s">
        <v>24</v>
      </c>
      <c r="N62" s="78" t="s">
        <v>47</v>
      </c>
      <c r="O62" s="71" t="str">
        <f>UPPER(IF(OR(N62="a",N62="as"),M58,IF(OR(N62="b",N62="bs"),M66,)))</f>
        <v xml:space="preserve">JUHÁSZ </v>
      </c>
      <c r="P62" s="94"/>
      <c r="Q62" s="56"/>
      <c r="R62" s="57"/>
      <c r="S62" s="60"/>
    </row>
    <row r="63" spans="1:19" s="61" customFormat="1" ht="9.6" customHeight="1" x14ac:dyDescent="0.25">
      <c r="A63" s="63">
        <v>29</v>
      </c>
      <c r="B63" s="50" t="str">
        <f>IF($E63="","",VLOOKUP($E63,'[1]F16 elokeszito'!$A$7:$O$48,14))</f>
        <v>DA</v>
      </c>
      <c r="C63" s="50">
        <f>IF($E63="","",VLOOKUP($E63,'[1]F16 elokeszito'!$A$7:$O$48,15))</f>
        <v>44</v>
      </c>
      <c r="D63" s="51" t="str">
        <f>IF($E63="","",VLOOKUP($E63,'[1]F16 elokeszito'!$A$7:$O$48,5))</f>
        <v>"060707</v>
      </c>
      <c r="E63" s="52">
        <v>20</v>
      </c>
      <c r="F63" s="73" t="str">
        <f>UPPER(IF($E63="","",VLOOKUP($E63,'[1]F16 elokeszito'!$A$7:$O$48,2)))</f>
        <v xml:space="preserve">GARAMI </v>
      </c>
      <c r="G63" s="73" t="str">
        <f>IF($E63="","",VLOOKUP($E63,'[1]F16 elokeszito'!$A$7:$O$48,3))</f>
        <v>József</v>
      </c>
      <c r="H63" s="73"/>
      <c r="I63" s="73" t="str">
        <f>IF($E63="","",VLOOKUP($E63,'[1]F16 elokeszito'!$A$7:$O$48,4))</f>
        <v>Pécs VTC</v>
      </c>
      <c r="J63" s="86"/>
      <c r="K63" s="55"/>
      <c r="L63" s="55"/>
      <c r="M63" s="55"/>
      <c r="N63" s="82"/>
      <c r="O63" s="55" t="s">
        <v>207</v>
      </c>
      <c r="P63" s="80"/>
      <c r="Q63" s="58"/>
      <c r="R63" s="59"/>
      <c r="S63" s="60"/>
    </row>
    <row r="64" spans="1:19" s="61" customFormat="1" ht="9.6" customHeight="1" x14ac:dyDescent="0.25">
      <c r="A64" s="63"/>
      <c r="B64" s="64"/>
      <c r="C64" s="64"/>
      <c r="D64" s="65"/>
      <c r="E64" s="76"/>
      <c r="F64" s="67"/>
      <c r="G64" s="67"/>
      <c r="H64" s="68"/>
      <c r="I64" s="83" t="s">
        <v>24</v>
      </c>
      <c r="J64" s="70" t="s">
        <v>66</v>
      </c>
      <c r="K64" s="71" t="str">
        <f>UPPER(IF(OR(J64="a",J64="as"),F63,IF(OR(J64="b",J64="bs"),F65,)))</f>
        <v xml:space="preserve">GARAMI </v>
      </c>
      <c r="L64" s="71"/>
      <c r="M64" s="55"/>
      <c r="N64" s="82"/>
      <c r="O64" s="80"/>
      <c r="P64" s="80"/>
      <c r="Q64" s="58"/>
      <c r="R64" s="59"/>
      <c r="S64" s="60"/>
    </row>
    <row r="65" spans="1:19" s="61" customFormat="1" ht="9.6" customHeight="1" x14ac:dyDescent="0.25">
      <c r="A65" s="63">
        <v>30</v>
      </c>
      <c r="B65" s="50" t="str">
        <f>IF($E65="","",VLOOKUP($E65,'[1]F16 elokeszito'!$A$7:$O$48,14))</f>
        <v>DA</v>
      </c>
      <c r="C65" s="50">
        <f>IF($E65="","",VLOOKUP($E65,'[1]F16 elokeszito'!$A$7:$O$48,15))</f>
        <v>34</v>
      </c>
      <c r="D65" s="51" t="str">
        <f>IF($E65="","",VLOOKUP($E65,'[1]F16 elokeszito'!$A$7:$O$48,5))</f>
        <v>"060903</v>
      </c>
      <c r="E65" s="52">
        <v>17</v>
      </c>
      <c r="F65" s="73" t="str">
        <f>UPPER(IF($E65="","",VLOOKUP($E65,'[1]F16 elokeszito'!$A$7:$O$48,2)))</f>
        <v xml:space="preserve">GÉRESI </v>
      </c>
      <c r="G65" s="73" t="str">
        <f>IF($E65="","",VLOOKUP($E65,'[1]F16 elokeszito'!$A$7:$O$48,3))</f>
        <v>Olivér</v>
      </c>
      <c r="H65" s="73"/>
      <c r="I65" s="73" t="str">
        <f>IF($E65="","",VLOOKUP($E65,'[1]F16 elokeszito'!$A$7:$O$48,4))</f>
        <v>MTK</v>
      </c>
      <c r="J65" s="74"/>
      <c r="K65" s="55" t="s">
        <v>137</v>
      </c>
      <c r="L65" s="75"/>
      <c r="M65" s="55"/>
      <c r="N65" s="82"/>
      <c r="O65" s="80"/>
      <c r="P65" s="80"/>
      <c r="Q65" s="58"/>
      <c r="R65" s="59"/>
      <c r="S65" s="60"/>
    </row>
    <row r="66" spans="1:19" s="61" customFormat="1" ht="9.6" customHeight="1" x14ac:dyDescent="0.25">
      <c r="A66" s="63"/>
      <c r="B66" s="64"/>
      <c r="C66" s="64"/>
      <c r="D66" s="65"/>
      <c r="E66" s="76"/>
      <c r="F66" s="67"/>
      <c r="G66" s="67"/>
      <c r="H66" s="68"/>
      <c r="I66" s="67"/>
      <c r="J66" s="77"/>
      <c r="K66" s="69" t="s">
        <v>24</v>
      </c>
      <c r="L66" s="78" t="s">
        <v>47</v>
      </c>
      <c r="M66" s="71" t="str">
        <f>UPPER(IF(OR(L66="a",L66="as"),K64,IF(OR(L66="b",L66="bs"),K68,)))</f>
        <v xml:space="preserve">JUHÁSZ </v>
      </c>
      <c r="N66" s="89"/>
      <c r="O66" s="80"/>
      <c r="P66" s="80"/>
      <c r="Q66" s="58"/>
      <c r="R66" s="59"/>
      <c r="S66" s="60"/>
    </row>
    <row r="67" spans="1:19" s="61" customFormat="1" ht="9.6" customHeight="1" x14ac:dyDescent="0.25">
      <c r="A67" s="63">
        <v>31</v>
      </c>
      <c r="B67" s="50">
        <f>IF($E67="","",VLOOKUP($E67,'[1]F16 elokeszito'!$A$7:$O$48,14))</f>
        <v>0</v>
      </c>
      <c r="C67" s="50">
        <f>IF($E67="","",VLOOKUP($E67,'[1]F16 elokeszito'!$A$7:$O$48,15))</f>
        <v>0</v>
      </c>
      <c r="D67" s="51">
        <f>IF($E67="","",VLOOKUP($E67,'[1]F16 elokeszito'!$A$7:$O$48,5))</f>
        <v>0</v>
      </c>
      <c r="E67" s="52">
        <v>28</v>
      </c>
      <c r="F67" s="73" t="str">
        <f>UPPER(IF($E67="","",VLOOKUP($E67,'[1]F16 elokeszito'!$A$7:$O$48,2)))</f>
        <v>X</v>
      </c>
      <c r="G67" s="73">
        <f>IF($E67="","",VLOOKUP($E67,'[1]F16 elokeszito'!$A$7:$O$48,3))</f>
        <v>0</v>
      </c>
      <c r="H67" s="73"/>
      <c r="I67" s="73">
        <f>IF($E67="","",VLOOKUP($E67,'[1]F16 elokeszito'!$A$7:$O$48,4))</f>
        <v>0</v>
      </c>
      <c r="J67" s="54"/>
      <c r="K67" s="55"/>
      <c r="L67" s="81"/>
      <c r="M67" s="55" t="s">
        <v>169</v>
      </c>
      <c r="N67" s="80"/>
      <c r="O67" s="80"/>
      <c r="P67" s="80"/>
      <c r="Q67" s="58"/>
      <c r="R67" s="59"/>
      <c r="S67" s="60"/>
    </row>
    <row r="68" spans="1:19" s="61" customFormat="1" ht="9.6" customHeight="1" x14ac:dyDescent="0.25">
      <c r="A68" s="63"/>
      <c r="B68" s="64"/>
      <c r="C68" s="64"/>
      <c r="D68" s="65"/>
      <c r="E68" s="66"/>
      <c r="F68" s="67"/>
      <c r="G68" s="67"/>
      <c r="H68" s="68"/>
      <c r="I68" s="69" t="s">
        <v>24</v>
      </c>
      <c r="J68" s="70" t="s">
        <v>47</v>
      </c>
      <c r="K68" s="71" t="str">
        <f>UPPER(IF(OR(J68="a",J68="as"),F67,IF(OR(J68="b",J68="bs"),F69,)))</f>
        <v xml:space="preserve">JUHÁSZ </v>
      </c>
      <c r="L68" s="84"/>
      <c r="M68" s="55"/>
      <c r="N68" s="80"/>
      <c r="O68" s="80"/>
      <c r="P68" s="80"/>
      <c r="Q68" s="58"/>
      <c r="R68" s="59"/>
      <c r="S68" s="60"/>
    </row>
    <row r="69" spans="1:19" s="61" customFormat="1" ht="9.6" customHeight="1" x14ac:dyDescent="0.25">
      <c r="A69" s="49">
        <v>32</v>
      </c>
      <c r="B69" s="50" t="str">
        <f>IF($E69="","",VLOOKUP($E69,'[1]F16 elokeszito'!$A$7:$O$48,14))</f>
        <v>DA</v>
      </c>
      <c r="C69" s="50">
        <f>IF($E69="","",VLOOKUP($E69,'[1]F16 elokeszito'!$A$7:$O$48,15))</f>
        <v>7</v>
      </c>
      <c r="D69" s="51" t="str">
        <f>IF($E69="","",VLOOKUP($E69,'[1]F16 elokeszito'!$A$7:$O$48,5))</f>
        <v>"061121</v>
      </c>
      <c r="E69" s="52">
        <v>2</v>
      </c>
      <c r="F69" s="53" t="str">
        <f>UPPER(IF($E69="","",VLOOKUP($E69,'[1]F16 elokeszito'!$A$7:$O$48,2)))</f>
        <v xml:space="preserve">JUHÁSZ </v>
      </c>
      <c r="G69" s="53" t="str">
        <f>IF($E69="","",VLOOKUP($E69,'[1]F16 elokeszito'!$A$7:$O$48,3))</f>
        <v>Bence</v>
      </c>
      <c r="H69" s="53"/>
      <c r="I69" s="53" t="str">
        <f>IF($E69="","",VLOOKUP($E69,'[1]F16 elokeszito'!$A$7:$O$48,4))</f>
        <v>Kiskút TK</v>
      </c>
      <c r="J69" s="85"/>
      <c r="K69" s="55"/>
      <c r="L69" s="55"/>
      <c r="M69" s="55"/>
      <c r="N69" s="55"/>
      <c r="O69" s="56"/>
      <c r="P69" s="57"/>
      <c r="Q69" s="58"/>
      <c r="R69" s="59"/>
      <c r="S69" s="60"/>
    </row>
    <row r="70" spans="1:19" s="106" customFormat="1" ht="6.75" customHeight="1" x14ac:dyDescent="0.25">
      <c r="A70" s="100"/>
      <c r="B70" s="100"/>
      <c r="C70" s="100"/>
      <c r="D70" s="100"/>
      <c r="E70" s="100"/>
      <c r="F70" s="101"/>
      <c r="G70" s="101"/>
      <c r="H70" s="101"/>
      <c r="I70" s="101"/>
      <c r="J70" s="102"/>
      <c r="K70" s="103"/>
      <c r="L70" s="104"/>
      <c r="M70" s="103"/>
      <c r="N70" s="104"/>
      <c r="O70" s="103"/>
      <c r="P70" s="104"/>
      <c r="Q70" s="103"/>
      <c r="R70" s="104"/>
      <c r="S70" s="105"/>
    </row>
    <row r="71" spans="1:19" s="119" customFormat="1" ht="10.5" customHeight="1" x14ac:dyDescent="0.25">
      <c r="A71" s="107" t="s">
        <v>11</v>
      </c>
      <c r="B71" s="108"/>
      <c r="C71" s="108"/>
      <c r="D71" s="109"/>
      <c r="E71" s="110" t="s">
        <v>48</v>
      </c>
      <c r="F71" s="111" t="s">
        <v>49</v>
      </c>
      <c r="G71" s="110"/>
      <c r="H71" s="112"/>
      <c r="I71" s="113"/>
      <c r="J71" s="110" t="s">
        <v>48</v>
      </c>
      <c r="K71" s="111" t="s">
        <v>50</v>
      </c>
      <c r="L71" s="114"/>
      <c r="M71" s="111" t="s">
        <v>51</v>
      </c>
      <c r="N71" s="115"/>
      <c r="O71" s="116" t="s">
        <v>52</v>
      </c>
      <c r="P71" s="116"/>
      <c r="Q71" s="117"/>
      <c r="R71" s="118"/>
    </row>
    <row r="72" spans="1:19" s="119" customFormat="1" ht="9" customHeight="1" x14ac:dyDescent="0.25">
      <c r="A72" s="120" t="s">
        <v>53</v>
      </c>
      <c r="B72" s="121"/>
      <c r="C72" s="122"/>
      <c r="D72" s="123"/>
      <c r="E72" s="124">
        <v>1</v>
      </c>
      <c r="F72" s="125" t="str">
        <f>IF(E72&gt;$R$79,,UPPER(VLOOKUP(E72,'[1]F16 elokeszito'!$A$7:$Q$134,2)))</f>
        <v xml:space="preserve">ZSEMBERY </v>
      </c>
      <c r="G72" s="126"/>
      <c r="H72" s="125"/>
      <c r="I72" s="127"/>
      <c r="J72" s="128" t="s">
        <v>54</v>
      </c>
      <c r="K72" s="129"/>
      <c r="L72" s="130"/>
      <c r="M72" s="129"/>
      <c r="N72" s="131"/>
      <c r="O72" s="132" t="s">
        <v>55</v>
      </c>
      <c r="P72" s="133"/>
      <c r="Q72" s="133"/>
      <c r="R72" s="134"/>
    </row>
    <row r="73" spans="1:19" s="119" customFormat="1" ht="9" customHeight="1" x14ac:dyDescent="0.25">
      <c r="A73" s="135" t="s">
        <v>56</v>
      </c>
      <c r="B73" s="136"/>
      <c r="C73" s="137"/>
      <c r="D73" s="138"/>
      <c r="E73" s="124">
        <v>2</v>
      </c>
      <c r="F73" s="125" t="str">
        <f>IF(E73&gt;$R$79,,UPPER(VLOOKUP(E73,'[1]F16 elokeszito'!$A$7:$Q$134,2)))</f>
        <v xml:space="preserve">JUHÁSZ </v>
      </c>
      <c r="G73" s="126"/>
      <c r="H73" s="125"/>
      <c r="I73" s="127"/>
      <c r="J73" s="128" t="s">
        <v>57</v>
      </c>
      <c r="K73" s="129"/>
      <c r="L73" s="130"/>
      <c r="M73" s="129"/>
      <c r="N73" s="131"/>
      <c r="O73" s="139"/>
      <c r="P73" s="140"/>
      <c r="Q73" s="136"/>
      <c r="R73" s="141"/>
    </row>
    <row r="74" spans="1:19" s="119" customFormat="1" ht="9" customHeight="1" x14ac:dyDescent="0.25">
      <c r="A74" s="142"/>
      <c r="B74" s="143"/>
      <c r="C74" s="144"/>
      <c r="D74" s="145"/>
      <c r="E74" s="124">
        <v>3</v>
      </c>
      <c r="F74" s="125" t="str">
        <f>IF(E74&gt;$R$79,,UPPER(VLOOKUP(E74,'[1]F16 elokeszito'!$A$7:$Q$134,2)))</f>
        <v xml:space="preserve">JILLY </v>
      </c>
      <c r="G74" s="126"/>
      <c r="H74" s="125"/>
      <c r="I74" s="127"/>
      <c r="J74" s="128" t="s">
        <v>58</v>
      </c>
      <c r="K74" s="129"/>
      <c r="L74" s="130"/>
      <c r="M74" s="129"/>
      <c r="N74" s="131"/>
      <c r="O74" s="132" t="s">
        <v>59</v>
      </c>
      <c r="P74" s="133"/>
      <c r="Q74" s="133"/>
      <c r="R74" s="134"/>
    </row>
    <row r="75" spans="1:19" s="119" customFormat="1" ht="9" customHeight="1" x14ac:dyDescent="0.25">
      <c r="A75" s="146"/>
      <c r="B75" s="32"/>
      <c r="C75" s="32"/>
      <c r="D75" s="147"/>
      <c r="E75" s="124">
        <v>4</v>
      </c>
      <c r="F75" s="125" t="str">
        <f>IF(E75&gt;$R$79,,UPPER(VLOOKUP(E75,'[1]F16 elokeszito'!$A$7:$Q$134,2)))</f>
        <v xml:space="preserve">TASKOVICS </v>
      </c>
      <c r="G75" s="126"/>
      <c r="H75" s="125"/>
      <c r="I75" s="127"/>
      <c r="J75" s="128" t="s">
        <v>60</v>
      </c>
      <c r="K75" s="129"/>
      <c r="L75" s="130"/>
      <c r="M75" s="129"/>
      <c r="N75" s="131"/>
      <c r="O75" s="129"/>
      <c r="P75" s="130"/>
      <c r="Q75" s="129"/>
      <c r="R75" s="131"/>
    </row>
    <row r="76" spans="1:19" s="119" customFormat="1" ht="9" customHeight="1" x14ac:dyDescent="0.25">
      <c r="A76" s="148"/>
      <c r="B76" s="149"/>
      <c r="C76" s="149"/>
      <c r="D76" s="150"/>
      <c r="E76" s="124">
        <v>5</v>
      </c>
      <c r="F76" s="125" t="str">
        <f>IF(E76&gt;$R$79,,UPPER(VLOOKUP(E76,'[1]F16 elokeszito'!$A$7:$Q$134,2)))</f>
        <v xml:space="preserve">NAGY </v>
      </c>
      <c r="G76" s="126"/>
      <c r="H76" s="125"/>
      <c r="I76" s="127"/>
      <c r="J76" s="128" t="s">
        <v>61</v>
      </c>
      <c r="K76" s="129"/>
      <c r="L76" s="130"/>
      <c r="M76" s="129"/>
      <c r="N76" s="131"/>
      <c r="O76" s="136"/>
      <c r="P76" s="140"/>
      <c r="Q76" s="136"/>
      <c r="R76" s="141"/>
    </row>
    <row r="77" spans="1:19" s="119" customFormat="1" ht="9" customHeight="1" x14ac:dyDescent="0.25">
      <c r="A77" s="151"/>
      <c r="B77" s="152"/>
      <c r="C77" s="32"/>
      <c r="D77" s="147"/>
      <c r="E77" s="124">
        <v>6</v>
      </c>
      <c r="F77" s="125" t="str">
        <f>IF(E77&gt;$R$79,,UPPER(VLOOKUP(E77,'[1]F16 elokeszito'!$A$7:$Q$134,2)))</f>
        <v xml:space="preserve">GROSSMANN </v>
      </c>
      <c r="G77" s="126"/>
      <c r="H77" s="125"/>
      <c r="I77" s="127"/>
      <c r="J77" s="128" t="s">
        <v>62</v>
      </c>
      <c r="K77" s="129"/>
      <c r="L77" s="130"/>
      <c r="M77" s="129"/>
      <c r="N77" s="131"/>
      <c r="O77" s="132" t="s">
        <v>63</v>
      </c>
      <c r="P77" s="133"/>
      <c r="Q77" s="133"/>
      <c r="R77" s="134"/>
    </row>
    <row r="78" spans="1:19" s="119" customFormat="1" ht="9" customHeight="1" x14ac:dyDescent="0.25">
      <c r="A78" s="151"/>
      <c r="B78" s="152"/>
      <c r="C78" s="153"/>
      <c r="D78" s="154"/>
      <c r="E78" s="124">
        <v>7</v>
      </c>
      <c r="F78" s="125" t="str">
        <f>IF(E78&gt;$R$79,,UPPER(VLOOKUP(E78,'[1]F16 elokeszito'!$A$7:$Q$134,2)))</f>
        <v xml:space="preserve">GYÜRE </v>
      </c>
      <c r="G78" s="126"/>
      <c r="H78" s="125"/>
      <c r="I78" s="127"/>
      <c r="J78" s="128" t="s">
        <v>64</v>
      </c>
      <c r="K78" s="129"/>
      <c r="L78" s="130"/>
      <c r="M78" s="129"/>
      <c r="N78" s="131"/>
      <c r="O78" s="129"/>
      <c r="P78" s="130"/>
      <c r="Q78" s="129"/>
      <c r="R78" s="131"/>
    </row>
    <row r="79" spans="1:19" s="119" customFormat="1" ht="9" customHeight="1" x14ac:dyDescent="0.25">
      <c r="A79" s="155"/>
      <c r="B79" s="156"/>
      <c r="C79" s="157"/>
      <c r="D79" s="158"/>
      <c r="E79" s="159">
        <v>8</v>
      </c>
      <c r="F79" s="160" t="str">
        <f>IF(E79&gt;$R$79,,UPPER(VLOOKUP(E79,'[1]F16 elokeszito'!$A$7:$Q$134,2)))</f>
        <v xml:space="preserve">ALMÁDI </v>
      </c>
      <c r="G79" s="161"/>
      <c r="H79" s="160"/>
      <c r="I79" s="162"/>
      <c r="J79" s="163" t="s">
        <v>65</v>
      </c>
      <c r="K79" s="136"/>
      <c r="L79" s="140"/>
      <c r="M79" s="136"/>
      <c r="N79" s="141"/>
      <c r="O79" s="136" t="str">
        <f>R4</f>
        <v>Izmendi Károly</v>
      </c>
      <c r="P79" s="140"/>
      <c r="Q79" s="136"/>
      <c r="R79" s="164">
        <f>MIN(8,'[1]F16 elokeszito'!Q5)</f>
        <v>8</v>
      </c>
    </row>
  </sheetData>
  <mergeCells count="2">
    <mergeCell ref="A4:C4"/>
    <mergeCell ref="Q41:R41"/>
  </mergeCells>
  <conditionalFormatting sqref="H37 H39 H7 H67 H9 H11 H13 H15 H17 H21 H41 H43 H45 H47 H49 H51 H19 H23 H25 H29 H31 H33 H35 H53 H55 H57 H59 H61 H63 H65 H69">
    <cfRule type="expression" dxfId="43" priority="3" stopIfTrue="1">
      <formula>AND($E7&lt;9,$C7&gt;0)</formula>
    </cfRule>
  </conditionalFormatting>
  <conditionalFormatting sqref="I8 I40 I16 M14 I20 M30 I24 I48 M46 I52 I32 I44 I36 I12 M62 I28 K18 K26 K34 K42 K50 K58 K66 K10 I56 I64 I68 I60 O22 O39 O54">
    <cfRule type="expression" dxfId="42" priority="4" stopIfTrue="1">
      <formula>AND($O$1="CU",I8="Umpire")</formula>
    </cfRule>
    <cfRule type="expression" dxfId="41" priority="5" stopIfTrue="1">
      <formula>AND($O$1="CU",I8&lt;&gt;"Umpire",J8&lt;&gt;"")</formula>
    </cfRule>
    <cfRule type="expression" dxfId="40" priority="6" stopIfTrue="1">
      <formula>AND($O$1="CU",I8&lt;&gt;"Umpire")</formula>
    </cfRule>
  </conditionalFormatting>
  <conditionalFormatting sqref="E67 E65 E63 E13 E61 E15 E17 E21 E19 E23 E25 E29 E31 E33 E37 E35 E39 E41 E43 E47 E49 E45 E51 E53 E55 E57 E59 E69">
    <cfRule type="expression" dxfId="39" priority="7" stopIfTrue="1">
      <formula>AND($E13&lt;9,$C13&gt;0)</formula>
    </cfRule>
  </conditionalFormatting>
  <conditionalFormatting sqref="M10 M18 M26 M34 M42 M50 M58 M66 O14 O30 O46 O62 Q22 Q54 K8 K12 K16 K20 K24 K28 K32 K36 K40 K44 K48 K52 K56 K60 K64 K68">
    <cfRule type="expression" dxfId="38" priority="8" stopIfTrue="1">
      <formula>J8="as"</formula>
    </cfRule>
    <cfRule type="expression" dxfId="37" priority="9" stopIfTrue="1">
      <formula>J8="bs"</formula>
    </cfRule>
  </conditionalFormatting>
  <conditionalFormatting sqref="J8 J12 J16 J20 J24 J28 J32 J36 J40 J44 J48 J52 J56 J60 J64 J68 L66 L58 L50 L42 L34 L26 L18 L10 N14 N30 N46 N62 R79 P54 P39 P22">
    <cfRule type="expression" dxfId="36" priority="10" stopIfTrue="1">
      <formula>$O$1="CU"</formula>
    </cfRule>
  </conditionalFormatting>
  <conditionalFormatting sqref="Q38">
    <cfRule type="expression" dxfId="35" priority="11" stopIfTrue="1">
      <formula>P39="as"</formula>
    </cfRule>
    <cfRule type="expression" dxfId="34" priority="12" stopIfTrue="1">
      <formula>P39="bs"</formula>
    </cfRule>
  </conditionalFormatting>
  <conditionalFormatting sqref="E7 E9 E11">
    <cfRule type="expression" dxfId="33" priority="13" stopIfTrue="1">
      <formula>$E7&lt;9</formula>
    </cfRule>
  </conditionalFormatting>
  <conditionalFormatting sqref="H27">
    <cfRule type="expression" dxfId="32" priority="1" stopIfTrue="1">
      <formula>AND($E27&lt;9,$C27&gt;0)</formula>
    </cfRule>
  </conditionalFormatting>
  <conditionalFormatting sqref="E27">
    <cfRule type="expression" dxfId="31" priority="2" stopIfTrue="1">
      <formula>AND($E27&lt;9,$C27&gt;0)</formula>
    </cfRule>
  </conditionalFormatting>
  <dataValidations count="1">
    <dataValidation type="list" allowBlank="1" showInputMessage="1" sqref="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90 JK65590 TG65590 ADC65590 AMY65590 AWU65590 BGQ65590 BQM65590 CAI65590 CKE65590 CUA65590 DDW65590 DNS65590 DXO65590 EHK65590 ERG65590 FBC65590 FKY65590 FUU65590 GEQ65590 GOM65590 GYI65590 HIE65590 HSA65590 IBW65590 ILS65590 IVO65590 JFK65590 JPG65590 JZC65590 KIY65590 KSU65590 LCQ65590 LMM65590 LWI65590 MGE65590 MQA65590 MZW65590 NJS65590 NTO65590 ODK65590 ONG65590 OXC65590 PGY65590 PQU65590 QAQ65590 QKM65590 QUI65590 REE65590 ROA65590 RXW65590 SHS65590 SRO65590 TBK65590 TLG65590 TVC65590 UEY65590 UOU65590 UYQ65590 VIM65590 VSI65590 WCE65590 WMA65590 WVW65590 O131126 JK131126 TG131126 ADC131126 AMY131126 AWU131126 BGQ131126 BQM131126 CAI131126 CKE131126 CUA131126 DDW131126 DNS131126 DXO131126 EHK131126 ERG131126 FBC131126 FKY131126 FUU131126 GEQ131126 GOM131126 GYI131126 HIE131126 HSA131126 IBW131126 ILS131126 IVO131126 JFK131126 JPG131126 JZC131126 KIY131126 KSU131126 LCQ131126 LMM131126 LWI131126 MGE131126 MQA131126 MZW131126 NJS131126 NTO131126 ODK131126 ONG131126 OXC131126 PGY131126 PQU131126 QAQ131126 QKM131126 QUI131126 REE131126 ROA131126 RXW131126 SHS131126 SRO131126 TBK131126 TLG131126 TVC131126 UEY131126 UOU131126 UYQ131126 VIM131126 VSI131126 WCE131126 WMA131126 WVW131126 O196662 JK196662 TG196662 ADC196662 AMY196662 AWU196662 BGQ196662 BQM196662 CAI196662 CKE196662 CUA196662 DDW196662 DNS196662 DXO196662 EHK196662 ERG196662 FBC196662 FKY196662 FUU196662 GEQ196662 GOM196662 GYI196662 HIE196662 HSA196662 IBW196662 ILS196662 IVO196662 JFK196662 JPG196662 JZC196662 KIY196662 KSU196662 LCQ196662 LMM196662 LWI196662 MGE196662 MQA196662 MZW196662 NJS196662 NTO196662 ODK196662 ONG196662 OXC196662 PGY196662 PQU196662 QAQ196662 QKM196662 QUI196662 REE196662 ROA196662 RXW196662 SHS196662 SRO196662 TBK196662 TLG196662 TVC196662 UEY196662 UOU196662 UYQ196662 VIM196662 VSI196662 WCE196662 WMA196662 WVW196662 O262198 JK262198 TG262198 ADC262198 AMY262198 AWU262198 BGQ262198 BQM262198 CAI262198 CKE262198 CUA262198 DDW262198 DNS262198 DXO262198 EHK262198 ERG262198 FBC262198 FKY262198 FUU262198 GEQ262198 GOM262198 GYI262198 HIE262198 HSA262198 IBW262198 ILS262198 IVO262198 JFK262198 JPG262198 JZC262198 KIY262198 KSU262198 LCQ262198 LMM262198 LWI262198 MGE262198 MQA262198 MZW262198 NJS262198 NTO262198 ODK262198 ONG262198 OXC262198 PGY262198 PQU262198 QAQ262198 QKM262198 QUI262198 REE262198 ROA262198 RXW262198 SHS262198 SRO262198 TBK262198 TLG262198 TVC262198 UEY262198 UOU262198 UYQ262198 VIM262198 VSI262198 WCE262198 WMA262198 WVW262198 O327734 JK327734 TG327734 ADC327734 AMY327734 AWU327734 BGQ327734 BQM327734 CAI327734 CKE327734 CUA327734 DDW327734 DNS327734 DXO327734 EHK327734 ERG327734 FBC327734 FKY327734 FUU327734 GEQ327734 GOM327734 GYI327734 HIE327734 HSA327734 IBW327734 ILS327734 IVO327734 JFK327734 JPG327734 JZC327734 KIY327734 KSU327734 LCQ327734 LMM327734 LWI327734 MGE327734 MQA327734 MZW327734 NJS327734 NTO327734 ODK327734 ONG327734 OXC327734 PGY327734 PQU327734 QAQ327734 QKM327734 QUI327734 REE327734 ROA327734 RXW327734 SHS327734 SRO327734 TBK327734 TLG327734 TVC327734 UEY327734 UOU327734 UYQ327734 VIM327734 VSI327734 WCE327734 WMA327734 WVW327734 O393270 JK393270 TG393270 ADC393270 AMY393270 AWU393270 BGQ393270 BQM393270 CAI393270 CKE393270 CUA393270 DDW393270 DNS393270 DXO393270 EHK393270 ERG393270 FBC393270 FKY393270 FUU393270 GEQ393270 GOM393270 GYI393270 HIE393270 HSA393270 IBW393270 ILS393270 IVO393270 JFK393270 JPG393270 JZC393270 KIY393270 KSU393270 LCQ393270 LMM393270 LWI393270 MGE393270 MQA393270 MZW393270 NJS393270 NTO393270 ODK393270 ONG393270 OXC393270 PGY393270 PQU393270 QAQ393270 QKM393270 QUI393270 REE393270 ROA393270 RXW393270 SHS393270 SRO393270 TBK393270 TLG393270 TVC393270 UEY393270 UOU393270 UYQ393270 VIM393270 VSI393270 WCE393270 WMA393270 WVW393270 O458806 JK458806 TG458806 ADC458806 AMY458806 AWU458806 BGQ458806 BQM458806 CAI458806 CKE458806 CUA458806 DDW458806 DNS458806 DXO458806 EHK458806 ERG458806 FBC458806 FKY458806 FUU458806 GEQ458806 GOM458806 GYI458806 HIE458806 HSA458806 IBW458806 ILS458806 IVO458806 JFK458806 JPG458806 JZC458806 KIY458806 KSU458806 LCQ458806 LMM458806 LWI458806 MGE458806 MQA458806 MZW458806 NJS458806 NTO458806 ODK458806 ONG458806 OXC458806 PGY458806 PQU458806 QAQ458806 QKM458806 QUI458806 REE458806 ROA458806 RXW458806 SHS458806 SRO458806 TBK458806 TLG458806 TVC458806 UEY458806 UOU458806 UYQ458806 VIM458806 VSI458806 WCE458806 WMA458806 WVW458806 O524342 JK524342 TG524342 ADC524342 AMY524342 AWU524342 BGQ524342 BQM524342 CAI524342 CKE524342 CUA524342 DDW524342 DNS524342 DXO524342 EHK524342 ERG524342 FBC524342 FKY524342 FUU524342 GEQ524342 GOM524342 GYI524342 HIE524342 HSA524342 IBW524342 ILS524342 IVO524342 JFK524342 JPG524342 JZC524342 KIY524342 KSU524342 LCQ524342 LMM524342 LWI524342 MGE524342 MQA524342 MZW524342 NJS524342 NTO524342 ODK524342 ONG524342 OXC524342 PGY524342 PQU524342 QAQ524342 QKM524342 QUI524342 REE524342 ROA524342 RXW524342 SHS524342 SRO524342 TBK524342 TLG524342 TVC524342 UEY524342 UOU524342 UYQ524342 VIM524342 VSI524342 WCE524342 WMA524342 WVW524342 O589878 JK589878 TG589878 ADC589878 AMY589878 AWU589878 BGQ589878 BQM589878 CAI589878 CKE589878 CUA589878 DDW589878 DNS589878 DXO589878 EHK589878 ERG589878 FBC589878 FKY589878 FUU589878 GEQ589878 GOM589878 GYI589878 HIE589878 HSA589878 IBW589878 ILS589878 IVO589878 JFK589878 JPG589878 JZC589878 KIY589878 KSU589878 LCQ589878 LMM589878 LWI589878 MGE589878 MQA589878 MZW589878 NJS589878 NTO589878 ODK589878 ONG589878 OXC589878 PGY589878 PQU589878 QAQ589878 QKM589878 QUI589878 REE589878 ROA589878 RXW589878 SHS589878 SRO589878 TBK589878 TLG589878 TVC589878 UEY589878 UOU589878 UYQ589878 VIM589878 VSI589878 WCE589878 WMA589878 WVW589878 O655414 JK655414 TG655414 ADC655414 AMY655414 AWU655414 BGQ655414 BQM655414 CAI655414 CKE655414 CUA655414 DDW655414 DNS655414 DXO655414 EHK655414 ERG655414 FBC655414 FKY655414 FUU655414 GEQ655414 GOM655414 GYI655414 HIE655414 HSA655414 IBW655414 ILS655414 IVO655414 JFK655414 JPG655414 JZC655414 KIY655414 KSU655414 LCQ655414 LMM655414 LWI655414 MGE655414 MQA655414 MZW655414 NJS655414 NTO655414 ODK655414 ONG655414 OXC655414 PGY655414 PQU655414 QAQ655414 QKM655414 QUI655414 REE655414 ROA655414 RXW655414 SHS655414 SRO655414 TBK655414 TLG655414 TVC655414 UEY655414 UOU655414 UYQ655414 VIM655414 VSI655414 WCE655414 WMA655414 WVW655414 O720950 JK720950 TG720950 ADC720950 AMY720950 AWU720950 BGQ720950 BQM720950 CAI720950 CKE720950 CUA720950 DDW720950 DNS720950 DXO720950 EHK720950 ERG720950 FBC720950 FKY720950 FUU720950 GEQ720950 GOM720950 GYI720950 HIE720950 HSA720950 IBW720950 ILS720950 IVO720950 JFK720950 JPG720950 JZC720950 KIY720950 KSU720950 LCQ720950 LMM720950 LWI720950 MGE720950 MQA720950 MZW720950 NJS720950 NTO720950 ODK720950 ONG720950 OXC720950 PGY720950 PQU720950 QAQ720950 QKM720950 QUI720950 REE720950 ROA720950 RXW720950 SHS720950 SRO720950 TBK720950 TLG720950 TVC720950 UEY720950 UOU720950 UYQ720950 VIM720950 VSI720950 WCE720950 WMA720950 WVW720950 O786486 JK786486 TG786486 ADC786486 AMY786486 AWU786486 BGQ786486 BQM786486 CAI786486 CKE786486 CUA786486 DDW786486 DNS786486 DXO786486 EHK786486 ERG786486 FBC786486 FKY786486 FUU786486 GEQ786486 GOM786486 GYI786486 HIE786486 HSA786486 IBW786486 ILS786486 IVO786486 JFK786486 JPG786486 JZC786486 KIY786486 KSU786486 LCQ786486 LMM786486 LWI786486 MGE786486 MQA786486 MZW786486 NJS786486 NTO786486 ODK786486 ONG786486 OXC786486 PGY786486 PQU786486 QAQ786486 QKM786486 QUI786486 REE786486 ROA786486 RXW786486 SHS786486 SRO786486 TBK786486 TLG786486 TVC786486 UEY786486 UOU786486 UYQ786486 VIM786486 VSI786486 WCE786486 WMA786486 WVW786486 O852022 JK852022 TG852022 ADC852022 AMY852022 AWU852022 BGQ852022 BQM852022 CAI852022 CKE852022 CUA852022 DDW852022 DNS852022 DXO852022 EHK852022 ERG852022 FBC852022 FKY852022 FUU852022 GEQ852022 GOM852022 GYI852022 HIE852022 HSA852022 IBW852022 ILS852022 IVO852022 JFK852022 JPG852022 JZC852022 KIY852022 KSU852022 LCQ852022 LMM852022 LWI852022 MGE852022 MQA852022 MZW852022 NJS852022 NTO852022 ODK852022 ONG852022 OXC852022 PGY852022 PQU852022 QAQ852022 QKM852022 QUI852022 REE852022 ROA852022 RXW852022 SHS852022 SRO852022 TBK852022 TLG852022 TVC852022 UEY852022 UOU852022 UYQ852022 VIM852022 VSI852022 WCE852022 WMA852022 WVW852022 O917558 JK917558 TG917558 ADC917558 AMY917558 AWU917558 BGQ917558 BQM917558 CAI917558 CKE917558 CUA917558 DDW917558 DNS917558 DXO917558 EHK917558 ERG917558 FBC917558 FKY917558 FUU917558 GEQ917558 GOM917558 GYI917558 HIE917558 HSA917558 IBW917558 ILS917558 IVO917558 JFK917558 JPG917558 JZC917558 KIY917558 KSU917558 LCQ917558 LMM917558 LWI917558 MGE917558 MQA917558 MZW917558 NJS917558 NTO917558 ODK917558 ONG917558 OXC917558 PGY917558 PQU917558 QAQ917558 QKM917558 QUI917558 REE917558 ROA917558 RXW917558 SHS917558 SRO917558 TBK917558 TLG917558 TVC917558 UEY917558 UOU917558 UYQ917558 VIM917558 VSI917558 WCE917558 WMA917558 WVW917558 O983094 JK983094 TG983094 ADC983094 AMY983094 AWU983094 BGQ983094 BQM983094 CAI983094 CKE983094 CUA983094 DDW983094 DNS983094 DXO983094 EHK983094 ERG983094 FBC983094 FKY983094 FUU983094 GEQ983094 GOM983094 GYI983094 HIE983094 HSA983094 IBW983094 ILS983094 IVO983094 JFK983094 JPG983094 JZC983094 KIY983094 KSU983094 LCQ983094 LMM983094 LWI983094 MGE983094 MQA983094 MZW983094 NJS983094 NTO983094 ODK983094 ONG983094 OXC983094 PGY983094 PQU983094 QAQ983094 QKM983094 QUI983094 REE983094 ROA983094 RXW983094 SHS983094 SRO983094 TBK983094 TLG983094 TVC983094 UEY983094 UOU983094 UYQ983094 VIM983094 VSI983094 WCE983094 WMA983094 WVW983094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xr:uid="{84EBD8A1-CD09-4EB2-89BE-B689CC148C2D}">
      <formula1>$V$8:$V$17</formula1>
    </dataValidation>
  </dataValidations>
  <printOptions horizontalCentered="1"/>
  <pageMargins left="0.35" right="0.35" top="0.39" bottom="0.39" header="0" footer="0"/>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26" r:id="rId5" name="Button 2">
              <controlPr defaultSize="0" print="0" autoFill="0" autoPict="0" macro="[1]!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CC246760-D5AA-4D4B-94F6-E7277019B1D9}">
          <x14:formula1>
            <xm:f>$U$7:$U$16</xm:f>
          </x14:formula1>
          <xm: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I56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I65592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I131128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I196664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I262200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I327736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I393272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I458808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I524344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I589880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I655416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I720952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I786488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I852024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I917560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I983096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WVQ983096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I64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I65600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I131136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I196672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I262208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I327744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I393280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I458816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I524352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I589888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I655424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I720960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I786496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I852032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I917568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I983104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I68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I65604 JE65604 TA65604 ACW65604 AMS65604 AWO65604 BGK65604 BQG65604 CAC65604 CJY65604 CTU65604 DDQ65604 DNM65604 DXI65604 EHE65604 ERA65604 FAW65604 FKS65604 FUO65604 GEK65604 GOG65604 GYC65604 HHY65604 HRU65604 IBQ65604 ILM65604 IVI65604 JFE65604 JPA65604 JYW65604 KIS65604 KSO65604 LCK65604 LMG65604 LWC65604 MFY65604 MPU65604 MZQ65604 NJM65604 NTI65604 ODE65604 ONA65604 OWW65604 PGS65604 PQO65604 QAK65604 QKG65604 QUC65604 RDY65604 RNU65604 RXQ65604 SHM65604 SRI65604 TBE65604 TLA65604 TUW65604 UES65604 UOO65604 UYK65604 VIG65604 VSC65604 WBY65604 WLU65604 WVQ65604 I131140 JE131140 TA131140 ACW131140 AMS131140 AWO131140 BGK131140 BQG131140 CAC131140 CJY131140 CTU131140 DDQ131140 DNM131140 DXI131140 EHE131140 ERA131140 FAW131140 FKS131140 FUO131140 GEK131140 GOG131140 GYC131140 HHY131140 HRU131140 IBQ131140 ILM131140 IVI131140 JFE131140 JPA131140 JYW131140 KIS131140 KSO131140 LCK131140 LMG131140 LWC131140 MFY131140 MPU131140 MZQ131140 NJM131140 NTI131140 ODE131140 ONA131140 OWW131140 PGS131140 PQO131140 QAK131140 QKG131140 QUC131140 RDY131140 RNU131140 RXQ131140 SHM131140 SRI131140 TBE131140 TLA131140 TUW131140 UES131140 UOO131140 UYK131140 VIG131140 VSC131140 WBY131140 WLU131140 WVQ131140 I196676 JE196676 TA196676 ACW196676 AMS196676 AWO196676 BGK196676 BQG196676 CAC196676 CJY196676 CTU196676 DDQ196676 DNM196676 DXI196676 EHE196676 ERA196676 FAW196676 FKS196676 FUO196676 GEK196676 GOG196676 GYC196676 HHY196676 HRU196676 IBQ196676 ILM196676 IVI196676 JFE196676 JPA196676 JYW196676 KIS196676 KSO196676 LCK196676 LMG196676 LWC196676 MFY196676 MPU196676 MZQ196676 NJM196676 NTI196676 ODE196676 ONA196676 OWW196676 PGS196676 PQO196676 QAK196676 QKG196676 QUC196676 RDY196676 RNU196676 RXQ196676 SHM196676 SRI196676 TBE196676 TLA196676 TUW196676 UES196676 UOO196676 UYK196676 VIG196676 VSC196676 WBY196676 WLU196676 WVQ196676 I262212 JE262212 TA262212 ACW262212 AMS262212 AWO262212 BGK262212 BQG262212 CAC262212 CJY262212 CTU262212 DDQ262212 DNM262212 DXI262212 EHE262212 ERA262212 FAW262212 FKS262212 FUO262212 GEK262212 GOG262212 GYC262212 HHY262212 HRU262212 IBQ262212 ILM262212 IVI262212 JFE262212 JPA262212 JYW262212 KIS262212 KSO262212 LCK262212 LMG262212 LWC262212 MFY262212 MPU262212 MZQ262212 NJM262212 NTI262212 ODE262212 ONA262212 OWW262212 PGS262212 PQO262212 QAK262212 QKG262212 QUC262212 RDY262212 RNU262212 RXQ262212 SHM262212 SRI262212 TBE262212 TLA262212 TUW262212 UES262212 UOO262212 UYK262212 VIG262212 VSC262212 WBY262212 WLU262212 WVQ262212 I327748 JE327748 TA327748 ACW327748 AMS327748 AWO327748 BGK327748 BQG327748 CAC327748 CJY327748 CTU327748 DDQ327748 DNM327748 DXI327748 EHE327748 ERA327748 FAW327748 FKS327748 FUO327748 GEK327748 GOG327748 GYC327748 HHY327748 HRU327748 IBQ327748 ILM327748 IVI327748 JFE327748 JPA327748 JYW327748 KIS327748 KSO327748 LCK327748 LMG327748 LWC327748 MFY327748 MPU327748 MZQ327748 NJM327748 NTI327748 ODE327748 ONA327748 OWW327748 PGS327748 PQO327748 QAK327748 QKG327748 QUC327748 RDY327748 RNU327748 RXQ327748 SHM327748 SRI327748 TBE327748 TLA327748 TUW327748 UES327748 UOO327748 UYK327748 VIG327748 VSC327748 WBY327748 WLU327748 WVQ327748 I393284 JE393284 TA393284 ACW393284 AMS393284 AWO393284 BGK393284 BQG393284 CAC393284 CJY393284 CTU393284 DDQ393284 DNM393284 DXI393284 EHE393284 ERA393284 FAW393284 FKS393284 FUO393284 GEK393284 GOG393284 GYC393284 HHY393284 HRU393284 IBQ393284 ILM393284 IVI393284 JFE393284 JPA393284 JYW393284 KIS393284 KSO393284 LCK393284 LMG393284 LWC393284 MFY393284 MPU393284 MZQ393284 NJM393284 NTI393284 ODE393284 ONA393284 OWW393284 PGS393284 PQO393284 QAK393284 QKG393284 QUC393284 RDY393284 RNU393284 RXQ393284 SHM393284 SRI393284 TBE393284 TLA393284 TUW393284 UES393284 UOO393284 UYK393284 VIG393284 VSC393284 WBY393284 WLU393284 WVQ393284 I458820 JE458820 TA458820 ACW458820 AMS458820 AWO458820 BGK458820 BQG458820 CAC458820 CJY458820 CTU458820 DDQ458820 DNM458820 DXI458820 EHE458820 ERA458820 FAW458820 FKS458820 FUO458820 GEK458820 GOG458820 GYC458820 HHY458820 HRU458820 IBQ458820 ILM458820 IVI458820 JFE458820 JPA458820 JYW458820 KIS458820 KSO458820 LCK458820 LMG458820 LWC458820 MFY458820 MPU458820 MZQ458820 NJM458820 NTI458820 ODE458820 ONA458820 OWW458820 PGS458820 PQO458820 QAK458820 QKG458820 QUC458820 RDY458820 RNU458820 RXQ458820 SHM458820 SRI458820 TBE458820 TLA458820 TUW458820 UES458820 UOO458820 UYK458820 VIG458820 VSC458820 WBY458820 WLU458820 WVQ458820 I524356 JE524356 TA524356 ACW524356 AMS524356 AWO524356 BGK524356 BQG524356 CAC524356 CJY524356 CTU524356 DDQ524356 DNM524356 DXI524356 EHE524356 ERA524356 FAW524356 FKS524356 FUO524356 GEK524356 GOG524356 GYC524356 HHY524356 HRU524356 IBQ524356 ILM524356 IVI524356 JFE524356 JPA524356 JYW524356 KIS524356 KSO524356 LCK524356 LMG524356 LWC524356 MFY524356 MPU524356 MZQ524356 NJM524356 NTI524356 ODE524356 ONA524356 OWW524356 PGS524356 PQO524356 QAK524356 QKG524356 QUC524356 RDY524356 RNU524356 RXQ524356 SHM524356 SRI524356 TBE524356 TLA524356 TUW524356 UES524356 UOO524356 UYK524356 VIG524356 VSC524356 WBY524356 WLU524356 WVQ524356 I589892 JE589892 TA589892 ACW589892 AMS589892 AWO589892 BGK589892 BQG589892 CAC589892 CJY589892 CTU589892 DDQ589892 DNM589892 DXI589892 EHE589892 ERA589892 FAW589892 FKS589892 FUO589892 GEK589892 GOG589892 GYC589892 HHY589892 HRU589892 IBQ589892 ILM589892 IVI589892 JFE589892 JPA589892 JYW589892 KIS589892 KSO589892 LCK589892 LMG589892 LWC589892 MFY589892 MPU589892 MZQ589892 NJM589892 NTI589892 ODE589892 ONA589892 OWW589892 PGS589892 PQO589892 QAK589892 QKG589892 QUC589892 RDY589892 RNU589892 RXQ589892 SHM589892 SRI589892 TBE589892 TLA589892 TUW589892 UES589892 UOO589892 UYK589892 VIG589892 VSC589892 WBY589892 WLU589892 WVQ589892 I655428 JE655428 TA655428 ACW655428 AMS655428 AWO655428 BGK655428 BQG655428 CAC655428 CJY655428 CTU655428 DDQ655428 DNM655428 DXI655428 EHE655428 ERA655428 FAW655428 FKS655428 FUO655428 GEK655428 GOG655428 GYC655428 HHY655428 HRU655428 IBQ655428 ILM655428 IVI655428 JFE655428 JPA655428 JYW655428 KIS655428 KSO655428 LCK655428 LMG655428 LWC655428 MFY655428 MPU655428 MZQ655428 NJM655428 NTI655428 ODE655428 ONA655428 OWW655428 PGS655428 PQO655428 QAK655428 QKG655428 QUC655428 RDY655428 RNU655428 RXQ655428 SHM655428 SRI655428 TBE655428 TLA655428 TUW655428 UES655428 UOO655428 UYK655428 VIG655428 VSC655428 WBY655428 WLU655428 WVQ655428 I720964 JE720964 TA720964 ACW720964 AMS720964 AWO720964 BGK720964 BQG720964 CAC720964 CJY720964 CTU720964 DDQ720964 DNM720964 DXI720964 EHE720964 ERA720964 FAW720964 FKS720964 FUO720964 GEK720964 GOG720964 GYC720964 HHY720964 HRU720964 IBQ720964 ILM720964 IVI720964 JFE720964 JPA720964 JYW720964 KIS720964 KSO720964 LCK720964 LMG720964 LWC720964 MFY720964 MPU720964 MZQ720964 NJM720964 NTI720964 ODE720964 ONA720964 OWW720964 PGS720964 PQO720964 QAK720964 QKG720964 QUC720964 RDY720964 RNU720964 RXQ720964 SHM720964 SRI720964 TBE720964 TLA720964 TUW720964 UES720964 UOO720964 UYK720964 VIG720964 VSC720964 WBY720964 WLU720964 WVQ720964 I786500 JE786500 TA786500 ACW786500 AMS786500 AWO786500 BGK786500 BQG786500 CAC786500 CJY786500 CTU786500 DDQ786500 DNM786500 DXI786500 EHE786500 ERA786500 FAW786500 FKS786500 FUO786500 GEK786500 GOG786500 GYC786500 HHY786500 HRU786500 IBQ786500 ILM786500 IVI786500 JFE786500 JPA786500 JYW786500 KIS786500 KSO786500 LCK786500 LMG786500 LWC786500 MFY786500 MPU786500 MZQ786500 NJM786500 NTI786500 ODE786500 ONA786500 OWW786500 PGS786500 PQO786500 QAK786500 QKG786500 QUC786500 RDY786500 RNU786500 RXQ786500 SHM786500 SRI786500 TBE786500 TLA786500 TUW786500 UES786500 UOO786500 UYK786500 VIG786500 VSC786500 WBY786500 WLU786500 WVQ786500 I852036 JE852036 TA852036 ACW852036 AMS852036 AWO852036 BGK852036 BQG852036 CAC852036 CJY852036 CTU852036 DDQ852036 DNM852036 DXI852036 EHE852036 ERA852036 FAW852036 FKS852036 FUO852036 GEK852036 GOG852036 GYC852036 HHY852036 HRU852036 IBQ852036 ILM852036 IVI852036 JFE852036 JPA852036 JYW852036 KIS852036 KSO852036 LCK852036 LMG852036 LWC852036 MFY852036 MPU852036 MZQ852036 NJM852036 NTI852036 ODE852036 ONA852036 OWW852036 PGS852036 PQO852036 QAK852036 QKG852036 QUC852036 RDY852036 RNU852036 RXQ852036 SHM852036 SRI852036 TBE852036 TLA852036 TUW852036 UES852036 UOO852036 UYK852036 VIG852036 VSC852036 WBY852036 WLU852036 WVQ852036 I917572 JE917572 TA917572 ACW917572 AMS917572 AWO917572 BGK917572 BQG917572 CAC917572 CJY917572 CTU917572 DDQ917572 DNM917572 DXI917572 EHE917572 ERA917572 FAW917572 FKS917572 FUO917572 GEK917572 GOG917572 GYC917572 HHY917572 HRU917572 IBQ917572 ILM917572 IVI917572 JFE917572 JPA917572 JYW917572 KIS917572 KSO917572 LCK917572 LMG917572 LWC917572 MFY917572 MPU917572 MZQ917572 NJM917572 NTI917572 ODE917572 ONA917572 OWW917572 PGS917572 PQO917572 QAK917572 QKG917572 QUC917572 RDY917572 RNU917572 RXQ917572 SHM917572 SRI917572 TBE917572 TLA917572 TUW917572 UES917572 UOO917572 UYK917572 VIG917572 VSC917572 WBY917572 WLU917572 WVQ917572 I983108 JE983108 TA983108 ACW983108 AMS983108 AWO983108 BGK983108 BQG983108 CAC983108 CJY983108 CTU983108 DDQ983108 DNM983108 DXI983108 EHE983108 ERA983108 FAW983108 FKS983108 FUO983108 GEK983108 GOG983108 GYC983108 HHY983108 HRU983108 IBQ983108 ILM983108 IVI983108 JFE983108 JPA983108 JYW983108 KIS983108 KSO983108 LCK983108 LMG983108 LWC983108 MFY983108 MPU983108 MZQ983108 NJM983108 NTI983108 ODE983108 ONA983108 OWW983108 PGS983108 PQO983108 QAK983108 QKG983108 QUC983108 RDY983108 RNU983108 RXQ983108 SHM983108 SRI983108 TBE983108 TLA983108 TUW983108 UES983108 UOO983108 UYK983108 VIG983108 VSC983108 WBY983108 WLU983108 WVQ983108 K66 JG66 TC66 ACY66 AMU66 AWQ66 BGM66 BQI66 CAE66 CKA66 CTW66 DDS66 DNO66 DXK66 EHG66 ERC66 FAY66 FKU66 FUQ66 GEM66 GOI66 GYE66 HIA66 HRW66 IBS66 ILO66 IVK66 JFG66 JPC66 JYY66 KIU66 KSQ66 LCM66 LMI66 LWE66 MGA66 MPW66 MZS66 NJO66 NTK66 ODG66 ONC66 OWY66 PGU66 PQQ66 QAM66 QKI66 QUE66 REA66 RNW66 RXS66 SHO66 SRK66 TBG66 TLC66 TUY66 UEU66 UOQ66 UYM66 VII66 VSE66 WCA66 WLW66 WVS66 K65602 JG65602 TC65602 ACY65602 AMU65602 AWQ65602 BGM65602 BQI65602 CAE65602 CKA65602 CTW65602 DDS65602 DNO65602 DXK65602 EHG65602 ERC65602 FAY65602 FKU65602 FUQ65602 GEM65602 GOI65602 GYE65602 HIA65602 HRW65602 IBS65602 ILO65602 IVK65602 JFG65602 JPC65602 JYY65602 KIU65602 KSQ65602 LCM65602 LMI65602 LWE65602 MGA65602 MPW65602 MZS65602 NJO65602 NTK65602 ODG65602 ONC65602 OWY65602 PGU65602 PQQ65602 QAM65602 QKI65602 QUE65602 REA65602 RNW65602 RXS65602 SHO65602 SRK65602 TBG65602 TLC65602 TUY65602 UEU65602 UOQ65602 UYM65602 VII65602 VSE65602 WCA65602 WLW65602 WVS65602 K131138 JG131138 TC131138 ACY131138 AMU131138 AWQ131138 BGM131138 BQI131138 CAE131138 CKA131138 CTW131138 DDS131138 DNO131138 DXK131138 EHG131138 ERC131138 FAY131138 FKU131138 FUQ131138 GEM131138 GOI131138 GYE131138 HIA131138 HRW131138 IBS131138 ILO131138 IVK131138 JFG131138 JPC131138 JYY131138 KIU131138 KSQ131138 LCM131138 LMI131138 LWE131138 MGA131138 MPW131138 MZS131138 NJO131138 NTK131138 ODG131138 ONC131138 OWY131138 PGU131138 PQQ131138 QAM131138 QKI131138 QUE131138 REA131138 RNW131138 RXS131138 SHO131138 SRK131138 TBG131138 TLC131138 TUY131138 UEU131138 UOQ131138 UYM131138 VII131138 VSE131138 WCA131138 WLW131138 WVS131138 K196674 JG196674 TC196674 ACY196674 AMU196674 AWQ196674 BGM196674 BQI196674 CAE196674 CKA196674 CTW196674 DDS196674 DNO196674 DXK196674 EHG196674 ERC196674 FAY196674 FKU196674 FUQ196674 GEM196674 GOI196674 GYE196674 HIA196674 HRW196674 IBS196674 ILO196674 IVK196674 JFG196674 JPC196674 JYY196674 KIU196674 KSQ196674 LCM196674 LMI196674 LWE196674 MGA196674 MPW196674 MZS196674 NJO196674 NTK196674 ODG196674 ONC196674 OWY196674 PGU196674 PQQ196674 QAM196674 QKI196674 QUE196674 REA196674 RNW196674 RXS196674 SHO196674 SRK196674 TBG196674 TLC196674 TUY196674 UEU196674 UOQ196674 UYM196674 VII196674 VSE196674 WCA196674 WLW196674 WVS196674 K262210 JG262210 TC262210 ACY262210 AMU262210 AWQ262210 BGM262210 BQI262210 CAE262210 CKA262210 CTW262210 DDS262210 DNO262210 DXK262210 EHG262210 ERC262210 FAY262210 FKU262210 FUQ262210 GEM262210 GOI262210 GYE262210 HIA262210 HRW262210 IBS262210 ILO262210 IVK262210 JFG262210 JPC262210 JYY262210 KIU262210 KSQ262210 LCM262210 LMI262210 LWE262210 MGA262210 MPW262210 MZS262210 NJO262210 NTK262210 ODG262210 ONC262210 OWY262210 PGU262210 PQQ262210 QAM262210 QKI262210 QUE262210 REA262210 RNW262210 RXS262210 SHO262210 SRK262210 TBG262210 TLC262210 TUY262210 UEU262210 UOQ262210 UYM262210 VII262210 VSE262210 WCA262210 WLW262210 WVS262210 K327746 JG327746 TC327746 ACY327746 AMU327746 AWQ327746 BGM327746 BQI327746 CAE327746 CKA327746 CTW327746 DDS327746 DNO327746 DXK327746 EHG327746 ERC327746 FAY327746 FKU327746 FUQ327746 GEM327746 GOI327746 GYE327746 HIA327746 HRW327746 IBS327746 ILO327746 IVK327746 JFG327746 JPC327746 JYY327746 KIU327746 KSQ327746 LCM327746 LMI327746 LWE327746 MGA327746 MPW327746 MZS327746 NJO327746 NTK327746 ODG327746 ONC327746 OWY327746 PGU327746 PQQ327746 QAM327746 QKI327746 QUE327746 REA327746 RNW327746 RXS327746 SHO327746 SRK327746 TBG327746 TLC327746 TUY327746 UEU327746 UOQ327746 UYM327746 VII327746 VSE327746 WCA327746 WLW327746 WVS327746 K393282 JG393282 TC393282 ACY393282 AMU393282 AWQ393282 BGM393282 BQI393282 CAE393282 CKA393282 CTW393282 DDS393282 DNO393282 DXK393282 EHG393282 ERC393282 FAY393282 FKU393282 FUQ393282 GEM393282 GOI393282 GYE393282 HIA393282 HRW393282 IBS393282 ILO393282 IVK393282 JFG393282 JPC393282 JYY393282 KIU393282 KSQ393282 LCM393282 LMI393282 LWE393282 MGA393282 MPW393282 MZS393282 NJO393282 NTK393282 ODG393282 ONC393282 OWY393282 PGU393282 PQQ393282 QAM393282 QKI393282 QUE393282 REA393282 RNW393282 RXS393282 SHO393282 SRK393282 TBG393282 TLC393282 TUY393282 UEU393282 UOQ393282 UYM393282 VII393282 VSE393282 WCA393282 WLW393282 WVS393282 K458818 JG458818 TC458818 ACY458818 AMU458818 AWQ458818 BGM458818 BQI458818 CAE458818 CKA458818 CTW458818 DDS458818 DNO458818 DXK458818 EHG458818 ERC458818 FAY458818 FKU458818 FUQ458818 GEM458818 GOI458818 GYE458818 HIA458818 HRW458818 IBS458818 ILO458818 IVK458818 JFG458818 JPC458818 JYY458818 KIU458818 KSQ458818 LCM458818 LMI458818 LWE458818 MGA458818 MPW458818 MZS458818 NJO458818 NTK458818 ODG458818 ONC458818 OWY458818 PGU458818 PQQ458818 QAM458818 QKI458818 QUE458818 REA458818 RNW458818 RXS458818 SHO458818 SRK458818 TBG458818 TLC458818 TUY458818 UEU458818 UOQ458818 UYM458818 VII458818 VSE458818 WCA458818 WLW458818 WVS458818 K524354 JG524354 TC524354 ACY524354 AMU524354 AWQ524354 BGM524354 BQI524354 CAE524354 CKA524354 CTW524354 DDS524354 DNO524354 DXK524354 EHG524354 ERC524354 FAY524354 FKU524354 FUQ524354 GEM524354 GOI524354 GYE524354 HIA524354 HRW524354 IBS524354 ILO524354 IVK524354 JFG524354 JPC524354 JYY524354 KIU524354 KSQ524354 LCM524354 LMI524354 LWE524354 MGA524354 MPW524354 MZS524354 NJO524354 NTK524354 ODG524354 ONC524354 OWY524354 PGU524354 PQQ524354 QAM524354 QKI524354 QUE524354 REA524354 RNW524354 RXS524354 SHO524354 SRK524354 TBG524354 TLC524354 TUY524354 UEU524354 UOQ524354 UYM524354 VII524354 VSE524354 WCA524354 WLW524354 WVS524354 K589890 JG589890 TC589890 ACY589890 AMU589890 AWQ589890 BGM589890 BQI589890 CAE589890 CKA589890 CTW589890 DDS589890 DNO589890 DXK589890 EHG589890 ERC589890 FAY589890 FKU589890 FUQ589890 GEM589890 GOI589890 GYE589890 HIA589890 HRW589890 IBS589890 ILO589890 IVK589890 JFG589890 JPC589890 JYY589890 KIU589890 KSQ589890 LCM589890 LMI589890 LWE589890 MGA589890 MPW589890 MZS589890 NJO589890 NTK589890 ODG589890 ONC589890 OWY589890 PGU589890 PQQ589890 QAM589890 QKI589890 QUE589890 REA589890 RNW589890 RXS589890 SHO589890 SRK589890 TBG589890 TLC589890 TUY589890 UEU589890 UOQ589890 UYM589890 VII589890 VSE589890 WCA589890 WLW589890 WVS589890 K655426 JG655426 TC655426 ACY655426 AMU655426 AWQ655426 BGM655426 BQI655426 CAE655426 CKA655426 CTW655426 DDS655426 DNO655426 DXK655426 EHG655426 ERC655426 FAY655426 FKU655426 FUQ655426 GEM655426 GOI655426 GYE655426 HIA655426 HRW655426 IBS655426 ILO655426 IVK655426 JFG655426 JPC655426 JYY655426 KIU655426 KSQ655426 LCM655426 LMI655426 LWE655426 MGA655426 MPW655426 MZS655426 NJO655426 NTK655426 ODG655426 ONC655426 OWY655426 PGU655426 PQQ655426 QAM655426 QKI655426 QUE655426 REA655426 RNW655426 RXS655426 SHO655426 SRK655426 TBG655426 TLC655426 TUY655426 UEU655426 UOQ655426 UYM655426 VII655426 VSE655426 WCA655426 WLW655426 WVS655426 K720962 JG720962 TC720962 ACY720962 AMU720962 AWQ720962 BGM720962 BQI720962 CAE720962 CKA720962 CTW720962 DDS720962 DNO720962 DXK720962 EHG720962 ERC720962 FAY720962 FKU720962 FUQ720962 GEM720962 GOI720962 GYE720962 HIA720962 HRW720962 IBS720962 ILO720962 IVK720962 JFG720962 JPC720962 JYY720962 KIU720962 KSQ720962 LCM720962 LMI720962 LWE720962 MGA720962 MPW720962 MZS720962 NJO720962 NTK720962 ODG720962 ONC720962 OWY720962 PGU720962 PQQ720962 QAM720962 QKI720962 QUE720962 REA720962 RNW720962 RXS720962 SHO720962 SRK720962 TBG720962 TLC720962 TUY720962 UEU720962 UOQ720962 UYM720962 VII720962 VSE720962 WCA720962 WLW720962 WVS720962 K786498 JG786498 TC786498 ACY786498 AMU786498 AWQ786498 BGM786498 BQI786498 CAE786498 CKA786498 CTW786498 DDS786498 DNO786498 DXK786498 EHG786498 ERC786498 FAY786498 FKU786498 FUQ786498 GEM786498 GOI786498 GYE786498 HIA786498 HRW786498 IBS786498 ILO786498 IVK786498 JFG786498 JPC786498 JYY786498 KIU786498 KSQ786498 LCM786498 LMI786498 LWE786498 MGA786498 MPW786498 MZS786498 NJO786498 NTK786498 ODG786498 ONC786498 OWY786498 PGU786498 PQQ786498 QAM786498 QKI786498 QUE786498 REA786498 RNW786498 RXS786498 SHO786498 SRK786498 TBG786498 TLC786498 TUY786498 UEU786498 UOQ786498 UYM786498 VII786498 VSE786498 WCA786498 WLW786498 WVS786498 K852034 JG852034 TC852034 ACY852034 AMU852034 AWQ852034 BGM852034 BQI852034 CAE852034 CKA852034 CTW852034 DDS852034 DNO852034 DXK852034 EHG852034 ERC852034 FAY852034 FKU852034 FUQ852034 GEM852034 GOI852034 GYE852034 HIA852034 HRW852034 IBS852034 ILO852034 IVK852034 JFG852034 JPC852034 JYY852034 KIU852034 KSQ852034 LCM852034 LMI852034 LWE852034 MGA852034 MPW852034 MZS852034 NJO852034 NTK852034 ODG852034 ONC852034 OWY852034 PGU852034 PQQ852034 QAM852034 QKI852034 QUE852034 REA852034 RNW852034 RXS852034 SHO852034 SRK852034 TBG852034 TLC852034 TUY852034 UEU852034 UOQ852034 UYM852034 VII852034 VSE852034 WCA852034 WLW852034 WVS852034 K917570 JG917570 TC917570 ACY917570 AMU917570 AWQ917570 BGM917570 BQI917570 CAE917570 CKA917570 CTW917570 DDS917570 DNO917570 DXK917570 EHG917570 ERC917570 FAY917570 FKU917570 FUQ917570 GEM917570 GOI917570 GYE917570 HIA917570 HRW917570 IBS917570 ILO917570 IVK917570 JFG917570 JPC917570 JYY917570 KIU917570 KSQ917570 LCM917570 LMI917570 LWE917570 MGA917570 MPW917570 MZS917570 NJO917570 NTK917570 ODG917570 ONC917570 OWY917570 PGU917570 PQQ917570 QAM917570 QKI917570 QUE917570 REA917570 RNW917570 RXS917570 SHO917570 SRK917570 TBG917570 TLC917570 TUY917570 UEU917570 UOQ917570 UYM917570 VII917570 VSE917570 WCA917570 WLW917570 WVS917570 K983106 JG983106 TC983106 ACY983106 AMU983106 AWQ983106 BGM983106 BQI983106 CAE983106 CKA983106 CTW983106 DDS983106 DNO983106 DXK983106 EHG983106 ERC983106 FAY983106 FKU983106 FUQ983106 GEM983106 GOI983106 GYE983106 HIA983106 HRW983106 IBS983106 ILO983106 IVK983106 JFG983106 JPC983106 JYY983106 KIU983106 KSQ983106 LCM983106 LMI983106 LWE983106 MGA983106 MPW983106 MZS983106 NJO983106 NTK983106 ODG983106 ONC983106 OWY983106 PGU983106 PQQ983106 QAM983106 QKI983106 QUE983106 REA983106 RNW983106 RXS983106 SHO983106 SRK983106 TBG983106 TLC983106 TUY983106 UEU983106 UOQ983106 UYM983106 VII983106 VSE983106 WCA983106 WLW983106 WVS983106 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K50 JG50 TC50 ACY50 AMU50 AWQ50 BGM50 BQI50 CAE50 CKA50 CTW50 DDS50 DNO50 DXK50 EHG50 ERC50 FAY50 FKU50 FUQ50 GEM50 GOI50 GYE50 HIA50 HRW50 IBS50 ILO50 IVK50 JFG50 JPC50 JYY50 KIU50 KSQ50 LCM50 LMI50 LWE50 MGA50 MPW50 MZS50 NJO50 NTK50 ODG50 ONC50 OWY50 PGU50 PQQ50 QAM50 QKI50 QUE50 REA50 RNW50 RXS50 SHO50 SRK50 TBG50 TLC50 TUY50 UEU50 UOQ50 UYM50 VII50 VSE50 WCA50 WLW50 WVS50 K65586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K131122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K196658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K262194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K327730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K393266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K458802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K524338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K589874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K655410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K720946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K786482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K852018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K917554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K983090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K42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K65578 JG65578 TC65578 ACY65578 AMU65578 AWQ65578 BGM65578 BQI65578 CAE65578 CKA65578 CTW65578 DDS65578 DNO65578 DXK65578 EHG65578 ERC65578 FAY65578 FKU65578 FUQ65578 GEM65578 GOI65578 GYE65578 HIA65578 HRW65578 IBS65578 ILO65578 IVK65578 JFG65578 JPC65578 JYY65578 KIU65578 KSQ65578 LCM65578 LMI65578 LWE65578 MGA65578 MPW65578 MZS65578 NJO65578 NTK65578 ODG65578 ONC65578 OWY65578 PGU65578 PQQ65578 QAM65578 QKI65578 QUE65578 REA65578 RNW65578 RXS65578 SHO65578 SRK65578 TBG65578 TLC65578 TUY65578 UEU65578 UOQ65578 UYM65578 VII65578 VSE65578 WCA65578 WLW65578 WVS65578 K131114 JG131114 TC131114 ACY131114 AMU131114 AWQ131114 BGM131114 BQI131114 CAE131114 CKA131114 CTW131114 DDS131114 DNO131114 DXK131114 EHG131114 ERC131114 FAY131114 FKU131114 FUQ131114 GEM131114 GOI131114 GYE131114 HIA131114 HRW131114 IBS131114 ILO131114 IVK131114 JFG131114 JPC131114 JYY131114 KIU131114 KSQ131114 LCM131114 LMI131114 LWE131114 MGA131114 MPW131114 MZS131114 NJO131114 NTK131114 ODG131114 ONC131114 OWY131114 PGU131114 PQQ131114 QAM131114 QKI131114 QUE131114 REA131114 RNW131114 RXS131114 SHO131114 SRK131114 TBG131114 TLC131114 TUY131114 UEU131114 UOQ131114 UYM131114 VII131114 VSE131114 WCA131114 WLW131114 WVS131114 K196650 JG196650 TC196650 ACY196650 AMU196650 AWQ196650 BGM196650 BQI196650 CAE196650 CKA196650 CTW196650 DDS196650 DNO196650 DXK196650 EHG196650 ERC196650 FAY196650 FKU196650 FUQ196650 GEM196650 GOI196650 GYE196650 HIA196650 HRW196650 IBS196650 ILO196650 IVK196650 JFG196650 JPC196650 JYY196650 KIU196650 KSQ196650 LCM196650 LMI196650 LWE196650 MGA196650 MPW196650 MZS196650 NJO196650 NTK196650 ODG196650 ONC196650 OWY196650 PGU196650 PQQ196650 QAM196650 QKI196650 QUE196650 REA196650 RNW196650 RXS196650 SHO196650 SRK196650 TBG196650 TLC196650 TUY196650 UEU196650 UOQ196650 UYM196650 VII196650 VSE196650 WCA196650 WLW196650 WVS196650 K262186 JG262186 TC262186 ACY262186 AMU262186 AWQ262186 BGM262186 BQI262186 CAE262186 CKA262186 CTW262186 DDS262186 DNO262186 DXK262186 EHG262186 ERC262186 FAY262186 FKU262186 FUQ262186 GEM262186 GOI262186 GYE262186 HIA262186 HRW262186 IBS262186 ILO262186 IVK262186 JFG262186 JPC262186 JYY262186 KIU262186 KSQ262186 LCM262186 LMI262186 LWE262186 MGA262186 MPW262186 MZS262186 NJO262186 NTK262186 ODG262186 ONC262186 OWY262186 PGU262186 PQQ262186 QAM262186 QKI262186 QUE262186 REA262186 RNW262186 RXS262186 SHO262186 SRK262186 TBG262186 TLC262186 TUY262186 UEU262186 UOQ262186 UYM262186 VII262186 VSE262186 WCA262186 WLW262186 WVS262186 K327722 JG327722 TC327722 ACY327722 AMU327722 AWQ327722 BGM327722 BQI327722 CAE327722 CKA327722 CTW327722 DDS327722 DNO327722 DXK327722 EHG327722 ERC327722 FAY327722 FKU327722 FUQ327722 GEM327722 GOI327722 GYE327722 HIA327722 HRW327722 IBS327722 ILO327722 IVK327722 JFG327722 JPC327722 JYY327722 KIU327722 KSQ327722 LCM327722 LMI327722 LWE327722 MGA327722 MPW327722 MZS327722 NJO327722 NTK327722 ODG327722 ONC327722 OWY327722 PGU327722 PQQ327722 QAM327722 QKI327722 QUE327722 REA327722 RNW327722 RXS327722 SHO327722 SRK327722 TBG327722 TLC327722 TUY327722 UEU327722 UOQ327722 UYM327722 VII327722 VSE327722 WCA327722 WLW327722 WVS327722 K393258 JG393258 TC393258 ACY393258 AMU393258 AWQ393258 BGM393258 BQI393258 CAE393258 CKA393258 CTW393258 DDS393258 DNO393258 DXK393258 EHG393258 ERC393258 FAY393258 FKU393258 FUQ393258 GEM393258 GOI393258 GYE393258 HIA393258 HRW393258 IBS393258 ILO393258 IVK393258 JFG393258 JPC393258 JYY393258 KIU393258 KSQ393258 LCM393258 LMI393258 LWE393258 MGA393258 MPW393258 MZS393258 NJO393258 NTK393258 ODG393258 ONC393258 OWY393258 PGU393258 PQQ393258 QAM393258 QKI393258 QUE393258 REA393258 RNW393258 RXS393258 SHO393258 SRK393258 TBG393258 TLC393258 TUY393258 UEU393258 UOQ393258 UYM393258 VII393258 VSE393258 WCA393258 WLW393258 WVS393258 K458794 JG458794 TC458794 ACY458794 AMU458794 AWQ458794 BGM458794 BQI458794 CAE458794 CKA458794 CTW458794 DDS458794 DNO458794 DXK458794 EHG458794 ERC458794 FAY458794 FKU458794 FUQ458794 GEM458794 GOI458794 GYE458794 HIA458794 HRW458794 IBS458794 ILO458794 IVK458794 JFG458794 JPC458794 JYY458794 KIU458794 KSQ458794 LCM458794 LMI458794 LWE458794 MGA458794 MPW458794 MZS458794 NJO458794 NTK458794 ODG458794 ONC458794 OWY458794 PGU458794 PQQ458794 QAM458794 QKI458794 QUE458794 REA458794 RNW458794 RXS458794 SHO458794 SRK458794 TBG458794 TLC458794 TUY458794 UEU458794 UOQ458794 UYM458794 VII458794 VSE458794 WCA458794 WLW458794 WVS458794 K524330 JG524330 TC524330 ACY524330 AMU524330 AWQ524330 BGM524330 BQI524330 CAE524330 CKA524330 CTW524330 DDS524330 DNO524330 DXK524330 EHG524330 ERC524330 FAY524330 FKU524330 FUQ524330 GEM524330 GOI524330 GYE524330 HIA524330 HRW524330 IBS524330 ILO524330 IVK524330 JFG524330 JPC524330 JYY524330 KIU524330 KSQ524330 LCM524330 LMI524330 LWE524330 MGA524330 MPW524330 MZS524330 NJO524330 NTK524330 ODG524330 ONC524330 OWY524330 PGU524330 PQQ524330 QAM524330 QKI524330 QUE524330 REA524330 RNW524330 RXS524330 SHO524330 SRK524330 TBG524330 TLC524330 TUY524330 UEU524330 UOQ524330 UYM524330 VII524330 VSE524330 WCA524330 WLW524330 WVS524330 K589866 JG589866 TC589866 ACY589866 AMU589866 AWQ589866 BGM589866 BQI589866 CAE589866 CKA589866 CTW589866 DDS589866 DNO589866 DXK589866 EHG589866 ERC589866 FAY589866 FKU589866 FUQ589866 GEM589866 GOI589866 GYE589866 HIA589866 HRW589866 IBS589866 ILO589866 IVK589866 JFG589866 JPC589866 JYY589866 KIU589866 KSQ589866 LCM589866 LMI589866 LWE589866 MGA589866 MPW589866 MZS589866 NJO589866 NTK589866 ODG589866 ONC589866 OWY589866 PGU589866 PQQ589866 QAM589866 QKI589866 QUE589866 REA589866 RNW589866 RXS589866 SHO589866 SRK589866 TBG589866 TLC589866 TUY589866 UEU589866 UOQ589866 UYM589866 VII589866 VSE589866 WCA589866 WLW589866 WVS589866 K655402 JG655402 TC655402 ACY655402 AMU655402 AWQ655402 BGM655402 BQI655402 CAE655402 CKA655402 CTW655402 DDS655402 DNO655402 DXK655402 EHG655402 ERC655402 FAY655402 FKU655402 FUQ655402 GEM655402 GOI655402 GYE655402 HIA655402 HRW655402 IBS655402 ILO655402 IVK655402 JFG655402 JPC655402 JYY655402 KIU655402 KSQ655402 LCM655402 LMI655402 LWE655402 MGA655402 MPW655402 MZS655402 NJO655402 NTK655402 ODG655402 ONC655402 OWY655402 PGU655402 PQQ655402 QAM655402 QKI655402 QUE655402 REA655402 RNW655402 RXS655402 SHO655402 SRK655402 TBG655402 TLC655402 TUY655402 UEU655402 UOQ655402 UYM655402 VII655402 VSE655402 WCA655402 WLW655402 WVS655402 K720938 JG720938 TC720938 ACY720938 AMU720938 AWQ720938 BGM720938 BQI720938 CAE720938 CKA720938 CTW720938 DDS720938 DNO720938 DXK720938 EHG720938 ERC720938 FAY720938 FKU720938 FUQ720938 GEM720938 GOI720938 GYE720938 HIA720938 HRW720938 IBS720938 ILO720938 IVK720938 JFG720938 JPC720938 JYY720938 KIU720938 KSQ720938 LCM720938 LMI720938 LWE720938 MGA720938 MPW720938 MZS720938 NJO720938 NTK720938 ODG720938 ONC720938 OWY720938 PGU720938 PQQ720938 QAM720938 QKI720938 QUE720938 REA720938 RNW720938 RXS720938 SHO720938 SRK720938 TBG720938 TLC720938 TUY720938 UEU720938 UOQ720938 UYM720938 VII720938 VSE720938 WCA720938 WLW720938 WVS720938 K786474 JG786474 TC786474 ACY786474 AMU786474 AWQ786474 BGM786474 BQI786474 CAE786474 CKA786474 CTW786474 DDS786474 DNO786474 DXK786474 EHG786474 ERC786474 FAY786474 FKU786474 FUQ786474 GEM786474 GOI786474 GYE786474 HIA786474 HRW786474 IBS786474 ILO786474 IVK786474 JFG786474 JPC786474 JYY786474 KIU786474 KSQ786474 LCM786474 LMI786474 LWE786474 MGA786474 MPW786474 MZS786474 NJO786474 NTK786474 ODG786474 ONC786474 OWY786474 PGU786474 PQQ786474 QAM786474 QKI786474 QUE786474 REA786474 RNW786474 RXS786474 SHO786474 SRK786474 TBG786474 TLC786474 TUY786474 UEU786474 UOQ786474 UYM786474 VII786474 VSE786474 WCA786474 WLW786474 WVS786474 K852010 JG852010 TC852010 ACY852010 AMU852010 AWQ852010 BGM852010 BQI852010 CAE852010 CKA852010 CTW852010 DDS852010 DNO852010 DXK852010 EHG852010 ERC852010 FAY852010 FKU852010 FUQ852010 GEM852010 GOI852010 GYE852010 HIA852010 HRW852010 IBS852010 ILO852010 IVK852010 JFG852010 JPC852010 JYY852010 KIU852010 KSQ852010 LCM852010 LMI852010 LWE852010 MGA852010 MPW852010 MZS852010 NJO852010 NTK852010 ODG852010 ONC852010 OWY852010 PGU852010 PQQ852010 QAM852010 QKI852010 QUE852010 REA852010 RNW852010 RXS852010 SHO852010 SRK852010 TBG852010 TLC852010 TUY852010 UEU852010 UOQ852010 UYM852010 VII852010 VSE852010 WCA852010 WLW852010 WVS852010 K917546 JG917546 TC917546 ACY917546 AMU917546 AWQ917546 BGM917546 BQI917546 CAE917546 CKA917546 CTW917546 DDS917546 DNO917546 DXK917546 EHG917546 ERC917546 FAY917546 FKU917546 FUQ917546 GEM917546 GOI917546 GYE917546 HIA917546 HRW917546 IBS917546 ILO917546 IVK917546 JFG917546 JPC917546 JYY917546 KIU917546 KSQ917546 LCM917546 LMI917546 LWE917546 MGA917546 MPW917546 MZS917546 NJO917546 NTK917546 ODG917546 ONC917546 OWY917546 PGU917546 PQQ917546 QAM917546 QKI917546 QUE917546 REA917546 RNW917546 RXS917546 SHO917546 SRK917546 TBG917546 TLC917546 TUY917546 UEU917546 UOQ917546 UYM917546 VII917546 VSE917546 WCA917546 WLW917546 WVS917546 K983082 JG983082 TC983082 ACY983082 AMU983082 AWQ983082 BGM983082 BQI983082 CAE983082 CKA983082 CTW983082 DDS983082 DNO983082 DXK983082 EHG983082 ERC983082 FAY983082 FKU983082 FUQ983082 GEM983082 GOI983082 GYE983082 HIA983082 HRW983082 IBS983082 ILO983082 IVK983082 JFG983082 JPC983082 JYY983082 KIU983082 KSQ983082 LCM983082 LMI983082 LWE983082 MGA983082 MPW983082 MZS983082 NJO983082 NTK983082 ODG983082 ONC983082 OWY983082 PGU983082 PQQ983082 QAM983082 QKI983082 QUE983082 REA983082 RNW983082 RXS983082 SHO983082 SRK983082 TBG983082 TLC983082 TUY983082 UEU983082 UOQ983082 UYM983082 VII983082 VSE983082 WCA983082 WLW983082 WVS983082 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K26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M65598 JI65598 TE65598 ADA65598 AMW65598 AWS65598 BGO65598 BQK65598 CAG65598 CKC65598 CTY65598 DDU65598 DNQ65598 DXM65598 EHI65598 ERE65598 FBA65598 FKW65598 FUS65598 GEO65598 GOK65598 GYG65598 HIC65598 HRY65598 IBU65598 ILQ65598 IVM65598 JFI65598 JPE65598 JZA65598 KIW65598 KSS65598 LCO65598 LMK65598 LWG65598 MGC65598 MPY65598 MZU65598 NJQ65598 NTM65598 ODI65598 ONE65598 OXA65598 PGW65598 PQS65598 QAO65598 QKK65598 QUG65598 REC65598 RNY65598 RXU65598 SHQ65598 SRM65598 TBI65598 TLE65598 TVA65598 UEW65598 UOS65598 UYO65598 VIK65598 VSG65598 WCC65598 WLY65598 WVU65598 M131134 JI131134 TE131134 ADA131134 AMW131134 AWS131134 BGO131134 BQK131134 CAG131134 CKC131134 CTY131134 DDU131134 DNQ131134 DXM131134 EHI131134 ERE131134 FBA131134 FKW131134 FUS131134 GEO131134 GOK131134 GYG131134 HIC131134 HRY131134 IBU131134 ILQ131134 IVM131134 JFI131134 JPE131134 JZA131134 KIW131134 KSS131134 LCO131134 LMK131134 LWG131134 MGC131134 MPY131134 MZU131134 NJQ131134 NTM131134 ODI131134 ONE131134 OXA131134 PGW131134 PQS131134 QAO131134 QKK131134 QUG131134 REC131134 RNY131134 RXU131134 SHQ131134 SRM131134 TBI131134 TLE131134 TVA131134 UEW131134 UOS131134 UYO131134 VIK131134 VSG131134 WCC131134 WLY131134 WVU131134 M196670 JI196670 TE196670 ADA196670 AMW196670 AWS196670 BGO196670 BQK196670 CAG196670 CKC196670 CTY196670 DDU196670 DNQ196670 DXM196670 EHI196670 ERE196670 FBA196670 FKW196670 FUS196670 GEO196670 GOK196670 GYG196670 HIC196670 HRY196670 IBU196670 ILQ196670 IVM196670 JFI196670 JPE196670 JZA196670 KIW196670 KSS196670 LCO196670 LMK196670 LWG196670 MGC196670 MPY196670 MZU196670 NJQ196670 NTM196670 ODI196670 ONE196670 OXA196670 PGW196670 PQS196670 QAO196670 QKK196670 QUG196670 REC196670 RNY196670 RXU196670 SHQ196670 SRM196670 TBI196670 TLE196670 TVA196670 UEW196670 UOS196670 UYO196670 VIK196670 VSG196670 WCC196670 WLY196670 WVU196670 M262206 JI262206 TE262206 ADA262206 AMW262206 AWS262206 BGO262206 BQK262206 CAG262206 CKC262206 CTY262206 DDU262206 DNQ262206 DXM262206 EHI262206 ERE262206 FBA262206 FKW262206 FUS262206 GEO262206 GOK262206 GYG262206 HIC262206 HRY262206 IBU262206 ILQ262206 IVM262206 JFI262206 JPE262206 JZA262206 KIW262206 KSS262206 LCO262206 LMK262206 LWG262206 MGC262206 MPY262206 MZU262206 NJQ262206 NTM262206 ODI262206 ONE262206 OXA262206 PGW262206 PQS262206 QAO262206 QKK262206 QUG262206 REC262206 RNY262206 RXU262206 SHQ262206 SRM262206 TBI262206 TLE262206 TVA262206 UEW262206 UOS262206 UYO262206 VIK262206 VSG262206 WCC262206 WLY262206 WVU262206 M327742 JI327742 TE327742 ADA327742 AMW327742 AWS327742 BGO327742 BQK327742 CAG327742 CKC327742 CTY327742 DDU327742 DNQ327742 DXM327742 EHI327742 ERE327742 FBA327742 FKW327742 FUS327742 GEO327742 GOK327742 GYG327742 HIC327742 HRY327742 IBU327742 ILQ327742 IVM327742 JFI327742 JPE327742 JZA327742 KIW327742 KSS327742 LCO327742 LMK327742 LWG327742 MGC327742 MPY327742 MZU327742 NJQ327742 NTM327742 ODI327742 ONE327742 OXA327742 PGW327742 PQS327742 QAO327742 QKK327742 QUG327742 REC327742 RNY327742 RXU327742 SHQ327742 SRM327742 TBI327742 TLE327742 TVA327742 UEW327742 UOS327742 UYO327742 VIK327742 VSG327742 WCC327742 WLY327742 WVU327742 M393278 JI393278 TE393278 ADA393278 AMW393278 AWS393278 BGO393278 BQK393278 CAG393278 CKC393278 CTY393278 DDU393278 DNQ393278 DXM393278 EHI393278 ERE393278 FBA393278 FKW393278 FUS393278 GEO393278 GOK393278 GYG393278 HIC393278 HRY393278 IBU393278 ILQ393278 IVM393278 JFI393278 JPE393278 JZA393278 KIW393278 KSS393278 LCO393278 LMK393278 LWG393278 MGC393278 MPY393278 MZU393278 NJQ393278 NTM393278 ODI393278 ONE393278 OXA393278 PGW393278 PQS393278 QAO393278 QKK393278 QUG393278 REC393278 RNY393278 RXU393278 SHQ393278 SRM393278 TBI393278 TLE393278 TVA393278 UEW393278 UOS393278 UYO393278 VIK393278 VSG393278 WCC393278 WLY393278 WVU393278 M458814 JI458814 TE458814 ADA458814 AMW458814 AWS458814 BGO458814 BQK458814 CAG458814 CKC458814 CTY458814 DDU458814 DNQ458814 DXM458814 EHI458814 ERE458814 FBA458814 FKW458814 FUS458814 GEO458814 GOK458814 GYG458814 HIC458814 HRY458814 IBU458814 ILQ458814 IVM458814 JFI458814 JPE458814 JZA458814 KIW458814 KSS458814 LCO458814 LMK458814 LWG458814 MGC458814 MPY458814 MZU458814 NJQ458814 NTM458814 ODI458814 ONE458814 OXA458814 PGW458814 PQS458814 QAO458814 QKK458814 QUG458814 REC458814 RNY458814 RXU458814 SHQ458814 SRM458814 TBI458814 TLE458814 TVA458814 UEW458814 UOS458814 UYO458814 VIK458814 VSG458814 WCC458814 WLY458814 WVU458814 M524350 JI524350 TE524350 ADA524350 AMW524350 AWS524350 BGO524350 BQK524350 CAG524350 CKC524350 CTY524350 DDU524350 DNQ524350 DXM524350 EHI524350 ERE524350 FBA524350 FKW524350 FUS524350 GEO524350 GOK524350 GYG524350 HIC524350 HRY524350 IBU524350 ILQ524350 IVM524350 JFI524350 JPE524350 JZA524350 KIW524350 KSS524350 LCO524350 LMK524350 LWG524350 MGC524350 MPY524350 MZU524350 NJQ524350 NTM524350 ODI524350 ONE524350 OXA524350 PGW524350 PQS524350 QAO524350 QKK524350 QUG524350 REC524350 RNY524350 RXU524350 SHQ524350 SRM524350 TBI524350 TLE524350 TVA524350 UEW524350 UOS524350 UYO524350 VIK524350 VSG524350 WCC524350 WLY524350 WVU524350 M589886 JI589886 TE589886 ADA589886 AMW589886 AWS589886 BGO589886 BQK589886 CAG589886 CKC589886 CTY589886 DDU589886 DNQ589886 DXM589886 EHI589886 ERE589886 FBA589886 FKW589886 FUS589886 GEO589886 GOK589886 GYG589886 HIC589886 HRY589886 IBU589886 ILQ589886 IVM589886 JFI589886 JPE589886 JZA589886 KIW589886 KSS589886 LCO589886 LMK589886 LWG589886 MGC589886 MPY589886 MZU589886 NJQ589886 NTM589886 ODI589886 ONE589886 OXA589886 PGW589886 PQS589886 QAO589886 QKK589886 QUG589886 REC589886 RNY589886 RXU589886 SHQ589886 SRM589886 TBI589886 TLE589886 TVA589886 UEW589886 UOS589886 UYO589886 VIK589886 VSG589886 WCC589886 WLY589886 WVU589886 M655422 JI655422 TE655422 ADA655422 AMW655422 AWS655422 BGO655422 BQK655422 CAG655422 CKC655422 CTY655422 DDU655422 DNQ655422 DXM655422 EHI655422 ERE655422 FBA655422 FKW655422 FUS655422 GEO655422 GOK655422 GYG655422 HIC655422 HRY655422 IBU655422 ILQ655422 IVM655422 JFI655422 JPE655422 JZA655422 KIW655422 KSS655422 LCO655422 LMK655422 LWG655422 MGC655422 MPY655422 MZU655422 NJQ655422 NTM655422 ODI655422 ONE655422 OXA655422 PGW655422 PQS655422 QAO655422 QKK655422 QUG655422 REC655422 RNY655422 RXU655422 SHQ655422 SRM655422 TBI655422 TLE655422 TVA655422 UEW655422 UOS655422 UYO655422 VIK655422 VSG655422 WCC655422 WLY655422 WVU655422 M720958 JI720958 TE720958 ADA720958 AMW720958 AWS720958 BGO720958 BQK720958 CAG720958 CKC720958 CTY720958 DDU720958 DNQ720958 DXM720958 EHI720958 ERE720958 FBA720958 FKW720958 FUS720958 GEO720958 GOK720958 GYG720958 HIC720958 HRY720958 IBU720958 ILQ720958 IVM720958 JFI720958 JPE720958 JZA720958 KIW720958 KSS720958 LCO720958 LMK720958 LWG720958 MGC720958 MPY720958 MZU720958 NJQ720958 NTM720958 ODI720958 ONE720958 OXA720958 PGW720958 PQS720958 QAO720958 QKK720958 QUG720958 REC720958 RNY720958 RXU720958 SHQ720958 SRM720958 TBI720958 TLE720958 TVA720958 UEW720958 UOS720958 UYO720958 VIK720958 VSG720958 WCC720958 WLY720958 WVU720958 M786494 JI786494 TE786494 ADA786494 AMW786494 AWS786494 BGO786494 BQK786494 CAG786494 CKC786494 CTY786494 DDU786494 DNQ786494 DXM786494 EHI786494 ERE786494 FBA786494 FKW786494 FUS786494 GEO786494 GOK786494 GYG786494 HIC786494 HRY786494 IBU786494 ILQ786494 IVM786494 JFI786494 JPE786494 JZA786494 KIW786494 KSS786494 LCO786494 LMK786494 LWG786494 MGC786494 MPY786494 MZU786494 NJQ786494 NTM786494 ODI786494 ONE786494 OXA786494 PGW786494 PQS786494 QAO786494 QKK786494 QUG786494 REC786494 RNY786494 RXU786494 SHQ786494 SRM786494 TBI786494 TLE786494 TVA786494 UEW786494 UOS786494 UYO786494 VIK786494 VSG786494 WCC786494 WLY786494 WVU786494 M852030 JI852030 TE852030 ADA852030 AMW852030 AWS852030 BGO852030 BQK852030 CAG852030 CKC852030 CTY852030 DDU852030 DNQ852030 DXM852030 EHI852030 ERE852030 FBA852030 FKW852030 FUS852030 GEO852030 GOK852030 GYG852030 HIC852030 HRY852030 IBU852030 ILQ852030 IVM852030 JFI852030 JPE852030 JZA852030 KIW852030 KSS852030 LCO852030 LMK852030 LWG852030 MGC852030 MPY852030 MZU852030 NJQ852030 NTM852030 ODI852030 ONE852030 OXA852030 PGW852030 PQS852030 QAO852030 QKK852030 QUG852030 REC852030 RNY852030 RXU852030 SHQ852030 SRM852030 TBI852030 TLE852030 TVA852030 UEW852030 UOS852030 UYO852030 VIK852030 VSG852030 WCC852030 WLY852030 WVU852030 M917566 JI917566 TE917566 ADA917566 AMW917566 AWS917566 BGO917566 BQK917566 CAG917566 CKC917566 CTY917566 DDU917566 DNQ917566 DXM917566 EHI917566 ERE917566 FBA917566 FKW917566 FUS917566 GEO917566 GOK917566 GYG917566 HIC917566 HRY917566 IBU917566 ILQ917566 IVM917566 JFI917566 JPE917566 JZA917566 KIW917566 KSS917566 LCO917566 LMK917566 LWG917566 MGC917566 MPY917566 MZU917566 NJQ917566 NTM917566 ODI917566 ONE917566 OXA917566 PGW917566 PQS917566 QAO917566 QKK917566 QUG917566 REC917566 RNY917566 RXU917566 SHQ917566 SRM917566 TBI917566 TLE917566 TVA917566 UEW917566 UOS917566 UYO917566 VIK917566 VSG917566 WCC917566 WLY917566 WVU917566 M983102 JI983102 TE983102 ADA983102 AMW983102 AWS983102 BGO983102 BQK983102 CAG983102 CKC983102 CTY983102 DDU983102 DNQ983102 DXM983102 EHI983102 ERE983102 FBA983102 FKW983102 FUS983102 GEO983102 GOK983102 GYG983102 HIC983102 HRY983102 IBU983102 ILQ983102 IVM983102 JFI983102 JPE983102 JZA983102 KIW983102 KSS983102 LCO983102 LMK983102 LWG983102 MGC983102 MPY983102 MZU983102 NJQ983102 NTM983102 ODI983102 ONE983102 OXA983102 PGW983102 PQS983102 QAO983102 QKK983102 QUG983102 REC983102 RNY983102 RXU983102 SHQ983102 SRM983102 TBI983102 TLE983102 TVA983102 UEW983102 UOS983102 UYO983102 VIK983102 VSG983102 WCC983102 WLY983102 WVU983102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26491-E52A-4DCA-9734-16B9F9D3AE03}">
  <sheetPr codeName="Sheet140">
    <tabColor indexed="11"/>
    <pageSetUpPr fitToPage="1"/>
  </sheetPr>
  <dimension ref="A1:AK79"/>
  <sheetViews>
    <sheetView showGridLines="0" showZeros="0" topLeftCell="A22" workbookViewId="0">
      <selection activeCell="Q38" sqref="Q38"/>
    </sheetView>
  </sheetViews>
  <sheetFormatPr defaultRowHeight="13.2" x14ac:dyDescent="0.25"/>
  <cols>
    <col min="1" max="2" width="3.33203125" customWidth="1"/>
    <col min="3" max="3" width="4.6640625" customWidth="1"/>
    <col min="4" max="4" width="6.6640625" customWidth="1"/>
    <col min="5" max="5" width="4.33203125" customWidth="1"/>
    <col min="6" max="6" width="12.6640625" customWidth="1"/>
    <col min="7" max="7" width="2.6640625" customWidth="1"/>
    <col min="8" max="8" width="7.6640625" customWidth="1"/>
    <col min="9" max="9" width="5.88671875" customWidth="1"/>
    <col min="10" max="10" width="1.6640625" style="165" customWidth="1"/>
    <col min="11" max="11" width="10.6640625" customWidth="1"/>
    <col min="12" max="12" width="1.6640625" style="165" customWidth="1"/>
    <col min="13" max="13" width="10.6640625" customWidth="1"/>
    <col min="14" max="14" width="1.6640625" style="166" customWidth="1"/>
    <col min="15" max="15" width="10.6640625" customWidth="1"/>
    <col min="16" max="16" width="1.6640625" style="165" customWidth="1"/>
    <col min="17" max="17" width="10.6640625" customWidth="1"/>
    <col min="18" max="18" width="1.6640625" style="166" customWidth="1"/>
    <col min="19" max="19" width="0" hidden="1" customWidth="1"/>
    <col min="20" max="20" width="8.6640625" customWidth="1"/>
    <col min="21" max="21" width="9.109375" hidden="1" customWidth="1"/>
    <col min="25" max="34" width="9.109375" hidden="1" customWidth="1"/>
    <col min="35" max="37" width="9.109375" customWidth="1"/>
    <col min="257" max="258" width="3.33203125" customWidth="1"/>
    <col min="259" max="259" width="4.6640625" customWidth="1"/>
    <col min="260" max="260" width="6.6640625" customWidth="1"/>
    <col min="261" max="261" width="4.33203125" customWidth="1"/>
    <col min="262" max="262" width="12.6640625" customWidth="1"/>
    <col min="263" max="263" width="2.6640625" customWidth="1"/>
    <col min="264" max="264" width="7.6640625" customWidth="1"/>
    <col min="265" max="265" width="5.88671875" customWidth="1"/>
    <col min="266" max="266" width="1.6640625" customWidth="1"/>
    <col min="267" max="267" width="10.6640625" customWidth="1"/>
    <col min="268" max="268" width="1.6640625" customWidth="1"/>
    <col min="269" max="269" width="10.6640625" customWidth="1"/>
    <col min="270" max="270" width="1.6640625" customWidth="1"/>
    <col min="271" max="271" width="10.6640625" customWidth="1"/>
    <col min="272" max="272" width="1.6640625" customWidth="1"/>
    <col min="273" max="273" width="10.6640625" customWidth="1"/>
    <col min="274" max="274" width="1.6640625" customWidth="1"/>
    <col min="275" max="275" width="0" hidden="1" customWidth="1"/>
    <col min="276" max="276" width="8.6640625" customWidth="1"/>
    <col min="277" max="277" width="0" hidden="1" customWidth="1"/>
    <col min="281" max="290" width="0" hidden="1" customWidth="1"/>
    <col min="291" max="293" width="9.109375" customWidth="1"/>
    <col min="513" max="514" width="3.33203125" customWidth="1"/>
    <col min="515" max="515" width="4.6640625" customWidth="1"/>
    <col min="516" max="516" width="6.6640625" customWidth="1"/>
    <col min="517" max="517" width="4.33203125" customWidth="1"/>
    <col min="518" max="518" width="12.6640625" customWidth="1"/>
    <col min="519" max="519" width="2.6640625" customWidth="1"/>
    <col min="520" max="520" width="7.6640625" customWidth="1"/>
    <col min="521" max="521" width="5.88671875" customWidth="1"/>
    <col min="522" max="522" width="1.6640625" customWidth="1"/>
    <col min="523" max="523" width="10.6640625" customWidth="1"/>
    <col min="524" max="524" width="1.6640625" customWidth="1"/>
    <col min="525" max="525" width="10.6640625" customWidth="1"/>
    <col min="526" max="526" width="1.6640625" customWidth="1"/>
    <col min="527" max="527" width="10.6640625" customWidth="1"/>
    <col min="528" max="528" width="1.6640625" customWidth="1"/>
    <col min="529" max="529" width="10.6640625" customWidth="1"/>
    <col min="530" max="530" width="1.6640625" customWidth="1"/>
    <col min="531" max="531" width="0" hidden="1" customWidth="1"/>
    <col min="532" max="532" width="8.6640625" customWidth="1"/>
    <col min="533" max="533" width="0" hidden="1" customWidth="1"/>
    <col min="537" max="546" width="0" hidden="1" customWidth="1"/>
    <col min="547" max="549" width="9.109375" customWidth="1"/>
    <col min="769" max="770" width="3.33203125" customWidth="1"/>
    <col min="771" max="771" width="4.6640625" customWidth="1"/>
    <col min="772" max="772" width="6.6640625" customWidth="1"/>
    <col min="773" max="773" width="4.33203125" customWidth="1"/>
    <col min="774" max="774" width="12.6640625" customWidth="1"/>
    <col min="775" max="775" width="2.6640625" customWidth="1"/>
    <col min="776" max="776" width="7.6640625" customWidth="1"/>
    <col min="777" max="777" width="5.88671875" customWidth="1"/>
    <col min="778" max="778" width="1.6640625" customWidth="1"/>
    <col min="779" max="779" width="10.6640625" customWidth="1"/>
    <col min="780" max="780" width="1.6640625" customWidth="1"/>
    <col min="781" max="781" width="10.6640625" customWidth="1"/>
    <col min="782" max="782" width="1.6640625" customWidth="1"/>
    <col min="783" max="783" width="10.6640625" customWidth="1"/>
    <col min="784" max="784" width="1.6640625" customWidth="1"/>
    <col min="785" max="785" width="10.6640625" customWidth="1"/>
    <col min="786" max="786" width="1.6640625" customWidth="1"/>
    <col min="787" max="787" width="0" hidden="1" customWidth="1"/>
    <col min="788" max="788" width="8.6640625" customWidth="1"/>
    <col min="789" max="789" width="0" hidden="1" customWidth="1"/>
    <col min="793" max="802" width="0" hidden="1" customWidth="1"/>
    <col min="803" max="805" width="9.109375" customWidth="1"/>
    <col min="1025" max="1026" width="3.33203125" customWidth="1"/>
    <col min="1027" max="1027" width="4.6640625" customWidth="1"/>
    <col min="1028" max="1028" width="6.6640625" customWidth="1"/>
    <col min="1029" max="1029" width="4.33203125" customWidth="1"/>
    <col min="1030" max="1030" width="12.6640625" customWidth="1"/>
    <col min="1031" max="1031" width="2.6640625" customWidth="1"/>
    <col min="1032" max="1032" width="7.6640625" customWidth="1"/>
    <col min="1033" max="1033" width="5.88671875" customWidth="1"/>
    <col min="1034" max="1034" width="1.6640625" customWidth="1"/>
    <col min="1035" max="1035" width="10.6640625" customWidth="1"/>
    <col min="1036" max="1036" width="1.6640625" customWidth="1"/>
    <col min="1037" max="1037" width="10.6640625" customWidth="1"/>
    <col min="1038" max="1038" width="1.6640625" customWidth="1"/>
    <col min="1039" max="1039" width="10.6640625" customWidth="1"/>
    <col min="1040" max="1040" width="1.6640625" customWidth="1"/>
    <col min="1041" max="1041" width="10.6640625" customWidth="1"/>
    <col min="1042" max="1042" width="1.6640625" customWidth="1"/>
    <col min="1043" max="1043" width="0" hidden="1" customWidth="1"/>
    <col min="1044" max="1044" width="8.6640625" customWidth="1"/>
    <col min="1045" max="1045" width="0" hidden="1" customWidth="1"/>
    <col min="1049" max="1058" width="0" hidden="1" customWidth="1"/>
    <col min="1059" max="1061" width="9.109375" customWidth="1"/>
    <col min="1281" max="1282" width="3.33203125" customWidth="1"/>
    <col min="1283" max="1283" width="4.6640625" customWidth="1"/>
    <col min="1284" max="1284" width="6.6640625" customWidth="1"/>
    <col min="1285" max="1285" width="4.33203125" customWidth="1"/>
    <col min="1286" max="1286" width="12.6640625" customWidth="1"/>
    <col min="1287" max="1287" width="2.6640625" customWidth="1"/>
    <col min="1288" max="1288" width="7.6640625" customWidth="1"/>
    <col min="1289" max="1289" width="5.88671875" customWidth="1"/>
    <col min="1290" max="1290" width="1.6640625" customWidth="1"/>
    <col min="1291" max="1291" width="10.6640625" customWidth="1"/>
    <col min="1292" max="1292" width="1.6640625" customWidth="1"/>
    <col min="1293" max="1293" width="10.6640625" customWidth="1"/>
    <col min="1294" max="1294" width="1.6640625" customWidth="1"/>
    <col min="1295" max="1295" width="10.6640625" customWidth="1"/>
    <col min="1296" max="1296" width="1.6640625" customWidth="1"/>
    <col min="1297" max="1297" width="10.6640625" customWidth="1"/>
    <col min="1298" max="1298" width="1.6640625" customWidth="1"/>
    <col min="1299" max="1299" width="0" hidden="1" customWidth="1"/>
    <col min="1300" max="1300" width="8.6640625" customWidth="1"/>
    <col min="1301" max="1301" width="0" hidden="1" customWidth="1"/>
    <col min="1305" max="1314" width="0" hidden="1" customWidth="1"/>
    <col min="1315" max="1317" width="9.109375" customWidth="1"/>
    <col min="1537" max="1538" width="3.33203125" customWidth="1"/>
    <col min="1539" max="1539" width="4.6640625" customWidth="1"/>
    <col min="1540" max="1540" width="6.6640625" customWidth="1"/>
    <col min="1541" max="1541" width="4.33203125" customWidth="1"/>
    <col min="1542" max="1542" width="12.6640625" customWidth="1"/>
    <col min="1543" max="1543" width="2.6640625" customWidth="1"/>
    <col min="1544" max="1544" width="7.6640625" customWidth="1"/>
    <col min="1545" max="1545" width="5.88671875" customWidth="1"/>
    <col min="1546" max="1546" width="1.6640625" customWidth="1"/>
    <col min="1547" max="1547" width="10.6640625" customWidth="1"/>
    <col min="1548" max="1548" width="1.6640625" customWidth="1"/>
    <col min="1549" max="1549" width="10.6640625" customWidth="1"/>
    <col min="1550" max="1550" width="1.6640625" customWidth="1"/>
    <col min="1551" max="1551" width="10.6640625" customWidth="1"/>
    <col min="1552" max="1552" width="1.6640625" customWidth="1"/>
    <col min="1553" max="1553" width="10.6640625" customWidth="1"/>
    <col min="1554" max="1554" width="1.6640625" customWidth="1"/>
    <col min="1555" max="1555" width="0" hidden="1" customWidth="1"/>
    <col min="1556" max="1556" width="8.6640625" customWidth="1"/>
    <col min="1557" max="1557" width="0" hidden="1" customWidth="1"/>
    <col min="1561" max="1570" width="0" hidden="1" customWidth="1"/>
    <col min="1571" max="1573" width="9.109375" customWidth="1"/>
    <col min="1793" max="1794" width="3.33203125" customWidth="1"/>
    <col min="1795" max="1795" width="4.6640625" customWidth="1"/>
    <col min="1796" max="1796" width="6.6640625" customWidth="1"/>
    <col min="1797" max="1797" width="4.33203125" customWidth="1"/>
    <col min="1798" max="1798" width="12.6640625" customWidth="1"/>
    <col min="1799" max="1799" width="2.6640625" customWidth="1"/>
    <col min="1800" max="1800" width="7.6640625" customWidth="1"/>
    <col min="1801" max="1801" width="5.88671875" customWidth="1"/>
    <col min="1802" max="1802" width="1.6640625" customWidth="1"/>
    <col min="1803" max="1803" width="10.6640625" customWidth="1"/>
    <col min="1804" max="1804" width="1.6640625" customWidth="1"/>
    <col min="1805" max="1805" width="10.6640625" customWidth="1"/>
    <col min="1806" max="1806" width="1.6640625" customWidth="1"/>
    <col min="1807" max="1807" width="10.6640625" customWidth="1"/>
    <col min="1808" max="1808" width="1.6640625" customWidth="1"/>
    <col min="1809" max="1809" width="10.6640625" customWidth="1"/>
    <col min="1810" max="1810" width="1.6640625" customWidth="1"/>
    <col min="1811" max="1811" width="0" hidden="1" customWidth="1"/>
    <col min="1812" max="1812" width="8.6640625" customWidth="1"/>
    <col min="1813" max="1813" width="0" hidden="1" customWidth="1"/>
    <col min="1817" max="1826" width="0" hidden="1" customWidth="1"/>
    <col min="1827" max="1829" width="9.109375" customWidth="1"/>
    <col min="2049" max="2050" width="3.33203125" customWidth="1"/>
    <col min="2051" max="2051" width="4.6640625" customWidth="1"/>
    <col min="2052" max="2052" width="6.6640625" customWidth="1"/>
    <col min="2053" max="2053" width="4.33203125" customWidth="1"/>
    <col min="2054" max="2054" width="12.6640625" customWidth="1"/>
    <col min="2055" max="2055" width="2.6640625" customWidth="1"/>
    <col min="2056" max="2056" width="7.6640625" customWidth="1"/>
    <col min="2057" max="2057" width="5.88671875" customWidth="1"/>
    <col min="2058" max="2058" width="1.6640625" customWidth="1"/>
    <col min="2059" max="2059" width="10.6640625" customWidth="1"/>
    <col min="2060" max="2060" width="1.6640625" customWidth="1"/>
    <col min="2061" max="2061" width="10.6640625" customWidth="1"/>
    <col min="2062" max="2062" width="1.6640625" customWidth="1"/>
    <col min="2063" max="2063" width="10.6640625" customWidth="1"/>
    <col min="2064" max="2064" width="1.6640625" customWidth="1"/>
    <col min="2065" max="2065" width="10.6640625" customWidth="1"/>
    <col min="2066" max="2066" width="1.6640625" customWidth="1"/>
    <col min="2067" max="2067" width="0" hidden="1" customWidth="1"/>
    <col min="2068" max="2068" width="8.6640625" customWidth="1"/>
    <col min="2069" max="2069" width="0" hidden="1" customWidth="1"/>
    <col min="2073" max="2082" width="0" hidden="1" customWidth="1"/>
    <col min="2083" max="2085" width="9.109375" customWidth="1"/>
    <col min="2305" max="2306" width="3.33203125" customWidth="1"/>
    <col min="2307" max="2307" width="4.6640625" customWidth="1"/>
    <col min="2308" max="2308" width="6.6640625" customWidth="1"/>
    <col min="2309" max="2309" width="4.33203125" customWidth="1"/>
    <col min="2310" max="2310" width="12.6640625" customWidth="1"/>
    <col min="2311" max="2311" width="2.6640625" customWidth="1"/>
    <col min="2312" max="2312" width="7.6640625" customWidth="1"/>
    <col min="2313" max="2313" width="5.88671875" customWidth="1"/>
    <col min="2314" max="2314" width="1.6640625" customWidth="1"/>
    <col min="2315" max="2315" width="10.6640625" customWidth="1"/>
    <col min="2316" max="2316" width="1.6640625" customWidth="1"/>
    <col min="2317" max="2317" width="10.6640625" customWidth="1"/>
    <col min="2318" max="2318" width="1.6640625" customWidth="1"/>
    <col min="2319" max="2319" width="10.6640625" customWidth="1"/>
    <col min="2320" max="2320" width="1.6640625" customWidth="1"/>
    <col min="2321" max="2321" width="10.6640625" customWidth="1"/>
    <col min="2322" max="2322" width="1.6640625" customWidth="1"/>
    <col min="2323" max="2323" width="0" hidden="1" customWidth="1"/>
    <col min="2324" max="2324" width="8.6640625" customWidth="1"/>
    <col min="2325" max="2325" width="0" hidden="1" customWidth="1"/>
    <col min="2329" max="2338" width="0" hidden="1" customWidth="1"/>
    <col min="2339" max="2341" width="9.109375" customWidth="1"/>
    <col min="2561" max="2562" width="3.33203125" customWidth="1"/>
    <col min="2563" max="2563" width="4.6640625" customWidth="1"/>
    <col min="2564" max="2564" width="6.6640625" customWidth="1"/>
    <col min="2565" max="2565" width="4.33203125" customWidth="1"/>
    <col min="2566" max="2566" width="12.6640625" customWidth="1"/>
    <col min="2567" max="2567" width="2.6640625" customWidth="1"/>
    <col min="2568" max="2568" width="7.6640625" customWidth="1"/>
    <col min="2569" max="2569" width="5.88671875" customWidth="1"/>
    <col min="2570" max="2570" width="1.6640625" customWidth="1"/>
    <col min="2571" max="2571" width="10.6640625" customWidth="1"/>
    <col min="2572" max="2572" width="1.6640625" customWidth="1"/>
    <col min="2573" max="2573" width="10.6640625" customWidth="1"/>
    <col min="2574" max="2574" width="1.6640625" customWidth="1"/>
    <col min="2575" max="2575" width="10.6640625" customWidth="1"/>
    <col min="2576" max="2576" width="1.6640625" customWidth="1"/>
    <col min="2577" max="2577" width="10.6640625" customWidth="1"/>
    <col min="2578" max="2578" width="1.6640625" customWidth="1"/>
    <col min="2579" max="2579" width="0" hidden="1" customWidth="1"/>
    <col min="2580" max="2580" width="8.6640625" customWidth="1"/>
    <col min="2581" max="2581" width="0" hidden="1" customWidth="1"/>
    <col min="2585" max="2594" width="0" hidden="1" customWidth="1"/>
    <col min="2595" max="2597" width="9.109375" customWidth="1"/>
    <col min="2817" max="2818" width="3.33203125" customWidth="1"/>
    <col min="2819" max="2819" width="4.6640625" customWidth="1"/>
    <col min="2820" max="2820" width="6.6640625" customWidth="1"/>
    <col min="2821" max="2821" width="4.33203125" customWidth="1"/>
    <col min="2822" max="2822" width="12.6640625" customWidth="1"/>
    <col min="2823" max="2823" width="2.6640625" customWidth="1"/>
    <col min="2824" max="2824" width="7.6640625" customWidth="1"/>
    <col min="2825" max="2825" width="5.88671875" customWidth="1"/>
    <col min="2826" max="2826" width="1.6640625" customWidth="1"/>
    <col min="2827" max="2827" width="10.6640625" customWidth="1"/>
    <col min="2828" max="2828" width="1.6640625" customWidth="1"/>
    <col min="2829" max="2829" width="10.6640625" customWidth="1"/>
    <col min="2830" max="2830" width="1.6640625" customWidth="1"/>
    <col min="2831" max="2831" width="10.6640625" customWidth="1"/>
    <col min="2832" max="2832" width="1.6640625" customWidth="1"/>
    <col min="2833" max="2833" width="10.6640625" customWidth="1"/>
    <col min="2834" max="2834" width="1.6640625" customWidth="1"/>
    <col min="2835" max="2835" width="0" hidden="1" customWidth="1"/>
    <col min="2836" max="2836" width="8.6640625" customWidth="1"/>
    <col min="2837" max="2837" width="0" hidden="1" customWidth="1"/>
    <col min="2841" max="2850" width="0" hidden="1" customWidth="1"/>
    <col min="2851" max="2853" width="9.109375" customWidth="1"/>
    <col min="3073" max="3074" width="3.33203125" customWidth="1"/>
    <col min="3075" max="3075" width="4.6640625" customWidth="1"/>
    <col min="3076" max="3076" width="6.6640625" customWidth="1"/>
    <col min="3077" max="3077" width="4.33203125" customWidth="1"/>
    <col min="3078" max="3078" width="12.6640625" customWidth="1"/>
    <col min="3079" max="3079" width="2.6640625" customWidth="1"/>
    <col min="3080" max="3080" width="7.6640625" customWidth="1"/>
    <col min="3081" max="3081" width="5.88671875" customWidth="1"/>
    <col min="3082" max="3082" width="1.6640625" customWidth="1"/>
    <col min="3083" max="3083" width="10.6640625" customWidth="1"/>
    <col min="3084" max="3084" width="1.6640625" customWidth="1"/>
    <col min="3085" max="3085" width="10.6640625" customWidth="1"/>
    <col min="3086" max="3086" width="1.6640625" customWidth="1"/>
    <col min="3087" max="3087" width="10.6640625" customWidth="1"/>
    <col min="3088" max="3088" width="1.6640625" customWidth="1"/>
    <col min="3089" max="3089" width="10.6640625" customWidth="1"/>
    <col min="3090" max="3090" width="1.6640625" customWidth="1"/>
    <col min="3091" max="3091" width="0" hidden="1" customWidth="1"/>
    <col min="3092" max="3092" width="8.6640625" customWidth="1"/>
    <col min="3093" max="3093" width="0" hidden="1" customWidth="1"/>
    <col min="3097" max="3106" width="0" hidden="1" customWidth="1"/>
    <col min="3107" max="3109" width="9.109375" customWidth="1"/>
    <col min="3329" max="3330" width="3.33203125" customWidth="1"/>
    <col min="3331" max="3331" width="4.6640625" customWidth="1"/>
    <col min="3332" max="3332" width="6.6640625" customWidth="1"/>
    <col min="3333" max="3333" width="4.33203125" customWidth="1"/>
    <col min="3334" max="3334" width="12.6640625" customWidth="1"/>
    <col min="3335" max="3335" width="2.6640625" customWidth="1"/>
    <col min="3336" max="3336" width="7.6640625" customWidth="1"/>
    <col min="3337" max="3337" width="5.88671875" customWidth="1"/>
    <col min="3338" max="3338" width="1.6640625" customWidth="1"/>
    <col min="3339" max="3339" width="10.6640625" customWidth="1"/>
    <col min="3340" max="3340" width="1.6640625" customWidth="1"/>
    <col min="3341" max="3341" width="10.6640625" customWidth="1"/>
    <col min="3342" max="3342" width="1.6640625" customWidth="1"/>
    <col min="3343" max="3343" width="10.6640625" customWidth="1"/>
    <col min="3344" max="3344" width="1.6640625" customWidth="1"/>
    <col min="3345" max="3345" width="10.6640625" customWidth="1"/>
    <col min="3346" max="3346" width="1.6640625" customWidth="1"/>
    <col min="3347" max="3347" width="0" hidden="1" customWidth="1"/>
    <col min="3348" max="3348" width="8.6640625" customWidth="1"/>
    <col min="3349" max="3349" width="0" hidden="1" customWidth="1"/>
    <col min="3353" max="3362" width="0" hidden="1" customWidth="1"/>
    <col min="3363" max="3365" width="9.109375" customWidth="1"/>
    <col min="3585" max="3586" width="3.33203125" customWidth="1"/>
    <col min="3587" max="3587" width="4.6640625" customWidth="1"/>
    <col min="3588" max="3588" width="6.6640625" customWidth="1"/>
    <col min="3589" max="3589" width="4.33203125" customWidth="1"/>
    <col min="3590" max="3590" width="12.6640625" customWidth="1"/>
    <col min="3591" max="3591" width="2.6640625" customWidth="1"/>
    <col min="3592" max="3592" width="7.6640625" customWidth="1"/>
    <col min="3593" max="3593" width="5.88671875" customWidth="1"/>
    <col min="3594" max="3594" width="1.6640625" customWidth="1"/>
    <col min="3595" max="3595" width="10.6640625" customWidth="1"/>
    <col min="3596" max="3596" width="1.6640625" customWidth="1"/>
    <col min="3597" max="3597" width="10.6640625" customWidth="1"/>
    <col min="3598" max="3598" width="1.6640625" customWidth="1"/>
    <col min="3599" max="3599" width="10.6640625" customWidth="1"/>
    <col min="3600" max="3600" width="1.6640625" customWidth="1"/>
    <col min="3601" max="3601" width="10.6640625" customWidth="1"/>
    <col min="3602" max="3602" width="1.6640625" customWidth="1"/>
    <col min="3603" max="3603" width="0" hidden="1" customWidth="1"/>
    <col min="3604" max="3604" width="8.6640625" customWidth="1"/>
    <col min="3605" max="3605" width="0" hidden="1" customWidth="1"/>
    <col min="3609" max="3618" width="0" hidden="1" customWidth="1"/>
    <col min="3619" max="3621" width="9.109375" customWidth="1"/>
    <col min="3841" max="3842" width="3.33203125" customWidth="1"/>
    <col min="3843" max="3843" width="4.6640625" customWidth="1"/>
    <col min="3844" max="3844" width="6.6640625" customWidth="1"/>
    <col min="3845" max="3845" width="4.33203125" customWidth="1"/>
    <col min="3846" max="3846" width="12.6640625" customWidth="1"/>
    <col min="3847" max="3847" width="2.6640625" customWidth="1"/>
    <col min="3848" max="3848" width="7.6640625" customWidth="1"/>
    <col min="3849" max="3849" width="5.88671875" customWidth="1"/>
    <col min="3850" max="3850" width="1.6640625" customWidth="1"/>
    <col min="3851" max="3851" width="10.6640625" customWidth="1"/>
    <col min="3852" max="3852" width="1.6640625" customWidth="1"/>
    <col min="3853" max="3853" width="10.6640625" customWidth="1"/>
    <col min="3854" max="3854" width="1.6640625" customWidth="1"/>
    <col min="3855" max="3855" width="10.6640625" customWidth="1"/>
    <col min="3856" max="3856" width="1.6640625" customWidth="1"/>
    <col min="3857" max="3857" width="10.6640625" customWidth="1"/>
    <col min="3858" max="3858" width="1.6640625" customWidth="1"/>
    <col min="3859" max="3859" width="0" hidden="1" customWidth="1"/>
    <col min="3860" max="3860" width="8.6640625" customWidth="1"/>
    <col min="3861" max="3861" width="0" hidden="1" customWidth="1"/>
    <col min="3865" max="3874" width="0" hidden="1" customWidth="1"/>
    <col min="3875" max="3877" width="9.109375" customWidth="1"/>
    <col min="4097" max="4098" width="3.33203125" customWidth="1"/>
    <col min="4099" max="4099" width="4.6640625" customWidth="1"/>
    <col min="4100" max="4100" width="6.6640625" customWidth="1"/>
    <col min="4101" max="4101" width="4.33203125" customWidth="1"/>
    <col min="4102" max="4102" width="12.6640625" customWidth="1"/>
    <col min="4103" max="4103" width="2.6640625" customWidth="1"/>
    <col min="4104" max="4104" width="7.6640625" customWidth="1"/>
    <col min="4105" max="4105" width="5.88671875" customWidth="1"/>
    <col min="4106" max="4106" width="1.6640625" customWidth="1"/>
    <col min="4107" max="4107" width="10.6640625" customWidth="1"/>
    <col min="4108" max="4108" width="1.6640625" customWidth="1"/>
    <col min="4109" max="4109" width="10.6640625" customWidth="1"/>
    <col min="4110" max="4110" width="1.6640625" customWidth="1"/>
    <col min="4111" max="4111" width="10.6640625" customWidth="1"/>
    <col min="4112" max="4112" width="1.6640625" customWidth="1"/>
    <col min="4113" max="4113" width="10.6640625" customWidth="1"/>
    <col min="4114" max="4114" width="1.6640625" customWidth="1"/>
    <col min="4115" max="4115" width="0" hidden="1" customWidth="1"/>
    <col min="4116" max="4116" width="8.6640625" customWidth="1"/>
    <col min="4117" max="4117" width="0" hidden="1" customWidth="1"/>
    <col min="4121" max="4130" width="0" hidden="1" customWidth="1"/>
    <col min="4131" max="4133" width="9.109375" customWidth="1"/>
    <col min="4353" max="4354" width="3.33203125" customWidth="1"/>
    <col min="4355" max="4355" width="4.6640625" customWidth="1"/>
    <col min="4356" max="4356" width="6.6640625" customWidth="1"/>
    <col min="4357" max="4357" width="4.33203125" customWidth="1"/>
    <col min="4358" max="4358" width="12.6640625" customWidth="1"/>
    <col min="4359" max="4359" width="2.6640625" customWidth="1"/>
    <col min="4360" max="4360" width="7.6640625" customWidth="1"/>
    <col min="4361" max="4361" width="5.88671875" customWidth="1"/>
    <col min="4362" max="4362" width="1.6640625" customWidth="1"/>
    <col min="4363" max="4363" width="10.6640625" customWidth="1"/>
    <col min="4364" max="4364" width="1.6640625" customWidth="1"/>
    <col min="4365" max="4365" width="10.6640625" customWidth="1"/>
    <col min="4366" max="4366" width="1.6640625" customWidth="1"/>
    <col min="4367" max="4367" width="10.6640625" customWidth="1"/>
    <col min="4368" max="4368" width="1.6640625" customWidth="1"/>
    <col min="4369" max="4369" width="10.6640625" customWidth="1"/>
    <col min="4370" max="4370" width="1.6640625" customWidth="1"/>
    <col min="4371" max="4371" width="0" hidden="1" customWidth="1"/>
    <col min="4372" max="4372" width="8.6640625" customWidth="1"/>
    <col min="4373" max="4373" width="0" hidden="1" customWidth="1"/>
    <col min="4377" max="4386" width="0" hidden="1" customWidth="1"/>
    <col min="4387" max="4389" width="9.109375" customWidth="1"/>
    <col min="4609" max="4610" width="3.33203125" customWidth="1"/>
    <col min="4611" max="4611" width="4.6640625" customWidth="1"/>
    <col min="4612" max="4612" width="6.6640625" customWidth="1"/>
    <col min="4613" max="4613" width="4.33203125" customWidth="1"/>
    <col min="4614" max="4614" width="12.6640625" customWidth="1"/>
    <col min="4615" max="4615" width="2.6640625" customWidth="1"/>
    <col min="4616" max="4616" width="7.6640625" customWidth="1"/>
    <col min="4617" max="4617" width="5.88671875" customWidth="1"/>
    <col min="4618" max="4618" width="1.6640625" customWidth="1"/>
    <col min="4619" max="4619" width="10.6640625" customWidth="1"/>
    <col min="4620" max="4620" width="1.6640625" customWidth="1"/>
    <col min="4621" max="4621" width="10.6640625" customWidth="1"/>
    <col min="4622" max="4622" width="1.6640625" customWidth="1"/>
    <col min="4623" max="4623" width="10.6640625" customWidth="1"/>
    <col min="4624" max="4624" width="1.6640625" customWidth="1"/>
    <col min="4625" max="4625" width="10.6640625" customWidth="1"/>
    <col min="4626" max="4626" width="1.6640625" customWidth="1"/>
    <col min="4627" max="4627" width="0" hidden="1" customWidth="1"/>
    <col min="4628" max="4628" width="8.6640625" customWidth="1"/>
    <col min="4629" max="4629" width="0" hidden="1" customWidth="1"/>
    <col min="4633" max="4642" width="0" hidden="1" customWidth="1"/>
    <col min="4643" max="4645" width="9.109375" customWidth="1"/>
    <col min="4865" max="4866" width="3.33203125" customWidth="1"/>
    <col min="4867" max="4867" width="4.6640625" customWidth="1"/>
    <col min="4868" max="4868" width="6.6640625" customWidth="1"/>
    <col min="4869" max="4869" width="4.33203125" customWidth="1"/>
    <col min="4870" max="4870" width="12.6640625" customWidth="1"/>
    <col min="4871" max="4871" width="2.6640625" customWidth="1"/>
    <col min="4872" max="4872" width="7.6640625" customWidth="1"/>
    <col min="4873" max="4873" width="5.88671875" customWidth="1"/>
    <col min="4874" max="4874" width="1.6640625" customWidth="1"/>
    <col min="4875" max="4875" width="10.6640625" customWidth="1"/>
    <col min="4876" max="4876" width="1.6640625" customWidth="1"/>
    <col min="4877" max="4877" width="10.6640625" customWidth="1"/>
    <col min="4878" max="4878" width="1.6640625" customWidth="1"/>
    <col min="4879" max="4879" width="10.6640625" customWidth="1"/>
    <col min="4880" max="4880" width="1.6640625" customWidth="1"/>
    <col min="4881" max="4881" width="10.6640625" customWidth="1"/>
    <col min="4882" max="4882" width="1.6640625" customWidth="1"/>
    <col min="4883" max="4883" width="0" hidden="1" customWidth="1"/>
    <col min="4884" max="4884" width="8.6640625" customWidth="1"/>
    <col min="4885" max="4885" width="0" hidden="1" customWidth="1"/>
    <col min="4889" max="4898" width="0" hidden="1" customWidth="1"/>
    <col min="4899" max="4901" width="9.109375" customWidth="1"/>
    <col min="5121" max="5122" width="3.33203125" customWidth="1"/>
    <col min="5123" max="5123" width="4.6640625" customWidth="1"/>
    <col min="5124" max="5124" width="6.6640625" customWidth="1"/>
    <col min="5125" max="5125" width="4.33203125" customWidth="1"/>
    <col min="5126" max="5126" width="12.6640625" customWidth="1"/>
    <col min="5127" max="5127" width="2.6640625" customWidth="1"/>
    <col min="5128" max="5128" width="7.6640625" customWidth="1"/>
    <col min="5129" max="5129" width="5.88671875" customWidth="1"/>
    <col min="5130" max="5130" width="1.6640625" customWidth="1"/>
    <col min="5131" max="5131" width="10.6640625" customWidth="1"/>
    <col min="5132" max="5132" width="1.6640625" customWidth="1"/>
    <col min="5133" max="5133" width="10.6640625" customWidth="1"/>
    <col min="5134" max="5134" width="1.6640625" customWidth="1"/>
    <col min="5135" max="5135" width="10.6640625" customWidth="1"/>
    <col min="5136" max="5136" width="1.6640625" customWidth="1"/>
    <col min="5137" max="5137" width="10.6640625" customWidth="1"/>
    <col min="5138" max="5138" width="1.6640625" customWidth="1"/>
    <col min="5139" max="5139" width="0" hidden="1" customWidth="1"/>
    <col min="5140" max="5140" width="8.6640625" customWidth="1"/>
    <col min="5141" max="5141" width="0" hidden="1" customWidth="1"/>
    <col min="5145" max="5154" width="0" hidden="1" customWidth="1"/>
    <col min="5155" max="5157" width="9.109375" customWidth="1"/>
    <col min="5377" max="5378" width="3.33203125" customWidth="1"/>
    <col min="5379" max="5379" width="4.6640625" customWidth="1"/>
    <col min="5380" max="5380" width="6.6640625" customWidth="1"/>
    <col min="5381" max="5381" width="4.33203125" customWidth="1"/>
    <col min="5382" max="5382" width="12.6640625" customWidth="1"/>
    <col min="5383" max="5383" width="2.6640625" customWidth="1"/>
    <col min="5384" max="5384" width="7.6640625" customWidth="1"/>
    <col min="5385" max="5385" width="5.88671875" customWidth="1"/>
    <col min="5386" max="5386" width="1.6640625" customWidth="1"/>
    <col min="5387" max="5387" width="10.6640625" customWidth="1"/>
    <col min="5388" max="5388" width="1.6640625" customWidth="1"/>
    <col min="5389" max="5389" width="10.6640625" customWidth="1"/>
    <col min="5390" max="5390" width="1.6640625" customWidth="1"/>
    <col min="5391" max="5391" width="10.6640625" customWidth="1"/>
    <col min="5392" max="5392" width="1.6640625" customWidth="1"/>
    <col min="5393" max="5393" width="10.6640625" customWidth="1"/>
    <col min="5394" max="5394" width="1.6640625" customWidth="1"/>
    <col min="5395" max="5395" width="0" hidden="1" customWidth="1"/>
    <col min="5396" max="5396" width="8.6640625" customWidth="1"/>
    <col min="5397" max="5397" width="0" hidden="1" customWidth="1"/>
    <col min="5401" max="5410" width="0" hidden="1" customWidth="1"/>
    <col min="5411" max="5413" width="9.109375" customWidth="1"/>
    <col min="5633" max="5634" width="3.33203125" customWidth="1"/>
    <col min="5635" max="5635" width="4.6640625" customWidth="1"/>
    <col min="5636" max="5636" width="6.6640625" customWidth="1"/>
    <col min="5637" max="5637" width="4.33203125" customWidth="1"/>
    <col min="5638" max="5638" width="12.6640625" customWidth="1"/>
    <col min="5639" max="5639" width="2.6640625" customWidth="1"/>
    <col min="5640" max="5640" width="7.6640625" customWidth="1"/>
    <col min="5641" max="5641" width="5.88671875" customWidth="1"/>
    <col min="5642" max="5642" width="1.6640625" customWidth="1"/>
    <col min="5643" max="5643" width="10.6640625" customWidth="1"/>
    <col min="5644" max="5644" width="1.6640625" customWidth="1"/>
    <col min="5645" max="5645" width="10.6640625" customWidth="1"/>
    <col min="5646" max="5646" width="1.6640625" customWidth="1"/>
    <col min="5647" max="5647" width="10.6640625" customWidth="1"/>
    <col min="5648" max="5648" width="1.6640625" customWidth="1"/>
    <col min="5649" max="5649" width="10.6640625" customWidth="1"/>
    <col min="5650" max="5650" width="1.6640625" customWidth="1"/>
    <col min="5651" max="5651" width="0" hidden="1" customWidth="1"/>
    <col min="5652" max="5652" width="8.6640625" customWidth="1"/>
    <col min="5653" max="5653" width="0" hidden="1" customWidth="1"/>
    <col min="5657" max="5666" width="0" hidden="1" customWidth="1"/>
    <col min="5667" max="5669" width="9.109375" customWidth="1"/>
    <col min="5889" max="5890" width="3.33203125" customWidth="1"/>
    <col min="5891" max="5891" width="4.6640625" customWidth="1"/>
    <col min="5892" max="5892" width="6.6640625" customWidth="1"/>
    <col min="5893" max="5893" width="4.33203125" customWidth="1"/>
    <col min="5894" max="5894" width="12.6640625" customWidth="1"/>
    <col min="5895" max="5895" width="2.6640625" customWidth="1"/>
    <col min="5896" max="5896" width="7.6640625" customWidth="1"/>
    <col min="5897" max="5897" width="5.88671875" customWidth="1"/>
    <col min="5898" max="5898" width="1.6640625" customWidth="1"/>
    <col min="5899" max="5899" width="10.6640625" customWidth="1"/>
    <col min="5900" max="5900" width="1.6640625" customWidth="1"/>
    <col min="5901" max="5901" width="10.6640625" customWidth="1"/>
    <col min="5902" max="5902" width="1.6640625" customWidth="1"/>
    <col min="5903" max="5903" width="10.6640625" customWidth="1"/>
    <col min="5904" max="5904" width="1.6640625" customWidth="1"/>
    <col min="5905" max="5905" width="10.6640625" customWidth="1"/>
    <col min="5906" max="5906" width="1.6640625" customWidth="1"/>
    <col min="5907" max="5907" width="0" hidden="1" customWidth="1"/>
    <col min="5908" max="5908" width="8.6640625" customWidth="1"/>
    <col min="5909" max="5909" width="0" hidden="1" customWidth="1"/>
    <col min="5913" max="5922" width="0" hidden="1" customWidth="1"/>
    <col min="5923" max="5925" width="9.109375" customWidth="1"/>
    <col min="6145" max="6146" width="3.33203125" customWidth="1"/>
    <col min="6147" max="6147" width="4.6640625" customWidth="1"/>
    <col min="6148" max="6148" width="6.6640625" customWidth="1"/>
    <col min="6149" max="6149" width="4.33203125" customWidth="1"/>
    <col min="6150" max="6150" width="12.6640625" customWidth="1"/>
    <col min="6151" max="6151" width="2.6640625" customWidth="1"/>
    <col min="6152" max="6152" width="7.6640625" customWidth="1"/>
    <col min="6153" max="6153" width="5.88671875" customWidth="1"/>
    <col min="6154" max="6154" width="1.6640625" customWidth="1"/>
    <col min="6155" max="6155" width="10.6640625" customWidth="1"/>
    <col min="6156" max="6156" width="1.6640625" customWidth="1"/>
    <col min="6157" max="6157" width="10.6640625" customWidth="1"/>
    <col min="6158" max="6158" width="1.6640625" customWidth="1"/>
    <col min="6159" max="6159" width="10.6640625" customWidth="1"/>
    <col min="6160" max="6160" width="1.6640625" customWidth="1"/>
    <col min="6161" max="6161" width="10.6640625" customWidth="1"/>
    <col min="6162" max="6162" width="1.6640625" customWidth="1"/>
    <col min="6163" max="6163" width="0" hidden="1" customWidth="1"/>
    <col min="6164" max="6164" width="8.6640625" customWidth="1"/>
    <col min="6165" max="6165" width="0" hidden="1" customWidth="1"/>
    <col min="6169" max="6178" width="0" hidden="1" customWidth="1"/>
    <col min="6179" max="6181" width="9.109375" customWidth="1"/>
    <col min="6401" max="6402" width="3.33203125" customWidth="1"/>
    <col min="6403" max="6403" width="4.6640625" customWidth="1"/>
    <col min="6404" max="6404" width="6.6640625" customWidth="1"/>
    <col min="6405" max="6405" width="4.33203125" customWidth="1"/>
    <col min="6406" max="6406" width="12.6640625" customWidth="1"/>
    <col min="6407" max="6407" width="2.6640625" customWidth="1"/>
    <col min="6408" max="6408" width="7.6640625" customWidth="1"/>
    <col min="6409" max="6409" width="5.88671875" customWidth="1"/>
    <col min="6410" max="6410" width="1.6640625" customWidth="1"/>
    <col min="6411" max="6411" width="10.6640625" customWidth="1"/>
    <col min="6412" max="6412" width="1.6640625" customWidth="1"/>
    <col min="6413" max="6413" width="10.6640625" customWidth="1"/>
    <col min="6414" max="6414" width="1.6640625" customWidth="1"/>
    <col min="6415" max="6415" width="10.6640625" customWidth="1"/>
    <col min="6416" max="6416" width="1.6640625" customWidth="1"/>
    <col min="6417" max="6417" width="10.6640625" customWidth="1"/>
    <col min="6418" max="6418" width="1.6640625" customWidth="1"/>
    <col min="6419" max="6419" width="0" hidden="1" customWidth="1"/>
    <col min="6420" max="6420" width="8.6640625" customWidth="1"/>
    <col min="6421" max="6421" width="0" hidden="1" customWidth="1"/>
    <col min="6425" max="6434" width="0" hidden="1" customWidth="1"/>
    <col min="6435" max="6437" width="9.109375" customWidth="1"/>
    <col min="6657" max="6658" width="3.33203125" customWidth="1"/>
    <col min="6659" max="6659" width="4.6640625" customWidth="1"/>
    <col min="6660" max="6660" width="6.6640625" customWidth="1"/>
    <col min="6661" max="6661" width="4.33203125" customWidth="1"/>
    <col min="6662" max="6662" width="12.6640625" customWidth="1"/>
    <col min="6663" max="6663" width="2.6640625" customWidth="1"/>
    <col min="6664" max="6664" width="7.6640625" customWidth="1"/>
    <col min="6665" max="6665" width="5.88671875" customWidth="1"/>
    <col min="6666" max="6666" width="1.6640625" customWidth="1"/>
    <col min="6667" max="6667" width="10.6640625" customWidth="1"/>
    <col min="6668" max="6668" width="1.6640625" customWidth="1"/>
    <col min="6669" max="6669" width="10.6640625" customWidth="1"/>
    <col min="6670" max="6670" width="1.6640625" customWidth="1"/>
    <col min="6671" max="6671" width="10.6640625" customWidth="1"/>
    <col min="6672" max="6672" width="1.6640625" customWidth="1"/>
    <col min="6673" max="6673" width="10.6640625" customWidth="1"/>
    <col min="6674" max="6674" width="1.6640625" customWidth="1"/>
    <col min="6675" max="6675" width="0" hidden="1" customWidth="1"/>
    <col min="6676" max="6676" width="8.6640625" customWidth="1"/>
    <col min="6677" max="6677" width="0" hidden="1" customWidth="1"/>
    <col min="6681" max="6690" width="0" hidden="1" customWidth="1"/>
    <col min="6691" max="6693" width="9.109375" customWidth="1"/>
    <col min="6913" max="6914" width="3.33203125" customWidth="1"/>
    <col min="6915" max="6915" width="4.6640625" customWidth="1"/>
    <col min="6916" max="6916" width="6.6640625" customWidth="1"/>
    <col min="6917" max="6917" width="4.33203125" customWidth="1"/>
    <col min="6918" max="6918" width="12.6640625" customWidth="1"/>
    <col min="6919" max="6919" width="2.6640625" customWidth="1"/>
    <col min="6920" max="6920" width="7.6640625" customWidth="1"/>
    <col min="6921" max="6921" width="5.88671875" customWidth="1"/>
    <col min="6922" max="6922" width="1.6640625" customWidth="1"/>
    <col min="6923" max="6923" width="10.6640625" customWidth="1"/>
    <col min="6924" max="6924" width="1.6640625" customWidth="1"/>
    <col min="6925" max="6925" width="10.6640625" customWidth="1"/>
    <col min="6926" max="6926" width="1.6640625" customWidth="1"/>
    <col min="6927" max="6927" width="10.6640625" customWidth="1"/>
    <col min="6928" max="6928" width="1.6640625" customWidth="1"/>
    <col min="6929" max="6929" width="10.6640625" customWidth="1"/>
    <col min="6930" max="6930" width="1.6640625" customWidth="1"/>
    <col min="6931" max="6931" width="0" hidden="1" customWidth="1"/>
    <col min="6932" max="6932" width="8.6640625" customWidth="1"/>
    <col min="6933" max="6933" width="0" hidden="1" customWidth="1"/>
    <col min="6937" max="6946" width="0" hidden="1" customWidth="1"/>
    <col min="6947" max="6949" width="9.109375" customWidth="1"/>
    <col min="7169" max="7170" width="3.33203125" customWidth="1"/>
    <col min="7171" max="7171" width="4.6640625" customWidth="1"/>
    <col min="7172" max="7172" width="6.6640625" customWidth="1"/>
    <col min="7173" max="7173" width="4.33203125" customWidth="1"/>
    <col min="7174" max="7174" width="12.6640625" customWidth="1"/>
    <col min="7175" max="7175" width="2.6640625" customWidth="1"/>
    <col min="7176" max="7176" width="7.6640625" customWidth="1"/>
    <col min="7177" max="7177" width="5.88671875" customWidth="1"/>
    <col min="7178" max="7178" width="1.6640625" customWidth="1"/>
    <col min="7179" max="7179" width="10.6640625" customWidth="1"/>
    <col min="7180" max="7180" width="1.6640625" customWidth="1"/>
    <col min="7181" max="7181" width="10.6640625" customWidth="1"/>
    <col min="7182" max="7182" width="1.6640625" customWidth="1"/>
    <col min="7183" max="7183" width="10.6640625" customWidth="1"/>
    <col min="7184" max="7184" width="1.6640625" customWidth="1"/>
    <col min="7185" max="7185" width="10.6640625" customWidth="1"/>
    <col min="7186" max="7186" width="1.6640625" customWidth="1"/>
    <col min="7187" max="7187" width="0" hidden="1" customWidth="1"/>
    <col min="7188" max="7188" width="8.6640625" customWidth="1"/>
    <col min="7189" max="7189" width="0" hidden="1" customWidth="1"/>
    <col min="7193" max="7202" width="0" hidden="1" customWidth="1"/>
    <col min="7203" max="7205" width="9.109375" customWidth="1"/>
    <col min="7425" max="7426" width="3.33203125" customWidth="1"/>
    <col min="7427" max="7427" width="4.6640625" customWidth="1"/>
    <col min="7428" max="7428" width="6.6640625" customWidth="1"/>
    <col min="7429" max="7429" width="4.33203125" customWidth="1"/>
    <col min="7430" max="7430" width="12.6640625" customWidth="1"/>
    <col min="7431" max="7431" width="2.6640625" customWidth="1"/>
    <col min="7432" max="7432" width="7.6640625" customWidth="1"/>
    <col min="7433" max="7433" width="5.88671875" customWidth="1"/>
    <col min="7434" max="7434" width="1.6640625" customWidth="1"/>
    <col min="7435" max="7435" width="10.6640625" customWidth="1"/>
    <col min="7436" max="7436" width="1.6640625" customWidth="1"/>
    <col min="7437" max="7437" width="10.6640625" customWidth="1"/>
    <col min="7438" max="7438" width="1.6640625" customWidth="1"/>
    <col min="7439" max="7439" width="10.6640625" customWidth="1"/>
    <col min="7440" max="7440" width="1.6640625" customWidth="1"/>
    <col min="7441" max="7441" width="10.6640625" customWidth="1"/>
    <col min="7442" max="7442" width="1.6640625" customWidth="1"/>
    <col min="7443" max="7443" width="0" hidden="1" customWidth="1"/>
    <col min="7444" max="7444" width="8.6640625" customWidth="1"/>
    <col min="7445" max="7445" width="0" hidden="1" customWidth="1"/>
    <col min="7449" max="7458" width="0" hidden="1" customWidth="1"/>
    <col min="7459" max="7461" width="9.109375" customWidth="1"/>
    <col min="7681" max="7682" width="3.33203125" customWidth="1"/>
    <col min="7683" max="7683" width="4.6640625" customWidth="1"/>
    <col min="7684" max="7684" width="6.6640625" customWidth="1"/>
    <col min="7685" max="7685" width="4.33203125" customWidth="1"/>
    <col min="7686" max="7686" width="12.6640625" customWidth="1"/>
    <col min="7687" max="7687" width="2.6640625" customWidth="1"/>
    <col min="7688" max="7688" width="7.6640625" customWidth="1"/>
    <col min="7689" max="7689" width="5.88671875" customWidth="1"/>
    <col min="7690" max="7690" width="1.6640625" customWidth="1"/>
    <col min="7691" max="7691" width="10.6640625" customWidth="1"/>
    <col min="7692" max="7692" width="1.6640625" customWidth="1"/>
    <col min="7693" max="7693" width="10.6640625" customWidth="1"/>
    <col min="7694" max="7694" width="1.6640625" customWidth="1"/>
    <col min="7695" max="7695" width="10.6640625" customWidth="1"/>
    <col min="7696" max="7696" width="1.6640625" customWidth="1"/>
    <col min="7697" max="7697" width="10.6640625" customWidth="1"/>
    <col min="7698" max="7698" width="1.6640625" customWidth="1"/>
    <col min="7699" max="7699" width="0" hidden="1" customWidth="1"/>
    <col min="7700" max="7700" width="8.6640625" customWidth="1"/>
    <col min="7701" max="7701" width="0" hidden="1" customWidth="1"/>
    <col min="7705" max="7714" width="0" hidden="1" customWidth="1"/>
    <col min="7715" max="7717" width="9.109375" customWidth="1"/>
    <col min="7937" max="7938" width="3.33203125" customWidth="1"/>
    <col min="7939" max="7939" width="4.6640625" customWidth="1"/>
    <col min="7940" max="7940" width="6.6640625" customWidth="1"/>
    <col min="7941" max="7941" width="4.33203125" customWidth="1"/>
    <col min="7942" max="7942" width="12.6640625" customWidth="1"/>
    <col min="7943" max="7943" width="2.6640625" customWidth="1"/>
    <col min="7944" max="7944" width="7.6640625" customWidth="1"/>
    <col min="7945" max="7945" width="5.88671875" customWidth="1"/>
    <col min="7946" max="7946" width="1.6640625" customWidth="1"/>
    <col min="7947" max="7947" width="10.6640625" customWidth="1"/>
    <col min="7948" max="7948" width="1.6640625" customWidth="1"/>
    <col min="7949" max="7949" width="10.6640625" customWidth="1"/>
    <col min="7950" max="7950" width="1.6640625" customWidth="1"/>
    <col min="7951" max="7951" width="10.6640625" customWidth="1"/>
    <col min="7952" max="7952" width="1.6640625" customWidth="1"/>
    <col min="7953" max="7953" width="10.6640625" customWidth="1"/>
    <col min="7954" max="7954" width="1.6640625" customWidth="1"/>
    <col min="7955" max="7955" width="0" hidden="1" customWidth="1"/>
    <col min="7956" max="7956" width="8.6640625" customWidth="1"/>
    <col min="7957" max="7957" width="0" hidden="1" customWidth="1"/>
    <col min="7961" max="7970" width="0" hidden="1" customWidth="1"/>
    <col min="7971" max="7973" width="9.109375" customWidth="1"/>
    <col min="8193" max="8194" width="3.33203125" customWidth="1"/>
    <col min="8195" max="8195" width="4.6640625" customWidth="1"/>
    <col min="8196" max="8196" width="6.6640625" customWidth="1"/>
    <col min="8197" max="8197" width="4.33203125" customWidth="1"/>
    <col min="8198" max="8198" width="12.6640625" customWidth="1"/>
    <col min="8199" max="8199" width="2.6640625" customWidth="1"/>
    <col min="8200" max="8200" width="7.6640625" customWidth="1"/>
    <col min="8201" max="8201" width="5.88671875" customWidth="1"/>
    <col min="8202" max="8202" width="1.6640625" customWidth="1"/>
    <col min="8203" max="8203" width="10.6640625" customWidth="1"/>
    <col min="8204" max="8204" width="1.6640625" customWidth="1"/>
    <col min="8205" max="8205" width="10.6640625" customWidth="1"/>
    <col min="8206" max="8206" width="1.6640625" customWidth="1"/>
    <col min="8207" max="8207" width="10.6640625" customWidth="1"/>
    <col min="8208" max="8208" width="1.6640625" customWidth="1"/>
    <col min="8209" max="8209" width="10.6640625" customWidth="1"/>
    <col min="8210" max="8210" width="1.6640625" customWidth="1"/>
    <col min="8211" max="8211" width="0" hidden="1" customWidth="1"/>
    <col min="8212" max="8212" width="8.6640625" customWidth="1"/>
    <col min="8213" max="8213" width="0" hidden="1" customWidth="1"/>
    <col min="8217" max="8226" width="0" hidden="1" customWidth="1"/>
    <col min="8227" max="8229" width="9.109375" customWidth="1"/>
    <col min="8449" max="8450" width="3.33203125" customWidth="1"/>
    <col min="8451" max="8451" width="4.6640625" customWidth="1"/>
    <col min="8452" max="8452" width="6.6640625" customWidth="1"/>
    <col min="8453" max="8453" width="4.33203125" customWidth="1"/>
    <col min="8454" max="8454" width="12.6640625" customWidth="1"/>
    <col min="8455" max="8455" width="2.6640625" customWidth="1"/>
    <col min="8456" max="8456" width="7.6640625" customWidth="1"/>
    <col min="8457" max="8457" width="5.88671875" customWidth="1"/>
    <col min="8458" max="8458" width="1.6640625" customWidth="1"/>
    <col min="8459" max="8459" width="10.6640625" customWidth="1"/>
    <col min="8460" max="8460" width="1.6640625" customWidth="1"/>
    <col min="8461" max="8461" width="10.6640625" customWidth="1"/>
    <col min="8462" max="8462" width="1.6640625" customWidth="1"/>
    <col min="8463" max="8463" width="10.6640625" customWidth="1"/>
    <col min="8464" max="8464" width="1.6640625" customWidth="1"/>
    <col min="8465" max="8465" width="10.6640625" customWidth="1"/>
    <col min="8466" max="8466" width="1.6640625" customWidth="1"/>
    <col min="8467" max="8467" width="0" hidden="1" customWidth="1"/>
    <col min="8468" max="8468" width="8.6640625" customWidth="1"/>
    <col min="8469" max="8469" width="0" hidden="1" customWidth="1"/>
    <col min="8473" max="8482" width="0" hidden="1" customWidth="1"/>
    <col min="8483" max="8485" width="9.109375" customWidth="1"/>
    <col min="8705" max="8706" width="3.33203125" customWidth="1"/>
    <col min="8707" max="8707" width="4.6640625" customWidth="1"/>
    <col min="8708" max="8708" width="6.6640625" customWidth="1"/>
    <col min="8709" max="8709" width="4.33203125" customWidth="1"/>
    <col min="8710" max="8710" width="12.6640625" customWidth="1"/>
    <col min="8711" max="8711" width="2.6640625" customWidth="1"/>
    <col min="8712" max="8712" width="7.6640625" customWidth="1"/>
    <col min="8713" max="8713" width="5.88671875" customWidth="1"/>
    <col min="8714" max="8714" width="1.6640625" customWidth="1"/>
    <col min="8715" max="8715" width="10.6640625" customWidth="1"/>
    <col min="8716" max="8716" width="1.6640625" customWidth="1"/>
    <col min="8717" max="8717" width="10.6640625" customWidth="1"/>
    <col min="8718" max="8718" width="1.6640625" customWidth="1"/>
    <col min="8719" max="8719" width="10.6640625" customWidth="1"/>
    <col min="8720" max="8720" width="1.6640625" customWidth="1"/>
    <col min="8721" max="8721" width="10.6640625" customWidth="1"/>
    <col min="8722" max="8722" width="1.6640625" customWidth="1"/>
    <col min="8723" max="8723" width="0" hidden="1" customWidth="1"/>
    <col min="8724" max="8724" width="8.6640625" customWidth="1"/>
    <col min="8725" max="8725" width="0" hidden="1" customWidth="1"/>
    <col min="8729" max="8738" width="0" hidden="1" customWidth="1"/>
    <col min="8739" max="8741" width="9.109375" customWidth="1"/>
    <col min="8961" max="8962" width="3.33203125" customWidth="1"/>
    <col min="8963" max="8963" width="4.6640625" customWidth="1"/>
    <col min="8964" max="8964" width="6.6640625" customWidth="1"/>
    <col min="8965" max="8965" width="4.33203125" customWidth="1"/>
    <col min="8966" max="8966" width="12.6640625" customWidth="1"/>
    <col min="8967" max="8967" width="2.6640625" customWidth="1"/>
    <col min="8968" max="8968" width="7.6640625" customWidth="1"/>
    <col min="8969" max="8969" width="5.88671875" customWidth="1"/>
    <col min="8970" max="8970" width="1.6640625" customWidth="1"/>
    <col min="8971" max="8971" width="10.6640625" customWidth="1"/>
    <col min="8972" max="8972" width="1.6640625" customWidth="1"/>
    <col min="8973" max="8973" width="10.6640625" customWidth="1"/>
    <col min="8974" max="8974" width="1.6640625" customWidth="1"/>
    <col min="8975" max="8975" width="10.6640625" customWidth="1"/>
    <col min="8976" max="8976" width="1.6640625" customWidth="1"/>
    <col min="8977" max="8977" width="10.6640625" customWidth="1"/>
    <col min="8978" max="8978" width="1.6640625" customWidth="1"/>
    <col min="8979" max="8979" width="0" hidden="1" customWidth="1"/>
    <col min="8980" max="8980" width="8.6640625" customWidth="1"/>
    <col min="8981" max="8981" width="0" hidden="1" customWidth="1"/>
    <col min="8985" max="8994" width="0" hidden="1" customWidth="1"/>
    <col min="8995" max="8997" width="9.109375" customWidth="1"/>
    <col min="9217" max="9218" width="3.33203125" customWidth="1"/>
    <col min="9219" max="9219" width="4.6640625" customWidth="1"/>
    <col min="9220" max="9220" width="6.6640625" customWidth="1"/>
    <col min="9221" max="9221" width="4.33203125" customWidth="1"/>
    <col min="9222" max="9222" width="12.6640625" customWidth="1"/>
    <col min="9223" max="9223" width="2.6640625" customWidth="1"/>
    <col min="9224" max="9224" width="7.6640625" customWidth="1"/>
    <col min="9225" max="9225" width="5.88671875" customWidth="1"/>
    <col min="9226" max="9226" width="1.6640625" customWidth="1"/>
    <col min="9227" max="9227" width="10.6640625" customWidth="1"/>
    <col min="9228" max="9228" width="1.6640625" customWidth="1"/>
    <col min="9229" max="9229" width="10.6640625" customWidth="1"/>
    <col min="9230" max="9230" width="1.6640625" customWidth="1"/>
    <col min="9231" max="9231" width="10.6640625" customWidth="1"/>
    <col min="9232" max="9232" width="1.6640625" customWidth="1"/>
    <col min="9233" max="9233" width="10.6640625" customWidth="1"/>
    <col min="9234" max="9234" width="1.6640625" customWidth="1"/>
    <col min="9235" max="9235" width="0" hidden="1" customWidth="1"/>
    <col min="9236" max="9236" width="8.6640625" customWidth="1"/>
    <col min="9237" max="9237" width="0" hidden="1" customWidth="1"/>
    <col min="9241" max="9250" width="0" hidden="1" customWidth="1"/>
    <col min="9251" max="9253" width="9.109375" customWidth="1"/>
    <col min="9473" max="9474" width="3.33203125" customWidth="1"/>
    <col min="9475" max="9475" width="4.6640625" customWidth="1"/>
    <col min="9476" max="9476" width="6.6640625" customWidth="1"/>
    <col min="9477" max="9477" width="4.33203125" customWidth="1"/>
    <col min="9478" max="9478" width="12.6640625" customWidth="1"/>
    <col min="9479" max="9479" width="2.6640625" customWidth="1"/>
    <col min="9480" max="9480" width="7.6640625" customWidth="1"/>
    <col min="9481" max="9481" width="5.88671875" customWidth="1"/>
    <col min="9482" max="9482" width="1.6640625" customWidth="1"/>
    <col min="9483" max="9483" width="10.6640625" customWidth="1"/>
    <col min="9484" max="9484" width="1.6640625" customWidth="1"/>
    <col min="9485" max="9485" width="10.6640625" customWidth="1"/>
    <col min="9486" max="9486" width="1.6640625" customWidth="1"/>
    <col min="9487" max="9487" width="10.6640625" customWidth="1"/>
    <col min="9488" max="9488" width="1.6640625" customWidth="1"/>
    <col min="9489" max="9489" width="10.6640625" customWidth="1"/>
    <col min="9490" max="9490" width="1.6640625" customWidth="1"/>
    <col min="9491" max="9491" width="0" hidden="1" customWidth="1"/>
    <col min="9492" max="9492" width="8.6640625" customWidth="1"/>
    <col min="9493" max="9493" width="0" hidden="1" customWidth="1"/>
    <col min="9497" max="9506" width="0" hidden="1" customWidth="1"/>
    <col min="9507" max="9509" width="9.109375" customWidth="1"/>
    <col min="9729" max="9730" width="3.33203125" customWidth="1"/>
    <col min="9731" max="9731" width="4.6640625" customWidth="1"/>
    <col min="9732" max="9732" width="6.6640625" customWidth="1"/>
    <col min="9733" max="9733" width="4.33203125" customWidth="1"/>
    <col min="9734" max="9734" width="12.6640625" customWidth="1"/>
    <col min="9735" max="9735" width="2.6640625" customWidth="1"/>
    <col min="9736" max="9736" width="7.6640625" customWidth="1"/>
    <col min="9737" max="9737" width="5.88671875" customWidth="1"/>
    <col min="9738" max="9738" width="1.6640625" customWidth="1"/>
    <col min="9739" max="9739" width="10.6640625" customWidth="1"/>
    <col min="9740" max="9740" width="1.6640625" customWidth="1"/>
    <col min="9741" max="9741" width="10.6640625" customWidth="1"/>
    <col min="9742" max="9742" width="1.6640625" customWidth="1"/>
    <col min="9743" max="9743" width="10.6640625" customWidth="1"/>
    <col min="9744" max="9744" width="1.6640625" customWidth="1"/>
    <col min="9745" max="9745" width="10.6640625" customWidth="1"/>
    <col min="9746" max="9746" width="1.6640625" customWidth="1"/>
    <col min="9747" max="9747" width="0" hidden="1" customWidth="1"/>
    <col min="9748" max="9748" width="8.6640625" customWidth="1"/>
    <col min="9749" max="9749" width="0" hidden="1" customWidth="1"/>
    <col min="9753" max="9762" width="0" hidden="1" customWidth="1"/>
    <col min="9763" max="9765" width="9.109375" customWidth="1"/>
    <col min="9985" max="9986" width="3.33203125" customWidth="1"/>
    <col min="9987" max="9987" width="4.6640625" customWidth="1"/>
    <col min="9988" max="9988" width="6.6640625" customWidth="1"/>
    <col min="9989" max="9989" width="4.33203125" customWidth="1"/>
    <col min="9990" max="9990" width="12.6640625" customWidth="1"/>
    <col min="9991" max="9991" width="2.6640625" customWidth="1"/>
    <col min="9992" max="9992" width="7.6640625" customWidth="1"/>
    <col min="9993" max="9993" width="5.88671875" customWidth="1"/>
    <col min="9994" max="9994" width="1.6640625" customWidth="1"/>
    <col min="9995" max="9995" width="10.6640625" customWidth="1"/>
    <col min="9996" max="9996" width="1.6640625" customWidth="1"/>
    <col min="9997" max="9997" width="10.6640625" customWidth="1"/>
    <col min="9998" max="9998" width="1.6640625" customWidth="1"/>
    <col min="9999" max="9999" width="10.6640625" customWidth="1"/>
    <col min="10000" max="10000" width="1.6640625" customWidth="1"/>
    <col min="10001" max="10001" width="10.6640625" customWidth="1"/>
    <col min="10002" max="10002" width="1.6640625" customWidth="1"/>
    <col min="10003" max="10003" width="0" hidden="1" customWidth="1"/>
    <col min="10004" max="10004" width="8.6640625" customWidth="1"/>
    <col min="10005" max="10005" width="0" hidden="1" customWidth="1"/>
    <col min="10009" max="10018" width="0" hidden="1" customWidth="1"/>
    <col min="10019" max="10021" width="9.109375" customWidth="1"/>
    <col min="10241" max="10242" width="3.33203125" customWidth="1"/>
    <col min="10243" max="10243" width="4.6640625" customWidth="1"/>
    <col min="10244" max="10244" width="6.6640625" customWidth="1"/>
    <col min="10245" max="10245" width="4.33203125" customWidth="1"/>
    <col min="10246" max="10246" width="12.6640625" customWidth="1"/>
    <col min="10247" max="10247" width="2.6640625" customWidth="1"/>
    <col min="10248" max="10248" width="7.6640625" customWidth="1"/>
    <col min="10249" max="10249" width="5.88671875" customWidth="1"/>
    <col min="10250" max="10250" width="1.6640625" customWidth="1"/>
    <col min="10251" max="10251" width="10.6640625" customWidth="1"/>
    <col min="10252" max="10252" width="1.6640625" customWidth="1"/>
    <col min="10253" max="10253" width="10.6640625" customWidth="1"/>
    <col min="10254" max="10254" width="1.6640625" customWidth="1"/>
    <col min="10255" max="10255" width="10.6640625" customWidth="1"/>
    <col min="10256" max="10256" width="1.6640625" customWidth="1"/>
    <col min="10257" max="10257" width="10.6640625" customWidth="1"/>
    <col min="10258" max="10258" width="1.6640625" customWidth="1"/>
    <col min="10259" max="10259" width="0" hidden="1" customWidth="1"/>
    <col min="10260" max="10260" width="8.6640625" customWidth="1"/>
    <col min="10261" max="10261" width="0" hidden="1" customWidth="1"/>
    <col min="10265" max="10274" width="0" hidden="1" customWidth="1"/>
    <col min="10275" max="10277" width="9.109375" customWidth="1"/>
    <col min="10497" max="10498" width="3.33203125" customWidth="1"/>
    <col min="10499" max="10499" width="4.6640625" customWidth="1"/>
    <col min="10500" max="10500" width="6.6640625" customWidth="1"/>
    <col min="10501" max="10501" width="4.33203125" customWidth="1"/>
    <col min="10502" max="10502" width="12.6640625" customWidth="1"/>
    <col min="10503" max="10503" width="2.6640625" customWidth="1"/>
    <col min="10504" max="10504" width="7.6640625" customWidth="1"/>
    <col min="10505" max="10505" width="5.88671875" customWidth="1"/>
    <col min="10506" max="10506" width="1.6640625" customWidth="1"/>
    <col min="10507" max="10507" width="10.6640625" customWidth="1"/>
    <col min="10508" max="10508" width="1.6640625" customWidth="1"/>
    <col min="10509" max="10509" width="10.6640625" customWidth="1"/>
    <col min="10510" max="10510" width="1.6640625" customWidth="1"/>
    <col min="10511" max="10511" width="10.6640625" customWidth="1"/>
    <col min="10512" max="10512" width="1.6640625" customWidth="1"/>
    <col min="10513" max="10513" width="10.6640625" customWidth="1"/>
    <col min="10514" max="10514" width="1.6640625" customWidth="1"/>
    <col min="10515" max="10515" width="0" hidden="1" customWidth="1"/>
    <col min="10516" max="10516" width="8.6640625" customWidth="1"/>
    <col min="10517" max="10517" width="0" hidden="1" customWidth="1"/>
    <col min="10521" max="10530" width="0" hidden="1" customWidth="1"/>
    <col min="10531" max="10533" width="9.109375" customWidth="1"/>
    <col min="10753" max="10754" width="3.33203125" customWidth="1"/>
    <col min="10755" max="10755" width="4.6640625" customWidth="1"/>
    <col min="10756" max="10756" width="6.6640625" customWidth="1"/>
    <col min="10757" max="10757" width="4.33203125" customWidth="1"/>
    <col min="10758" max="10758" width="12.6640625" customWidth="1"/>
    <col min="10759" max="10759" width="2.6640625" customWidth="1"/>
    <col min="10760" max="10760" width="7.6640625" customWidth="1"/>
    <col min="10761" max="10761" width="5.88671875" customWidth="1"/>
    <col min="10762" max="10762" width="1.6640625" customWidth="1"/>
    <col min="10763" max="10763" width="10.6640625" customWidth="1"/>
    <col min="10764" max="10764" width="1.6640625" customWidth="1"/>
    <col min="10765" max="10765" width="10.6640625" customWidth="1"/>
    <col min="10766" max="10766" width="1.6640625" customWidth="1"/>
    <col min="10767" max="10767" width="10.6640625" customWidth="1"/>
    <col min="10768" max="10768" width="1.6640625" customWidth="1"/>
    <col min="10769" max="10769" width="10.6640625" customWidth="1"/>
    <col min="10770" max="10770" width="1.6640625" customWidth="1"/>
    <col min="10771" max="10771" width="0" hidden="1" customWidth="1"/>
    <col min="10772" max="10772" width="8.6640625" customWidth="1"/>
    <col min="10773" max="10773" width="0" hidden="1" customWidth="1"/>
    <col min="10777" max="10786" width="0" hidden="1" customWidth="1"/>
    <col min="10787" max="10789" width="9.109375" customWidth="1"/>
    <col min="11009" max="11010" width="3.33203125" customWidth="1"/>
    <col min="11011" max="11011" width="4.6640625" customWidth="1"/>
    <col min="11012" max="11012" width="6.6640625" customWidth="1"/>
    <col min="11013" max="11013" width="4.33203125" customWidth="1"/>
    <col min="11014" max="11014" width="12.6640625" customWidth="1"/>
    <col min="11015" max="11015" width="2.6640625" customWidth="1"/>
    <col min="11016" max="11016" width="7.6640625" customWidth="1"/>
    <col min="11017" max="11017" width="5.88671875" customWidth="1"/>
    <col min="11018" max="11018" width="1.6640625" customWidth="1"/>
    <col min="11019" max="11019" width="10.6640625" customWidth="1"/>
    <col min="11020" max="11020" width="1.6640625" customWidth="1"/>
    <col min="11021" max="11021" width="10.6640625" customWidth="1"/>
    <col min="11022" max="11022" width="1.6640625" customWidth="1"/>
    <col min="11023" max="11023" width="10.6640625" customWidth="1"/>
    <col min="11024" max="11024" width="1.6640625" customWidth="1"/>
    <col min="11025" max="11025" width="10.6640625" customWidth="1"/>
    <col min="11026" max="11026" width="1.6640625" customWidth="1"/>
    <col min="11027" max="11027" width="0" hidden="1" customWidth="1"/>
    <col min="11028" max="11028" width="8.6640625" customWidth="1"/>
    <col min="11029" max="11029" width="0" hidden="1" customWidth="1"/>
    <col min="11033" max="11042" width="0" hidden="1" customWidth="1"/>
    <col min="11043" max="11045" width="9.109375" customWidth="1"/>
    <col min="11265" max="11266" width="3.33203125" customWidth="1"/>
    <col min="11267" max="11267" width="4.6640625" customWidth="1"/>
    <col min="11268" max="11268" width="6.6640625" customWidth="1"/>
    <col min="11269" max="11269" width="4.33203125" customWidth="1"/>
    <col min="11270" max="11270" width="12.6640625" customWidth="1"/>
    <col min="11271" max="11271" width="2.6640625" customWidth="1"/>
    <col min="11272" max="11272" width="7.6640625" customWidth="1"/>
    <col min="11273" max="11273" width="5.88671875" customWidth="1"/>
    <col min="11274" max="11274" width="1.6640625" customWidth="1"/>
    <col min="11275" max="11275" width="10.6640625" customWidth="1"/>
    <col min="11276" max="11276" width="1.6640625" customWidth="1"/>
    <col min="11277" max="11277" width="10.6640625" customWidth="1"/>
    <col min="11278" max="11278" width="1.6640625" customWidth="1"/>
    <col min="11279" max="11279" width="10.6640625" customWidth="1"/>
    <col min="11280" max="11280" width="1.6640625" customWidth="1"/>
    <col min="11281" max="11281" width="10.6640625" customWidth="1"/>
    <col min="11282" max="11282" width="1.6640625" customWidth="1"/>
    <col min="11283" max="11283" width="0" hidden="1" customWidth="1"/>
    <col min="11284" max="11284" width="8.6640625" customWidth="1"/>
    <col min="11285" max="11285" width="0" hidden="1" customWidth="1"/>
    <col min="11289" max="11298" width="0" hidden="1" customWidth="1"/>
    <col min="11299" max="11301" width="9.109375" customWidth="1"/>
    <col min="11521" max="11522" width="3.33203125" customWidth="1"/>
    <col min="11523" max="11523" width="4.6640625" customWidth="1"/>
    <col min="11524" max="11524" width="6.6640625" customWidth="1"/>
    <col min="11525" max="11525" width="4.33203125" customWidth="1"/>
    <col min="11526" max="11526" width="12.6640625" customWidth="1"/>
    <col min="11527" max="11527" width="2.6640625" customWidth="1"/>
    <col min="11528" max="11528" width="7.6640625" customWidth="1"/>
    <col min="11529" max="11529" width="5.88671875" customWidth="1"/>
    <col min="11530" max="11530" width="1.6640625" customWidth="1"/>
    <col min="11531" max="11531" width="10.6640625" customWidth="1"/>
    <col min="11532" max="11532" width="1.6640625" customWidth="1"/>
    <col min="11533" max="11533" width="10.6640625" customWidth="1"/>
    <col min="11534" max="11534" width="1.6640625" customWidth="1"/>
    <col min="11535" max="11535" width="10.6640625" customWidth="1"/>
    <col min="11536" max="11536" width="1.6640625" customWidth="1"/>
    <col min="11537" max="11537" width="10.6640625" customWidth="1"/>
    <col min="11538" max="11538" width="1.6640625" customWidth="1"/>
    <col min="11539" max="11539" width="0" hidden="1" customWidth="1"/>
    <col min="11540" max="11540" width="8.6640625" customWidth="1"/>
    <col min="11541" max="11541" width="0" hidden="1" customWidth="1"/>
    <col min="11545" max="11554" width="0" hidden="1" customWidth="1"/>
    <col min="11555" max="11557" width="9.109375" customWidth="1"/>
    <col min="11777" max="11778" width="3.33203125" customWidth="1"/>
    <col min="11779" max="11779" width="4.6640625" customWidth="1"/>
    <col min="11780" max="11780" width="6.6640625" customWidth="1"/>
    <col min="11781" max="11781" width="4.33203125" customWidth="1"/>
    <col min="11782" max="11782" width="12.6640625" customWidth="1"/>
    <col min="11783" max="11783" width="2.6640625" customWidth="1"/>
    <col min="11784" max="11784" width="7.6640625" customWidth="1"/>
    <col min="11785" max="11785" width="5.88671875" customWidth="1"/>
    <col min="11786" max="11786" width="1.6640625" customWidth="1"/>
    <col min="11787" max="11787" width="10.6640625" customWidth="1"/>
    <col min="11788" max="11788" width="1.6640625" customWidth="1"/>
    <col min="11789" max="11789" width="10.6640625" customWidth="1"/>
    <col min="11790" max="11790" width="1.6640625" customWidth="1"/>
    <col min="11791" max="11791" width="10.6640625" customWidth="1"/>
    <col min="11792" max="11792" width="1.6640625" customWidth="1"/>
    <col min="11793" max="11793" width="10.6640625" customWidth="1"/>
    <col min="11794" max="11794" width="1.6640625" customWidth="1"/>
    <col min="11795" max="11795" width="0" hidden="1" customWidth="1"/>
    <col min="11796" max="11796" width="8.6640625" customWidth="1"/>
    <col min="11797" max="11797" width="0" hidden="1" customWidth="1"/>
    <col min="11801" max="11810" width="0" hidden="1" customWidth="1"/>
    <col min="11811" max="11813" width="9.109375" customWidth="1"/>
    <col min="12033" max="12034" width="3.33203125" customWidth="1"/>
    <col min="12035" max="12035" width="4.6640625" customWidth="1"/>
    <col min="12036" max="12036" width="6.6640625" customWidth="1"/>
    <col min="12037" max="12037" width="4.33203125" customWidth="1"/>
    <col min="12038" max="12038" width="12.6640625" customWidth="1"/>
    <col min="12039" max="12039" width="2.6640625" customWidth="1"/>
    <col min="12040" max="12040" width="7.6640625" customWidth="1"/>
    <col min="12041" max="12041" width="5.88671875" customWidth="1"/>
    <col min="12042" max="12042" width="1.6640625" customWidth="1"/>
    <col min="12043" max="12043" width="10.6640625" customWidth="1"/>
    <col min="12044" max="12044" width="1.6640625" customWidth="1"/>
    <col min="12045" max="12045" width="10.6640625" customWidth="1"/>
    <col min="12046" max="12046" width="1.6640625" customWidth="1"/>
    <col min="12047" max="12047" width="10.6640625" customWidth="1"/>
    <col min="12048" max="12048" width="1.6640625" customWidth="1"/>
    <col min="12049" max="12049" width="10.6640625" customWidth="1"/>
    <col min="12050" max="12050" width="1.6640625" customWidth="1"/>
    <col min="12051" max="12051" width="0" hidden="1" customWidth="1"/>
    <col min="12052" max="12052" width="8.6640625" customWidth="1"/>
    <col min="12053" max="12053" width="0" hidden="1" customWidth="1"/>
    <col min="12057" max="12066" width="0" hidden="1" customWidth="1"/>
    <col min="12067" max="12069" width="9.109375" customWidth="1"/>
    <col min="12289" max="12290" width="3.33203125" customWidth="1"/>
    <col min="12291" max="12291" width="4.6640625" customWidth="1"/>
    <col min="12292" max="12292" width="6.6640625" customWidth="1"/>
    <col min="12293" max="12293" width="4.33203125" customWidth="1"/>
    <col min="12294" max="12294" width="12.6640625" customWidth="1"/>
    <col min="12295" max="12295" width="2.6640625" customWidth="1"/>
    <col min="12296" max="12296" width="7.6640625" customWidth="1"/>
    <col min="12297" max="12297" width="5.88671875" customWidth="1"/>
    <col min="12298" max="12298" width="1.6640625" customWidth="1"/>
    <col min="12299" max="12299" width="10.6640625" customWidth="1"/>
    <col min="12300" max="12300" width="1.6640625" customWidth="1"/>
    <col min="12301" max="12301" width="10.6640625" customWidth="1"/>
    <col min="12302" max="12302" width="1.6640625" customWidth="1"/>
    <col min="12303" max="12303" width="10.6640625" customWidth="1"/>
    <col min="12304" max="12304" width="1.6640625" customWidth="1"/>
    <col min="12305" max="12305" width="10.6640625" customWidth="1"/>
    <col min="12306" max="12306" width="1.6640625" customWidth="1"/>
    <col min="12307" max="12307" width="0" hidden="1" customWidth="1"/>
    <col min="12308" max="12308" width="8.6640625" customWidth="1"/>
    <col min="12309" max="12309" width="0" hidden="1" customWidth="1"/>
    <col min="12313" max="12322" width="0" hidden="1" customWidth="1"/>
    <col min="12323" max="12325" width="9.109375" customWidth="1"/>
    <col min="12545" max="12546" width="3.33203125" customWidth="1"/>
    <col min="12547" max="12547" width="4.6640625" customWidth="1"/>
    <col min="12548" max="12548" width="6.6640625" customWidth="1"/>
    <col min="12549" max="12549" width="4.33203125" customWidth="1"/>
    <col min="12550" max="12550" width="12.6640625" customWidth="1"/>
    <col min="12551" max="12551" width="2.6640625" customWidth="1"/>
    <col min="12552" max="12552" width="7.6640625" customWidth="1"/>
    <col min="12553" max="12553" width="5.88671875" customWidth="1"/>
    <col min="12554" max="12554" width="1.6640625" customWidth="1"/>
    <col min="12555" max="12555" width="10.6640625" customWidth="1"/>
    <col min="12556" max="12556" width="1.6640625" customWidth="1"/>
    <col min="12557" max="12557" width="10.6640625" customWidth="1"/>
    <col min="12558" max="12558" width="1.6640625" customWidth="1"/>
    <col min="12559" max="12559" width="10.6640625" customWidth="1"/>
    <col min="12560" max="12560" width="1.6640625" customWidth="1"/>
    <col min="12561" max="12561" width="10.6640625" customWidth="1"/>
    <col min="12562" max="12562" width="1.6640625" customWidth="1"/>
    <col min="12563" max="12563" width="0" hidden="1" customWidth="1"/>
    <col min="12564" max="12564" width="8.6640625" customWidth="1"/>
    <col min="12565" max="12565" width="0" hidden="1" customWidth="1"/>
    <col min="12569" max="12578" width="0" hidden="1" customWidth="1"/>
    <col min="12579" max="12581" width="9.109375" customWidth="1"/>
    <col min="12801" max="12802" width="3.33203125" customWidth="1"/>
    <col min="12803" max="12803" width="4.6640625" customWidth="1"/>
    <col min="12804" max="12804" width="6.6640625" customWidth="1"/>
    <col min="12805" max="12805" width="4.33203125" customWidth="1"/>
    <col min="12806" max="12806" width="12.6640625" customWidth="1"/>
    <col min="12807" max="12807" width="2.6640625" customWidth="1"/>
    <col min="12808" max="12808" width="7.6640625" customWidth="1"/>
    <col min="12809" max="12809" width="5.88671875" customWidth="1"/>
    <col min="12810" max="12810" width="1.6640625" customWidth="1"/>
    <col min="12811" max="12811" width="10.6640625" customWidth="1"/>
    <col min="12812" max="12812" width="1.6640625" customWidth="1"/>
    <col min="12813" max="12813" width="10.6640625" customWidth="1"/>
    <col min="12814" max="12814" width="1.6640625" customWidth="1"/>
    <col min="12815" max="12815" width="10.6640625" customWidth="1"/>
    <col min="12816" max="12816" width="1.6640625" customWidth="1"/>
    <col min="12817" max="12817" width="10.6640625" customWidth="1"/>
    <col min="12818" max="12818" width="1.6640625" customWidth="1"/>
    <col min="12819" max="12819" width="0" hidden="1" customWidth="1"/>
    <col min="12820" max="12820" width="8.6640625" customWidth="1"/>
    <col min="12821" max="12821" width="0" hidden="1" customWidth="1"/>
    <col min="12825" max="12834" width="0" hidden="1" customWidth="1"/>
    <col min="12835" max="12837" width="9.109375" customWidth="1"/>
    <col min="13057" max="13058" width="3.33203125" customWidth="1"/>
    <col min="13059" max="13059" width="4.6640625" customWidth="1"/>
    <col min="13060" max="13060" width="6.6640625" customWidth="1"/>
    <col min="13061" max="13061" width="4.33203125" customWidth="1"/>
    <col min="13062" max="13062" width="12.6640625" customWidth="1"/>
    <col min="13063" max="13063" width="2.6640625" customWidth="1"/>
    <col min="13064" max="13064" width="7.6640625" customWidth="1"/>
    <col min="13065" max="13065" width="5.88671875" customWidth="1"/>
    <col min="13066" max="13066" width="1.6640625" customWidth="1"/>
    <col min="13067" max="13067" width="10.6640625" customWidth="1"/>
    <col min="13068" max="13068" width="1.6640625" customWidth="1"/>
    <col min="13069" max="13069" width="10.6640625" customWidth="1"/>
    <col min="13070" max="13070" width="1.6640625" customWidth="1"/>
    <col min="13071" max="13071" width="10.6640625" customWidth="1"/>
    <col min="13072" max="13072" width="1.6640625" customWidth="1"/>
    <col min="13073" max="13073" width="10.6640625" customWidth="1"/>
    <col min="13074" max="13074" width="1.6640625" customWidth="1"/>
    <col min="13075" max="13075" width="0" hidden="1" customWidth="1"/>
    <col min="13076" max="13076" width="8.6640625" customWidth="1"/>
    <col min="13077" max="13077" width="0" hidden="1" customWidth="1"/>
    <col min="13081" max="13090" width="0" hidden="1" customWidth="1"/>
    <col min="13091" max="13093" width="9.109375" customWidth="1"/>
    <col min="13313" max="13314" width="3.33203125" customWidth="1"/>
    <col min="13315" max="13315" width="4.6640625" customWidth="1"/>
    <col min="13316" max="13316" width="6.6640625" customWidth="1"/>
    <col min="13317" max="13317" width="4.33203125" customWidth="1"/>
    <col min="13318" max="13318" width="12.6640625" customWidth="1"/>
    <col min="13319" max="13319" width="2.6640625" customWidth="1"/>
    <col min="13320" max="13320" width="7.6640625" customWidth="1"/>
    <col min="13321" max="13321" width="5.88671875" customWidth="1"/>
    <col min="13322" max="13322" width="1.6640625" customWidth="1"/>
    <col min="13323" max="13323" width="10.6640625" customWidth="1"/>
    <col min="13324" max="13324" width="1.6640625" customWidth="1"/>
    <col min="13325" max="13325" width="10.6640625" customWidth="1"/>
    <col min="13326" max="13326" width="1.6640625" customWidth="1"/>
    <col min="13327" max="13327" width="10.6640625" customWidth="1"/>
    <col min="13328" max="13328" width="1.6640625" customWidth="1"/>
    <col min="13329" max="13329" width="10.6640625" customWidth="1"/>
    <col min="13330" max="13330" width="1.6640625" customWidth="1"/>
    <col min="13331" max="13331" width="0" hidden="1" customWidth="1"/>
    <col min="13332" max="13332" width="8.6640625" customWidth="1"/>
    <col min="13333" max="13333" width="0" hidden="1" customWidth="1"/>
    <col min="13337" max="13346" width="0" hidden="1" customWidth="1"/>
    <col min="13347" max="13349" width="9.109375" customWidth="1"/>
    <col min="13569" max="13570" width="3.33203125" customWidth="1"/>
    <col min="13571" max="13571" width="4.6640625" customWidth="1"/>
    <col min="13572" max="13572" width="6.6640625" customWidth="1"/>
    <col min="13573" max="13573" width="4.33203125" customWidth="1"/>
    <col min="13574" max="13574" width="12.6640625" customWidth="1"/>
    <col min="13575" max="13575" width="2.6640625" customWidth="1"/>
    <col min="13576" max="13576" width="7.6640625" customWidth="1"/>
    <col min="13577" max="13577" width="5.88671875" customWidth="1"/>
    <col min="13578" max="13578" width="1.6640625" customWidth="1"/>
    <col min="13579" max="13579" width="10.6640625" customWidth="1"/>
    <col min="13580" max="13580" width="1.6640625" customWidth="1"/>
    <col min="13581" max="13581" width="10.6640625" customWidth="1"/>
    <col min="13582" max="13582" width="1.6640625" customWidth="1"/>
    <col min="13583" max="13583" width="10.6640625" customWidth="1"/>
    <col min="13584" max="13584" width="1.6640625" customWidth="1"/>
    <col min="13585" max="13585" width="10.6640625" customWidth="1"/>
    <col min="13586" max="13586" width="1.6640625" customWidth="1"/>
    <col min="13587" max="13587" width="0" hidden="1" customWidth="1"/>
    <col min="13588" max="13588" width="8.6640625" customWidth="1"/>
    <col min="13589" max="13589" width="0" hidden="1" customWidth="1"/>
    <col min="13593" max="13602" width="0" hidden="1" customWidth="1"/>
    <col min="13603" max="13605" width="9.109375" customWidth="1"/>
    <col min="13825" max="13826" width="3.33203125" customWidth="1"/>
    <col min="13827" max="13827" width="4.6640625" customWidth="1"/>
    <col min="13828" max="13828" width="6.6640625" customWidth="1"/>
    <col min="13829" max="13829" width="4.33203125" customWidth="1"/>
    <col min="13830" max="13830" width="12.6640625" customWidth="1"/>
    <col min="13831" max="13831" width="2.6640625" customWidth="1"/>
    <col min="13832" max="13832" width="7.6640625" customWidth="1"/>
    <col min="13833" max="13833" width="5.88671875" customWidth="1"/>
    <col min="13834" max="13834" width="1.6640625" customWidth="1"/>
    <col min="13835" max="13835" width="10.6640625" customWidth="1"/>
    <col min="13836" max="13836" width="1.6640625" customWidth="1"/>
    <col min="13837" max="13837" width="10.6640625" customWidth="1"/>
    <col min="13838" max="13838" width="1.6640625" customWidth="1"/>
    <col min="13839" max="13839" width="10.6640625" customWidth="1"/>
    <col min="13840" max="13840" width="1.6640625" customWidth="1"/>
    <col min="13841" max="13841" width="10.6640625" customWidth="1"/>
    <col min="13842" max="13842" width="1.6640625" customWidth="1"/>
    <col min="13843" max="13843" width="0" hidden="1" customWidth="1"/>
    <col min="13844" max="13844" width="8.6640625" customWidth="1"/>
    <col min="13845" max="13845" width="0" hidden="1" customWidth="1"/>
    <col min="13849" max="13858" width="0" hidden="1" customWidth="1"/>
    <col min="13859" max="13861" width="9.109375" customWidth="1"/>
    <col min="14081" max="14082" width="3.33203125" customWidth="1"/>
    <col min="14083" max="14083" width="4.6640625" customWidth="1"/>
    <col min="14084" max="14084" width="6.6640625" customWidth="1"/>
    <col min="14085" max="14085" width="4.33203125" customWidth="1"/>
    <col min="14086" max="14086" width="12.6640625" customWidth="1"/>
    <col min="14087" max="14087" width="2.6640625" customWidth="1"/>
    <col min="14088" max="14088" width="7.6640625" customWidth="1"/>
    <col min="14089" max="14089" width="5.88671875" customWidth="1"/>
    <col min="14090" max="14090" width="1.6640625" customWidth="1"/>
    <col min="14091" max="14091" width="10.6640625" customWidth="1"/>
    <col min="14092" max="14092" width="1.6640625" customWidth="1"/>
    <col min="14093" max="14093" width="10.6640625" customWidth="1"/>
    <col min="14094" max="14094" width="1.6640625" customWidth="1"/>
    <col min="14095" max="14095" width="10.6640625" customWidth="1"/>
    <col min="14096" max="14096" width="1.6640625" customWidth="1"/>
    <col min="14097" max="14097" width="10.6640625" customWidth="1"/>
    <col min="14098" max="14098" width="1.6640625" customWidth="1"/>
    <col min="14099" max="14099" width="0" hidden="1" customWidth="1"/>
    <col min="14100" max="14100" width="8.6640625" customWidth="1"/>
    <col min="14101" max="14101" width="0" hidden="1" customWidth="1"/>
    <col min="14105" max="14114" width="0" hidden="1" customWidth="1"/>
    <col min="14115" max="14117" width="9.109375" customWidth="1"/>
    <col min="14337" max="14338" width="3.33203125" customWidth="1"/>
    <col min="14339" max="14339" width="4.6640625" customWidth="1"/>
    <col min="14340" max="14340" width="6.6640625" customWidth="1"/>
    <col min="14341" max="14341" width="4.33203125" customWidth="1"/>
    <col min="14342" max="14342" width="12.6640625" customWidth="1"/>
    <col min="14343" max="14343" width="2.6640625" customWidth="1"/>
    <col min="14344" max="14344" width="7.6640625" customWidth="1"/>
    <col min="14345" max="14345" width="5.88671875" customWidth="1"/>
    <col min="14346" max="14346" width="1.6640625" customWidth="1"/>
    <col min="14347" max="14347" width="10.6640625" customWidth="1"/>
    <col min="14348" max="14348" width="1.6640625" customWidth="1"/>
    <col min="14349" max="14349" width="10.6640625" customWidth="1"/>
    <col min="14350" max="14350" width="1.6640625" customWidth="1"/>
    <col min="14351" max="14351" width="10.6640625" customWidth="1"/>
    <col min="14352" max="14352" width="1.6640625" customWidth="1"/>
    <col min="14353" max="14353" width="10.6640625" customWidth="1"/>
    <col min="14354" max="14354" width="1.6640625" customWidth="1"/>
    <col min="14355" max="14355" width="0" hidden="1" customWidth="1"/>
    <col min="14356" max="14356" width="8.6640625" customWidth="1"/>
    <col min="14357" max="14357" width="0" hidden="1" customWidth="1"/>
    <col min="14361" max="14370" width="0" hidden="1" customWidth="1"/>
    <col min="14371" max="14373" width="9.109375" customWidth="1"/>
    <col min="14593" max="14594" width="3.33203125" customWidth="1"/>
    <col min="14595" max="14595" width="4.6640625" customWidth="1"/>
    <col min="14596" max="14596" width="6.6640625" customWidth="1"/>
    <col min="14597" max="14597" width="4.33203125" customWidth="1"/>
    <col min="14598" max="14598" width="12.6640625" customWidth="1"/>
    <col min="14599" max="14599" width="2.6640625" customWidth="1"/>
    <col min="14600" max="14600" width="7.6640625" customWidth="1"/>
    <col min="14601" max="14601" width="5.88671875" customWidth="1"/>
    <col min="14602" max="14602" width="1.6640625" customWidth="1"/>
    <col min="14603" max="14603" width="10.6640625" customWidth="1"/>
    <col min="14604" max="14604" width="1.6640625" customWidth="1"/>
    <col min="14605" max="14605" width="10.6640625" customWidth="1"/>
    <col min="14606" max="14606" width="1.6640625" customWidth="1"/>
    <col min="14607" max="14607" width="10.6640625" customWidth="1"/>
    <col min="14608" max="14608" width="1.6640625" customWidth="1"/>
    <col min="14609" max="14609" width="10.6640625" customWidth="1"/>
    <col min="14610" max="14610" width="1.6640625" customWidth="1"/>
    <col min="14611" max="14611" width="0" hidden="1" customWidth="1"/>
    <col min="14612" max="14612" width="8.6640625" customWidth="1"/>
    <col min="14613" max="14613" width="0" hidden="1" customWidth="1"/>
    <col min="14617" max="14626" width="0" hidden="1" customWidth="1"/>
    <col min="14627" max="14629" width="9.109375" customWidth="1"/>
    <col min="14849" max="14850" width="3.33203125" customWidth="1"/>
    <col min="14851" max="14851" width="4.6640625" customWidth="1"/>
    <col min="14852" max="14852" width="6.6640625" customWidth="1"/>
    <col min="14853" max="14853" width="4.33203125" customWidth="1"/>
    <col min="14854" max="14854" width="12.6640625" customWidth="1"/>
    <col min="14855" max="14855" width="2.6640625" customWidth="1"/>
    <col min="14856" max="14856" width="7.6640625" customWidth="1"/>
    <col min="14857" max="14857" width="5.88671875" customWidth="1"/>
    <col min="14858" max="14858" width="1.6640625" customWidth="1"/>
    <col min="14859" max="14859" width="10.6640625" customWidth="1"/>
    <col min="14860" max="14860" width="1.6640625" customWidth="1"/>
    <col min="14861" max="14861" width="10.6640625" customWidth="1"/>
    <col min="14862" max="14862" width="1.6640625" customWidth="1"/>
    <col min="14863" max="14863" width="10.6640625" customWidth="1"/>
    <col min="14864" max="14864" width="1.6640625" customWidth="1"/>
    <col min="14865" max="14865" width="10.6640625" customWidth="1"/>
    <col min="14866" max="14866" width="1.6640625" customWidth="1"/>
    <col min="14867" max="14867" width="0" hidden="1" customWidth="1"/>
    <col min="14868" max="14868" width="8.6640625" customWidth="1"/>
    <col min="14869" max="14869" width="0" hidden="1" customWidth="1"/>
    <col min="14873" max="14882" width="0" hidden="1" customWidth="1"/>
    <col min="14883" max="14885" width="9.109375" customWidth="1"/>
    <col min="15105" max="15106" width="3.33203125" customWidth="1"/>
    <col min="15107" max="15107" width="4.6640625" customWidth="1"/>
    <col min="15108" max="15108" width="6.6640625" customWidth="1"/>
    <col min="15109" max="15109" width="4.33203125" customWidth="1"/>
    <col min="15110" max="15110" width="12.6640625" customWidth="1"/>
    <col min="15111" max="15111" width="2.6640625" customWidth="1"/>
    <col min="15112" max="15112" width="7.6640625" customWidth="1"/>
    <col min="15113" max="15113" width="5.88671875" customWidth="1"/>
    <col min="15114" max="15114" width="1.6640625" customWidth="1"/>
    <col min="15115" max="15115" width="10.6640625" customWidth="1"/>
    <col min="15116" max="15116" width="1.6640625" customWidth="1"/>
    <col min="15117" max="15117" width="10.6640625" customWidth="1"/>
    <col min="15118" max="15118" width="1.6640625" customWidth="1"/>
    <col min="15119" max="15119" width="10.6640625" customWidth="1"/>
    <col min="15120" max="15120" width="1.6640625" customWidth="1"/>
    <col min="15121" max="15121" width="10.6640625" customWidth="1"/>
    <col min="15122" max="15122" width="1.6640625" customWidth="1"/>
    <col min="15123" max="15123" width="0" hidden="1" customWidth="1"/>
    <col min="15124" max="15124" width="8.6640625" customWidth="1"/>
    <col min="15125" max="15125" width="0" hidden="1" customWidth="1"/>
    <col min="15129" max="15138" width="0" hidden="1" customWidth="1"/>
    <col min="15139" max="15141" width="9.109375" customWidth="1"/>
    <col min="15361" max="15362" width="3.33203125" customWidth="1"/>
    <col min="15363" max="15363" width="4.6640625" customWidth="1"/>
    <col min="15364" max="15364" width="6.6640625" customWidth="1"/>
    <col min="15365" max="15365" width="4.33203125" customWidth="1"/>
    <col min="15366" max="15366" width="12.6640625" customWidth="1"/>
    <col min="15367" max="15367" width="2.6640625" customWidth="1"/>
    <col min="15368" max="15368" width="7.6640625" customWidth="1"/>
    <col min="15369" max="15369" width="5.88671875" customWidth="1"/>
    <col min="15370" max="15370" width="1.6640625" customWidth="1"/>
    <col min="15371" max="15371" width="10.6640625" customWidth="1"/>
    <col min="15372" max="15372" width="1.6640625" customWidth="1"/>
    <col min="15373" max="15373" width="10.6640625" customWidth="1"/>
    <col min="15374" max="15374" width="1.6640625" customWidth="1"/>
    <col min="15375" max="15375" width="10.6640625" customWidth="1"/>
    <col min="15376" max="15376" width="1.6640625" customWidth="1"/>
    <col min="15377" max="15377" width="10.6640625" customWidth="1"/>
    <col min="15378" max="15378" width="1.6640625" customWidth="1"/>
    <col min="15379" max="15379" width="0" hidden="1" customWidth="1"/>
    <col min="15380" max="15380" width="8.6640625" customWidth="1"/>
    <col min="15381" max="15381" width="0" hidden="1" customWidth="1"/>
    <col min="15385" max="15394" width="0" hidden="1" customWidth="1"/>
    <col min="15395" max="15397" width="9.109375" customWidth="1"/>
    <col min="15617" max="15618" width="3.33203125" customWidth="1"/>
    <col min="15619" max="15619" width="4.6640625" customWidth="1"/>
    <col min="15620" max="15620" width="6.6640625" customWidth="1"/>
    <col min="15621" max="15621" width="4.33203125" customWidth="1"/>
    <col min="15622" max="15622" width="12.6640625" customWidth="1"/>
    <col min="15623" max="15623" width="2.6640625" customWidth="1"/>
    <col min="15624" max="15624" width="7.6640625" customWidth="1"/>
    <col min="15625" max="15625" width="5.88671875" customWidth="1"/>
    <col min="15626" max="15626" width="1.6640625" customWidth="1"/>
    <col min="15627" max="15627" width="10.6640625" customWidth="1"/>
    <col min="15628" max="15628" width="1.6640625" customWidth="1"/>
    <col min="15629" max="15629" width="10.6640625" customWidth="1"/>
    <col min="15630" max="15630" width="1.6640625" customWidth="1"/>
    <col min="15631" max="15631" width="10.6640625" customWidth="1"/>
    <col min="15632" max="15632" width="1.6640625" customWidth="1"/>
    <col min="15633" max="15633" width="10.6640625" customWidth="1"/>
    <col min="15634" max="15634" width="1.6640625" customWidth="1"/>
    <col min="15635" max="15635" width="0" hidden="1" customWidth="1"/>
    <col min="15636" max="15636" width="8.6640625" customWidth="1"/>
    <col min="15637" max="15637" width="0" hidden="1" customWidth="1"/>
    <col min="15641" max="15650" width="0" hidden="1" customWidth="1"/>
    <col min="15651" max="15653" width="9.109375" customWidth="1"/>
    <col min="15873" max="15874" width="3.33203125" customWidth="1"/>
    <col min="15875" max="15875" width="4.6640625" customWidth="1"/>
    <col min="15876" max="15876" width="6.6640625" customWidth="1"/>
    <col min="15877" max="15877" width="4.33203125" customWidth="1"/>
    <col min="15878" max="15878" width="12.6640625" customWidth="1"/>
    <col min="15879" max="15879" width="2.6640625" customWidth="1"/>
    <col min="15880" max="15880" width="7.6640625" customWidth="1"/>
    <col min="15881" max="15881" width="5.88671875" customWidth="1"/>
    <col min="15882" max="15882" width="1.6640625" customWidth="1"/>
    <col min="15883" max="15883" width="10.6640625" customWidth="1"/>
    <col min="15884" max="15884" width="1.6640625" customWidth="1"/>
    <col min="15885" max="15885" width="10.6640625" customWidth="1"/>
    <col min="15886" max="15886" width="1.6640625" customWidth="1"/>
    <col min="15887" max="15887" width="10.6640625" customWidth="1"/>
    <col min="15888" max="15888" width="1.6640625" customWidth="1"/>
    <col min="15889" max="15889" width="10.6640625" customWidth="1"/>
    <col min="15890" max="15890" width="1.6640625" customWidth="1"/>
    <col min="15891" max="15891" width="0" hidden="1" customWidth="1"/>
    <col min="15892" max="15892" width="8.6640625" customWidth="1"/>
    <col min="15893" max="15893" width="0" hidden="1" customWidth="1"/>
    <col min="15897" max="15906" width="0" hidden="1" customWidth="1"/>
    <col min="15907" max="15909" width="9.109375" customWidth="1"/>
    <col min="16129" max="16130" width="3.33203125" customWidth="1"/>
    <col min="16131" max="16131" width="4.6640625" customWidth="1"/>
    <col min="16132" max="16132" width="6.6640625" customWidth="1"/>
    <col min="16133" max="16133" width="4.33203125" customWidth="1"/>
    <col min="16134" max="16134" width="12.6640625" customWidth="1"/>
    <col min="16135" max="16135" width="2.6640625" customWidth="1"/>
    <col min="16136" max="16136" width="7.6640625" customWidth="1"/>
    <col min="16137" max="16137" width="5.88671875" customWidth="1"/>
    <col min="16138" max="16138" width="1.6640625" customWidth="1"/>
    <col min="16139" max="16139" width="10.6640625" customWidth="1"/>
    <col min="16140" max="16140" width="1.6640625" customWidth="1"/>
    <col min="16141" max="16141" width="10.6640625" customWidth="1"/>
    <col min="16142" max="16142" width="1.6640625" customWidth="1"/>
    <col min="16143" max="16143" width="10.6640625" customWidth="1"/>
    <col min="16144" max="16144" width="1.6640625" customWidth="1"/>
    <col min="16145" max="16145" width="10.6640625" customWidth="1"/>
    <col min="16146" max="16146" width="1.6640625" customWidth="1"/>
    <col min="16147" max="16147" width="0" hidden="1" customWidth="1"/>
    <col min="16148" max="16148" width="8.6640625" customWidth="1"/>
    <col min="16149" max="16149" width="0" hidden="1" customWidth="1"/>
    <col min="16153" max="16162" width="0" hidden="1" customWidth="1"/>
    <col min="16163" max="16165" width="9.109375" customWidth="1"/>
  </cols>
  <sheetData>
    <row r="1" spans="1:37" s="8" customFormat="1" ht="21.75" customHeight="1" x14ac:dyDescent="0.25">
      <c r="A1" s="1" t="str">
        <f>[1]Altalanos!$A$6</f>
        <v>Fehérvár Kupa</v>
      </c>
      <c r="B1" s="1"/>
      <c r="C1" s="2"/>
      <c r="D1" s="2"/>
      <c r="E1" s="2"/>
      <c r="F1" s="2"/>
      <c r="G1" s="2"/>
      <c r="H1" s="2"/>
      <c r="I1" s="3"/>
      <c r="J1" s="4"/>
      <c r="K1" s="5" t="s">
        <v>0</v>
      </c>
      <c r="L1" s="6"/>
      <c r="M1" s="7"/>
      <c r="N1" s="4"/>
      <c r="O1" s="4" t="s">
        <v>1</v>
      </c>
      <c r="P1" s="4"/>
      <c r="Q1" s="2"/>
      <c r="R1" s="4"/>
      <c r="Y1" s="9"/>
      <c r="Z1" s="9"/>
      <c r="AA1" s="9"/>
      <c r="AB1" s="10" t="e">
        <f>IF($Y$5=1,CONCATENATE(VLOOKUP($Y$3,$AA$2:$AH$14,2)),CONCATENATE(VLOOKUP($Y$3,$AA$16:$AH$25,2)))</f>
        <v>#N/A</v>
      </c>
      <c r="AC1" s="10" t="e">
        <f>IF($Y$5=1,CONCATENATE(VLOOKUP($Y$3,$AA$2:$AH$14,3)),CONCATENATE(VLOOKUP($Y$3,$AA$16:$AH$25,3)))</f>
        <v>#N/A</v>
      </c>
      <c r="AD1" s="10" t="e">
        <f>IF($Y$5=1,CONCATENATE(VLOOKUP($Y$3,$AA$2:$AH$14,4)),CONCATENATE(VLOOKUP($Y$3,$AA$16:$AH$25,4)))</f>
        <v>#N/A</v>
      </c>
      <c r="AE1" s="10" t="e">
        <f>IF($Y$5=1,CONCATENATE(VLOOKUP($Y$3,$AA$2:$AH$14,5)),CONCATENATE(VLOOKUP($Y$3,$AA$16:$AH$25,5)))</f>
        <v>#N/A</v>
      </c>
      <c r="AF1" s="10" t="e">
        <f>IF($Y$5=1,CONCATENATE(VLOOKUP($Y$3,$AA$2:$AH$14,6)),CONCATENATE(VLOOKUP($Y$3,$AA$16:$AH$25,6)))</f>
        <v>#N/A</v>
      </c>
      <c r="AG1" s="10" t="e">
        <f>IF($Y$5=1,CONCATENATE(VLOOKUP($Y$3,$AA$2:$AH$14,7)),CONCATENATE(VLOOKUP($Y$3,$AA$16:$AH$25,7)))</f>
        <v>#N/A</v>
      </c>
      <c r="AH1" s="10" t="e">
        <f>IF($Y$5=1,CONCATENATE(VLOOKUP($Y$3,$AA$2:$AH$14,8)),CONCATENATE(VLOOKUP($Y$3,$AA$16:$AH$25,8)))</f>
        <v>#N/A</v>
      </c>
    </row>
    <row r="2" spans="1:37" s="13" customFormat="1" x14ac:dyDescent="0.25">
      <c r="A2" s="11" t="s">
        <v>2</v>
      </c>
      <c r="B2" s="12"/>
      <c r="C2" s="12"/>
      <c r="E2" s="167" t="str">
        <f>[1]Altalanos!$B$8</f>
        <v>L16</v>
      </c>
      <c r="F2" s="12"/>
      <c r="G2" s="14"/>
      <c r="H2" s="15"/>
      <c r="I2" s="15"/>
      <c r="J2" s="16"/>
      <c r="K2" s="6"/>
      <c r="L2" s="6"/>
      <c r="M2" s="6"/>
      <c r="N2" s="16"/>
      <c r="O2" s="15"/>
      <c r="P2" s="16"/>
      <c r="Q2" s="15"/>
      <c r="R2" s="16"/>
      <c r="Y2" s="17"/>
      <c r="Z2" s="18"/>
      <c r="AA2" s="18" t="s">
        <v>3</v>
      </c>
      <c r="AB2" s="19">
        <v>300</v>
      </c>
      <c r="AC2" s="19">
        <v>250</v>
      </c>
      <c r="AD2" s="19">
        <v>200</v>
      </c>
      <c r="AE2" s="19">
        <v>150</v>
      </c>
      <c r="AF2" s="19">
        <v>120</v>
      </c>
      <c r="AG2" s="19">
        <v>90</v>
      </c>
      <c r="AH2" s="19">
        <v>40</v>
      </c>
      <c r="AI2"/>
      <c r="AJ2"/>
      <c r="AK2"/>
    </row>
    <row r="3" spans="1:37" s="23" customFormat="1" ht="11.25" customHeight="1" x14ac:dyDescent="0.25">
      <c r="A3" s="20" t="s">
        <v>4</v>
      </c>
      <c r="B3" s="20"/>
      <c r="C3" s="20"/>
      <c r="D3" s="20"/>
      <c r="E3" s="20"/>
      <c r="F3" s="20"/>
      <c r="G3" s="20" t="s">
        <v>5</v>
      </c>
      <c r="H3" s="20"/>
      <c r="I3" s="20"/>
      <c r="J3" s="21"/>
      <c r="K3" s="20" t="s">
        <v>6</v>
      </c>
      <c r="L3" s="21"/>
      <c r="M3" s="20"/>
      <c r="N3" s="21"/>
      <c r="O3" s="20"/>
      <c r="P3" s="21"/>
      <c r="Q3" s="20"/>
      <c r="R3" s="22" t="s">
        <v>7</v>
      </c>
      <c r="Y3" s="18" t="str">
        <f>IF(K4="OB","A",IF(K4="IX","W",IF(K4="","",K4)))</f>
        <v/>
      </c>
      <c r="Z3" s="18"/>
      <c r="AA3" s="18" t="s">
        <v>8</v>
      </c>
      <c r="AB3" s="19">
        <v>280</v>
      </c>
      <c r="AC3" s="19">
        <v>230</v>
      </c>
      <c r="AD3" s="19">
        <v>180</v>
      </c>
      <c r="AE3" s="19">
        <v>140</v>
      </c>
      <c r="AF3" s="19">
        <v>80</v>
      </c>
      <c r="AG3" s="19">
        <v>0</v>
      </c>
      <c r="AH3" s="19">
        <v>0</v>
      </c>
      <c r="AI3"/>
      <c r="AJ3"/>
      <c r="AK3"/>
    </row>
    <row r="4" spans="1:37" s="31" customFormat="1" ht="11.25" customHeight="1" thickBot="1" x14ac:dyDescent="0.3">
      <c r="A4" s="363" t="str">
        <f>[1]Altalanos!$A$10</f>
        <v>2022.01-15-17</v>
      </c>
      <c r="B4" s="363"/>
      <c r="C4" s="363"/>
      <c r="D4" s="24"/>
      <c r="E4" s="25"/>
      <c r="F4" s="25"/>
      <c r="G4" s="25" t="str">
        <f>[1]Altalanos!$C$10</f>
        <v>Székesfehérvár</v>
      </c>
      <c r="H4" s="26"/>
      <c r="I4" s="25"/>
      <c r="J4" s="27"/>
      <c r="K4" s="28"/>
      <c r="L4" s="27"/>
      <c r="M4" s="29"/>
      <c r="N4" s="27"/>
      <c r="O4" s="25"/>
      <c r="P4" s="27"/>
      <c r="Q4" s="25"/>
      <c r="R4" s="30" t="str">
        <f>[1]Altalanos!$E$10</f>
        <v>Izmendi Károly</v>
      </c>
      <c r="Y4" s="18"/>
      <c r="Z4" s="18"/>
      <c r="AA4" s="18" t="s">
        <v>9</v>
      </c>
      <c r="AB4" s="19">
        <v>250</v>
      </c>
      <c r="AC4" s="19">
        <v>200</v>
      </c>
      <c r="AD4" s="19">
        <v>150</v>
      </c>
      <c r="AE4" s="19">
        <v>120</v>
      </c>
      <c r="AF4" s="19">
        <v>90</v>
      </c>
      <c r="AG4" s="19">
        <v>60</v>
      </c>
      <c r="AH4" s="19">
        <v>25</v>
      </c>
      <c r="AI4"/>
      <c r="AJ4"/>
      <c r="AK4"/>
    </row>
    <row r="5" spans="1:37" s="23" customFormat="1" x14ac:dyDescent="0.25">
      <c r="A5" s="32"/>
      <c r="B5" s="33" t="s">
        <v>10</v>
      </c>
      <c r="C5" s="34" t="s">
        <v>11</v>
      </c>
      <c r="D5" s="33" t="s">
        <v>12</v>
      </c>
      <c r="E5" s="33" t="s">
        <v>13</v>
      </c>
      <c r="F5" s="35" t="s">
        <v>14</v>
      </c>
      <c r="G5" s="35" t="s">
        <v>15</v>
      </c>
      <c r="H5" s="35"/>
      <c r="I5" s="35" t="s">
        <v>16</v>
      </c>
      <c r="J5" s="35"/>
      <c r="K5" s="33" t="s">
        <v>17</v>
      </c>
      <c r="L5" s="36"/>
      <c r="M5" s="33" t="s">
        <v>18</v>
      </c>
      <c r="N5" s="36"/>
      <c r="O5" s="33" t="s">
        <v>19</v>
      </c>
      <c r="P5" s="36"/>
      <c r="Q5" s="33" t="s">
        <v>20</v>
      </c>
      <c r="R5" s="37"/>
      <c r="Y5" s="18">
        <f>IF(OR([1]Altalanos!$A$8="F1",[1]Altalanos!$A$8="F2",[1]Altalanos!$A$8="N1",[1]Altalanos!$A$8="N2"),1,2)</f>
        <v>2</v>
      </c>
      <c r="Z5" s="18"/>
      <c r="AA5" s="18" t="s">
        <v>21</v>
      </c>
      <c r="AB5" s="19">
        <v>200</v>
      </c>
      <c r="AC5" s="19">
        <v>150</v>
      </c>
      <c r="AD5" s="19">
        <v>120</v>
      </c>
      <c r="AE5" s="19">
        <v>90</v>
      </c>
      <c r="AF5" s="19">
        <v>60</v>
      </c>
      <c r="AG5" s="19">
        <v>40</v>
      </c>
      <c r="AH5" s="19">
        <v>15</v>
      </c>
      <c r="AI5"/>
      <c r="AJ5"/>
      <c r="AK5"/>
    </row>
    <row r="6" spans="1:37" s="45" customFormat="1" ht="11.1" customHeight="1" thickBot="1" x14ac:dyDescent="0.3">
      <c r="A6" s="38"/>
      <c r="B6" s="39"/>
      <c r="C6" s="39"/>
      <c r="D6" s="39"/>
      <c r="E6" s="39"/>
      <c r="F6" s="40" t="str">
        <f>IF(Y3="","",CONCATENATE(AH1," / ",AG1," pont"))</f>
        <v/>
      </c>
      <c r="G6" s="41"/>
      <c r="H6" s="42"/>
      <c r="I6" s="41" t="s">
        <v>225</v>
      </c>
      <c r="J6" s="43"/>
      <c r="K6" s="39" t="s">
        <v>228</v>
      </c>
      <c r="L6" s="43"/>
      <c r="M6" s="39" t="s">
        <v>224</v>
      </c>
      <c r="N6" s="43"/>
      <c r="O6" s="39" t="s">
        <v>223</v>
      </c>
      <c r="P6" s="43"/>
      <c r="Q6" s="39" t="s">
        <v>222</v>
      </c>
      <c r="R6" s="44"/>
      <c r="Y6" s="46"/>
      <c r="Z6" s="46"/>
      <c r="AA6" s="46" t="s">
        <v>22</v>
      </c>
      <c r="AB6" s="47">
        <v>150</v>
      </c>
      <c r="AC6" s="47">
        <v>120</v>
      </c>
      <c r="AD6" s="47">
        <v>90</v>
      </c>
      <c r="AE6" s="47">
        <v>60</v>
      </c>
      <c r="AF6" s="47">
        <v>40</v>
      </c>
      <c r="AG6" s="47">
        <v>25</v>
      </c>
      <c r="AH6" s="47">
        <v>10</v>
      </c>
      <c r="AI6" s="48"/>
      <c r="AJ6" s="48"/>
      <c r="AK6" s="48"/>
    </row>
    <row r="7" spans="1:37" s="61" customFormat="1" ht="10.5" customHeight="1" x14ac:dyDescent="0.25">
      <c r="A7" s="49">
        <v>1</v>
      </c>
      <c r="B7" s="50" t="str">
        <f>IF($E7="","",VLOOKUP($E7,'[1]L16 elokeszito'!$A$7:$O$48,14))</f>
        <v>DA</v>
      </c>
      <c r="C7" s="50">
        <f>IF($E7="","",VLOOKUP($E7,'[1]L16 elokeszito'!$A$7:$O$48,15))</f>
        <v>5</v>
      </c>
      <c r="D7" s="51" t="str">
        <f>IF($E7="","",VLOOKUP($E7,'[1]L16 elokeszito'!$A$7:$O$48,5))</f>
        <v>"070227</v>
      </c>
      <c r="E7" s="52">
        <v>1</v>
      </c>
      <c r="F7" s="53" t="str">
        <f>UPPER(IF($E7="","",VLOOKUP($E7,'[1]L16 elokeszito'!$A$7:$O$48,2)))</f>
        <v xml:space="preserve">FARKASLAKI HINTS </v>
      </c>
      <c r="G7" s="53" t="str">
        <f>IF($E7="","",VLOOKUP($E7,'[1]L16 elokeszito'!$A$7:$O$48,3))</f>
        <v>Flóra</v>
      </c>
      <c r="H7" s="53"/>
      <c r="I7" s="53" t="str">
        <f>IF($E7="","",VLOOKUP($E7,'[1]L16 elokeszito'!$A$7:$O$48,4))</f>
        <v>Tenisztanoda</v>
      </c>
      <c r="J7" s="54"/>
      <c r="K7" s="55"/>
      <c r="L7" s="55"/>
      <c r="M7" s="55"/>
      <c r="N7" s="55"/>
      <c r="O7" s="56"/>
      <c r="P7" s="57"/>
      <c r="Q7" s="58"/>
      <c r="R7" s="59"/>
      <c r="S7" s="60"/>
      <c r="U7" s="62" t="str">
        <f>[1]Birók!P21</f>
        <v>Bíró</v>
      </c>
      <c r="Y7" s="18"/>
      <c r="Z7" s="18"/>
      <c r="AA7" s="18" t="s">
        <v>23</v>
      </c>
      <c r="AB7" s="19">
        <v>120</v>
      </c>
      <c r="AC7" s="19">
        <v>90</v>
      </c>
      <c r="AD7" s="19">
        <v>60</v>
      </c>
      <c r="AE7" s="19">
        <v>40</v>
      </c>
      <c r="AF7" s="19">
        <v>25</v>
      </c>
      <c r="AG7" s="19">
        <v>10</v>
      </c>
      <c r="AH7" s="19">
        <v>5</v>
      </c>
      <c r="AI7"/>
      <c r="AJ7"/>
      <c r="AK7"/>
    </row>
    <row r="8" spans="1:37" s="61" customFormat="1" ht="9.6" customHeight="1" x14ac:dyDescent="0.25">
      <c r="A8" s="63"/>
      <c r="B8" s="64"/>
      <c r="C8" s="64"/>
      <c r="D8" s="65"/>
      <c r="E8" s="66"/>
      <c r="F8" s="67"/>
      <c r="G8" s="67"/>
      <c r="H8" s="68"/>
      <c r="I8" s="69" t="s">
        <v>24</v>
      </c>
      <c r="J8" s="70" t="s">
        <v>25</v>
      </c>
      <c r="K8" s="71" t="str">
        <f>UPPER(IF(OR(J8="a",J8="as"),F7,IF(OR(J8="b",J8="bs"),F9,)))</f>
        <v xml:space="preserve">FARKASLAKI HINTS </v>
      </c>
      <c r="L8" s="71"/>
      <c r="M8" s="55"/>
      <c r="N8" s="55"/>
      <c r="O8" s="56"/>
      <c r="P8" s="57"/>
      <c r="Q8" s="58"/>
      <c r="R8" s="59"/>
      <c r="S8" s="60"/>
      <c r="U8" s="72" t="str">
        <f>[1]Birók!P22</f>
        <v>M Ujszászi</v>
      </c>
      <c r="Y8" s="18"/>
      <c r="Z8" s="18"/>
      <c r="AA8" s="18" t="s">
        <v>26</v>
      </c>
      <c r="AB8" s="19">
        <v>90</v>
      </c>
      <c r="AC8" s="19">
        <v>60</v>
      </c>
      <c r="AD8" s="19">
        <v>40</v>
      </c>
      <c r="AE8" s="19">
        <v>25</v>
      </c>
      <c r="AF8" s="19">
        <v>10</v>
      </c>
      <c r="AG8" s="19">
        <v>5</v>
      </c>
      <c r="AH8" s="19">
        <v>2</v>
      </c>
      <c r="AI8"/>
      <c r="AJ8"/>
      <c r="AK8"/>
    </row>
    <row r="9" spans="1:37" s="61" customFormat="1" ht="9.6" customHeight="1" x14ac:dyDescent="0.25">
      <c r="A9" s="63">
        <v>2</v>
      </c>
      <c r="B9" s="50">
        <f>IF($E9="","",VLOOKUP($E9,'[1]L16 elokeszito'!$A$7:$O$48,14))</f>
        <v>0</v>
      </c>
      <c r="C9" s="50">
        <f>IF($E9="","",VLOOKUP($E9,'[1]L16 elokeszito'!$A$7:$O$48,15))</f>
        <v>0</v>
      </c>
      <c r="D9" s="51">
        <f>IF($E9="","",VLOOKUP($E9,'[1]L16 elokeszito'!$A$7:$O$48,5))</f>
        <v>0</v>
      </c>
      <c r="E9" s="52">
        <v>24</v>
      </c>
      <c r="F9" s="73" t="str">
        <f>UPPER(IF($E9="","",VLOOKUP($E9,'[1]L16 elokeszito'!$A$7:$O$48,2)))</f>
        <v>X</v>
      </c>
      <c r="G9" s="73">
        <f>IF($E9="","",VLOOKUP($E9,'[1]L16 elokeszito'!$A$7:$O$48,3))</f>
        <v>0</v>
      </c>
      <c r="H9" s="73"/>
      <c r="I9" s="73">
        <f>IF($E9="","",VLOOKUP($E9,'[1]L16 elokeszito'!$A$7:$O$48,4))</f>
        <v>0</v>
      </c>
      <c r="J9" s="74"/>
      <c r="K9" s="55"/>
      <c r="L9" s="75"/>
      <c r="M9" s="360" t="s">
        <v>231</v>
      </c>
      <c r="N9" s="55"/>
      <c r="O9" s="56"/>
      <c r="P9" s="57"/>
      <c r="Q9" s="58"/>
      <c r="R9" s="59"/>
      <c r="S9" s="60"/>
      <c r="U9" s="72" t="str">
        <f>[1]Birók!P23</f>
        <v xml:space="preserve"> </v>
      </c>
      <c r="Y9" s="18"/>
      <c r="Z9" s="18"/>
      <c r="AA9" s="18" t="s">
        <v>27</v>
      </c>
      <c r="AB9" s="19">
        <v>60</v>
      </c>
      <c r="AC9" s="19">
        <v>40</v>
      </c>
      <c r="AD9" s="19">
        <v>25</v>
      </c>
      <c r="AE9" s="19">
        <v>10</v>
      </c>
      <c r="AF9" s="19">
        <v>5</v>
      </c>
      <c r="AG9" s="19">
        <v>2</v>
      </c>
      <c r="AH9" s="19">
        <v>1</v>
      </c>
      <c r="AI9"/>
      <c r="AJ9"/>
      <c r="AK9"/>
    </row>
    <row r="10" spans="1:37" s="61" customFormat="1" ht="9.6" customHeight="1" x14ac:dyDescent="0.25">
      <c r="A10" s="63"/>
      <c r="B10" s="64"/>
      <c r="C10" s="64"/>
      <c r="D10" s="65"/>
      <c r="E10" s="76"/>
      <c r="F10" s="67"/>
      <c r="G10" s="67"/>
      <c r="H10" s="68"/>
      <c r="I10" s="67"/>
      <c r="J10" s="77"/>
      <c r="K10" s="69" t="s">
        <v>24</v>
      </c>
      <c r="L10" s="78" t="s">
        <v>25</v>
      </c>
      <c r="M10" s="71" t="str">
        <f>UPPER(IF(OR(L10="a",L10="as"),K8,IF(OR(L10="b",L10="bs"),K12,)))</f>
        <v xml:space="preserve">FARKASLAKI HINTS </v>
      </c>
      <c r="N10" s="79"/>
      <c r="O10" s="80"/>
      <c r="P10" s="80"/>
      <c r="Q10" s="58"/>
      <c r="R10" s="59"/>
      <c r="S10" s="60"/>
      <c r="U10" s="72" t="str">
        <f>[1]Birók!P24</f>
        <v xml:space="preserve"> </v>
      </c>
      <c r="Y10" s="18"/>
      <c r="Z10" s="18"/>
      <c r="AA10" s="18" t="s">
        <v>28</v>
      </c>
      <c r="AB10" s="19">
        <v>40</v>
      </c>
      <c r="AC10" s="19">
        <v>25</v>
      </c>
      <c r="AD10" s="19">
        <v>15</v>
      </c>
      <c r="AE10" s="19">
        <v>7</v>
      </c>
      <c r="AF10" s="19">
        <v>4</v>
      </c>
      <c r="AG10" s="19">
        <v>1</v>
      </c>
      <c r="AH10" s="19">
        <v>0</v>
      </c>
      <c r="AI10"/>
      <c r="AJ10"/>
      <c r="AK10"/>
    </row>
    <row r="11" spans="1:37" s="61" customFormat="1" ht="9.6" customHeight="1" x14ac:dyDescent="0.25">
      <c r="A11" s="63">
        <v>3</v>
      </c>
      <c r="B11" s="50" t="str">
        <f>IF($E11="","",VLOOKUP($E11,'[1]L16 elokeszito'!$A$7:$O$48,14))</f>
        <v>DA</v>
      </c>
      <c r="C11" s="50">
        <f>IF($E11="","",VLOOKUP($E11,'[1]L16 elokeszito'!$A$7:$O$48,15))</f>
        <v>26</v>
      </c>
      <c r="D11" s="51" t="str">
        <f>IF($E11="","",VLOOKUP($E11,'[1]L16 elokeszito'!$A$7:$O$48,5))</f>
        <v>"0705271</v>
      </c>
      <c r="E11" s="52">
        <v>14</v>
      </c>
      <c r="F11" s="73" t="str">
        <f>UPPER(IF($E11="","",VLOOKUP($E11,'[1]L16 elokeszito'!$A$7:$O$48,2)))</f>
        <v xml:space="preserve">KOVÁCS-SEBESTYÉN </v>
      </c>
      <c r="G11" s="73" t="str">
        <f>IF($E11="","",VLOOKUP($E11,'[1]L16 elokeszito'!$A$7:$O$48,3))</f>
        <v>Lili</v>
      </c>
      <c r="H11" s="73"/>
      <c r="I11" s="73" t="str">
        <f>IF($E11="","",VLOOKUP($E11,'[1]L16 elokeszito'!$A$7:$O$48,4))</f>
        <v>MTK</v>
      </c>
      <c r="J11" s="54"/>
      <c r="K11" s="55"/>
      <c r="L11" s="81"/>
      <c r="M11" s="55" t="s">
        <v>172</v>
      </c>
      <c r="N11" s="82"/>
      <c r="O11" s="80"/>
      <c r="P11" s="80"/>
      <c r="Q11" s="58"/>
      <c r="R11" s="59"/>
      <c r="S11" s="60"/>
      <c r="U11" s="72" t="str">
        <f>[1]Birók!P25</f>
        <v xml:space="preserve"> </v>
      </c>
      <c r="Y11" s="18"/>
      <c r="Z11" s="18"/>
      <c r="AA11" s="18" t="s">
        <v>29</v>
      </c>
      <c r="AB11" s="19">
        <v>25</v>
      </c>
      <c r="AC11" s="19">
        <v>15</v>
      </c>
      <c r="AD11" s="19">
        <v>10</v>
      </c>
      <c r="AE11" s="19">
        <v>6</v>
      </c>
      <c r="AF11" s="19">
        <v>3</v>
      </c>
      <c r="AG11" s="19">
        <v>1</v>
      </c>
      <c r="AH11" s="19">
        <v>0</v>
      </c>
      <c r="AI11"/>
      <c r="AJ11"/>
      <c r="AK11"/>
    </row>
    <row r="12" spans="1:37" s="61" customFormat="1" ht="9.6" customHeight="1" x14ac:dyDescent="0.25">
      <c r="A12" s="63"/>
      <c r="B12" s="64"/>
      <c r="C12" s="64"/>
      <c r="D12" s="65"/>
      <c r="E12" s="76"/>
      <c r="F12" s="67"/>
      <c r="G12" s="67"/>
      <c r="H12" s="68"/>
      <c r="I12" s="83" t="s">
        <v>24</v>
      </c>
      <c r="J12" s="70" t="s">
        <v>66</v>
      </c>
      <c r="K12" s="71" t="str">
        <f>UPPER(IF(OR(J12="a",J12="as"),F11,IF(OR(J12="b",J12="bs"),F13,)))</f>
        <v xml:space="preserve">KOVÁCS-SEBESTYÉN </v>
      </c>
      <c r="L12" s="84"/>
      <c r="M12" s="55"/>
      <c r="N12" s="82"/>
      <c r="O12" s="80"/>
      <c r="P12" s="80"/>
      <c r="Q12" s="58"/>
      <c r="R12" s="59"/>
      <c r="S12" s="60"/>
      <c r="U12" s="72" t="str">
        <f>[1]Birók!P26</f>
        <v xml:space="preserve"> </v>
      </c>
      <c r="Y12" s="18"/>
      <c r="Z12" s="18"/>
      <c r="AA12" s="18" t="s">
        <v>30</v>
      </c>
      <c r="AB12" s="19">
        <v>15</v>
      </c>
      <c r="AC12" s="19">
        <v>10</v>
      </c>
      <c r="AD12" s="19">
        <v>6</v>
      </c>
      <c r="AE12" s="19">
        <v>3</v>
      </c>
      <c r="AF12" s="19">
        <v>1</v>
      </c>
      <c r="AG12" s="19">
        <v>0</v>
      </c>
      <c r="AH12" s="19">
        <v>0</v>
      </c>
      <c r="AI12"/>
      <c r="AJ12"/>
      <c r="AK12"/>
    </row>
    <row r="13" spans="1:37" s="61" customFormat="1" ht="9.6" customHeight="1" x14ac:dyDescent="0.25">
      <c r="A13" s="63">
        <v>4</v>
      </c>
      <c r="B13" s="50" t="str">
        <f>IF($E13="","",VLOOKUP($E13,'[1]L16 elokeszito'!$A$7:$O$48,14))</f>
        <v>DA</v>
      </c>
      <c r="C13" s="50">
        <f>IF($E13="","",VLOOKUP($E13,'[1]L16 elokeszito'!$A$7:$O$48,15))</f>
        <v>42</v>
      </c>
      <c r="D13" s="51" t="str">
        <f>IF($E13="","",VLOOKUP($E13,'[1]L16 elokeszito'!$A$7:$O$48,5))</f>
        <v>"0701131</v>
      </c>
      <c r="E13" s="52">
        <v>18</v>
      </c>
      <c r="F13" s="73" t="str">
        <f>UPPER(IF($E13="","",VLOOKUP($E13,'[1]L16 elokeszito'!$A$7:$O$48,2)))</f>
        <v xml:space="preserve">HARARI </v>
      </c>
      <c r="G13" s="73" t="str">
        <f>IF($E13="","",VLOOKUP($E13,'[1]L16 elokeszito'!$A$7:$O$48,3))</f>
        <v>Amy Danielle</v>
      </c>
      <c r="H13" s="73"/>
      <c r="I13" s="73" t="str">
        <f>IF($E13="","",VLOOKUP($E13,'[1]L16 elokeszito'!$A$7:$O$48,4))</f>
        <v>Next TA</v>
      </c>
      <c r="J13" s="85"/>
      <c r="K13" s="55" t="s">
        <v>137</v>
      </c>
      <c r="L13" s="55"/>
      <c r="M13" s="55"/>
      <c r="N13" s="82"/>
      <c r="O13" s="360" t="s">
        <v>229</v>
      </c>
      <c r="P13" s="80"/>
      <c r="Q13" s="58"/>
      <c r="R13" s="59"/>
      <c r="S13" s="60"/>
      <c r="U13" s="72" t="str">
        <f>[1]Birók!P27</f>
        <v xml:space="preserve"> </v>
      </c>
      <c r="Y13" s="18"/>
      <c r="Z13" s="18"/>
      <c r="AA13" s="18" t="s">
        <v>31</v>
      </c>
      <c r="AB13" s="19">
        <v>10</v>
      </c>
      <c r="AC13" s="19">
        <v>6</v>
      </c>
      <c r="AD13" s="19">
        <v>3</v>
      </c>
      <c r="AE13" s="19">
        <v>1</v>
      </c>
      <c r="AF13" s="19">
        <v>0</v>
      </c>
      <c r="AG13" s="19">
        <v>0</v>
      </c>
      <c r="AH13" s="19">
        <v>0</v>
      </c>
      <c r="AI13"/>
      <c r="AJ13"/>
      <c r="AK13"/>
    </row>
    <row r="14" spans="1:37" s="61" customFormat="1" ht="9.6" customHeight="1" x14ac:dyDescent="0.25">
      <c r="A14" s="63"/>
      <c r="B14" s="64"/>
      <c r="C14" s="64"/>
      <c r="D14" s="65"/>
      <c r="E14" s="76"/>
      <c r="F14" s="67"/>
      <c r="G14" s="67"/>
      <c r="H14" s="68"/>
      <c r="I14" s="67"/>
      <c r="J14" s="77"/>
      <c r="K14" s="55"/>
      <c r="L14" s="55"/>
      <c r="M14" s="69" t="s">
        <v>24</v>
      </c>
      <c r="N14" s="78" t="s">
        <v>25</v>
      </c>
      <c r="O14" s="71" t="str">
        <f>UPPER(IF(OR(N14="a",N14="as"),M10,IF(OR(N14="b",N14="bs"),M18,)))</f>
        <v xml:space="preserve">FARKASLAKI HINTS </v>
      </c>
      <c r="P14" s="79"/>
      <c r="Q14" s="58"/>
      <c r="R14" s="59"/>
      <c r="S14" s="60"/>
      <c r="U14" s="72" t="str">
        <f>[1]Birók!P28</f>
        <v xml:space="preserve"> </v>
      </c>
      <c r="Y14" s="18"/>
      <c r="Z14" s="18"/>
      <c r="AA14" s="18" t="s">
        <v>32</v>
      </c>
      <c r="AB14" s="19">
        <v>3</v>
      </c>
      <c r="AC14" s="19">
        <v>2</v>
      </c>
      <c r="AD14" s="19">
        <v>1</v>
      </c>
      <c r="AE14" s="19">
        <v>0</v>
      </c>
      <c r="AF14" s="19">
        <v>0</v>
      </c>
      <c r="AG14" s="19">
        <v>0</v>
      </c>
      <c r="AH14" s="19">
        <v>0</v>
      </c>
      <c r="AI14"/>
      <c r="AJ14"/>
      <c r="AK14"/>
    </row>
    <row r="15" spans="1:37" s="61" customFormat="1" ht="9.6" customHeight="1" x14ac:dyDescent="0.25">
      <c r="A15" s="63">
        <v>5</v>
      </c>
      <c r="B15" s="50" t="str">
        <f>IF($E15="","",VLOOKUP($E15,'[1]L16 elokeszito'!$A$7:$O$48,14))</f>
        <v>WC</v>
      </c>
      <c r="C15" s="50">
        <f>IF($E15="","",VLOOKUP($E15,'[1]L16 elokeszito'!$A$7:$O$48,15))</f>
        <v>57</v>
      </c>
      <c r="D15" s="51" t="str">
        <f>IF($E15="","",VLOOKUP($E15,'[1]L16 elokeszito'!$A$7:$O$48,5))</f>
        <v>"071108</v>
      </c>
      <c r="E15" s="52">
        <v>22</v>
      </c>
      <c r="F15" s="73" t="str">
        <f>UPPER(IF($E15="","",VLOOKUP($E15,'[1]L16 elokeszito'!$A$7:$O$48,2)))</f>
        <v>KELEMEN-TIBORCZ</v>
      </c>
      <c r="G15" s="73" t="str">
        <f>IF($E15="","",VLOOKUP($E15,'[1]L16 elokeszito'!$A$7:$O$48,3))</f>
        <v>Kata</v>
      </c>
      <c r="H15" s="73"/>
      <c r="I15" s="73" t="str">
        <f>IF($E15="","",VLOOKUP($E15,'[1]L16 elokeszito'!$A$7:$O$48,4))</f>
        <v>Next TA</v>
      </c>
      <c r="J15" s="86"/>
      <c r="K15" s="55"/>
      <c r="L15" s="55"/>
      <c r="M15" s="55"/>
      <c r="N15" s="82"/>
      <c r="O15" s="55" t="s">
        <v>213</v>
      </c>
      <c r="P15" s="87"/>
      <c r="Q15" s="56"/>
      <c r="R15" s="57"/>
      <c r="S15" s="60"/>
      <c r="U15" s="72" t="str">
        <f>[1]Birók!P29</f>
        <v xml:space="preserve"> </v>
      </c>
      <c r="Y15" s="18"/>
      <c r="Z15" s="18"/>
      <c r="AA15" s="18"/>
      <c r="AB15" s="18"/>
      <c r="AC15" s="18"/>
      <c r="AD15" s="18"/>
      <c r="AE15" s="18"/>
      <c r="AF15" s="18"/>
      <c r="AG15" s="18"/>
      <c r="AH15" s="18"/>
      <c r="AI15"/>
      <c r="AJ15"/>
      <c r="AK15"/>
    </row>
    <row r="16" spans="1:37" s="61" customFormat="1" ht="9.6" customHeight="1" thickBot="1" x14ac:dyDescent="0.3">
      <c r="A16" s="63"/>
      <c r="B16" s="64"/>
      <c r="C16" s="64"/>
      <c r="D16" s="65"/>
      <c r="E16" s="76"/>
      <c r="F16" s="67"/>
      <c r="G16" s="67"/>
      <c r="H16" s="68"/>
      <c r="I16" s="83" t="s">
        <v>24</v>
      </c>
      <c r="J16" s="70" t="s">
        <v>159</v>
      </c>
      <c r="K16" s="71" t="str">
        <f>UPPER(IF(OR(J16="a",J16="as"),F15,IF(OR(J16="b",J16="bs"),F17,)))</f>
        <v>BÁNYAI BOGLÁRKA</v>
      </c>
      <c r="L16" s="71"/>
      <c r="M16" s="55"/>
      <c r="N16" s="82"/>
      <c r="O16" s="56"/>
      <c r="P16" s="87"/>
      <c r="Q16" s="56"/>
      <c r="R16" s="57"/>
      <c r="S16" s="60"/>
      <c r="U16" s="88" t="str">
        <f>[1]Birók!P30</f>
        <v>Egyik sem</v>
      </c>
      <c r="Y16" s="18"/>
      <c r="Z16" s="18"/>
      <c r="AA16" s="18" t="s">
        <v>3</v>
      </c>
      <c r="AB16" s="19">
        <v>150</v>
      </c>
      <c r="AC16" s="19">
        <v>120</v>
      </c>
      <c r="AD16" s="19">
        <v>90</v>
      </c>
      <c r="AE16" s="19">
        <v>60</v>
      </c>
      <c r="AF16" s="19">
        <v>40</v>
      </c>
      <c r="AG16" s="19">
        <v>25</v>
      </c>
      <c r="AH16" s="19">
        <v>15</v>
      </c>
      <c r="AI16"/>
      <c r="AJ16"/>
      <c r="AK16"/>
    </row>
    <row r="17" spans="1:37" s="61" customFormat="1" ht="9.6" customHeight="1" x14ac:dyDescent="0.25">
      <c r="A17" s="63">
        <v>6</v>
      </c>
      <c r="B17" s="50" t="str">
        <f>IF($E17="","",VLOOKUP($E17,'[1]L16 elokeszito'!$A$7:$O$48,14))</f>
        <v>DA</v>
      </c>
      <c r="C17" s="50">
        <f>IF($E17="","",VLOOKUP($E17,'[1]L16 elokeszito'!$A$7:$O$48,15))</f>
        <v>46</v>
      </c>
      <c r="D17" s="51" t="str">
        <f>IF($E17="","",VLOOKUP($E17,'[1]L16 elokeszito'!$A$7:$O$48,5))</f>
        <v>"071219</v>
      </c>
      <c r="E17" s="52">
        <v>19</v>
      </c>
      <c r="F17" s="73" t="str">
        <f>UPPER(IF($E17="","",VLOOKUP($E17,'[1]L16 elokeszito'!$A$7:$O$48,2)))</f>
        <v>BÁNYAI BOGLÁRKA</v>
      </c>
      <c r="G17" s="73" t="str">
        <f>IF($E17="","",VLOOKUP($E17,'[1]L16 elokeszito'!$A$7:$O$48,3))</f>
        <v>Boglárka</v>
      </c>
      <c r="H17" s="73"/>
      <c r="I17" s="73" t="str">
        <f>IF($E17="","",VLOOKUP($E17,'[1]L16 elokeszito'!$A$7:$O$48,4))</f>
        <v>DEAC</v>
      </c>
      <c r="J17" s="74"/>
      <c r="K17" s="55" t="s">
        <v>170</v>
      </c>
      <c r="L17" s="75"/>
      <c r="M17" s="55"/>
      <c r="N17" s="82"/>
      <c r="O17" s="56"/>
      <c r="P17" s="87"/>
      <c r="Q17" s="56"/>
      <c r="R17" s="57"/>
      <c r="S17" s="60"/>
      <c r="Y17" s="18"/>
      <c r="Z17" s="18"/>
      <c r="AA17" s="18" t="s">
        <v>9</v>
      </c>
      <c r="AB17" s="19">
        <v>120</v>
      </c>
      <c r="AC17" s="19">
        <v>90</v>
      </c>
      <c r="AD17" s="19">
        <v>60</v>
      </c>
      <c r="AE17" s="19">
        <v>40</v>
      </c>
      <c r="AF17" s="19">
        <v>25</v>
      </c>
      <c r="AG17" s="19">
        <v>15</v>
      </c>
      <c r="AH17" s="19">
        <v>8</v>
      </c>
      <c r="AI17"/>
      <c r="AJ17"/>
      <c r="AK17"/>
    </row>
    <row r="18" spans="1:37" s="61" customFormat="1" ht="9.6" customHeight="1" x14ac:dyDescent="0.25">
      <c r="A18" s="63"/>
      <c r="B18" s="64"/>
      <c r="C18" s="64"/>
      <c r="D18" s="65"/>
      <c r="E18" s="76"/>
      <c r="F18" s="67"/>
      <c r="G18" s="67"/>
      <c r="H18" s="68"/>
      <c r="I18" s="67"/>
      <c r="J18" s="77"/>
      <c r="K18" s="69" t="s">
        <v>24</v>
      </c>
      <c r="L18" s="78" t="s">
        <v>47</v>
      </c>
      <c r="M18" s="71" t="str">
        <f>UPPER(IF(OR(L18="a",L18="as"),K16,IF(OR(L18="b",L18="bs"),K20,)))</f>
        <v xml:space="preserve">GYÖRGY </v>
      </c>
      <c r="N18" s="89"/>
      <c r="O18" s="56"/>
      <c r="P18" s="87"/>
      <c r="Q18" s="56"/>
      <c r="R18" s="57"/>
      <c r="S18" s="60"/>
      <c r="Y18" s="18"/>
      <c r="Z18" s="18"/>
      <c r="AA18" s="18" t="s">
        <v>21</v>
      </c>
      <c r="AB18" s="19">
        <v>90</v>
      </c>
      <c r="AC18" s="19">
        <v>60</v>
      </c>
      <c r="AD18" s="19">
        <v>40</v>
      </c>
      <c r="AE18" s="19">
        <v>25</v>
      </c>
      <c r="AF18" s="19">
        <v>15</v>
      </c>
      <c r="AG18" s="19">
        <v>8</v>
      </c>
      <c r="AH18" s="19">
        <v>4</v>
      </c>
      <c r="AI18"/>
      <c r="AJ18"/>
      <c r="AK18"/>
    </row>
    <row r="19" spans="1:37" s="61" customFormat="1" ht="9.6" customHeight="1" x14ac:dyDescent="0.25">
      <c r="A19" s="63">
        <v>7</v>
      </c>
      <c r="B19" s="50">
        <f>IF($E19="","",VLOOKUP($E19,'[1]L16 elokeszito'!$A$7:$O$48,14))</f>
        <v>0</v>
      </c>
      <c r="C19" s="50">
        <f>IF($E19="","",VLOOKUP($E19,'[1]L16 elokeszito'!$A$7:$O$48,15))</f>
        <v>0</v>
      </c>
      <c r="D19" s="51">
        <f>IF($E19="","",VLOOKUP($E19,'[1]L16 elokeszito'!$A$7:$O$48,5))</f>
        <v>0</v>
      </c>
      <c r="E19" s="52">
        <v>24</v>
      </c>
      <c r="F19" s="73" t="str">
        <f>UPPER(IF($E19="","",VLOOKUP($E19,'[1]L16 elokeszito'!$A$7:$O$48,2)))</f>
        <v>X</v>
      </c>
      <c r="G19" s="73">
        <f>IF($E19="","",VLOOKUP($E19,'[1]L16 elokeszito'!$A$7:$O$48,3))</f>
        <v>0</v>
      </c>
      <c r="H19" s="73"/>
      <c r="I19" s="73">
        <f>IF($E19="","",VLOOKUP($E19,'[1]L16 elokeszito'!$A$7:$O$48,4))</f>
        <v>0</v>
      </c>
      <c r="J19" s="54"/>
      <c r="K19" s="55"/>
      <c r="L19" s="81"/>
      <c r="M19" s="55" t="s">
        <v>174</v>
      </c>
      <c r="N19" s="80"/>
      <c r="O19" s="56"/>
      <c r="P19" s="87"/>
      <c r="Q19" s="56"/>
      <c r="R19" s="57"/>
      <c r="S19" s="60"/>
      <c r="Y19" s="18"/>
      <c r="Z19" s="18"/>
      <c r="AA19" s="18" t="s">
        <v>22</v>
      </c>
      <c r="AB19" s="19">
        <v>60</v>
      </c>
      <c r="AC19" s="19">
        <v>40</v>
      </c>
      <c r="AD19" s="19">
        <v>25</v>
      </c>
      <c r="AE19" s="19">
        <v>15</v>
      </c>
      <c r="AF19" s="19">
        <v>8</v>
      </c>
      <c r="AG19" s="19">
        <v>4</v>
      </c>
      <c r="AH19" s="19">
        <v>2</v>
      </c>
      <c r="AI19"/>
      <c r="AJ19"/>
      <c r="AK19"/>
    </row>
    <row r="20" spans="1:37" s="61" customFormat="1" ht="9.6" customHeight="1" x14ac:dyDescent="0.25">
      <c r="A20" s="63"/>
      <c r="B20" s="64"/>
      <c r="C20" s="64"/>
      <c r="D20" s="65"/>
      <c r="E20" s="66"/>
      <c r="F20" s="67"/>
      <c r="G20" s="67"/>
      <c r="H20" s="68"/>
      <c r="I20" s="69" t="s">
        <v>24</v>
      </c>
      <c r="J20" s="70" t="s">
        <v>47</v>
      </c>
      <c r="K20" s="71" t="str">
        <f>UPPER(IF(OR(J20="a",J20="as"),F19,IF(OR(J20="b",J20="bs"),F21,)))</f>
        <v xml:space="preserve">GYÖRGY </v>
      </c>
      <c r="L20" s="84"/>
      <c r="M20" s="55"/>
      <c r="N20" s="80"/>
      <c r="O20" s="56"/>
      <c r="P20" s="87"/>
      <c r="Q20" s="56"/>
      <c r="R20" s="57"/>
      <c r="S20" s="60"/>
      <c r="Y20" s="18"/>
      <c r="Z20" s="18"/>
      <c r="AA20" s="18" t="s">
        <v>23</v>
      </c>
      <c r="AB20" s="19">
        <v>40</v>
      </c>
      <c r="AC20" s="19">
        <v>25</v>
      </c>
      <c r="AD20" s="19">
        <v>15</v>
      </c>
      <c r="AE20" s="19">
        <v>8</v>
      </c>
      <c r="AF20" s="19">
        <v>4</v>
      </c>
      <c r="AG20" s="19">
        <v>2</v>
      </c>
      <c r="AH20" s="19">
        <v>1</v>
      </c>
      <c r="AI20"/>
      <c r="AJ20"/>
      <c r="AK20"/>
    </row>
    <row r="21" spans="1:37" s="61" customFormat="1" ht="9.6" customHeight="1" x14ac:dyDescent="0.25">
      <c r="A21" s="49">
        <v>8</v>
      </c>
      <c r="B21" s="50" t="str">
        <f>IF($E21="","",VLOOKUP($E21,'[1]L16 elokeszito'!$A$7:$O$48,14))</f>
        <v>DA</v>
      </c>
      <c r="C21" s="50">
        <f>IF($E21="","",VLOOKUP($E21,'[1]L16 elokeszito'!$A$7:$O$48,15))</f>
        <v>10</v>
      </c>
      <c r="D21" s="51" t="str">
        <f>IF($E21="","",VLOOKUP($E21,'[1]L16 elokeszito'!$A$7:$O$48,5))</f>
        <v>"0608010</v>
      </c>
      <c r="E21" s="52">
        <v>5</v>
      </c>
      <c r="F21" s="53" t="str">
        <f>UPPER(IF($E21="","",VLOOKUP($E21,'[1]L16 elokeszito'!$A$7:$O$48,2)))</f>
        <v xml:space="preserve">GYÖRGY </v>
      </c>
      <c r="G21" s="53" t="str">
        <f>IF($E21="","",VLOOKUP($E21,'[1]L16 elokeszito'!$A$7:$O$48,3))</f>
        <v>Emília</v>
      </c>
      <c r="H21" s="53"/>
      <c r="I21" s="53" t="str">
        <f>IF($E21="","",VLOOKUP($E21,'[1]L16 elokeszito'!$A$7:$O$48,4))</f>
        <v>Bebto Team</v>
      </c>
      <c r="J21" s="85"/>
      <c r="K21" s="55"/>
      <c r="L21" s="55"/>
      <c r="M21" s="55"/>
      <c r="N21" s="80"/>
      <c r="O21" s="56"/>
      <c r="P21" s="87"/>
      <c r="Q21" s="361" t="s">
        <v>231</v>
      </c>
      <c r="R21" s="57"/>
      <c r="S21" s="60"/>
      <c r="Y21" s="18"/>
      <c r="Z21" s="18"/>
      <c r="AA21" s="18" t="s">
        <v>26</v>
      </c>
      <c r="AB21" s="19">
        <v>25</v>
      </c>
      <c r="AC21" s="19">
        <v>15</v>
      </c>
      <c r="AD21" s="19">
        <v>10</v>
      </c>
      <c r="AE21" s="19">
        <v>6</v>
      </c>
      <c r="AF21" s="19">
        <v>3</v>
      </c>
      <c r="AG21" s="19">
        <v>1</v>
      </c>
      <c r="AH21" s="19">
        <v>0</v>
      </c>
      <c r="AI21"/>
      <c r="AJ21"/>
      <c r="AK21"/>
    </row>
    <row r="22" spans="1:37" s="61" customFormat="1" ht="9.6" customHeight="1" x14ac:dyDescent="0.25">
      <c r="A22" s="63"/>
      <c r="B22" s="64"/>
      <c r="C22" s="64"/>
      <c r="D22" s="65"/>
      <c r="E22" s="66"/>
      <c r="F22" s="90"/>
      <c r="G22" s="90"/>
      <c r="H22" s="91"/>
      <c r="I22" s="90"/>
      <c r="J22" s="77"/>
      <c r="K22" s="55"/>
      <c r="L22" s="55"/>
      <c r="M22" s="55"/>
      <c r="N22" s="80"/>
      <c r="O22" s="69" t="s">
        <v>24</v>
      </c>
      <c r="P22" s="78" t="s">
        <v>25</v>
      </c>
      <c r="Q22" s="71" t="str">
        <f>UPPER(IF(OR(P22="a",P22="as"),O14,IF(OR(P22="b",P22="bs"),O30,)))</f>
        <v xml:space="preserve">FARKASLAKI HINTS </v>
      </c>
      <c r="R22" s="92"/>
      <c r="S22" s="60"/>
      <c r="Y22" s="18"/>
      <c r="Z22" s="18"/>
      <c r="AA22" s="18" t="s">
        <v>27</v>
      </c>
      <c r="AB22" s="19">
        <v>15</v>
      </c>
      <c r="AC22" s="19">
        <v>10</v>
      </c>
      <c r="AD22" s="19">
        <v>6</v>
      </c>
      <c r="AE22" s="19">
        <v>3</v>
      </c>
      <c r="AF22" s="19">
        <v>1</v>
      </c>
      <c r="AG22" s="19">
        <v>0</v>
      </c>
      <c r="AH22" s="19">
        <v>0</v>
      </c>
      <c r="AI22"/>
      <c r="AJ22"/>
      <c r="AK22"/>
    </row>
    <row r="23" spans="1:37" s="61" customFormat="1" ht="9.6" customHeight="1" x14ac:dyDescent="0.25">
      <c r="A23" s="49">
        <v>9</v>
      </c>
      <c r="B23" s="50" t="str">
        <f>IF($E23="","",VLOOKUP($E23,'[1]L16 elokeszito'!$A$7:$O$48,14))</f>
        <v>DA</v>
      </c>
      <c r="C23" s="50">
        <f>IF($E23="","",VLOOKUP($E23,'[1]L16 elokeszito'!$A$7:$O$48,15))</f>
        <v>9</v>
      </c>
      <c r="D23" s="51" t="str">
        <f>IF($E23="","",VLOOKUP($E23,'[1]L16 elokeszito'!$A$7:$O$48,5))</f>
        <v>"061213</v>
      </c>
      <c r="E23" s="52">
        <v>4</v>
      </c>
      <c r="F23" s="53" t="str">
        <f>UPPER(IF($E23="","",VLOOKUP($E23,'[1]L16 elokeszito'!$A$7:$O$48,2)))</f>
        <v xml:space="preserve">PUKKAI </v>
      </c>
      <c r="G23" s="53" t="str">
        <f>IF($E23="","",VLOOKUP($E23,'[1]L16 elokeszito'!$A$7:$O$48,3))</f>
        <v>Réka</v>
      </c>
      <c r="H23" s="53"/>
      <c r="I23" s="53" t="str">
        <f>IF($E23="","",VLOOKUP($E23,'[1]L16 elokeszito'!$A$7:$O$48,4))</f>
        <v>PG Tenisz</v>
      </c>
      <c r="J23" s="54"/>
      <c r="K23" s="55"/>
      <c r="L23" s="55"/>
      <c r="M23" s="55"/>
      <c r="N23" s="80"/>
      <c r="O23" s="56"/>
      <c r="P23" s="87"/>
      <c r="Q23" s="55" t="s">
        <v>172</v>
      </c>
      <c r="R23" s="87"/>
      <c r="S23" s="60"/>
      <c r="Y23" s="18"/>
      <c r="Z23" s="18"/>
      <c r="AA23" s="18" t="s">
        <v>28</v>
      </c>
      <c r="AB23" s="19">
        <v>10</v>
      </c>
      <c r="AC23" s="19">
        <v>6</v>
      </c>
      <c r="AD23" s="19">
        <v>3</v>
      </c>
      <c r="AE23" s="19">
        <v>1</v>
      </c>
      <c r="AF23" s="19">
        <v>0</v>
      </c>
      <c r="AG23" s="19">
        <v>0</v>
      </c>
      <c r="AH23" s="19">
        <v>0</v>
      </c>
      <c r="AI23"/>
      <c r="AJ23"/>
      <c r="AK23"/>
    </row>
    <row r="24" spans="1:37" s="61" customFormat="1" ht="9.6" customHeight="1" x14ac:dyDescent="0.25">
      <c r="A24" s="63"/>
      <c r="B24" s="64"/>
      <c r="C24" s="64"/>
      <c r="D24" s="65"/>
      <c r="E24" s="66"/>
      <c r="F24" s="67"/>
      <c r="G24" s="67"/>
      <c r="H24" s="68"/>
      <c r="I24" s="69" t="s">
        <v>24</v>
      </c>
      <c r="J24" s="70" t="s">
        <v>25</v>
      </c>
      <c r="K24" s="71" t="str">
        <f>UPPER(IF(OR(J24="a",J24="as"),F23,IF(OR(J24="b",J24="bs"),F25,)))</f>
        <v xml:space="preserve">PUKKAI </v>
      </c>
      <c r="L24" s="71"/>
      <c r="M24" s="55"/>
      <c r="N24" s="80"/>
      <c r="O24" s="56"/>
      <c r="P24" s="87"/>
      <c r="Q24" s="56"/>
      <c r="R24" s="87"/>
      <c r="S24" s="60"/>
      <c r="Y24" s="18"/>
      <c r="Z24" s="18"/>
      <c r="AA24" s="18" t="s">
        <v>29</v>
      </c>
      <c r="AB24" s="19">
        <v>6</v>
      </c>
      <c r="AC24" s="19">
        <v>3</v>
      </c>
      <c r="AD24" s="19">
        <v>1</v>
      </c>
      <c r="AE24" s="19">
        <v>0</v>
      </c>
      <c r="AF24" s="19">
        <v>0</v>
      </c>
      <c r="AG24" s="19">
        <v>0</v>
      </c>
      <c r="AH24" s="19">
        <v>0</v>
      </c>
      <c r="AI24"/>
      <c r="AJ24"/>
      <c r="AK24"/>
    </row>
    <row r="25" spans="1:37" s="61" customFormat="1" ht="9.6" customHeight="1" x14ac:dyDescent="0.25">
      <c r="A25" s="63">
        <v>10</v>
      </c>
      <c r="B25" s="50">
        <f>IF($E25="","",VLOOKUP($E25,'[1]L16 elokeszito'!$A$7:$O$48,14))</f>
        <v>0</v>
      </c>
      <c r="C25" s="50">
        <f>IF($E25="","",VLOOKUP($E25,'[1]L16 elokeszito'!$A$7:$O$48,15))</f>
        <v>0</v>
      </c>
      <c r="D25" s="51">
        <f>IF($E25="","",VLOOKUP($E25,'[1]L16 elokeszito'!$A$7:$O$48,5))</f>
        <v>0</v>
      </c>
      <c r="E25" s="52">
        <v>24</v>
      </c>
      <c r="F25" s="73" t="str">
        <f>UPPER(IF($E25="","",VLOOKUP($E25,'[1]L16 elokeszito'!$A$7:$O$48,2)))</f>
        <v>X</v>
      </c>
      <c r="G25" s="73">
        <f>IF($E25="","",VLOOKUP($E25,'[1]L16 elokeszito'!$A$7:$O$48,3))</f>
        <v>0</v>
      </c>
      <c r="H25" s="73"/>
      <c r="I25" s="73">
        <f>IF($E25="","",VLOOKUP($E25,'[1]L16 elokeszito'!$A$7:$O$48,4))</f>
        <v>0</v>
      </c>
      <c r="J25" s="74"/>
      <c r="K25" s="55"/>
      <c r="L25" s="75"/>
      <c r="M25" s="360" t="s">
        <v>229</v>
      </c>
      <c r="N25" s="80"/>
      <c r="O25" s="56"/>
      <c r="P25" s="87"/>
      <c r="Q25" s="56"/>
      <c r="R25" s="87"/>
      <c r="S25" s="60"/>
      <c r="Y25" s="18"/>
      <c r="Z25" s="18"/>
      <c r="AA25" s="18" t="s">
        <v>30</v>
      </c>
      <c r="AB25" s="19">
        <v>3</v>
      </c>
      <c r="AC25" s="19">
        <v>2</v>
      </c>
      <c r="AD25" s="19">
        <v>1</v>
      </c>
      <c r="AE25" s="19">
        <v>0</v>
      </c>
      <c r="AF25" s="19">
        <v>0</v>
      </c>
      <c r="AG25" s="19">
        <v>0</v>
      </c>
      <c r="AH25" s="19">
        <v>0</v>
      </c>
      <c r="AI25"/>
      <c r="AJ25"/>
      <c r="AK25"/>
    </row>
    <row r="26" spans="1:37" s="61" customFormat="1" ht="9.6" customHeight="1" x14ac:dyDescent="0.25">
      <c r="A26" s="63"/>
      <c r="B26" s="64"/>
      <c r="C26" s="64"/>
      <c r="D26" s="65"/>
      <c r="E26" s="76"/>
      <c r="F26" s="67"/>
      <c r="G26" s="67"/>
      <c r="H26" s="68"/>
      <c r="I26" s="67"/>
      <c r="J26" s="77"/>
      <c r="K26" s="69" t="s">
        <v>24</v>
      </c>
      <c r="L26" s="78" t="s">
        <v>159</v>
      </c>
      <c r="M26" s="71" t="str">
        <f>UPPER(IF(OR(L26="a",L26="as"),K24,IF(OR(L26="b",L26="bs"),K28,)))</f>
        <v xml:space="preserve">BENKE-GIOSANU </v>
      </c>
      <c r="N26" s="79"/>
      <c r="O26" s="56"/>
      <c r="P26" s="87"/>
      <c r="Q26" s="56"/>
      <c r="R26" s="87"/>
      <c r="S26" s="60"/>
      <c r="Y26"/>
      <c r="Z26"/>
      <c r="AA26"/>
      <c r="AB26"/>
      <c r="AC26"/>
      <c r="AD26"/>
      <c r="AE26"/>
      <c r="AF26"/>
      <c r="AG26"/>
      <c r="AH26"/>
      <c r="AI26"/>
      <c r="AJ26"/>
      <c r="AK26"/>
    </row>
    <row r="27" spans="1:37" s="61" customFormat="1" ht="9.6" customHeight="1" x14ac:dyDescent="0.25">
      <c r="A27" s="63">
        <v>11</v>
      </c>
      <c r="B27" s="50" t="str">
        <f>IF($E27="","",VLOOKUP($E27,'[1]L16 elokeszito'!$A$7:$O$48,14))</f>
        <v>DA</v>
      </c>
      <c r="C27" s="50">
        <f>IF($E27="","",VLOOKUP($E27,'[1]L16 elokeszito'!$A$7:$O$48,15))</f>
        <v>30</v>
      </c>
      <c r="D27" s="51" t="str">
        <f>IF($E27="","",VLOOKUP($E27,'[1]L16 elokeszito'!$A$7:$O$48,5))</f>
        <v>"0708150</v>
      </c>
      <c r="E27" s="52">
        <v>15</v>
      </c>
      <c r="F27" s="73" t="str">
        <f>UPPER(IF($E27="","",VLOOKUP($E27,'[1]L16 elokeszito'!$A$7:$O$48,2)))</f>
        <v xml:space="preserve">BURKUS </v>
      </c>
      <c r="G27" s="73" t="str">
        <f>IF($E27="","",VLOOKUP($E27,'[1]L16 elokeszito'!$A$7:$O$48,3))</f>
        <v>Bella Mária</v>
      </c>
      <c r="H27" s="73"/>
      <c r="I27" s="73" t="str">
        <f>IF($E27="","",VLOOKUP($E27,'[1]L16 elokeszito'!$A$7:$O$48,4))</f>
        <v>Next TA</v>
      </c>
      <c r="J27" s="54"/>
      <c r="K27" s="360" t="s">
        <v>231</v>
      </c>
      <c r="L27" s="81"/>
      <c r="M27" s="55" t="s">
        <v>164</v>
      </c>
      <c r="N27" s="82"/>
      <c r="O27" s="56"/>
      <c r="P27" s="87"/>
      <c r="Q27" s="56"/>
      <c r="R27" s="87"/>
      <c r="S27" s="60"/>
      <c r="Y27"/>
      <c r="Z27"/>
      <c r="AA27"/>
      <c r="AB27"/>
      <c r="AC27"/>
      <c r="AD27"/>
      <c r="AE27"/>
      <c r="AF27"/>
      <c r="AG27"/>
      <c r="AH27"/>
      <c r="AI27"/>
      <c r="AJ27"/>
      <c r="AK27"/>
    </row>
    <row r="28" spans="1:37" s="61" customFormat="1" ht="9.6" customHeight="1" x14ac:dyDescent="0.25">
      <c r="A28" s="93"/>
      <c r="B28" s="64"/>
      <c r="C28" s="64"/>
      <c r="D28" s="65"/>
      <c r="E28" s="76"/>
      <c r="F28" s="67"/>
      <c r="G28" s="67"/>
      <c r="H28" s="68"/>
      <c r="I28" s="83" t="s">
        <v>24</v>
      </c>
      <c r="J28" s="70" t="s">
        <v>159</v>
      </c>
      <c r="K28" s="71" t="str">
        <f>UPPER(IF(OR(J28="a",J28="as"),F27,IF(OR(J28="b",J28="bs"),F29,)))</f>
        <v xml:space="preserve">BENKE-GIOSANU </v>
      </c>
      <c r="L28" s="84"/>
      <c r="M28" s="55"/>
      <c r="N28" s="82"/>
      <c r="O28" s="56"/>
      <c r="P28" s="87"/>
      <c r="Q28" s="56"/>
      <c r="R28" s="87"/>
      <c r="S28" s="60"/>
    </row>
    <row r="29" spans="1:37" s="61" customFormat="1" ht="9.6" customHeight="1" x14ac:dyDescent="0.25">
      <c r="A29" s="63">
        <v>12</v>
      </c>
      <c r="B29" s="50" t="str">
        <f>IF($E29="","",VLOOKUP($E29,'[1]L16 elokeszito'!$A$7:$O$48,14))</f>
        <v>DA</v>
      </c>
      <c r="C29" s="50">
        <f>IF($E29="","",VLOOKUP($E29,'[1]L16 elokeszito'!$A$7:$O$48,15))</f>
        <v>17</v>
      </c>
      <c r="D29" s="51" t="str">
        <f>IF($E29="","",VLOOKUP($E29,'[1]L16 elokeszito'!$A$7:$O$48,5))</f>
        <v>"0806170</v>
      </c>
      <c r="E29" s="52">
        <v>9</v>
      </c>
      <c r="F29" s="73" t="str">
        <f>UPPER(IF($E29="","",VLOOKUP($E29,'[1]L16 elokeszito'!$A$7:$O$48,2)))</f>
        <v xml:space="preserve">BENKE-GIOSANU </v>
      </c>
      <c r="G29" s="73" t="str">
        <f>IF($E29="","",VLOOKUP($E29,'[1]L16 elokeszito'!$A$7:$O$48,3))</f>
        <v>Izabella</v>
      </c>
      <c r="H29" s="73"/>
      <c r="I29" s="73" t="str">
        <f>IF($E29="","",VLOOKUP($E29,'[1]L16 elokeszito'!$A$7:$O$48,4))</f>
        <v>Vasas SC</v>
      </c>
      <c r="J29" s="85"/>
      <c r="K29" s="55" t="s">
        <v>171</v>
      </c>
      <c r="L29" s="55"/>
      <c r="M29" s="55"/>
      <c r="N29" s="82"/>
      <c r="O29" s="361" t="s">
        <v>230</v>
      </c>
      <c r="P29" s="87"/>
      <c r="Q29" s="56"/>
      <c r="R29" s="87"/>
      <c r="S29" s="60"/>
    </row>
    <row r="30" spans="1:37" s="61" customFormat="1" ht="9.6" customHeight="1" x14ac:dyDescent="0.25">
      <c r="A30" s="63"/>
      <c r="B30" s="64"/>
      <c r="C30" s="64"/>
      <c r="D30" s="65"/>
      <c r="E30" s="76"/>
      <c r="F30" s="67"/>
      <c r="G30" s="67"/>
      <c r="H30" s="68"/>
      <c r="I30" s="67"/>
      <c r="J30" s="77"/>
      <c r="K30" s="55"/>
      <c r="L30" s="55"/>
      <c r="M30" s="69" t="s">
        <v>24</v>
      </c>
      <c r="N30" s="78" t="s">
        <v>159</v>
      </c>
      <c r="O30" s="71" t="str">
        <f>UPPER(IF(OR(N30="a",N30="as"),M26,IF(OR(N30="b",N30="bs"),M34,)))</f>
        <v xml:space="preserve">NAGY </v>
      </c>
      <c r="P30" s="94"/>
      <c r="Q30" s="56"/>
      <c r="R30" s="87"/>
      <c r="S30" s="60"/>
    </row>
    <row r="31" spans="1:37" s="61" customFormat="1" ht="9.6" customHeight="1" x14ac:dyDescent="0.25">
      <c r="A31" s="63">
        <v>13</v>
      </c>
      <c r="B31" s="50" t="str">
        <f>IF($E31="","",VLOOKUP($E31,'[1]L16 elokeszito'!$A$7:$O$48,14))</f>
        <v>WC</v>
      </c>
      <c r="C31" s="50">
        <f>IF($E31="","",VLOOKUP($E31,'[1]L16 elokeszito'!$A$7:$O$48,15))</f>
        <v>25</v>
      </c>
      <c r="D31" s="51" t="str">
        <f>IF($E31="","",VLOOKUP($E31,'[1]L16 elokeszito'!$A$7:$O$48,5))</f>
        <v>"060529</v>
      </c>
      <c r="E31" s="52">
        <v>23</v>
      </c>
      <c r="F31" s="73" t="str">
        <f>UPPER(IF($E31="","",VLOOKUP($E31,'[1]L16 elokeszito'!$A$7:$O$48,2)))</f>
        <v xml:space="preserve">NAGY </v>
      </c>
      <c r="G31" s="73" t="str">
        <f>IF($E31="","",VLOOKUP($E31,'[1]L16 elokeszito'!$A$7:$O$48,3))</f>
        <v>Gréta</v>
      </c>
      <c r="H31" s="73"/>
      <c r="I31" s="73" t="str">
        <f>IF($E31="","",VLOOKUP($E31,'[1]L16 elokeszito'!$A$7:$O$48,4))</f>
        <v>MTK</v>
      </c>
      <c r="J31" s="86"/>
      <c r="K31" s="360" t="s">
        <v>230</v>
      </c>
      <c r="L31" s="55"/>
      <c r="M31" s="55"/>
      <c r="N31" s="82"/>
      <c r="O31" s="55" t="s">
        <v>209</v>
      </c>
      <c r="P31" s="57"/>
      <c r="Q31" s="56"/>
      <c r="R31" s="87"/>
      <c r="S31" s="60"/>
    </row>
    <row r="32" spans="1:37" s="61" customFormat="1" ht="9.6" customHeight="1" x14ac:dyDescent="0.25">
      <c r="A32" s="63"/>
      <c r="B32" s="64"/>
      <c r="C32" s="64"/>
      <c r="D32" s="65"/>
      <c r="E32" s="76"/>
      <c r="F32" s="67"/>
      <c r="G32" s="67"/>
      <c r="H32" s="68"/>
      <c r="I32" s="83" t="s">
        <v>24</v>
      </c>
      <c r="J32" s="70" t="s">
        <v>66</v>
      </c>
      <c r="K32" s="71" t="str">
        <f>UPPER(IF(OR(J32="a",J32="as"),F31,IF(OR(J32="b",J32="bs"),F33,)))</f>
        <v xml:space="preserve">NAGY </v>
      </c>
      <c r="L32" s="71"/>
      <c r="M32" s="55"/>
      <c r="N32" s="82"/>
      <c r="O32" s="56"/>
      <c r="P32" s="57"/>
      <c r="Q32" s="56"/>
      <c r="R32" s="87"/>
      <c r="S32" s="60"/>
    </row>
    <row r="33" spans="1:19" s="61" customFormat="1" ht="9.6" customHeight="1" x14ac:dyDescent="0.25">
      <c r="A33" s="63">
        <v>14</v>
      </c>
      <c r="B33" s="50" t="str">
        <f>IF($E33="","",VLOOKUP($E33,'[1]L16 elokeszito'!$A$7:$O$48,14))</f>
        <v>DA</v>
      </c>
      <c r="C33" s="50">
        <f>IF($E33="","",VLOOKUP($E33,'[1]L16 elokeszito'!$A$7:$O$48,15))</f>
        <v>19</v>
      </c>
      <c r="D33" s="51" t="str">
        <f>IF($E33="","",VLOOKUP($E33,'[1]L16 elokeszito'!$A$7:$O$48,5))</f>
        <v>"0609040</v>
      </c>
      <c r="E33" s="52">
        <v>11</v>
      </c>
      <c r="F33" s="73" t="str">
        <f>UPPER(IF($E33="","",VLOOKUP($E33,'[1]L16 elokeszito'!$A$7:$O$48,2)))</f>
        <v xml:space="preserve">KUN </v>
      </c>
      <c r="G33" s="73" t="str">
        <f>IF($E33="","",VLOOKUP($E33,'[1]L16 elokeszito'!$A$7:$O$48,3))</f>
        <v>Csenge</v>
      </c>
      <c r="H33" s="73"/>
      <c r="I33" s="73" t="str">
        <f>IF($E33="","",VLOOKUP($E33,'[1]L16 elokeszito'!$A$7:$O$48,4))</f>
        <v>SVSE</v>
      </c>
      <c r="J33" s="74"/>
      <c r="K33" s="55" t="s">
        <v>172</v>
      </c>
      <c r="L33" s="75"/>
      <c r="M33" s="360" t="s">
        <v>232</v>
      </c>
      <c r="N33" s="82"/>
      <c r="O33" s="56"/>
      <c r="P33" s="57"/>
      <c r="Q33" s="56"/>
      <c r="R33" s="87"/>
      <c r="S33" s="60"/>
    </row>
    <row r="34" spans="1:19" s="61" customFormat="1" ht="9.6" customHeight="1" x14ac:dyDescent="0.25">
      <c r="A34" s="63"/>
      <c r="B34" s="64"/>
      <c r="C34" s="64"/>
      <c r="D34" s="65"/>
      <c r="E34" s="76"/>
      <c r="F34" s="67"/>
      <c r="G34" s="67"/>
      <c r="H34" s="68"/>
      <c r="I34" s="67"/>
      <c r="J34" s="77"/>
      <c r="K34" s="69" t="s">
        <v>24</v>
      </c>
      <c r="L34" s="78" t="s">
        <v>66</v>
      </c>
      <c r="M34" s="71" t="str">
        <f>UPPER(IF(OR(L34="a",L34="as"),K32,IF(OR(L34="b",L34="bs"),K36,)))</f>
        <v xml:space="preserve">NAGY </v>
      </c>
      <c r="N34" s="89"/>
      <c r="O34" s="56"/>
      <c r="P34" s="57"/>
      <c r="Q34" s="56"/>
      <c r="R34" s="87"/>
      <c r="S34" s="60"/>
    </row>
    <row r="35" spans="1:19" s="61" customFormat="1" ht="9.6" customHeight="1" x14ac:dyDescent="0.25">
      <c r="A35" s="63">
        <v>15</v>
      </c>
      <c r="B35" s="50">
        <f>IF($E35="","",VLOOKUP($E35,'[1]L16 elokeszito'!$A$7:$O$48,14))</f>
        <v>0</v>
      </c>
      <c r="C35" s="50">
        <f>IF($E35="","",VLOOKUP($E35,'[1]L16 elokeszito'!$A$7:$O$48,15))</f>
        <v>0</v>
      </c>
      <c r="D35" s="51">
        <f>IF($E35="","",VLOOKUP($E35,'[1]L16 elokeszito'!$A$7:$O$48,5))</f>
        <v>0</v>
      </c>
      <c r="E35" s="52">
        <v>24</v>
      </c>
      <c r="F35" s="73" t="str">
        <f>UPPER(IF($E35="","",VLOOKUP($E35,'[1]L16 elokeszito'!$A$7:$O$48,2)))</f>
        <v>X</v>
      </c>
      <c r="G35" s="73">
        <f>IF($E35="","",VLOOKUP($E35,'[1]L16 elokeszito'!$A$7:$O$48,3))</f>
        <v>0</v>
      </c>
      <c r="H35" s="73"/>
      <c r="I35" s="73">
        <f>IF($E35="","",VLOOKUP($E35,'[1]L16 elokeszito'!$A$7:$O$48,4))</f>
        <v>0</v>
      </c>
      <c r="J35" s="54"/>
      <c r="K35" s="55"/>
      <c r="L35" s="81"/>
      <c r="M35" s="55" t="s">
        <v>175</v>
      </c>
      <c r="N35" s="80"/>
      <c r="O35" s="56"/>
      <c r="P35" s="57"/>
      <c r="Q35" s="56"/>
      <c r="R35" s="87"/>
      <c r="S35" s="60"/>
    </row>
    <row r="36" spans="1:19" s="61" customFormat="1" ht="9.6" customHeight="1" x14ac:dyDescent="0.25">
      <c r="A36" s="63"/>
      <c r="B36" s="64"/>
      <c r="C36" s="64"/>
      <c r="D36" s="65"/>
      <c r="E36" s="66"/>
      <c r="F36" s="67"/>
      <c r="G36" s="67"/>
      <c r="H36" s="68"/>
      <c r="I36" s="69" t="s">
        <v>24</v>
      </c>
      <c r="J36" s="70" t="s">
        <v>47</v>
      </c>
      <c r="K36" s="71" t="str">
        <f>UPPER(IF(OR(J36="a",J36="as"),F35,IF(OR(J36="b",J36="bs"),F37,)))</f>
        <v xml:space="preserve">TUZSON </v>
      </c>
      <c r="L36" s="84"/>
      <c r="M36" s="55"/>
      <c r="N36" s="80"/>
      <c r="O36" s="56"/>
      <c r="P36" s="57"/>
      <c r="Q36" s="56"/>
      <c r="R36" s="87"/>
      <c r="S36" s="60"/>
    </row>
    <row r="37" spans="1:19" s="61" customFormat="1" ht="9.6" customHeight="1" x14ac:dyDescent="0.25">
      <c r="A37" s="49">
        <v>16</v>
      </c>
      <c r="B37" s="50" t="str">
        <f>IF($E37="","",VLOOKUP($E37,'[1]L16 elokeszito'!$A$7:$O$48,14))</f>
        <v>DA</v>
      </c>
      <c r="C37" s="50">
        <f>IF($E37="","",VLOOKUP($E37,'[1]L16 elokeszito'!$A$7:$O$48,15))</f>
        <v>12</v>
      </c>
      <c r="D37" s="51" t="str">
        <f>IF($E37="","",VLOOKUP($E37,'[1]L16 elokeszito'!$A$7:$O$48,5))</f>
        <v>"070820</v>
      </c>
      <c r="E37" s="52">
        <v>7</v>
      </c>
      <c r="F37" s="53" t="str">
        <f>UPPER(IF($E37="","",VLOOKUP($E37,'[1]L16 elokeszito'!$A$7:$O$48,2)))</f>
        <v xml:space="preserve">TUZSON </v>
      </c>
      <c r="G37" s="53" t="str">
        <f>IF($E37="","",VLOOKUP($E37,'[1]L16 elokeszito'!$A$7:$O$48,3))</f>
        <v>Viktória</v>
      </c>
      <c r="H37" s="53"/>
      <c r="I37" s="53" t="str">
        <f>IF($E37="","",VLOOKUP($E37,'[1]L16 elokeszito'!$A$7:$O$48,4))</f>
        <v>MESE</v>
      </c>
      <c r="J37" s="85"/>
      <c r="K37" s="55"/>
      <c r="L37" s="55"/>
      <c r="M37" s="55"/>
      <c r="N37" s="80"/>
      <c r="O37" s="57"/>
      <c r="P37" s="57"/>
      <c r="Q37" s="361" t="s">
        <v>233</v>
      </c>
      <c r="R37" s="87"/>
      <c r="S37" s="60"/>
    </row>
    <row r="38" spans="1:19" s="61" customFormat="1" ht="9.6" customHeight="1" x14ac:dyDescent="0.25">
      <c r="A38" s="63"/>
      <c r="B38" s="64"/>
      <c r="C38" s="64"/>
      <c r="D38" s="65"/>
      <c r="E38" s="66"/>
      <c r="F38" s="67"/>
      <c r="G38" s="67"/>
      <c r="H38" s="68"/>
      <c r="I38" s="67"/>
      <c r="J38" s="77"/>
      <c r="K38" s="55"/>
      <c r="L38" s="55"/>
      <c r="M38" s="55"/>
      <c r="N38" s="80"/>
      <c r="O38" s="95" t="s">
        <v>42</v>
      </c>
      <c r="P38" s="96" t="s">
        <v>47</v>
      </c>
      <c r="Q38" s="71" t="str">
        <f>UPPER(IF(OR(P39="a",P39="as"),Q22,IF(OR(P39="b",P39="bs"),Q54,)))</f>
        <v xml:space="preserve">MAJOR </v>
      </c>
      <c r="R38" s="97"/>
      <c r="S38" s="60"/>
    </row>
    <row r="39" spans="1:19" s="61" customFormat="1" ht="9.6" customHeight="1" x14ac:dyDescent="0.25">
      <c r="A39" s="49">
        <v>17</v>
      </c>
      <c r="B39" s="50" t="str">
        <f>IF($E39="","",VLOOKUP($E39,'[1]L16 elokeszito'!$A$7:$O$48,14))</f>
        <v>DA</v>
      </c>
      <c r="C39" s="50">
        <f>IF($E39="","",VLOOKUP($E39,'[1]L16 elokeszito'!$A$7:$O$48,15))</f>
        <v>11</v>
      </c>
      <c r="D39" s="51" t="str">
        <f>IF($E39="","",VLOOKUP($E39,'[1]L16 elokeszito'!$A$7:$O$48,5))</f>
        <v>"0604060</v>
      </c>
      <c r="E39" s="52">
        <v>6</v>
      </c>
      <c r="F39" s="53" t="str">
        <f>UPPER(IF($E39="","",VLOOKUP($E39,'[1]L16 elokeszito'!$A$7:$O$48,2)))</f>
        <v xml:space="preserve">MAJOR </v>
      </c>
      <c r="G39" s="53" t="str">
        <f>IF($E39="","",VLOOKUP($E39,'[1]L16 elokeszito'!$A$7:$O$48,3))</f>
        <v>Stella</v>
      </c>
      <c r="H39" s="53"/>
      <c r="I39" s="53" t="str">
        <f>IF($E39="","",VLOOKUP($E39,'[1]L16 elokeszito'!$A$7:$O$48,4))</f>
        <v>Sportmánia</v>
      </c>
      <c r="J39" s="54"/>
      <c r="K39" s="55"/>
      <c r="L39" s="55"/>
      <c r="M39" s="55"/>
      <c r="N39" s="80"/>
      <c r="O39" s="69" t="s">
        <v>24</v>
      </c>
      <c r="P39" s="98" t="s">
        <v>47</v>
      </c>
      <c r="Q39" s="55" t="s">
        <v>219</v>
      </c>
      <c r="R39" s="87"/>
      <c r="S39" s="60"/>
    </row>
    <row r="40" spans="1:19" s="61" customFormat="1" ht="9.6" customHeight="1" x14ac:dyDescent="0.25">
      <c r="A40" s="63"/>
      <c r="B40" s="64"/>
      <c r="C40" s="64"/>
      <c r="D40" s="65"/>
      <c r="E40" s="66"/>
      <c r="F40" s="67"/>
      <c r="G40" s="67"/>
      <c r="H40" s="68"/>
      <c r="I40" s="69" t="s">
        <v>24</v>
      </c>
      <c r="J40" s="70" t="s">
        <v>25</v>
      </c>
      <c r="K40" s="71" t="str">
        <f>UPPER(IF(OR(J40="a",J40="as"),F39,IF(OR(J40="b",J40="bs"),F41,)))</f>
        <v xml:space="preserve">MAJOR </v>
      </c>
      <c r="L40" s="71"/>
      <c r="M40" s="55"/>
      <c r="N40" s="80"/>
      <c r="O40" s="56"/>
      <c r="P40" s="57"/>
      <c r="Q40" s="56"/>
      <c r="R40" s="87"/>
      <c r="S40" s="60"/>
    </row>
    <row r="41" spans="1:19" s="61" customFormat="1" ht="9.6" customHeight="1" x14ac:dyDescent="0.25">
      <c r="A41" s="63">
        <v>18</v>
      </c>
      <c r="B41" s="50">
        <f>IF($E41="","",VLOOKUP($E41,'[1]L16 elokeszito'!$A$7:$O$48,14))</f>
        <v>0</v>
      </c>
      <c r="C41" s="50">
        <f>IF($E41="","",VLOOKUP($E41,'[1]L16 elokeszito'!$A$7:$O$48,15))</f>
        <v>0</v>
      </c>
      <c r="D41" s="51">
        <f>IF($E41="","",VLOOKUP($E41,'[1]L16 elokeszito'!$A$7:$O$48,5))</f>
        <v>0</v>
      </c>
      <c r="E41" s="52">
        <v>24</v>
      </c>
      <c r="F41" s="73" t="str">
        <f>UPPER(IF($E41="","",VLOOKUP($E41,'[1]L16 elokeszito'!$A$7:$O$48,2)))</f>
        <v>X</v>
      </c>
      <c r="G41" s="73">
        <f>IF($E41="","",VLOOKUP($E41,'[1]L16 elokeszito'!$A$7:$O$48,3))</f>
        <v>0</v>
      </c>
      <c r="H41" s="73"/>
      <c r="I41" s="73">
        <f>IF($E41="","",VLOOKUP($E41,'[1]L16 elokeszito'!$A$7:$O$48,4))</f>
        <v>0</v>
      </c>
      <c r="J41" s="74"/>
      <c r="K41" s="55"/>
      <c r="L41" s="75"/>
      <c r="M41" s="55"/>
      <c r="N41" s="80"/>
      <c r="O41" s="56"/>
      <c r="P41" s="57"/>
      <c r="Q41" s="364" t="s">
        <v>221</v>
      </c>
      <c r="R41" s="365"/>
      <c r="S41" s="60"/>
    </row>
    <row r="42" spans="1:19" s="61" customFormat="1" ht="9.6" customHeight="1" x14ac:dyDescent="0.25">
      <c r="A42" s="63"/>
      <c r="B42" s="64"/>
      <c r="C42" s="64"/>
      <c r="D42" s="65"/>
      <c r="E42" s="76"/>
      <c r="F42" s="67"/>
      <c r="G42" s="67"/>
      <c r="H42" s="68"/>
      <c r="I42" s="67"/>
      <c r="J42" s="77"/>
      <c r="K42" s="69" t="s">
        <v>24</v>
      </c>
      <c r="L42" s="78" t="s">
        <v>25</v>
      </c>
      <c r="M42" s="71" t="str">
        <f>UPPER(IF(OR(L42="a",L42="as"),K40,IF(OR(L42="b",L42="bs"),K44,)))</f>
        <v xml:space="preserve">MAJOR </v>
      </c>
      <c r="N42" s="79"/>
      <c r="O42" s="56"/>
      <c r="P42" s="57"/>
      <c r="Q42" s="56"/>
      <c r="R42" s="87"/>
      <c r="S42" s="60"/>
    </row>
    <row r="43" spans="1:19" s="61" customFormat="1" ht="9.6" customHeight="1" x14ac:dyDescent="0.25">
      <c r="A43" s="63">
        <v>19</v>
      </c>
      <c r="B43" s="50" t="str">
        <f>IF($E43="","",VLOOKUP($E43,'[1]L16 elokeszito'!$A$7:$O$48,14))</f>
        <v>DA</v>
      </c>
      <c r="C43" s="50">
        <f>IF($E43="","",VLOOKUP($E43,'[1]L16 elokeszito'!$A$7:$O$48,15))</f>
        <v>41</v>
      </c>
      <c r="D43" s="51" t="str">
        <f>IF($E43="","",VLOOKUP($E43,'[1]L16 elokeszito'!$A$7:$O$48,5))</f>
        <v>"0701251</v>
      </c>
      <c r="E43" s="52">
        <v>17</v>
      </c>
      <c r="F43" s="73" t="str">
        <f>UPPER(IF($E43="","",VLOOKUP($E43,'[1]L16 elokeszito'!$A$7:$O$48,2)))</f>
        <v xml:space="preserve">HAJDÚ </v>
      </c>
      <c r="G43" s="73" t="str">
        <f>IF($E43="","",VLOOKUP($E43,'[1]L16 elokeszito'!$A$7:$O$48,3))</f>
        <v>Anna Jázmin</v>
      </c>
      <c r="H43" s="73"/>
      <c r="I43" s="73" t="str">
        <f>IF($E43="","",VLOOKUP($E43,'[1]L16 elokeszito'!$A$7:$O$48,4))</f>
        <v>Next TA</v>
      </c>
      <c r="J43" s="54"/>
      <c r="K43" s="55"/>
      <c r="L43" s="81"/>
      <c r="M43" s="55" t="s">
        <v>176</v>
      </c>
      <c r="N43" s="82"/>
      <c r="O43" s="56"/>
      <c r="P43" s="57"/>
      <c r="Q43" s="56"/>
      <c r="R43" s="87"/>
      <c r="S43" s="60"/>
    </row>
    <row r="44" spans="1:19" s="61" customFormat="1" ht="9.6" customHeight="1" x14ac:dyDescent="0.25">
      <c r="A44" s="63"/>
      <c r="B44" s="64"/>
      <c r="C44" s="64"/>
      <c r="D44" s="65"/>
      <c r="E44" s="76"/>
      <c r="F44" s="67"/>
      <c r="G44" s="67"/>
      <c r="H44" s="68"/>
      <c r="I44" s="83" t="s">
        <v>24</v>
      </c>
      <c r="J44" s="70" t="s">
        <v>66</v>
      </c>
      <c r="K44" s="71" t="str">
        <f>UPPER(IF(OR(J44="a",J44="as"),F43,IF(OR(J44="b",J44="bs"),F45,)))</f>
        <v xml:space="preserve">HAJDÚ </v>
      </c>
      <c r="L44" s="84"/>
      <c r="M44" s="55"/>
      <c r="N44" s="82"/>
      <c r="O44" s="56"/>
      <c r="P44" s="57"/>
      <c r="Q44" s="56"/>
      <c r="R44" s="87"/>
      <c r="S44" s="60"/>
    </row>
    <row r="45" spans="1:19" s="61" customFormat="1" ht="9.6" customHeight="1" x14ac:dyDescent="0.25">
      <c r="A45" s="63">
        <v>20</v>
      </c>
      <c r="B45" s="50">
        <f>IF($E45="","",VLOOKUP($E45,'[1]L16 elokeszito'!$A$7:$O$48,14))</f>
        <v>0</v>
      </c>
      <c r="C45" s="50">
        <f>IF($E45="","",VLOOKUP($E45,'[1]L16 elokeszito'!$A$7:$O$48,15))</f>
        <v>0</v>
      </c>
      <c r="D45" s="51">
        <f>IF($E45="","",VLOOKUP($E45,'[1]L16 elokeszito'!$A$7:$O$48,5))</f>
        <v>0</v>
      </c>
      <c r="E45" s="52">
        <v>24</v>
      </c>
      <c r="F45" s="73" t="str">
        <f>UPPER(IF($E45="","",VLOOKUP($E45,'[1]L16 elokeszito'!$A$7:$O$48,2)))</f>
        <v>X</v>
      </c>
      <c r="G45" s="73">
        <f>IF($E45="","",VLOOKUP($E45,'[1]L16 elokeszito'!$A$7:$O$48,3))</f>
        <v>0</v>
      </c>
      <c r="H45" s="73"/>
      <c r="I45" s="73">
        <f>IF($E45="","",VLOOKUP($E45,'[1]L16 elokeszito'!$A$7:$O$48,4))</f>
        <v>0</v>
      </c>
      <c r="J45" s="85"/>
      <c r="K45" s="55"/>
      <c r="L45" s="55"/>
      <c r="M45" s="55"/>
      <c r="N45" s="82"/>
      <c r="O45" s="361" t="s">
        <v>229</v>
      </c>
      <c r="P45" s="57"/>
      <c r="Q45" s="56"/>
      <c r="R45" s="87"/>
      <c r="S45" s="60"/>
    </row>
    <row r="46" spans="1:19" s="61" customFormat="1" ht="9.6" customHeight="1" x14ac:dyDescent="0.25">
      <c r="A46" s="63"/>
      <c r="B46" s="64"/>
      <c r="C46" s="64"/>
      <c r="D46" s="65"/>
      <c r="E46" s="76"/>
      <c r="F46" s="67"/>
      <c r="G46" s="67"/>
      <c r="H46" s="68"/>
      <c r="I46" s="67"/>
      <c r="J46" s="77"/>
      <c r="K46" s="55"/>
      <c r="L46" s="55"/>
      <c r="M46" s="69" t="s">
        <v>24</v>
      </c>
      <c r="N46" s="78" t="s">
        <v>25</v>
      </c>
      <c r="O46" s="71" t="str">
        <f>UPPER(IF(OR(N46="a",N46="as"),M42,IF(OR(N46="b",N46="bs"),M50,)))</f>
        <v xml:space="preserve">MAJOR </v>
      </c>
      <c r="P46" s="92"/>
      <c r="Q46" s="56"/>
      <c r="R46" s="87"/>
      <c r="S46" s="60"/>
    </row>
    <row r="47" spans="1:19" s="61" customFormat="1" ht="9.6" customHeight="1" x14ac:dyDescent="0.25">
      <c r="A47" s="63">
        <v>21</v>
      </c>
      <c r="B47" s="50" t="str">
        <f>IF($E47="","",VLOOKUP($E47,'[1]L16 elokeszito'!$A$7:$O$48,14))</f>
        <v>DA</v>
      </c>
      <c r="C47" s="50">
        <f>IF($E47="","",VLOOKUP($E47,'[1]L16 elokeszito'!$A$7:$O$48,15))</f>
        <v>18</v>
      </c>
      <c r="D47" s="51" t="str">
        <f>IF($E47="","",VLOOKUP($E47,'[1]L16 elokeszito'!$A$7:$O$48,5))</f>
        <v>"061204</v>
      </c>
      <c r="E47" s="52">
        <v>10</v>
      </c>
      <c r="F47" s="73" t="str">
        <f>UPPER(IF($E47="","",VLOOKUP($E47,'[1]L16 elokeszito'!$A$7:$O$48,2)))</f>
        <v xml:space="preserve">FEHÉR </v>
      </c>
      <c r="G47" s="73" t="str">
        <f>IF($E47="","",VLOOKUP($E47,'[1]L16 elokeszito'!$A$7:$O$48,3))</f>
        <v>Laura</v>
      </c>
      <c r="H47" s="73"/>
      <c r="I47" s="73" t="str">
        <f>IF($E47="","",VLOOKUP($E47,'[1]L16 elokeszito'!$A$7:$O$48,4))</f>
        <v>PG Tenisz</v>
      </c>
      <c r="J47" s="86"/>
      <c r="K47" s="55"/>
      <c r="L47" s="55"/>
      <c r="M47" s="55"/>
      <c r="N47" s="82"/>
      <c r="O47" s="55" t="s">
        <v>210</v>
      </c>
      <c r="P47" s="87"/>
      <c r="Q47" s="56"/>
      <c r="R47" s="87"/>
      <c r="S47" s="60"/>
    </row>
    <row r="48" spans="1:19" s="61" customFormat="1" ht="9.6" customHeight="1" x14ac:dyDescent="0.25">
      <c r="A48" s="63"/>
      <c r="B48" s="64"/>
      <c r="C48" s="64"/>
      <c r="D48" s="65"/>
      <c r="E48" s="76"/>
      <c r="F48" s="67"/>
      <c r="G48" s="67"/>
      <c r="H48" s="68"/>
      <c r="I48" s="83" t="s">
        <v>24</v>
      </c>
      <c r="J48" s="70" t="s">
        <v>66</v>
      </c>
      <c r="K48" s="71" t="str">
        <f>UPPER(IF(OR(J48="a",J48="as"),F47,IF(OR(J48="b",J48="bs"),F49,)))</f>
        <v xml:space="preserve">FEHÉR </v>
      </c>
      <c r="L48" s="71"/>
      <c r="M48" s="55"/>
      <c r="N48" s="82"/>
      <c r="O48" s="56"/>
      <c r="P48" s="87"/>
      <c r="Q48" s="56"/>
      <c r="R48" s="87"/>
      <c r="S48" s="60"/>
    </row>
    <row r="49" spans="1:19" s="61" customFormat="1" ht="9.6" customHeight="1" x14ac:dyDescent="0.25">
      <c r="A49" s="63">
        <v>22</v>
      </c>
      <c r="B49" s="50" t="str">
        <f>IF($E49="","",VLOOKUP($E49,'[1]L16 elokeszito'!$A$7:$O$48,14))</f>
        <v>DA</v>
      </c>
      <c r="C49" s="50">
        <f>IF($E49="","",VLOOKUP($E49,'[1]L16 elokeszito'!$A$7:$O$48,15))</f>
        <v>74</v>
      </c>
      <c r="D49" s="51" t="str">
        <f>IF($E49="","",VLOOKUP($E49,'[1]L16 elokeszito'!$A$7:$O$48,5))</f>
        <v>"0705093</v>
      </c>
      <c r="E49" s="52">
        <v>20</v>
      </c>
      <c r="F49" s="73" t="str">
        <f>UPPER(IF($E49="","",VLOOKUP($E49,'[1]L16 elokeszito'!$A$7:$O$48,2)))</f>
        <v>SZALAY RÓZA</v>
      </c>
      <c r="G49" s="73" t="str">
        <f>IF($E49="","",VLOOKUP($E49,'[1]L16 elokeszito'!$A$7:$O$48,3))</f>
        <v>Róza</v>
      </c>
      <c r="H49" s="73"/>
      <c r="I49" s="73" t="str">
        <f>IF($E49="","",VLOOKUP($E49,'[1]L16 elokeszito'!$A$7:$O$48,4))</f>
        <v>Fitt SE</v>
      </c>
      <c r="J49" s="74"/>
      <c r="K49" s="55" t="s">
        <v>136</v>
      </c>
      <c r="L49" s="75"/>
      <c r="M49" s="360" t="s">
        <v>230</v>
      </c>
      <c r="N49" s="82"/>
      <c r="O49" s="56"/>
      <c r="P49" s="87"/>
      <c r="Q49" s="56"/>
      <c r="R49" s="87"/>
      <c r="S49" s="60"/>
    </row>
    <row r="50" spans="1:19" s="61" customFormat="1" ht="9.6" customHeight="1" x14ac:dyDescent="0.25">
      <c r="A50" s="63"/>
      <c r="B50" s="64"/>
      <c r="C50" s="64"/>
      <c r="D50" s="65"/>
      <c r="E50" s="76"/>
      <c r="F50" s="67"/>
      <c r="G50" s="67"/>
      <c r="H50" s="68"/>
      <c r="I50" s="67"/>
      <c r="J50" s="77"/>
      <c r="K50" s="69" t="s">
        <v>24</v>
      </c>
      <c r="L50" s="78" t="s">
        <v>47</v>
      </c>
      <c r="M50" s="71" t="str">
        <f>UPPER(IF(OR(L50="a",L50="as"),K48,IF(OR(L50="b",L50="bs"),K52,)))</f>
        <v xml:space="preserve">PÉCSI </v>
      </c>
      <c r="N50" s="89"/>
      <c r="O50" s="56"/>
      <c r="P50" s="87"/>
      <c r="Q50" s="56"/>
      <c r="R50" s="87"/>
      <c r="S50" s="60"/>
    </row>
    <row r="51" spans="1:19" s="61" customFormat="1" ht="9.6" customHeight="1" x14ac:dyDescent="0.25">
      <c r="A51" s="63">
        <v>23</v>
      </c>
      <c r="B51" s="50">
        <f>IF($E51="","",VLOOKUP($E51,'[1]L16 elokeszito'!$A$7:$O$48,14))</f>
        <v>0</v>
      </c>
      <c r="C51" s="50">
        <f>IF($E51="","",VLOOKUP($E51,'[1]L16 elokeszito'!$A$7:$O$48,15))</f>
        <v>0</v>
      </c>
      <c r="D51" s="51">
        <f>IF($E51="","",VLOOKUP($E51,'[1]L16 elokeszito'!$A$7:$O$48,5))</f>
        <v>0</v>
      </c>
      <c r="E51" s="52">
        <v>24</v>
      </c>
      <c r="F51" s="73" t="str">
        <f>UPPER(IF($E51="","",VLOOKUP($E51,'[1]L16 elokeszito'!$A$7:$O$48,2)))</f>
        <v>X</v>
      </c>
      <c r="G51" s="73">
        <f>IF($E51="","",VLOOKUP($E51,'[1]L16 elokeszito'!$A$7:$O$48,3))</f>
        <v>0</v>
      </c>
      <c r="H51" s="73"/>
      <c r="I51" s="73">
        <f>IF($E51="","",VLOOKUP($E51,'[1]L16 elokeszito'!$A$7:$O$48,4))</f>
        <v>0</v>
      </c>
      <c r="J51" s="54"/>
      <c r="K51" s="55"/>
      <c r="L51" s="81"/>
      <c r="M51" s="55" t="s">
        <v>177</v>
      </c>
      <c r="N51" s="80"/>
      <c r="O51" s="56"/>
      <c r="P51" s="87"/>
      <c r="Q51" s="56"/>
      <c r="R51" s="87"/>
      <c r="S51" s="60"/>
    </row>
    <row r="52" spans="1:19" s="61" customFormat="1" ht="9.6" customHeight="1" x14ac:dyDescent="0.25">
      <c r="A52" s="63"/>
      <c r="B52" s="64"/>
      <c r="C52" s="64"/>
      <c r="D52" s="65"/>
      <c r="E52" s="66"/>
      <c r="F52" s="67"/>
      <c r="G52" s="67"/>
      <c r="H52" s="68"/>
      <c r="I52" s="69" t="s">
        <v>24</v>
      </c>
      <c r="J52" s="70" t="s">
        <v>47</v>
      </c>
      <c r="K52" s="71" t="str">
        <f>UPPER(IF(OR(J52="a",J52="as"),F51,IF(OR(J52="b",J52="bs"),F53,)))</f>
        <v xml:space="preserve">PÉCSI </v>
      </c>
      <c r="L52" s="84"/>
      <c r="M52" s="55"/>
      <c r="N52" s="80"/>
      <c r="O52" s="56"/>
      <c r="P52" s="87"/>
      <c r="Q52" s="56"/>
      <c r="R52" s="87"/>
      <c r="S52" s="60"/>
    </row>
    <row r="53" spans="1:19" s="61" customFormat="1" ht="9.6" customHeight="1" x14ac:dyDescent="0.25">
      <c r="A53" s="49">
        <v>24</v>
      </c>
      <c r="B53" s="50" t="str">
        <f>IF($E53="","",VLOOKUP($E53,'[1]L16 elokeszito'!$A$7:$O$48,14))</f>
        <v>DA</v>
      </c>
      <c r="C53" s="50">
        <f>IF($E53="","",VLOOKUP($E53,'[1]L16 elokeszito'!$A$7:$O$48,15))</f>
        <v>8</v>
      </c>
      <c r="D53" s="51" t="str">
        <f>IF($E53="","",VLOOKUP($E53,'[1]L16 elokeszito'!$A$7:$O$48,5))</f>
        <v>"071108</v>
      </c>
      <c r="E53" s="52">
        <v>3</v>
      </c>
      <c r="F53" s="53" t="str">
        <f>UPPER(IF($E53="","",VLOOKUP($E53,'[1]L16 elokeszito'!$A$7:$O$48,2)))</f>
        <v xml:space="preserve">PÉCSI </v>
      </c>
      <c r="G53" s="53" t="str">
        <f>IF($E53="","",VLOOKUP($E53,'[1]L16 elokeszito'!$A$7:$O$48,3))</f>
        <v>Boglárka</v>
      </c>
      <c r="H53" s="53"/>
      <c r="I53" s="53" t="str">
        <f>IF($E53="","",VLOOKUP($E53,'[1]L16 elokeszito'!$A$7:$O$48,4))</f>
        <v>Future TT</v>
      </c>
      <c r="J53" s="85"/>
      <c r="K53" s="55"/>
      <c r="L53" s="55"/>
      <c r="M53" s="55"/>
      <c r="N53" s="80"/>
      <c r="O53" s="56"/>
      <c r="P53" s="87"/>
      <c r="Q53" s="361" t="s">
        <v>229</v>
      </c>
      <c r="R53" s="87"/>
      <c r="S53" s="60"/>
    </row>
    <row r="54" spans="1:19" s="61" customFormat="1" ht="9.6" customHeight="1" x14ac:dyDescent="0.25">
      <c r="A54" s="63"/>
      <c r="B54" s="64"/>
      <c r="C54" s="64"/>
      <c r="D54" s="65"/>
      <c r="E54" s="66"/>
      <c r="F54" s="90"/>
      <c r="G54" s="90"/>
      <c r="H54" s="91"/>
      <c r="I54" s="90"/>
      <c r="J54" s="77"/>
      <c r="K54" s="55"/>
      <c r="L54" s="55"/>
      <c r="M54" s="55"/>
      <c r="N54" s="80"/>
      <c r="O54" s="69" t="s">
        <v>24</v>
      </c>
      <c r="P54" s="78" t="s">
        <v>25</v>
      </c>
      <c r="Q54" s="71" t="str">
        <f>UPPER(IF(OR(P54="a",P54="as"),O46,IF(OR(P54="b",P54="bs"),O62,)))</f>
        <v xml:space="preserve">MAJOR </v>
      </c>
      <c r="R54" s="94"/>
      <c r="S54" s="60"/>
    </row>
    <row r="55" spans="1:19" s="61" customFormat="1" ht="9.6" customHeight="1" x14ac:dyDescent="0.25">
      <c r="A55" s="49">
        <v>25</v>
      </c>
      <c r="B55" s="50" t="str">
        <f>IF($E55="","",VLOOKUP($E55,'[1]L16 elokeszito'!$A$7:$O$48,14))</f>
        <v>DA</v>
      </c>
      <c r="C55" s="50">
        <f>IF($E55="","",VLOOKUP($E55,'[1]L16 elokeszito'!$A$7:$O$48,15))</f>
        <v>15</v>
      </c>
      <c r="D55" s="51" t="str">
        <f>IF($E55="","",VLOOKUP($E55,'[1]L16 elokeszito'!$A$7:$O$48,5))</f>
        <v>"060119</v>
      </c>
      <c r="E55" s="52">
        <v>8</v>
      </c>
      <c r="F55" s="53" t="str">
        <f>UPPER(IF($E55="","",VLOOKUP($E55,'[1]L16 elokeszito'!$A$7:$O$48,2)))</f>
        <v xml:space="preserve">NÉMETH </v>
      </c>
      <c r="G55" s="53" t="str">
        <f>IF($E55="","",VLOOKUP($E55,'[1]L16 elokeszito'!$A$7:$O$48,3))</f>
        <v>Laura</v>
      </c>
      <c r="H55" s="53"/>
      <c r="I55" s="53" t="str">
        <f>IF($E55="","",VLOOKUP($E55,'[1]L16 elokeszito'!$A$7:$O$48,4))</f>
        <v>SVSE</v>
      </c>
      <c r="J55" s="54"/>
      <c r="K55" s="55"/>
      <c r="L55" s="55"/>
      <c r="M55" s="55"/>
      <c r="N55" s="80"/>
      <c r="O55" s="56"/>
      <c r="P55" s="87"/>
      <c r="Q55" s="55" t="s">
        <v>214</v>
      </c>
      <c r="R55" s="57"/>
      <c r="S55" s="60"/>
    </row>
    <row r="56" spans="1:19" s="61" customFormat="1" ht="9.6" customHeight="1" x14ac:dyDescent="0.25">
      <c r="A56" s="63"/>
      <c r="B56" s="64"/>
      <c r="C56" s="64"/>
      <c r="D56" s="65"/>
      <c r="E56" s="66"/>
      <c r="F56" s="67"/>
      <c r="G56" s="67"/>
      <c r="H56" s="68"/>
      <c r="I56" s="69" t="s">
        <v>24</v>
      </c>
      <c r="J56" s="70" t="s">
        <v>25</v>
      </c>
      <c r="K56" s="71" t="str">
        <f>UPPER(IF(OR(J56="a",J56="as"),F55,IF(OR(J56="b",J56="bs"),F57,)))</f>
        <v xml:space="preserve">NÉMETH </v>
      </c>
      <c r="L56" s="71"/>
      <c r="M56" s="55"/>
      <c r="N56" s="80"/>
      <c r="O56" s="56"/>
      <c r="P56" s="87"/>
      <c r="Q56" s="56"/>
      <c r="R56" s="57"/>
      <c r="S56" s="60"/>
    </row>
    <row r="57" spans="1:19" s="61" customFormat="1" ht="9.6" customHeight="1" x14ac:dyDescent="0.25">
      <c r="A57" s="63">
        <v>26</v>
      </c>
      <c r="B57" s="50">
        <f>IF($E57="","",VLOOKUP($E57,'[1]L16 elokeszito'!$A$7:$O$48,14))</f>
        <v>0</v>
      </c>
      <c r="C57" s="50">
        <f>IF($E57="","",VLOOKUP($E57,'[1]L16 elokeszito'!$A$7:$O$48,15))</f>
        <v>0</v>
      </c>
      <c r="D57" s="51">
        <f>IF($E57="","",VLOOKUP($E57,'[1]L16 elokeszito'!$A$7:$O$48,5))</f>
        <v>0</v>
      </c>
      <c r="E57" s="52">
        <v>24</v>
      </c>
      <c r="F57" s="73" t="str">
        <f>UPPER(IF($E57="","",VLOOKUP($E57,'[1]L16 elokeszito'!$A$7:$O$48,2)))</f>
        <v>X</v>
      </c>
      <c r="G57" s="73">
        <f>IF($E57="","",VLOOKUP($E57,'[1]L16 elokeszito'!$A$7:$O$48,3))</f>
        <v>0</v>
      </c>
      <c r="H57" s="73"/>
      <c r="I57" s="73">
        <f>IF($E57="","",VLOOKUP($E57,'[1]L16 elokeszito'!$A$7:$O$48,4))</f>
        <v>0</v>
      </c>
      <c r="J57" s="74"/>
      <c r="K57" s="55"/>
      <c r="L57" s="75"/>
      <c r="M57" s="360" t="s">
        <v>232</v>
      </c>
      <c r="N57" s="80"/>
      <c r="O57" s="56"/>
      <c r="P57" s="87"/>
      <c r="Q57" s="56"/>
      <c r="R57" s="57"/>
      <c r="S57" s="60"/>
    </row>
    <row r="58" spans="1:19" s="61" customFormat="1" ht="9.6" customHeight="1" x14ac:dyDescent="0.25">
      <c r="A58" s="63"/>
      <c r="B58" s="64"/>
      <c r="C58" s="64"/>
      <c r="D58" s="65"/>
      <c r="E58" s="76"/>
      <c r="F58" s="67"/>
      <c r="G58" s="67"/>
      <c r="H58" s="68"/>
      <c r="I58" s="67"/>
      <c r="J58" s="77"/>
      <c r="K58" s="69" t="s">
        <v>24</v>
      </c>
      <c r="L58" s="78" t="s">
        <v>159</v>
      </c>
      <c r="M58" s="71" t="str">
        <f>UPPER(IF(OR(L58="a",L58="as"),K56,IF(OR(L58="b",L58="bs"),K60,)))</f>
        <v xml:space="preserve">BÖRÖCZKY </v>
      </c>
      <c r="N58" s="79"/>
      <c r="O58" s="56"/>
      <c r="P58" s="87"/>
      <c r="Q58" s="56"/>
      <c r="R58" s="57"/>
      <c r="S58" s="60"/>
    </row>
    <row r="59" spans="1:19" s="61" customFormat="1" ht="9.6" customHeight="1" x14ac:dyDescent="0.25">
      <c r="A59" s="63">
        <v>27</v>
      </c>
      <c r="B59" s="50" t="str">
        <f>IF($E59="","",VLOOKUP($E59,'[1]L16 elokeszito'!$A$7:$O$48,14))</f>
        <v>DA</v>
      </c>
      <c r="C59" s="50">
        <f>IF($E59="","",VLOOKUP($E59,'[1]L16 elokeszito'!$A$7:$O$48,15))</f>
        <v>35</v>
      </c>
      <c r="D59" s="51" t="str">
        <f>IF($E59="","",VLOOKUP($E59,'[1]L16 elokeszito'!$A$7:$O$48,5))</f>
        <v>"0704141</v>
      </c>
      <c r="E59" s="52">
        <v>16</v>
      </c>
      <c r="F59" s="73" t="str">
        <f>UPPER(IF($E59="","",VLOOKUP($E59,'[1]L16 elokeszito'!$A$7:$O$48,2)))</f>
        <v xml:space="preserve">RUZSINSZKY </v>
      </c>
      <c r="G59" s="73" t="str">
        <f>IF($E59="","",VLOOKUP($E59,'[1]L16 elokeszito'!$A$7:$O$48,3))</f>
        <v>Hanna</v>
      </c>
      <c r="H59" s="73"/>
      <c r="I59" s="73" t="str">
        <f>IF($E59="","",VLOOKUP($E59,'[1]L16 elokeszito'!$A$7:$O$48,4))</f>
        <v>BUSC</v>
      </c>
      <c r="J59" s="54"/>
      <c r="K59" s="55"/>
      <c r="L59" s="81"/>
      <c r="M59" s="55" t="s">
        <v>172</v>
      </c>
      <c r="N59" s="82"/>
      <c r="O59" s="56"/>
      <c r="P59" s="87"/>
      <c r="Q59" s="56"/>
      <c r="R59" s="57"/>
      <c r="S59" s="99"/>
    </row>
    <row r="60" spans="1:19" s="61" customFormat="1" ht="9.6" customHeight="1" x14ac:dyDescent="0.25">
      <c r="A60" s="63"/>
      <c r="B60" s="64"/>
      <c r="C60" s="64"/>
      <c r="D60" s="65"/>
      <c r="E60" s="76"/>
      <c r="F60" s="67"/>
      <c r="G60" s="67"/>
      <c r="H60" s="68"/>
      <c r="I60" s="83" t="s">
        <v>24</v>
      </c>
      <c r="J60" s="70" t="s">
        <v>159</v>
      </c>
      <c r="K60" s="71" t="str">
        <f>UPPER(IF(OR(J60="a",J60="as"),F59,IF(OR(J60="b",J60="bs"),F61,)))</f>
        <v xml:space="preserve">BÖRÖCZKY </v>
      </c>
      <c r="L60" s="84"/>
      <c r="M60" s="55"/>
      <c r="N60" s="82"/>
      <c r="O60" s="56"/>
      <c r="P60" s="87"/>
      <c r="Q60" s="56"/>
      <c r="R60" s="57"/>
      <c r="S60" s="60"/>
    </row>
    <row r="61" spans="1:19" s="61" customFormat="1" ht="9.6" customHeight="1" x14ac:dyDescent="0.25">
      <c r="A61" s="63">
        <v>28</v>
      </c>
      <c r="B61" s="50" t="str">
        <f>IF($E61="","",VLOOKUP($E61,'[1]L16 elokeszito'!$A$7:$O$48,14))</f>
        <v>DA</v>
      </c>
      <c r="C61" s="50">
        <f>IF($E61="","",VLOOKUP($E61,'[1]L16 elokeszito'!$A$7:$O$48,15))</f>
        <v>22</v>
      </c>
      <c r="D61" s="51" t="str">
        <f>IF($E61="","",VLOOKUP($E61,'[1]L16 elokeszito'!$A$7:$O$48,5))</f>
        <v>"071011</v>
      </c>
      <c r="E61" s="52">
        <v>13</v>
      </c>
      <c r="F61" s="73" t="str">
        <f>UPPER(IF($E61="","",VLOOKUP($E61,'[1]L16 elokeszito'!$A$7:$O$48,2)))</f>
        <v xml:space="preserve">BÖRÖCZKY </v>
      </c>
      <c r="G61" s="73" t="str">
        <f>IF($E61="","",VLOOKUP($E61,'[1]L16 elokeszito'!$A$7:$O$48,3))</f>
        <v>Emília Anikó</v>
      </c>
      <c r="H61" s="73"/>
      <c r="I61" s="73" t="str">
        <f>IF($E61="","",VLOOKUP($E61,'[1]L16 elokeszito'!$A$7:$O$48,4))</f>
        <v>Fitt SE</v>
      </c>
      <c r="J61" s="85"/>
      <c r="K61" s="55" t="s">
        <v>173</v>
      </c>
      <c r="L61" s="55"/>
      <c r="M61" s="55"/>
      <c r="N61" s="82"/>
      <c r="O61" s="361" t="s">
        <v>231</v>
      </c>
      <c r="P61" s="87"/>
      <c r="Q61" s="56"/>
      <c r="R61" s="57"/>
      <c r="S61" s="60"/>
    </row>
    <row r="62" spans="1:19" s="61" customFormat="1" ht="9.6" customHeight="1" x14ac:dyDescent="0.25">
      <c r="A62" s="63"/>
      <c r="B62" s="64"/>
      <c r="C62" s="64"/>
      <c r="D62" s="65"/>
      <c r="E62" s="76"/>
      <c r="F62" s="67"/>
      <c r="G62" s="67"/>
      <c r="H62" s="68"/>
      <c r="I62" s="67"/>
      <c r="J62" s="77"/>
      <c r="K62" s="55"/>
      <c r="L62" s="55"/>
      <c r="M62" s="69" t="s">
        <v>24</v>
      </c>
      <c r="N62" s="78" t="s">
        <v>47</v>
      </c>
      <c r="O62" s="71" t="str">
        <f>UPPER(IF(OR(N62="a",N62="as"),M58,IF(OR(N62="b",N62="bs"),M66,)))</f>
        <v xml:space="preserve">KOMLÓDI </v>
      </c>
      <c r="P62" s="94"/>
      <c r="Q62" s="56"/>
      <c r="R62" s="57"/>
      <c r="S62" s="60"/>
    </row>
    <row r="63" spans="1:19" s="61" customFormat="1" ht="9.6" customHeight="1" x14ac:dyDescent="0.25">
      <c r="A63" s="63">
        <v>29</v>
      </c>
      <c r="B63" s="50" t="str">
        <f>IF($E63="","",VLOOKUP($E63,'[1]L16 elokeszito'!$A$7:$O$48,14))</f>
        <v>DA</v>
      </c>
      <c r="C63" s="50">
        <f>IF($E63="","",VLOOKUP($E63,'[1]L16 elokeszito'!$A$7:$O$48,15))</f>
        <v>20</v>
      </c>
      <c r="D63" s="51" t="str">
        <f>IF($E63="","",VLOOKUP($E63,'[1]L16 elokeszito'!$A$7:$O$48,5))</f>
        <v>"070627</v>
      </c>
      <c r="E63" s="52">
        <v>12</v>
      </c>
      <c r="F63" s="73" t="str">
        <f>UPPER(IF($E63="","",VLOOKUP($E63,'[1]L16 elokeszito'!$A$7:$O$48,2)))</f>
        <v xml:space="preserve">GANBAT </v>
      </c>
      <c r="G63" s="73" t="str">
        <f>IF($E63="","",VLOOKUP($E63,'[1]L16 elokeszito'!$A$7:$O$48,3))</f>
        <v>Jázmin</v>
      </c>
      <c r="H63" s="73"/>
      <c r="I63" s="73" t="str">
        <f>IF($E63="","",VLOOKUP($E63,'[1]L16 elokeszito'!$A$7:$O$48,4))</f>
        <v>Gellért SE</v>
      </c>
      <c r="J63" s="86"/>
      <c r="K63" s="360" t="s">
        <v>230</v>
      </c>
      <c r="L63" s="55"/>
      <c r="M63" s="55"/>
      <c r="N63" s="82"/>
      <c r="O63" s="55" t="s">
        <v>139</v>
      </c>
      <c r="P63" s="80"/>
      <c r="Q63" s="58"/>
      <c r="R63" s="59"/>
      <c r="S63" s="60"/>
    </row>
    <row r="64" spans="1:19" s="61" customFormat="1" ht="9.6" customHeight="1" x14ac:dyDescent="0.25">
      <c r="A64" s="63"/>
      <c r="B64" s="64"/>
      <c r="C64" s="64"/>
      <c r="D64" s="65"/>
      <c r="E64" s="76"/>
      <c r="F64" s="67"/>
      <c r="G64" s="67"/>
      <c r="H64" s="68"/>
      <c r="I64" s="83" t="s">
        <v>24</v>
      </c>
      <c r="J64" s="70" t="s">
        <v>159</v>
      </c>
      <c r="K64" s="71" t="str">
        <f>UPPER(IF(OR(J64="a",J64="as"),F63,IF(OR(J64="b",J64="bs"),F65,)))</f>
        <v xml:space="preserve">SZABÓ </v>
      </c>
      <c r="L64" s="71"/>
      <c r="M64" s="55"/>
      <c r="N64" s="82"/>
      <c r="O64" s="80"/>
      <c r="P64" s="80"/>
      <c r="Q64" s="58"/>
      <c r="R64" s="59"/>
      <c r="S64" s="60"/>
    </row>
    <row r="65" spans="1:19" s="61" customFormat="1" ht="9.6" customHeight="1" x14ac:dyDescent="0.25">
      <c r="A65" s="63">
        <v>30</v>
      </c>
      <c r="B65" s="50" t="str">
        <f>IF($E65="","",VLOOKUP($E65,'[1]L16 elokeszito'!$A$7:$O$48,14))</f>
        <v>WC</v>
      </c>
      <c r="C65" s="50">
        <f>IF($E65="","",VLOOKUP($E65,'[1]L16 elokeszito'!$A$7:$O$48,15))</f>
        <v>23</v>
      </c>
      <c r="D65" s="51" t="str">
        <f>IF($E65="","",VLOOKUP($E65,'[1]L16 elokeszito'!$A$7:$O$48,5))</f>
        <v>"071211</v>
      </c>
      <c r="E65" s="52">
        <v>21</v>
      </c>
      <c r="F65" s="73" t="str">
        <f>UPPER(IF($E65="","",VLOOKUP($E65,'[1]L16 elokeszito'!$A$7:$O$48,2)))</f>
        <v xml:space="preserve">SZABÓ </v>
      </c>
      <c r="G65" s="73" t="str">
        <f>IF($E65="","",VLOOKUP($E65,'[1]L16 elokeszito'!$A$7:$O$48,3))</f>
        <v>Lora</v>
      </c>
      <c r="H65" s="73"/>
      <c r="I65" s="73" t="str">
        <f>IF($E65="","",VLOOKUP($E65,'[1]L16 elokeszito'!$A$7:$O$48,4))</f>
        <v>Kiskút TK</v>
      </c>
      <c r="J65" s="74"/>
      <c r="K65" s="55" t="s">
        <v>139</v>
      </c>
      <c r="L65" s="75"/>
      <c r="M65" s="360" t="s">
        <v>231</v>
      </c>
      <c r="N65" s="82"/>
      <c r="O65" s="80"/>
      <c r="P65" s="80"/>
      <c r="Q65" s="58"/>
      <c r="R65" s="59"/>
      <c r="S65" s="60"/>
    </row>
    <row r="66" spans="1:19" s="61" customFormat="1" ht="9.6" customHeight="1" x14ac:dyDescent="0.25">
      <c r="A66" s="63"/>
      <c r="B66" s="64"/>
      <c r="C66" s="64"/>
      <c r="D66" s="65"/>
      <c r="E66" s="76"/>
      <c r="F66" s="67"/>
      <c r="G66" s="67"/>
      <c r="H66" s="68"/>
      <c r="I66" s="67"/>
      <c r="J66" s="77"/>
      <c r="K66" s="69" t="s">
        <v>24</v>
      </c>
      <c r="L66" s="78" t="s">
        <v>47</v>
      </c>
      <c r="M66" s="71" t="str">
        <f>UPPER(IF(OR(L66="a",L66="as"),K64,IF(OR(L66="b",L66="bs"),K68,)))</f>
        <v xml:space="preserve">KOMLÓDI </v>
      </c>
      <c r="N66" s="89"/>
      <c r="O66" s="80"/>
      <c r="P66" s="80"/>
      <c r="Q66" s="58"/>
      <c r="R66" s="59"/>
      <c r="S66" s="60"/>
    </row>
    <row r="67" spans="1:19" s="61" customFormat="1" ht="9.6" customHeight="1" x14ac:dyDescent="0.25">
      <c r="A67" s="63">
        <v>31</v>
      </c>
      <c r="B67" s="50">
        <f>IF($E67="","",VLOOKUP($E67,'[1]L16 elokeszito'!$A$7:$O$48,14))</f>
        <v>0</v>
      </c>
      <c r="C67" s="50">
        <f>IF($E67="","",VLOOKUP($E67,'[1]L16 elokeszito'!$A$7:$O$48,15))</f>
        <v>0</v>
      </c>
      <c r="D67" s="51">
        <f>IF($E67="","",VLOOKUP($E67,'[1]L16 elokeszito'!$A$7:$O$48,5))</f>
        <v>0</v>
      </c>
      <c r="E67" s="52">
        <v>24</v>
      </c>
      <c r="F67" s="73" t="str">
        <f>UPPER(IF($E67="","",VLOOKUP($E67,'[1]L16 elokeszito'!$A$7:$O$48,2)))</f>
        <v>X</v>
      </c>
      <c r="G67" s="73">
        <f>IF($E67="","",VLOOKUP($E67,'[1]L16 elokeszito'!$A$7:$O$48,3))</f>
        <v>0</v>
      </c>
      <c r="H67" s="73"/>
      <c r="I67" s="73">
        <f>IF($E67="","",VLOOKUP($E67,'[1]L16 elokeszito'!$A$7:$O$48,4))</f>
        <v>0</v>
      </c>
      <c r="J67" s="54"/>
      <c r="K67" s="55"/>
      <c r="L67" s="81"/>
      <c r="M67" s="55" t="s">
        <v>162</v>
      </c>
      <c r="N67" s="80"/>
      <c r="O67" s="80"/>
      <c r="P67" s="80"/>
      <c r="Q67" s="58"/>
      <c r="R67" s="59"/>
      <c r="S67" s="60"/>
    </row>
    <row r="68" spans="1:19" s="61" customFormat="1" ht="9.6" customHeight="1" x14ac:dyDescent="0.25">
      <c r="A68" s="63"/>
      <c r="B68" s="64"/>
      <c r="C68" s="64"/>
      <c r="D68" s="65"/>
      <c r="E68" s="66"/>
      <c r="F68" s="67"/>
      <c r="G68" s="67"/>
      <c r="H68" s="68"/>
      <c r="I68" s="69" t="s">
        <v>24</v>
      </c>
      <c r="J68" s="70" t="s">
        <v>47</v>
      </c>
      <c r="K68" s="71" t="str">
        <f>UPPER(IF(OR(J68="a",J68="as"),F67,IF(OR(J68="b",J68="bs"),F69,)))</f>
        <v xml:space="preserve">KOMLÓDI </v>
      </c>
      <c r="L68" s="84"/>
      <c r="M68" s="55"/>
      <c r="N68" s="80"/>
      <c r="O68" s="80"/>
      <c r="P68" s="80"/>
      <c r="Q68" s="58"/>
      <c r="R68" s="59"/>
      <c r="S68" s="60"/>
    </row>
    <row r="69" spans="1:19" s="61" customFormat="1" ht="9.6" customHeight="1" x14ac:dyDescent="0.25">
      <c r="A69" s="49">
        <v>32</v>
      </c>
      <c r="B69" s="50" t="str">
        <f>IF($E69="","",VLOOKUP($E69,'[1]L16 elokeszito'!$A$7:$O$48,14))</f>
        <v>DA</v>
      </c>
      <c r="C69" s="50">
        <f>IF($E69="","",VLOOKUP($E69,'[1]L16 elokeszito'!$A$7:$O$48,15))</f>
        <v>6</v>
      </c>
      <c r="D69" s="51" t="str">
        <f>IF($E69="","",VLOOKUP($E69,'[1]L16 elokeszito'!$A$7:$O$48,5))</f>
        <v>"060708</v>
      </c>
      <c r="E69" s="52">
        <v>2</v>
      </c>
      <c r="F69" s="53" t="str">
        <f>UPPER(IF($E69="","",VLOOKUP($E69,'[1]L16 elokeszito'!$A$7:$O$48,2)))</f>
        <v xml:space="preserve">KOMLÓDI </v>
      </c>
      <c r="G69" s="53" t="str">
        <f>IF($E69="","",VLOOKUP($E69,'[1]L16 elokeszito'!$A$7:$O$48,3))</f>
        <v>Kiara</v>
      </c>
      <c r="H69" s="53"/>
      <c r="I69" s="53" t="str">
        <f>IF($E69="","",VLOOKUP($E69,'[1]L16 elokeszito'!$A$7:$O$48,4))</f>
        <v>PG Tenisz</v>
      </c>
      <c r="J69" s="85"/>
      <c r="K69" s="55"/>
      <c r="L69" s="55"/>
      <c r="M69" s="55"/>
      <c r="N69" s="55"/>
      <c r="O69" s="56"/>
      <c r="P69" s="57"/>
      <c r="Q69" s="58"/>
      <c r="R69" s="59"/>
      <c r="S69" s="60"/>
    </row>
    <row r="70" spans="1:19" s="106" customFormat="1" ht="6.75" customHeight="1" x14ac:dyDescent="0.25">
      <c r="A70" s="100"/>
      <c r="B70" s="100"/>
      <c r="C70" s="100"/>
      <c r="D70" s="100"/>
      <c r="E70" s="100"/>
      <c r="F70" s="101"/>
      <c r="G70" s="101"/>
      <c r="H70" s="101"/>
      <c r="I70" s="101"/>
      <c r="J70" s="102"/>
      <c r="K70" s="103"/>
      <c r="L70" s="104"/>
      <c r="M70" s="103"/>
      <c r="N70" s="104"/>
      <c r="O70" s="103"/>
      <c r="P70" s="104"/>
      <c r="Q70" s="103"/>
      <c r="R70" s="104"/>
      <c r="S70" s="105"/>
    </row>
    <row r="71" spans="1:19" s="119" customFormat="1" ht="10.5" customHeight="1" x14ac:dyDescent="0.25">
      <c r="A71" s="107" t="s">
        <v>11</v>
      </c>
      <c r="B71" s="108"/>
      <c r="C71" s="108"/>
      <c r="D71" s="109"/>
      <c r="E71" s="110" t="s">
        <v>48</v>
      </c>
      <c r="F71" s="111" t="s">
        <v>49</v>
      </c>
      <c r="G71" s="110"/>
      <c r="H71" s="112"/>
      <c r="I71" s="113"/>
      <c r="J71" s="110" t="s">
        <v>48</v>
      </c>
      <c r="K71" s="111" t="s">
        <v>50</v>
      </c>
      <c r="L71" s="114"/>
      <c r="M71" s="111" t="s">
        <v>51</v>
      </c>
      <c r="N71" s="115"/>
      <c r="O71" s="116" t="s">
        <v>52</v>
      </c>
      <c r="P71" s="116"/>
      <c r="Q71" s="117"/>
      <c r="R71" s="118"/>
    </row>
    <row r="72" spans="1:19" s="119" customFormat="1" ht="9" customHeight="1" x14ac:dyDescent="0.25">
      <c r="A72" s="120" t="s">
        <v>53</v>
      </c>
      <c r="B72" s="121"/>
      <c r="C72" s="122"/>
      <c r="D72" s="123"/>
      <c r="E72" s="124">
        <v>1</v>
      </c>
      <c r="F72" s="125" t="str">
        <f>IF(E72&gt;$R$79,,UPPER(VLOOKUP(E72,'[1]L16 elokeszito'!$A$7:$Q$134,2)))</f>
        <v xml:space="preserve">FARKASLAKI HINTS </v>
      </c>
      <c r="G72" s="126"/>
      <c r="H72" s="125"/>
      <c r="I72" s="127"/>
      <c r="J72" s="128" t="s">
        <v>54</v>
      </c>
      <c r="K72" s="129"/>
      <c r="L72" s="130"/>
      <c r="M72" s="129"/>
      <c r="N72" s="131"/>
      <c r="O72" s="132" t="s">
        <v>55</v>
      </c>
      <c r="P72" s="133"/>
      <c r="Q72" s="133"/>
      <c r="R72" s="134"/>
    </row>
    <row r="73" spans="1:19" s="119" customFormat="1" ht="9" customHeight="1" x14ac:dyDescent="0.25">
      <c r="A73" s="135" t="s">
        <v>56</v>
      </c>
      <c r="B73" s="136"/>
      <c r="C73" s="137"/>
      <c r="D73" s="138"/>
      <c r="E73" s="124">
        <v>2</v>
      </c>
      <c r="F73" s="125" t="str">
        <f>IF(E73&gt;$R$79,,UPPER(VLOOKUP(E73,'[1]L16 elokeszito'!$A$7:$Q$134,2)))</f>
        <v xml:space="preserve">KOMLÓDI </v>
      </c>
      <c r="G73" s="126"/>
      <c r="H73" s="125"/>
      <c r="I73" s="127"/>
      <c r="J73" s="128" t="s">
        <v>57</v>
      </c>
      <c r="K73" s="129"/>
      <c r="L73" s="130"/>
      <c r="M73" s="129"/>
      <c r="N73" s="131"/>
      <c r="O73" s="139"/>
      <c r="P73" s="140"/>
      <c r="Q73" s="136"/>
      <c r="R73" s="141"/>
    </row>
    <row r="74" spans="1:19" s="119" customFormat="1" ht="9" customHeight="1" x14ac:dyDescent="0.25">
      <c r="A74" s="142"/>
      <c r="B74" s="143"/>
      <c r="C74" s="144"/>
      <c r="D74" s="145"/>
      <c r="E74" s="124">
        <v>3</v>
      </c>
      <c r="F74" s="125" t="str">
        <f>IF(E74&gt;$R$79,,UPPER(VLOOKUP(E74,'[1]L16 elokeszito'!$A$7:$Q$134,2)))</f>
        <v xml:space="preserve">PÉCSI </v>
      </c>
      <c r="G74" s="126"/>
      <c r="H74" s="125"/>
      <c r="I74" s="127"/>
      <c r="J74" s="128" t="s">
        <v>58</v>
      </c>
      <c r="K74" s="129"/>
      <c r="L74" s="130"/>
      <c r="M74" s="129"/>
      <c r="N74" s="131"/>
      <c r="O74" s="132" t="s">
        <v>59</v>
      </c>
      <c r="P74" s="133"/>
      <c r="Q74" s="133"/>
      <c r="R74" s="134"/>
    </row>
    <row r="75" spans="1:19" s="119" customFormat="1" ht="9" customHeight="1" x14ac:dyDescent="0.25">
      <c r="A75" s="146"/>
      <c r="B75" s="32"/>
      <c r="C75" s="32"/>
      <c r="D75" s="147"/>
      <c r="E75" s="124">
        <v>4</v>
      </c>
      <c r="F75" s="125" t="str">
        <f>IF(E75&gt;$R$79,,UPPER(VLOOKUP(E75,'[1]L16 elokeszito'!$A$7:$Q$134,2)))</f>
        <v xml:space="preserve">PUKKAI </v>
      </c>
      <c r="G75" s="126"/>
      <c r="H75" s="125"/>
      <c r="I75" s="127"/>
      <c r="J75" s="128" t="s">
        <v>60</v>
      </c>
      <c r="K75" s="129"/>
      <c r="L75" s="130"/>
      <c r="M75" s="129"/>
      <c r="N75" s="131"/>
      <c r="O75" s="129"/>
      <c r="P75" s="130"/>
      <c r="Q75" s="129"/>
      <c r="R75" s="131"/>
    </row>
    <row r="76" spans="1:19" s="119" customFormat="1" ht="9" customHeight="1" x14ac:dyDescent="0.25">
      <c r="A76" s="148"/>
      <c r="B76" s="149"/>
      <c r="C76" s="149"/>
      <c r="D76" s="150"/>
      <c r="E76" s="124">
        <v>5</v>
      </c>
      <c r="F76" s="125" t="str">
        <f>IF(E76&gt;$R$79,,UPPER(VLOOKUP(E76,'[1]L16 elokeszito'!$A$7:$Q$134,2)))</f>
        <v xml:space="preserve">GYÖRGY </v>
      </c>
      <c r="G76" s="126"/>
      <c r="H76" s="125"/>
      <c r="I76" s="127"/>
      <c r="J76" s="128" t="s">
        <v>61</v>
      </c>
      <c r="K76" s="129"/>
      <c r="L76" s="130"/>
      <c r="M76" s="129"/>
      <c r="N76" s="131"/>
      <c r="O76" s="136"/>
      <c r="P76" s="140"/>
      <c r="Q76" s="136"/>
      <c r="R76" s="141"/>
    </row>
    <row r="77" spans="1:19" s="119" customFormat="1" ht="9" customHeight="1" x14ac:dyDescent="0.25">
      <c r="A77" s="151"/>
      <c r="B77" s="152"/>
      <c r="C77" s="32"/>
      <c r="D77" s="147"/>
      <c r="E77" s="124">
        <v>6</v>
      </c>
      <c r="F77" s="125" t="str">
        <f>IF(E77&gt;$R$79,,UPPER(VLOOKUP(E77,'[1]L16 elokeszito'!$A$7:$Q$134,2)))</f>
        <v xml:space="preserve">MAJOR </v>
      </c>
      <c r="G77" s="126"/>
      <c r="H77" s="125"/>
      <c r="I77" s="127"/>
      <c r="J77" s="128" t="s">
        <v>62</v>
      </c>
      <c r="K77" s="129"/>
      <c r="L77" s="130"/>
      <c r="M77" s="129"/>
      <c r="N77" s="131"/>
      <c r="O77" s="132" t="s">
        <v>63</v>
      </c>
      <c r="P77" s="133"/>
      <c r="Q77" s="133"/>
      <c r="R77" s="134"/>
    </row>
    <row r="78" spans="1:19" s="119" customFormat="1" ht="9" customHeight="1" x14ac:dyDescent="0.25">
      <c r="A78" s="151"/>
      <c r="B78" s="152"/>
      <c r="C78" s="153"/>
      <c r="D78" s="154"/>
      <c r="E78" s="124">
        <v>7</v>
      </c>
      <c r="F78" s="125" t="str">
        <f>IF(E78&gt;$R$79,,UPPER(VLOOKUP(E78,'[1]L16 elokeszito'!$A$7:$Q$134,2)))</f>
        <v xml:space="preserve">TUZSON </v>
      </c>
      <c r="G78" s="126"/>
      <c r="H78" s="125"/>
      <c r="I78" s="127"/>
      <c r="J78" s="128" t="s">
        <v>64</v>
      </c>
      <c r="K78" s="129"/>
      <c r="L78" s="130"/>
      <c r="M78" s="129"/>
      <c r="N78" s="131"/>
      <c r="O78" s="129"/>
      <c r="P78" s="130"/>
      <c r="Q78" s="129"/>
      <c r="R78" s="131"/>
    </row>
    <row r="79" spans="1:19" s="119" customFormat="1" ht="9" customHeight="1" x14ac:dyDescent="0.25">
      <c r="A79" s="155"/>
      <c r="B79" s="156"/>
      <c r="C79" s="157"/>
      <c r="D79" s="158"/>
      <c r="E79" s="159">
        <v>8</v>
      </c>
      <c r="F79" s="160" t="str">
        <f>IF(E79&gt;$R$79,,UPPER(VLOOKUP(E79,'[1]L16 elokeszito'!$A$7:$Q$134,2)))</f>
        <v xml:space="preserve">NÉMETH </v>
      </c>
      <c r="G79" s="161"/>
      <c r="H79" s="160"/>
      <c r="I79" s="162"/>
      <c r="J79" s="163" t="s">
        <v>65</v>
      </c>
      <c r="K79" s="136"/>
      <c r="L79" s="140"/>
      <c r="M79" s="136"/>
      <c r="N79" s="141"/>
      <c r="O79" s="136" t="str">
        <f>R4</f>
        <v>Izmendi Károly</v>
      </c>
      <c r="P79" s="140"/>
      <c r="Q79" s="136"/>
      <c r="R79" s="164">
        <f>MIN(8,'[1]L16 elokeszito'!Q5)</f>
        <v>8</v>
      </c>
    </row>
  </sheetData>
  <mergeCells count="2">
    <mergeCell ref="A4:C4"/>
    <mergeCell ref="Q41:R41"/>
  </mergeCells>
  <conditionalFormatting sqref="H37 H39 H7 H67 H9 H11 H13 H15 H17 H21 H41 H43 H45 H47 H49 H51 H19 H23 H25 H27 H29 H31 H33 H35 H53 H55 H57 H59 H61 H63 H65 H69">
    <cfRule type="expression" dxfId="30" priority="11" stopIfTrue="1">
      <formula>AND($E7&lt;9,$C7&gt;0)</formula>
    </cfRule>
  </conditionalFormatting>
  <conditionalFormatting sqref="I8 I40 I16 M14 I20 M30 I24 I48 M46 I52 I32 I44 I36 I12 M62 I28 K18 K26 K34 K42 K50 K58 K66 K10 I56 I64 I68 I60 O22 O39 O54">
    <cfRule type="expression" dxfId="29" priority="8" stopIfTrue="1">
      <formula>AND($O$1="CU",I8="Umpire")</formula>
    </cfRule>
    <cfRule type="expression" dxfId="28" priority="9" stopIfTrue="1">
      <formula>AND($O$1="CU",I8&lt;&gt;"Umpire",J8&lt;&gt;"")</formula>
    </cfRule>
    <cfRule type="expression" dxfId="27" priority="10" stopIfTrue="1">
      <formula>AND($O$1="CU",I8&lt;&gt;"Umpire")</formula>
    </cfRule>
  </conditionalFormatting>
  <conditionalFormatting sqref="E67 E65 E63 E13 E61 E15 E17 E21 E19 E23 E25 E27 E29 E31 E33 E37 E35 E39 E41 E43 E47 E49 E45 E51 E53 E55 E57 E59 E69">
    <cfRule type="expression" dxfId="26" priority="7" stopIfTrue="1">
      <formula>AND($E13&lt;9,$C13&gt;0)</formula>
    </cfRule>
  </conditionalFormatting>
  <conditionalFormatting sqref="M10 M18 M26 M34 M42 M50 M58 M66 O14 O30 O46 O62 Q22 Q54 K8 K12 K16 K20 K24 K28 K32 K36 K40 K44 K48 K52 K56 K60 K64 K68">
    <cfRule type="expression" dxfId="25" priority="5" stopIfTrue="1">
      <formula>J8="as"</formula>
    </cfRule>
    <cfRule type="expression" dxfId="24" priority="6" stopIfTrue="1">
      <formula>J8="bs"</formula>
    </cfRule>
  </conditionalFormatting>
  <conditionalFormatting sqref="J8 J12 J16 J20 J24 J28 J32 J36 J40 J44 J48 J52 J56 J60 J64 J68 L66 L58 L50 L42 L34 L26 L18 L10 N14 N30 N46 N62 R79 P54 P39 P22">
    <cfRule type="expression" dxfId="23" priority="4" stopIfTrue="1">
      <formula>$O$1="CU"</formula>
    </cfRule>
  </conditionalFormatting>
  <conditionalFormatting sqref="Q38">
    <cfRule type="expression" dxfId="22" priority="2" stopIfTrue="1">
      <formula>P39="as"</formula>
    </cfRule>
    <cfRule type="expression" dxfId="21" priority="3" stopIfTrue="1">
      <formula>P39="bs"</formula>
    </cfRule>
  </conditionalFormatting>
  <conditionalFormatting sqref="E7 E9 E11">
    <cfRule type="expression" dxfId="20" priority="1" stopIfTrue="1">
      <formula>$E7&lt;9</formula>
    </cfRule>
  </conditionalFormatting>
  <dataValidations count="1">
    <dataValidation type="list" allowBlank="1" showInputMessage="1" sqref="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90 JK65590 TG65590 ADC65590 AMY65590 AWU65590 BGQ65590 BQM65590 CAI65590 CKE65590 CUA65590 DDW65590 DNS65590 DXO65590 EHK65590 ERG65590 FBC65590 FKY65590 FUU65590 GEQ65590 GOM65590 GYI65590 HIE65590 HSA65590 IBW65590 ILS65590 IVO65590 JFK65590 JPG65590 JZC65590 KIY65590 KSU65590 LCQ65590 LMM65590 LWI65590 MGE65590 MQA65590 MZW65590 NJS65590 NTO65590 ODK65590 ONG65590 OXC65590 PGY65590 PQU65590 QAQ65590 QKM65590 QUI65590 REE65590 ROA65590 RXW65590 SHS65590 SRO65590 TBK65590 TLG65590 TVC65590 UEY65590 UOU65590 UYQ65590 VIM65590 VSI65590 WCE65590 WMA65590 WVW65590 O131126 JK131126 TG131126 ADC131126 AMY131126 AWU131126 BGQ131126 BQM131126 CAI131126 CKE131126 CUA131126 DDW131126 DNS131126 DXO131126 EHK131126 ERG131126 FBC131126 FKY131126 FUU131126 GEQ131126 GOM131126 GYI131126 HIE131126 HSA131126 IBW131126 ILS131126 IVO131126 JFK131126 JPG131126 JZC131126 KIY131126 KSU131126 LCQ131126 LMM131126 LWI131126 MGE131126 MQA131126 MZW131126 NJS131126 NTO131126 ODK131126 ONG131126 OXC131126 PGY131126 PQU131126 QAQ131126 QKM131126 QUI131126 REE131126 ROA131126 RXW131126 SHS131126 SRO131126 TBK131126 TLG131126 TVC131126 UEY131126 UOU131126 UYQ131126 VIM131126 VSI131126 WCE131126 WMA131126 WVW131126 O196662 JK196662 TG196662 ADC196662 AMY196662 AWU196662 BGQ196662 BQM196662 CAI196662 CKE196662 CUA196662 DDW196662 DNS196662 DXO196662 EHK196662 ERG196662 FBC196662 FKY196662 FUU196662 GEQ196662 GOM196662 GYI196662 HIE196662 HSA196662 IBW196662 ILS196662 IVO196662 JFK196662 JPG196662 JZC196662 KIY196662 KSU196662 LCQ196662 LMM196662 LWI196662 MGE196662 MQA196662 MZW196662 NJS196662 NTO196662 ODK196662 ONG196662 OXC196662 PGY196662 PQU196662 QAQ196662 QKM196662 QUI196662 REE196662 ROA196662 RXW196662 SHS196662 SRO196662 TBK196662 TLG196662 TVC196662 UEY196662 UOU196662 UYQ196662 VIM196662 VSI196662 WCE196662 WMA196662 WVW196662 O262198 JK262198 TG262198 ADC262198 AMY262198 AWU262198 BGQ262198 BQM262198 CAI262198 CKE262198 CUA262198 DDW262198 DNS262198 DXO262198 EHK262198 ERG262198 FBC262198 FKY262198 FUU262198 GEQ262198 GOM262198 GYI262198 HIE262198 HSA262198 IBW262198 ILS262198 IVO262198 JFK262198 JPG262198 JZC262198 KIY262198 KSU262198 LCQ262198 LMM262198 LWI262198 MGE262198 MQA262198 MZW262198 NJS262198 NTO262198 ODK262198 ONG262198 OXC262198 PGY262198 PQU262198 QAQ262198 QKM262198 QUI262198 REE262198 ROA262198 RXW262198 SHS262198 SRO262198 TBK262198 TLG262198 TVC262198 UEY262198 UOU262198 UYQ262198 VIM262198 VSI262198 WCE262198 WMA262198 WVW262198 O327734 JK327734 TG327734 ADC327734 AMY327734 AWU327734 BGQ327734 BQM327734 CAI327734 CKE327734 CUA327734 DDW327734 DNS327734 DXO327734 EHK327734 ERG327734 FBC327734 FKY327734 FUU327734 GEQ327734 GOM327734 GYI327734 HIE327734 HSA327734 IBW327734 ILS327734 IVO327734 JFK327734 JPG327734 JZC327734 KIY327734 KSU327734 LCQ327734 LMM327734 LWI327734 MGE327734 MQA327734 MZW327734 NJS327734 NTO327734 ODK327734 ONG327734 OXC327734 PGY327734 PQU327734 QAQ327734 QKM327734 QUI327734 REE327734 ROA327734 RXW327734 SHS327734 SRO327734 TBK327734 TLG327734 TVC327734 UEY327734 UOU327734 UYQ327734 VIM327734 VSI327734 WCE327734 WMA327734 WVW327734 O393270 JK393270 TG393270 ADC393270 AMY393270 AWU393270 BGQ393270 BQM393270 CAI393270 CKE393270 CUA393270 DDW393270 DNS393270 DXO393270 EHK393270 ERG393270 FBC393270 FKY393270 FUU393270 GEQ393270 GOM393270 GYI393270 HIE393270 HSA393270 IBW393270 ILS393270 IVO393270 JFK393270 JPG393270 JZC393270 KIY393270 KSU393270 LCQ393270 LMM393270 LWI393270 MGE393270 MQA393270 MZW393270 NJS393270 NTO393270 ODK393270 ONG393270 OXC393270 PGY393270 PQU393270 QAQ393270 QKM393270 QUI393270 REE393270 ROA393270 RXW393270 SHS393270 SRO393270 TBK393270 TLG393270 TVC393270 UEY393270 UOU393270 UYQ393270 VIM393270 VSI393270 WCE393270 WMA393270 WVW393270 O458806 JK458806 TG458806 ADC458806 AMY458806 AWU458806 BGQ458806 BQM458806 CAI458806 CKE458806 CUA458806 DDW458806 DNS458806 DXO458806 EHK458806 ERG458806 FBC458806 FKY458806 FUU458806 GEQ458806 GOM458806 GYI458806 HIE458806 HSA458806 IBW458806 ILS458806 IVO458806 JFK458806 JPG458806 JZC458806 KIY458806 KSU458806 LCQ458806 LMM458806 LWI458806 MGE458806 MQA458806 MZW458806 NJS458806 NTO458806 ODK458806 ONG458806 OXC458806 PGY458806 PQU458806 QAQ458806 QKM458806 QUI458806 REE458806 ROA458806 RXW458806 SHS458806 SRO458806 TBK458806 TLG458806 TVC458806 UEY458806 UOU458806 UYQ458806 VIM458806 VSI458806 WCE458806 WMA458806 WVW458806 O524342 JK524342 TG524342 ADC524342 AMY524342 AWU524342 BGQ524342 BQM524342 CAI524342 CKE524342 CUA524342 DDW524342 DNS524342 DXO524342 EHK524342 ERG524342 FBC524342 FKY524342 FUU524342 GEQ524342 GOM524342 GYI524342 HIE524342 HSA524342 IBW524342 ILS524342 IVO524342 JFK524342 JPG524342 JZC524342 KIY524342 KSU524342 LCQ524342 LMM524342 LWI524342 MGE524342 MQA524342 MZW524342 NJS524342 NTO524342 ODK524342 ONG524342 OXC524342 PGY524342 PQU524342 QAQ524342 QKM524342 QUI524342 REE524342 ROA524342 RXW524342 SHS524342 SRO524342 TBK524342 TLG524342 TVC524342 UEY524342 UOU524342 UYQ524342 VIM524342 VSI524342 WCE524342 WMA524342 WVW524342 O589878 JK589878 TG589878 ADC589878 AMY589878 AWU589878 BGQ589878 BQM589878 CAI589878 CKE589878 CUA589878 DDW589878 DNS589878 DXO589878 EHK589878 ERG589878 FBC589878 FKY589878 FUU589878 GEQ589878 GOM589878 GYI589878 HIE589878 HSA589878 IBW589878 ILS589878 IVO589878 JFK589878 JPG589878 JZC589878 KIY589878 KSU589878 LCQ589878 LMM589878 LWI589878 MGE589878 MQA589878 MZW589878 NJS589878 NTO589878 ODK589878 ONG589878 OXC589878 PGY589878 PQU589878 QAQ589878 QKM589878 QUI589878 REE589878 ROA589878 RXW589878 SHS589878 SRO589878 TBK589878 TLG589878 TVC589878 UEY589878 UOU589878 UYQ589878 VIM589878 VSI589878 WCE589878 WMA589878 WVW589878 O655414 JK655414 TG655414 ADC655414 AMY655414 AWU655414 BGQ655414 BQM655414 CAI655414 CKE655414 CUA655414 DDW655414 DNS655414 DXO655414 EHK655414 ERG655414 FBC655414 FKY655414 FUU655414 GEQ655414 GOM655414 GYI655414 HIE655414 HSA655414 IBW655414 ILS655414 IVO655414 JFK655414 JPG655414 JZC655414 KIY655414 KSU655414 LCQ655414 LMM655414 LWI655414 MGE655414 MQA655414 MZW655414 NJS655414 NTO655414 ODK655414 ONG655414 OXC655414 PGY655414 PQU655414 QAQ655414 QKM655414 QUI655414 REE655414 ROA655414 RXW655414 SHS655414 SRO655414 TBK655414 TLG655414 TVC655414 UEY655414 UOU655414 UYQ655414 VIM655414 VSI655414 WCE655414 WMA655414 WVW655414 O720950 JK720950 TG720950 ADC720950 AMY720950 AWU720950 BGQ720950 BQM720950 CAI720950 CKE720950 CUA720950 DDW720950 DNS720950 DXO720950 EHK720950 ERG720950 FBC720950 FKY720950 FUU720950 GEQ720950 GOM720950 GYI720950 HIE720950 HSA720950 IBW720950 ILS720950 IVO720950 JFK720950 JPG720950 JZC720950 KIY720950 KSU720950 LCQ720950 LMM720950 LWI720950 MGE720950 MQA720950 MZW720950 NJS720950 NTO720950 ODK720950 ONG720950 OXC720950 PGY720950 PQU720950 QAQ720950 QKM720950 QUI720950 REE720950 ROA720950 RXW720950 SHS720950 SRO720950 TBK720950 TLG720950 TVC720950 UEY720950 UOU720950 UYQ720950 VIM720950 VSI720950 WCE720950 WMA720950 WVW720950 O786486 JK786486 TG786486 ADC786486 AMY786486 AWU786486 BGQ786486 BQM786486 CAI786486 CKE786486 CUA786486 DDW786486 DNS786486 DXO786486 EHK786486 ERG786486 FBC786486 FKY786486 FUU786486 GEQ786486 GOM786486 GYI786486 HIE786486 HSA786486 IBW786486 ILS786486 IVO786486 JFK786486 JPG786486 JZC786486 KIY786486 KSU786486 LCQ786486 LMM786486 LWI786486 MGE786486 MQA786486 MZW786486 NJS786486 NTO786486 ODK786486 ONG786486 OXC786486 PGY786486 PQU786486 QAQ786486 QKM786486 QUI786486 REE786486 ROA786486 RXW786486 SHS786486 SRO786486 TBK786486 TLG786486 TVC786486 UEY786486 UOU786486 UYQ786486 VIM786486 VSI786486 WCE786486 WMA786486 WVW786486 O852022 JK852022 TG852022 ADC852022 AMY852022 AWU852022 BGQ852022 BQM852022 CAI852022 CKE852022 CUA852022 DDW852022 DNS852022 DXO852022 EHK852022 ERG852022 FBC852022 FKY852022 FUU852022 GEQ852022 GOM852022 GYI852022 HIE852022 HSA852022 IBW852022 ILS852022 IVO852022 JFK852022 JPG852022 JZC852022 KIY852022 KSU852022 LCQ852022 LMM852022 LWI852022 MGE852022 MQA852022 MZW852022 NJS852022 NTO852022 ODK852022 ONG852022 OXC852022 PGY852022 PQU852022 QAQ852022 QKM852022 QUI852022 REE852022 ROA852022 RXW852022 SHS852022 SRO852022 TBK852022 TLG852022 TVC852022 UEY852022 UOU852022 UYQ852022 VIM852022 VSI852022 WCE852022 WMA852022 WVW852022 O917558 JK917558 TG917558 ADC917558 AMY917558 AWU917558 BGQ917558 BQM917558 CAI917558 CKE917558 CUA917558 DDW917558 DNS917558 DXO917558 EHK917558 ERG917558 FBC917558 FKY917558 FUU917558 GEQ917558 GOM917558 GYI917558 HIE917558 HSA917558 IBW917558 ILS917558 IVO917558 JFK917558 JPG917558 JZC917558 KIY917558 KSU917558 LCQ917558 LMM917558 LWI917558 MGE917558 MQA917558 MZW917558 NJS917558 NTO917558 ODK917558 ONG917558 OXC917558 PGY917558 PQU917558 QAQ917558 QKM917558 QUI917558 REE917558 ROA917558 RXW917558 SHS917558 SRO917558 TBK917558 TLG917558 TVC917558 UEY917558 UOU917558 UYQ917558 VIM917558 VSI917558 WCE917558 WMA917558 WVW917558 O983094 JK983094 TG983094 ADC983094 AMY983094 AWU983094 BGQ983094 BQM983094 CAI983094 CKE983094 CUA983094 DDW983094 DNS983094 DXO983094 EHK983094 ERG983094 FBC983094 FKY983094 FUU983094 GEQ983094 GOM983094 GYI983094 HIE983094 HSA983094 IBW983094 ILS983094 IVO983094 JFK983094 JPG983094 JZC983094 KIY983094 KSU983094 LCQ983094 LMM983094 LWI983094 MGE983094 MQA983094 MZW983094 NJS983094 NTO983094 ODK983094 ONG983094 OXC983094 PGY983094 PQU983094 QAQ983094 QKM983094 QUI983094 REE983094 ROA983094 RXW983094 SHS983094 SRO983094 TBK983094 TLG983094 TVC983094 UEY983094 UOU983094 UYQ983094 VIM983094 VSI983094 WCE983094 WMA983094 WVW983094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5 JK65575 TG65575 ADC65575 AMY65575 AWU65575 BGQ65575 BQM65575 CAI65575 CKE65575 CUA65575 DDW65575 DNS65575 DXO65575 EHK65575 ERG65575 FBC65575 FKY65575 FUU65575 GEQ65575 GOM65575 GYI65575 HIE65575 HSA65575 IBW65575 ILS65575 IVO65575 JFK65575 JPG65575 JZC65575 KIY65575 KSU65575 LCQ65575 LMM65575 LWI65575 MGE65575 MQA65575 MZW65575 NJS65575 NTO65575 ODK65575 ONG65575 OXC65575 PGY65575 PQU65575 QAQ65575 QKM65575 QUI65575 REE65575 ROA65575 RXW65575 SHS65575 SRO65575 TBK65575 TLG65575 TVC65575 UEY65575 UOU65575 UYQ65575 VIM65575 VSI65575 WCE65575 WMA65575 WVW65575 O131111 JK131111 TG131111 ADC131111 AMY131111 AWU131111 BGQ131111 BQM131111 CAI131111 CKE131111 CUA131111 DDW131111 DNS131111 DXO131111 EHK131111 ERG131111 FBC131111 FKY131111 FUU131111 GEQ131111 GOM131111 GYI131111 HIE131111 HSA131111 IBW131111 ILS131111 IVO131111 JFK131111 JPG131111 JZC131111 KIY131111 KSU131111 LCQ131111 LMM131111 LWI131111 MGE131111 MQA131111 MZW131111 NJS131111 NTO131111 ODK131111 ONG131111 OXC131111 PGY131111 PQU131111 QAQ131111 QKM131111 QUI131111 REE131111 ROA131111 RXW131111 SHS131111 SRO131111 TBK131111 TLG131111 TVC131111 UEY131111 UOU131111 UYQ131111 VIM131111 VSI131111 WCE131111 WMA131111 WVW131111 O196647 JK196647 TG196647 ADC196647 AMY196647 AWU196647 BGQ196647 BQM196647 CAI196647 CKE196647 CUA196647 DDW196647 DNS196647 DXO196647 EHK196647 ERG196647 FBC196647 FKY196647 FUU196647 GEQ196647 GOM196647 GYI196647 HIE196647 HSA196647 IBW196647 ILS196647 IVO196647 JFK196647 JPG196647 JZC196647 KIY196647 KSU196647 LCQ196647 LMM196647 LWI196647 MGE196647 MQA196647 MZW196647 NJS196647 NTO196647 ODK196647 ONG196647 OXC196647 PGY196647 PQU196647 QAQ196647 QKM196647 QUI196647 REE196647 ROA196647 RXW196647 SHS196647 SRO196647 TBK196647 TLG196647 TVC196647 UEY196647 UOU196647 UYQ196647 VIM196647 VSI196647 WCE196647 WMA196647 WVW196647 O262183 JK262183 TG262183 ADC262183 AMY262183 AWU262183 BGQ262183 BQM262183 CAI262183 CKE262183 CUA262183 DDW262183 DNS262183 DXO262183 EHK262183 ERG262183 FBC262183 FKY262183 FUU262183 GEQ262183 GOM262183 GYI262183 HIE262183 HSA262183 IBW262183 ILS262183 IVO262183 JFK262183 JPG262183 JZC262183 KIY262183 KSU262183 LCQ262183 LMM262183 LWI262183 MGE262183 MQA262183 MZW262183 NJS262183 NTO262183 ODK262183 ONG262183 OXC262183 PGY262183 PQU262183 QAQ262183 QKM262183 QUI262183 REE262183 ROA262183 RXW262183 SHS262183 SRO262183 TBK262183 TLG262183 TVC262183 UEY262183 UOU262183 UYQ262183 VIM262183 VSI262183 WCE262183 WMA262183 WVW262183 O327719 JK327719 TG327719 ADC327719 AMY327719 AWU327719 BGQ327719 BQM327719 CAI327719 CKE327719 CUA327719 DDW327719 DNS327719 DXO327719 EHK327719 ERG327719 FBC327719 FKY327719 FUU327719 GEQ327719 GOM327719 GYI327719 HIE327719 HSA327719 IBW327719 ILS327719 IVO327719 JFK327719 JPG327719 JZC327719 KIY327719 KSU327719 LCQ327719 LMM327719 LWI327719 MGE327719 MQA327719 MZW327719 NJS327719 NTO327719 ODK327719 ONG327719 OXC327719 PGY327719 PQU327719 QAQ327719 QKM327719 QUI327719 REE327719 ROA327719 RXW327719 SHS327719 SRO327719 TBK327719 TLG327719 TVC327719 UEY327719 UOU327719 UYQ327719 VIM327719 VSI327719 WCE327719 WMA327719 WVW327719 O393255 JK393255 TG393255 ADC393255 AMY393255 AWU393255 BGQ393255 BQM393255 CAI393255 CKE393255 CUA393255 DDW393255 DNS393255 DXO393255 EHK393255 ERG393255 FBC393255 FKY393255 FUU393255 GEQ393255 GOM393255 GYI393255 HIE393255 HSA393255 IBW393255 ILS393255 IVO393255 JFK393255 JPG393255 JZC393255 KIY393255 KSU393255 LCQ393255 LMM393255 LWI393255 MGE393255 MQA393255 MZW393255 NJS393255 NTO393255 ODK393255 ONG393255 OXC393255 PGY393255 PQU393255 QAQ393255 QKM393255 QUI393255 REE393255 ROA393255 RXW393255 SHS393255 SRO393255 TBK393255 TLG393255 TVC393255 UEY393255 UOU393255 UYQ393255 VIM393255 VSI393255 WCE393255 WMA393255 WVW393255 O458791 JK458791 TG458791 ADC458791 AMY458791 AWU458791 BGQ458791 BQM458791 CAI458791 CKE458791 CUA458791 DDW458791 DNS458791 DXO458791 EHK458791 ERG458791 FBC458791 FKY458791 FUU458791 GEQ458791 GOM458791 GYI458791 HIE458791 HSA458791 IBW458791 ILS458791 IVO458791 JFK458791 JPG458791 JZC458791 KIY458791 KSU458791 LCQ458791 LMM458791 LWI458791 MGE458791 MQA458791 MZW458791 NJS458791 NTO458791 ODK458791 ONG458791 OXC458791 PGY458791 PQU458791 QAQ458791 QKM458791 QUI458791 REE458791 ROA458791 RXW458791 SHS458791 SRO458791 TBK458791 TLG458791 TVC458791 UEY458791 UOU458791 UYQ458791 VIM458791 VSI458791 WCE458791 WMA458791 WVW458791 O524327 JK524327 TG524327 ADC524327 AMY524327 AWU524327 BGQ524327 BQM524327 CAI524327 CKE524327 CUA524327 DDW524327 DNS524327 DXO524327 EHK524327 ERG524327 FBC524327 FKY524327 FUU524327 GEQ524327 GOM524327 GYI524327 HIE524327 HSA524327 IBW524327 ILS524327 IVO524327 JFK524327 JPG524327 JZC524327 KIY524327 KSU524327 LCQ524327 LMM524327 LWI524327 MGE524327 MQA524327 MZW524327 NJS524327 NTO524327 ODK524327 ONG524327 OXC524327 PGY524327 PQU524327 QAQ524327 QKM524327 QUI524327 REE524327 ROA524327 RXW524327 SHS524327 SRO524327 TBK524327 TLG524327 TVC524327 UEY524327 UOU524327 UYQ524327 VIM524327 VSI524327 WCE524327 WMA524327 WVW524327 O589863 JK589863 TG589863 ADC589863 AMY589863 AWU589863 BGQ589863 BQM589863 CAI589863 CKE589863 CUA589863 DDW589863 DNS589863 DXO589863 EHK589863 ERG589863 FBC589863 FKY589863 FUU589863 GEQ589863 GOM589863 GYI589863 HIE589863 HSA589863 IBW589863 ILS589863 IVO589863 JFK589863 JPG589863 JZC589863 KIY589863 KSU589863 LCQ589863 LMM589863 LWI589863 MGE589863 MQA589863 MZW589863 NJS589863 NTO589863 ODK589863 ONG589863 OXC589863 PGY589863 PQU589863 QAQ589863 QKM589863 QUI589863 REE589863 ROA589863 RXW589863 SHS589863 SRO589863 TBK589863 TLG589863 TVC589863 UEY589863 UOU589863 UYQ589863 VIM589863 VSI589863 WCE589863 WMA589863 WVW589863 O655399 JK655399 TG655399 ADC655399 AMY655399 AWU655399 BGQ655399 BQM655399 CAI655399 CKE655399 CUA655399 DDW655399 DNS655399 DXO655399 EHK655399 ERG655399 FBC655399 FKY655399 FUU655399 GEQ655399 GOM655399 GYI655399 HIE655399 HSA655399 IBW655399 ILS655399 IVO655399 JFK655399 JPG655399 JZC655399 KIY655399 KSU655399 LCQ655399 LMM655399 LWI655399 MGE655399 MQA655399 MZW655399 NJS655399 NTO655399 ODK655399 ONG655399 OXC655399 PGY655399 PQU655399 QAQ655399 QKM655399 QUI655399 REE655399 ROA655399 RXW655399 SHS655399 SRO655399 TBK655399 TLG655399 TVC655399 UEY655399 UOU655399 UYQ655399 VIM655399 VSI655399 WCE655399 WMA655399 WVW655399 O720935 JK720935 TG720935 ADC720935 AMY720935 AWU720935 BGQ720935 BQM720935 CAI720935 CKE720935 CUA720935 DDW720935 DNS720935 DXO720935 EHK720935 ERG720935 FBC720935 FKY720935 FUU720935 GEQ720935 GOM720935 GYI720935 HIE720935 HSA720935 IBW720935 ILS720935 IVO720935 JFK720935 JPG720935 JZC720935 KIY720935 KSU720935 LCQ720935 LMM720935 LWI720935 MGE720935 MQA720935 MZW720935 NJS720935 NTO720935 ODK720935 ONG720935 OXC720935 PGY720935 PQU720935 QAQ720935 QKM720935 QUI720935 REE720935 ROA720935 RXW720935 SHS720935 SRO720935 TBK720935 TLG720935 TVC720935 UEY720935 UOU720935 UYQ720935 VIM720935 VSI720935 WCE720935 WMA720935 WVW720935 O786471 JK786471 TG786471 ADC786471 AMY786471 AWU786471 BGQ786471 BQM786471 CAI786471 CKE786471 CUA786471 DDW786471 DNS786471 DXO786471 EHK786471 ERG786471 FBC786471 FKY786471 FUU786471 GEQ786471 GOM786471 GYI786471 HIE786471 HSA786471 IBW786471 ILS786471 IVO786471 JFK786471 JPG786471 JZC786471 KIY786471 KSU786471 LCQ786471 LMM786471 LWI786471 MGE786471 MQA786471 MZW786471 NJS786471 NTO786471 ODK786471 ONG786471 OXC786471 PGY786471 PQU786471 QAQ786471 QKM786471 QUI786471 REE786471 ROA786471 RXW786471 SHS786471 SRO786471 TBK786471 TLG786471 TVC786471 UEY786471 UOU786471 UYQ786471 VIM786471 VSI786471 WCE786471 WMA786471 WVW786471 O852007 JK852007 TG852007 ADC852007 AMY852007 AWU852007 BGQ852007 BQM852007 CAI852007 CKE852007 CUA852007 DDW852007 DNS852007 DXO852007 EHK852007 ERG852007 FBC852007 FKY852007 FUU852007 GEQ852007 GOM852007 GYI852007 HIE852007 HSA852007 IBW852007 ILS852007 IVO852007 JFK852007 JPG852007 JZC852007 KIY852007 KSU852007 LCQ852007 LMM852007 LWI852007 MGE852007 MQA852007 MZW852007 NJS852007 NTO852007 ODK852007 ONG852007 OXC852007 PGY852007 PQU852007 QAQ852007 QKM852007 QUI852007 REE852007 ROA852007 RXW852007 SHS852007 SRO852007 TBK852007 TLG852007 TVC852007 UEY852007 UOU852007 UYQ852007 VIM852007 VSI852007 WCE852007 WMA852007 WVW852007 O917543 JK917543 TG917543 ADC917543 AMY917543 AWU917543 BGQ917543 BQM917543 CAI917543 CKE917543 CUA917543 DDW917543 DNS917543 DXO917543 EHK917543 ERG917543 FBC917543 FKY917543 FUU917543 GEQ917543 GOM917543 GYI917543 HIE917543 HSA917543 IBW917543 ILS917543 IVO917543 JFK917543 JPG917543 JZC917543 KIY917543 KSU917543 LCQ917543 LMM917543 LWI917543 MGE917543 MQA917543 MZW917543 NJS917543 NTO917543 ODK917543 ONG917543 OXC917543 PGY917543 PQU917543 QAQ917543 QKM917543 QUI917543 REE917543 ROA917543 RXW917543 SHS917543 SRO917543 TBK917543 TLG917543 TVC917543 UEY917543 UOU917543 UYQ917543 VIM917543 VSI917543 WCE917543 WMA917543 WVW917543 O983079 JK983079 TG983079 ADC983079 AMY983079 AWU983079 BGQ983079 BQM983079 CAI983079 CKE983079 CUA983079 DDW983079 DNS983079 DXO983079 EHK983079 ERG983079 FBC983079 FKY983079 FUU983079 GEQ983079 GOM983079 GYI983079 HIE983079 HSA983079 IBW983079 ILS983079 IVO983079 JFK983079 JPG983079 JZC983079 KIY983079 KSU983079 LCQ983079 LMM983079 LWI983079 MGE983079 MQA983079 MZW983079 NJS983079 NTO983079 ODK983079 ONG983079 OXC983079 PGY983079 PQU983079 QAQ983079 QKM983079 QUI983079 REE983079 ROA983079 RXW983079 SHS983079 SRO983079 TBK983079 TLG983079 TVC983079 UEY983079 UOU983079 UYQ983079 VIM983079 VSI983079 WCE983079 WMA983079 WVW983079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xr:uid="{B1B87C34-3D9C-4A27-B58E-650E1E33920A}">
      <formula1>$V$8:$V$17</formula1>
    </dataValidation>
  </dataValidations>
  <printOptions horizontalCentered="1"/>
  <pageMargins left="0.35" right="0.35" top="0.39" bottom="0.39" header="0" footer="0"/>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1]!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3074" r:id="rId5" name="Button 2">
              <controlPr defaultSize="0" print="0" autoFill="0" autoPict="0" macro="[1]!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8883F0D2-C3BC-4A13-AAC1-21201CEB047F}">
          <x14:formula1>
            <xm:f>$U$7:$U$16</xm:f>
          </x14:formula1>
          <xm: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I56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I65592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I131128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I196664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I262200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I327736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I393272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I458808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I524344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I589880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I655416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I720952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I786488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I852024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I917560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I983096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WVQ983096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I64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I65600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I131136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I196672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I262208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I327744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I393280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I458816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I524352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I589888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I655424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I720960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I786496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I852032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I917568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I983104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I68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I65604 JE65604 TA65604 ACW65604 AMS65604 AWO65604 BGK65604 BQG65604 CAC65604 CJY65604 CTU65604 DDQ65604 DNM65604 DXI65604 EHE65604 ERA65604 FAW65604 FKS65604 FUO65604 GEK65604 GOG65604 GYC65604 HHY65604 HRU65604 IBQ65604 ILM65604 IVI65604 JFE65604 JPA65604 JYW65604 KIS65604 KSO65604 LCK65604 LMG65604 LWC65604 MFY65604 MPU65604 MZQ65604 NJM65604 NTI65604 ODE65604 ONA65604 OWW65604 PGS65604 PQO65604 QAK65604 QKG65604 QUC65604 RDY65604 RNU65604 RXQ65604 SHM65604 SRI65604 TBE65604 TLA65604 TUW65604 UES65604 UOO65604 UYK65604 VIG65604 VSC65604 WBY65604 WLU65604 WVQ65604 I131140 JE131140 TA131140 ACW131140 AMS131140 AWO131140 BGK131140 BQG131140 CAC131140 CJY131140 CTU131140 DDQ131140 DNM131140 DXI131140 EHE131140 ERA131140 FAW131140 FKS131140 FUO131140 GEK131140 GOG131140 GYC131140 HHY131140 HRU131140 IBQ131140 ILM131140 IVI131140 JFE131140 JPA131140 JYW131140 KIS131140 KSO131140 LCK131140 LMG131140 LWC131140 MFY131140 MPU131140 MZQ131140 NJM131140 NTI131140 ODE131140 ONA131140 OWW131140 PGS131140 PQO131140 QAK131140 QKG131140 QUC131140 RDY131140 RNU131140 RXQ131140 SHM131140 SRI131140 TBE131140 TLA131140 TUW131140 UES131140 UOO131140 UYK131140 VIG131140 VSC131140 WBY131140 WLU131140 WVQ131140 I196676 JE196676 TA196676 ACW196676 AMS196676 AWO196676 BGK196676 BQG196676 CAC196676 CJY196676 CTU196676 DDQ196676 DNM196676 DXI196676 EHE196676 ERA196676 FAW196676 FKS196676 FUO196676 GEK196676 GOG196676 GYC196676 HHY196676 HRU196676 IBQ196676 ILM196676 IVI196676 JFE196676 JPA196676 JYW196676 KIS196676 KSO196676 LCK196676 LMG196676 LWC196676 MFY196676 MPU196676 MZQ196676 NJM196676 NTI196676 ODE196676 ONA196676 OWW196676 PGS196676 PQO196676 QAK196676 QKG196676 QUC196676 RDY196676 RNU196676 RXQ196676 SHM196676 SRI196676 TBE196676 TLA196676 TUW196676 UES196676 UOO196676 UYK196676 VIG196676 VSC196676 WBY196676 WLU196676 WVQ196676 I262212 JE262212 TA262212 ACW262212 AMS262212 AWO262212 BGK262212 BQG262212 CAC262212 CJY262212 CTU262212 DDQ262212 DNM262212 DXI262212 EHE262212 ERA262212 FAW262212 FKS262212 FUO262212 GEK262212 GOG262212 GYC262212 HHY262212 HRU262212 IBQ262212 ILM262212 IVI262212 JFE262212 JPA262212 JYW262212 KIS262212 KSO262212 LCK262212 LMG262212 LWC262212 MFY262212 MPU262212 MZQ262212 NJM262212 NTI262212 ODE262212 ONA262212 OWW262212 PGS262212 PQO262212 QAK262212 QKG262212 QUC262212 RDY262212 RNU262212 RXQ262212 SHM262212 SRI262212 TBE262212 TLA262212 TUW262212 UES262212 UOO262212 UYK262212 VIG262212 VSC262212 WBY262212 WLU262212 WVQ262212 I327748 JE327748 TA327748 ACW327748 AMS327748 AWO327748 BGK327748 BQG327748 CAC327748 CJY327748 CTU327748 DDQ327748 DNM327748 DXI327748 EHE327748 ERA327748 FAW327748 FKS327748 FUO327748 GEK327748 GOG327748 GYC327748 HHY327748 HRU327748 IBQ327748 ILM327748 IVI327748 JFE327748 JPA327748 JYW327748 KIS327748 KSO327748 LCK327748 LMG327748 LWC327748 MFY327748 MPU327748 MZQ327748 NJM327748 NTI327748 ODE327748 ONA327748 OWW327748 PGS327748 PQO327748 QAK327748 QKG327748 QUC327748 RDY327748 RNU327748 RXQ327748 SHM327748 SRI327748 TBE327748 TLA327748 TUW327748 UES327748 UOO327748 UYK327748 VIG327748 VSC327748 WBY327748 WLU327748 WVQ327748 I393284 JE393284 TA393284 ACW393284 AMS393284 AWO393284 BGK393284 BQG393284 CAC393284 CJY393284 CTU393284 DDQ393284 DNM393284 DXI393284 EHE393284 ERA393284 FAW393284 FKS393284 FUO393284 GEK393284 GOG393284 GYC393284 HHY393284 HRU393284 IBQ393284 ILM393284 IVI393284 JFE393284 JPA393284 JYW393284 KIS393284 KSO393284 LCK393284 LMG393284 LWC393284 MFY393284 MPU393284 MZQ393284 NJM393284 NTI393284 ODE393284 ONA393284 OWW393284 PGS393284 PQO393284 QAK393284 QKG393284 QUC393284 RDY393284 RNU393284 RXQ393284 SHM393284 SRI393284 TBE393284 TLA393284 TUW393284 UES393284 UOO393284 UYK393284 VIG393284 VSC393284 WBY393284 WLU393284 WVQ393284 I458820 JE458820 TA458820 ACW458820 AMS458820 AWO458820 BGK458820 BQG458820 CAC458820 CJY458820 CTU458820 DDQ458820 DNM458820 DXI458820 EHE458820 ERA458820 FAW458820 FKS458820 FUO458820 GEK458820 GOG458820 GYC458820 HHY458820 HRU458820 IBQ458820 ILM458820 IVI458820 JFE458820 JPA458820 JYW458820 KIS458820 KSO458820 LCK458820 LMG458820 LWC458820 MFY458820 MPU458820 MZQ458820 NJM458820 NTI458820 ODE458820 ONA458820 OWW458820 PGS458820 PQO458820 QAK458820 QKG458820 QUC458820 RDY458820 RNU458820 RXQ458820 SHM458820 SRI458820 TBE458820 TLA458820 TUW458820 UES458820 UOO458820 UYK458820 VIG458820 VSC458820 WBY458820 WLU458820 WVQ458820 I524356 JE524356 TA524356 ACW524356 AMS524356 AWO524356 BGK524356 BQG524356 CAC524356 CJY524356 CTU524356 DDQ524356 DNM524356 DXI524356 EHE524356 ERA524356 FAW524356 FKS524356 FUO524356 GEK524356 GOG524356 GYC524356 HHY524356 HRU524356 IBQ524356 ILM524356 IVI524356 JFE524356 JPA524356 JYW524356 KIS524356 KSO524356 LCK524356 LMG524356 LWC524356 MFY524356 MPU524356 MZQ524356 NJM524356 NTI524356 ODE524356 ONA524356 OWW524356 PGS524356 PQO524356 QAK524356 QKG524356 QUC524356 RDY524356 RNU524356 RXQ524356 SHM524356 SRI524356 TBE524356 TLA524356 TUW524356 UES524356 UOO524356 UYK524356 VIG524356 VSC524356 WBY524356 WLU524356 WVQ524356 I589892 JE589892 TA589892 ACW589892 AMS589892 AWO589892 BGK589892 BQG589892 CAC589892 CJY589892 CTU589892 DDQ589892 DNM589892 DXI589892 EHE589892 ERA589892 FAW589892 FKS589892 FUO589892 GEK589892 GOG589892 GYC589892 HHY589892 HRU589892 IBQ589892 ILM589892 IVI589892 JFE589892 JPA589892 JYW589892 KIS589892 KSO589892 LCK589892 LMG589892 LWC589892 MFY589892 MPU589892 MZQ589892 NJM589892 NTI589892 ODE589892 ONA589892 OWW589892 PGS589892 PQO589892 QAK589892 QKG589892 QUC589892 RDY589892 RNU589892 RXQ589892 SHM589892 SRI589892 TBE589892 TLA589892 TUW589892 UES589892 UOO589892 UYK589892 VIG589892 VSC589892 WBY589892 WLU589892 WVQ589892 I655428 JE655428 TA655428 ACW655428 AMS655428 AWO655428 BGK655428 BQG655428 CAC655428 CJY655428 CTU655428 DDQ655428 DNM655428 DXI655428 EHE655428 ERA655428 FAW655428 FKS655428 FUO655428 GEK655428 GOG655428 GYC655428 HHY655428 HRU655428 IBQ655428 ILM655428 IVI655428 JFE655428 JPA655428 JYW655428 KIS655428 KSO655428 LCK655428 LMG655428 LWC655428 MFY655428 MPU655428 MZQ655428 NJM655428 NTI655428 ODE655428 ONA655428 OWW655428 PGS655428 PQO655428 QAK655428 QKG655428 QUC655428 RDY655428 RNU655428 RXQ655428 SHM655428 SRI655428 TBE655428 TLA655428 TUW655428 UES655428 UOO655428 UYK655428 VIG655428 VSC655428 WBY655428 WLU655428 WVQ655428 I720964 JE720964 TA720964 ACW720964 AMS720964 AWO720964 BGK720964 BQG720964 CAC720964 CJY720964 CTU720964 DDQ720964 DNM720964 DXI720964 EHE720964 ERA720964 FAW720964 FKS720964 FUO720964 GEK720964 GOG720964 GYC720964 HHY720964 HRU720964 IBQ720964 ILM720964 IVI720964 JFE720964 JPA720964 JYW720964 KIS720964 KSO720964 LCK720964 LMG720964 LWC720964 MFY720964 MPU720964 MZQ720964 NJM720964 NTI720964 ODE720964 ONA720964 OWW720964 PGS720964 PQO720964 QAK720964 QKG720964 QUC720964 RDY720964 RNU720964 RXQ720964 SHM720964 SRI720964 TBE720964 TLA720964 TUW720964 UES720964 UOO720964 UYK720964 VIG720964 VSC720964 WBY720964 WLU720964 WVQ720964 I786500 JE786500 TA786500 ACW786500 AMS786500 AWO786500 BGK786500 BQG786500 CAC786500 CJY786500 CTU786500 DDQ786500 DNM786500 DXI786500 EHE786500 ERA786500 FAW786500 FKS786500 FUO786500 GEK786500 GOG786500 GYC786500 HHY786500 HRU786500 IBQ786500 ILM786500 IVI786500 JFE786500 JPA786500 JYW786500 KIS786500 KSO786500 LCK786500 LMG786500 LWC786500 MFY786500 MPU786500 MZQ786500 NJM786500 NTI786500 ODE786500 ONA786500 OWW786500 PGS786500 PQO786500 QAK786500 QKG786500 QUC786500 RDY786500 RNU786500 RXQ786500 SHM786500 SRI786500 TBE786500 TLA786500 TUW786500 UES786500 UOO786500 UYK786500 VIG786500 VSC786500 WBY786500 WLU786500 WVQ786500 I852036 JE852036 TA852036 ACW852036 AMS852036 AWO852036 BGK852036 BQG852036 CAC852036 CJY852036 CTU852036 DDQ852036 DNM852036 DXI852036 EHE852036 ERA852036 FAW852036 FKS852036 FUO852036 GEK852036 GOG852036 GYC852036 HHY852036 HRU852036 IBQ852036 ILM852036 IVI852036 JFE852036 JPA852036 JYW852036 KIS852036 KSO852036 LCK852036 LMG852036 LWC852036 MFY852036 MPU852036 MZQ852036 NJM852036 NTI852036 ODE852036 ONA852036 OWW852036 PGS852036 PQO852036 QAK852036 QKG852036 QUC852036 RDY852036 RNU852036 RXQ852036 SHM852036 SRI852036 TBE852036 TLA852036 TUW852036 UES852036 UOO852036 UYK852036 VIG852036 VSC852036 WBY852036 WLU852036 WVQ852036 I917572 JE917572 TA917572 ACW917572 AMS917572 AWO917572 BGK917572 BQG917572 CAC917572 CJY917572 CTU917572 DDQ917572 DNM917572 DXI917572 EHE917572 ERA917572 FAW917572 FKS917572 FUO917572 GEK917572 GOG917572 GYC917572 HHY917572 HRU917572 IBQ917572 ILM917572 IVI917572 JFE917572 JPA917572 JYW917572 KIS917572 KSO917572 LCK917572 LMG917572 LWC917572 MFY917572 MPU917572 MZQ917572 NJM917572 NTI917572 ODE917572 ONA917572 OWW917572 PGS917572 PQO917572 QAK917572 QKG917572 QUC917572 RDY917572 RNU917572 RXQ917572 SHM917572 SRI917572 TBE917572 TLA917572 TUW917572 UES917572 UOO917572 UYK917572 VIG917572 VSC917572 WBY917572 WLU917572 WVQ917572 I983108 JE983108 TA983108 ACW983108 AMS983108 AWO983108 BGK983108 BQG983108 CAC983108 CJY983108 CTU983108 DDQ983108 DNM983108 DXI983108 EHE983108 ERA983108 FAW983108 FKS983108 FUO983108 GEK983108 GOG983108 GYC983108 HHY983108 HRU983108 IBQ983108 ILM983108 IVI983108 JFE983108 JPA983108 JYW983108 KIS983108 KSO983108 LCK983108 LMG983108 LWC983108 MFY983108 MPU983108 MZQ983108 NJM983108 NTI983108 ODE983108 ONA983108 OWW983108 PGS983108 PQO983108 QAK983108 QKG983108 QUC983108 RDY983108 RNU983108 RXQ983108 SHM983108 SRI983108 TBE983108 TLA983108 TUW983108 UES983108 UOO983108 UYK983108 VIG983108 VSC983108 WBY983108 WLU983108 WVQ983108 K66 JG66 TC66 ACY66 AMU66 AWQ66 BGM66 BQI66 CAE66 CKA66 CTW66 DDS66 DNO66 DXK66 EHG66 ERC66 FAY66 FKU66 FUQ66 GEM66 GOI66 GYE66 HIA66 HRW66 IBS66 ILO66 IVK66 JFG66 JPC66 JYY66 KIU66 KSQ66 LCM66 LMI66 LWE66 MGA66 MPW66 MZS66 NJO66 NTK66 ODG66 ONC66 OWY66 PGU66 PQQ66 QAM66 QKI66 QUE66 REA66 RNW66 RXS66 SHO66 SRK66 TBG66 TLC66 TUY66 UEU66 UOQ66 UYM66 VII66 VSE66 WCA66 WLW66 WVS66 K65602 JG65602 TC65602 ACY65602 AMU65602 AWQ65602 BGM65602 BQI65602 CAE65602 CKA65602 CTW65602 DDS65602 DNO65602 DXK65602 EHG65602 ERC65602 FAY65602 FKU65602 FUQ65602 GEM65602 GOI65602 GYE65602 HIA65602 HRW65602 IBS65602 ILO65602 IVK65602 JFG65602 JPC65602 JYY65602 KIU65602 KSQ65602 LCM65602 LMI65602 LWE65602 MGA65602 MPW65602 MZS65602 NJO65602 NTK65602 ODG65602 ONC65602 OWY65602 PGU65602 PQQ65602 QAM65602 QKI65602 QUE65602 REA65602 RNW65602 RXS65602 SHO65602 SRK65602 TBG65602 TLC65602 TUY65602 UEU65602 UOQ65602 UYM65602 VII65602 VSE65602 WCA65602 WLW65602 WVS65602 K131138 JG131138 TC131138 ACY131138 AMU131138 AWQ131138 BGM131138 BQI131138 CAE131138 CKA131138 CTW131138 DDS131138 DNO131138 DXK131138 EHG131138 ERC131138 FAY131138 FKU131138 FUQ131138 GEM131138 GOI131138 GYE131138 HIA131138 HRW131138 IBS131138 ILO131138 IVK131138 JFG131138 JPC131138 JYY131138 KIU131138 KSQ131138 LCM131138 LMI131138 LWE131138 MGA131138 MPW131138 MZS131138 NJO131138 NTK131138 ODG131138 ONC131138 OWY131138 PGU131138 PQQ131138 QAM131138 QKI131138 QUE131138 REA131138 RNW131138 RXS131138 SHO131138 SRK131138 TBG131138 TLC131138 TUY131138 UEU131138 UOQ131138 UYM131138 VII131138 VSE131138 WCA131138 WLW131138 WVS131138 K196674 JG196674 TC196674 ACY196674 AMU196674 AWQ196674 BGM196674 BQI196674 CAE196674 CKA196674 CTW196674 DDS196674 DNO196674 DXK196674 EHG196674 ERC196674 FAY196674 FKU196674 FUQ196674 GEM196674 GOI196674 GYE196674 HIA196674 HRW196674 IBS196674 ILO196674 IVK196674 JFG196674 JPC196674 JYY196674 KIU196674 KSQ196674 LCM196674 LMI196674 LWE196674 MGA196674 MPW196674 MZS196674 NJO196674 NTK196674 ODG196674 ONC196674 OWY196674 PGU196674 PQQ196674 QAM196674 QKI196674 QUE196674 REA196674 RNW196674 RXS196674 SHO196674 SRK196674 TBG196674 TLC196674 TUY196674 UEU196674 UOQ196674 UYM196674 VII196674 VSE196674 WCA196674 WLW196674 WVS196674 K262210 JG262210 TC262210 ACY262210 AMU262210 AWQ262210 BGM262210 BQI262210 CAE262210 CKA262210 CTW262210 DDS262210 DNO262210 DXK262210 EHG262210 ERC262210 FAY262210 FKU262210 FUQ262210 GEM262210 GOI262210 GYE262210 HIA262210 HRW262210 IBS262210 ILO262210 IVK262210 JFG262210 JPC262210 JYY262210 KIU262210 KSQ262210 LCM262210 LMI262210 LWE262210 MGA262210 MPW262210 MZS262210 NJO262210 NTK262210 ODG262210 ONC262210 OWY262210 PGU262210 PQQ262210 QAM262210 QKI262210 QUE262210 REA262210 RNW262210 RXS262210 SHO262210 SRK262210 TBG262210 TLC262210 TUY262210 UEU262210 UOQ262210 UYM262210 VII262210 VSE262210 WCA262210 WLW262210 WVS262210 K327746 JG327746 TC327746 ACY327746 AMU327746 AWQ327746 BGM327746 BQI327746 CAE327746 CKA327746 CTW327746 DDS327746 DNO327746 DXK327746 EHG327746 ERC327746 FAY327746 FKU327746 FUQ327746 GEM327746 GOI327746 GYE327746 HIA327746 HRW327746 IBS327746 ILO327746 IVK327746 JFG327746 JPC327746 JYY327746 KIU327746 KSQ327746 LCM327746 LMI327746 LWE327746 MGA327746 MPW327746 MZS327746 NJO327746 NTK327746 ODG327746 ONC327746 OWY327746 PGU327746 PQQ327746 QAM327746 QKI327746 QUE327746 REA327746 RNW327746 RXS327746 SHO327746 SRK327746 TBG327746 TLC327746 TUY327746 UEU327746 UOQ327746 UYM327746 VII327746 VSE327746 WCA327746 WLW327746 WVS327746 K393282 JG393282 TC393282 ACY393282 AMU393282 AWQ393282 BGM393282 BQI393282 CAE393282 CKA393282 CTW393282 DDS393282 DNO393282 DXK393282 EHG393282 ERC393282 FAY393282 FKU393282 FUQ393282 GEM393282 GOI393282 GYE393282 HIA393282 HRW393282 IBS393282 ILO393282 IVK393282 JFG393282 JPC393282 JYY393282 KIU393282 KSQ393282 LCM393282 LMI393282 LWE393282 MGA393282 MPW393282 MZS393282 NJO393282 NTK393282 ODG393282 ONC393282 OWY393282 PGU393282 PQQ393282 QAM393282 QKI393282 QUE393282 REA393282 RNW393282 RXS393282 SHO393282 SRK393282 TBG393282 TLC393282 TUY393282 UEU393282 UOQ393282 UYM393282 VII393282 VSE393282 WCA393282 WLW393282 WVS393282 K458818 JG458818 TC458818 ACY458818 AMU458818 AWQ458818 BGM458818 BQI458818 CAE458818 CKA458818 CTW458818 DDS458818 DNO458818 DXK458818 EHG458818 ERC458818 FAY458818 FKU458818 FUQ458818 GEM458818 GOI458818 GYE458818 HIA458818 HRW458818 IBS458818 ILO458818 IVK458818 JFG458818 JPC458818 JYY458818 KIU458818 KSQ458818 LCM458818 LMI458818 LWE458818 MGA458818 MPW458818 MZS458818 NJO458818 NTK458818 ODG458818 ONC458818 OWY458818 PGU458818 PQQ458818 QAM458818 QKI458818 QUE458818 REA458818 RNW458818 RXS458818 SHO458818 SRK458818 TBG458818 TLC458818 TUY458818 UEU458818 UOQ458818 UYM458818 VII458818 VSE458818 WCA458818 WLW458818 WVS458818 K524354 JG524354 TC524354 ACY524354 AMU524354 AWQ524354 BGM524354 BQI524354 CAE524354 CKA524354 CTW524354 DDS524354 DNO524354 DXK524354 EHG524354 ERC524354 FAY524354 FKU524354 FUQ524354 GEM524354 GOI524354 GYE524354 HIA524354 HRW524354 IBS524354 ILO524354 IVK524354 JFG524354 JPC524354 JYY524354 KIU524354 KSQ524354 LCM524354 LMI524354 LWE524354 MGA524354 MPW524354 MZS524354 NJO524354 NTK524354 ODG524354 ONC524354 OWY524354 PGU524354 PQQ524354 QAM524354 QKI524354 QUE524354 REA524354 RNW524354 RXS524354 SHO524354 SRK524354 TBG524354 TLC524354 TUY524354 UEU524354 UOQ524354 UYM524354 VII524354 VSE524354 WCA524354 WLW524354 WVS524354 K589890 JG589890 TC589890 ACY589890 AMU589890 AWQ589890 BGM589890 BQI589890 CAE589890 CKA589890 CTW589890 DDS589890 DNO589890 DXK589890 EHG589890 ERC589890 FAY589890 FKU589890 FUQ589890 GEM589890 GOI589890 GYE589890 HIA589890 HRW589890 IBS589890 ILO589890 IVK589890 JFG589890 JPC589890 JYY589890 KIU589890 KSQ589890 LCM589890 LMI589890 LWE589890 MGA589890 MPW589890 MZS589890 NJO589890 NTK589890 ODG589890 ONC589890 OWY589890 PGU589890 PQQ589890 QAM589890 QKI589890 QUE589890 REA589890 RNW589890 RXS589890 SHO589890 SRK589890 TBG589890 TLC589890 TUY589890 UEU589890 UOQ589890 UYM589890 VII589890 VSE589890 WCA589890 WLW589890 WVS589890 K655426 JG655426 TC655426 ACY655426 AMU655426 AWQ655426 BGM655426 BQI655426 CAE655426 CKA655426 CTW655426 DDS655426 DNO655426 DXK655426 EHG655426 ERC655426 FAY655426 FKU655426 FUQ655426 GEM655426 GOI655426 GYE655426 HIA655426 HRW655426 IBS655426 ILO655426 IVK655426 JFG655426 JPC655426 JYY655426 KIU655426 KSQ655426 LCM655426 LMI655426 LWE655426 MGA655426 MPW655426 MZS655426 NJO655426 NTK655426 ODG655426 ONC655426 OWY655426 PGU655426 PQQ655426 QAM655426 QKI655426 QUE655426 REA655426 RNW655426 RXS655426 SHO655426 SRK655426 TBG655426 TLC655426 TUY655426 UEU655426 UOQ655426 UYM655426 VII655426 VSE655426 WCA655426 WLW655426 WVS655426 K720962 JG720962 TC720962 ACY720962 AMU720962 AWQ720962 BGM720962 BQI720962 CAE720962 CKA720962 CTW720962 DDS720962 DNO720962 DXK720962 EHG720962 ERC720962 FAY720962 FKU720962 FUQ720962 GEM720962 GOI720962 GYE720962 HIA720962 HRW720962 IBS720962 ILO720962 IVK720962 JFG720962 JPC720962 JYY720962 KIU720962 KSQ720962 LCM720962 LMI720962 LWE720962 MGA720962 MPW720962 MZS720962 NJO720962 NTK720962 ODG720962 ONC720962 OWY720962 PGU720962 PQQ720962 QAM720962 QKI720962 QUE720962 REA720962 RNW720962 RXS720962 SHO720962 SRK720962 TBG720962 TLC720962 TUY720962 UEU720962 UOQ720962 UYM720962 VII720962 VSE720962 WCA720962 WLW720962 WVS720962 K786498 JG786498 TC786498 ACY786498 AMU786498 AWQ786498 BGM786498 BQI786498 CAE786498 CKA786498 CTW786498 DDS786498 DNO786498 DXK786498 EHG786498 ERC786498 FAY786498 FKU786498 FUQ786498 GEM786498 GOI786498 GYE786498 HIA786498 HRW786498 IBS786498 ILO786498 IVK786498 JFG786498 JPC786498 JYY786498 KIU786498 KSQ786498 LCM786498 LMI786498 LWE786498 MGA786498 MPW786498 MZS786498 NJO786498 NTK786498 ODG786498 ONC786498 OWY786498 PGU786498 PQQ786498 QAM786498 QKI786498 QUE786498 REA786498 RNW786498 RXS786498 SHO786498 SRK786498 TBG786498 TLC786498 TUY786498 UEU786498 UOQ786498 UYM786498 VII786498 VSE786498 WCA786498 WLW786498 WVS786498 K852034 JG852034 TC852034 ACY852034 AMU852034 AWQ852034 BGM852034 BQI852034 CAE852034 CKA852034 CTW852034 DDS852034 DNO852034 DXK852034 EHG852034 ERC852034 FAY852034 FKU852034 FUQ852034 GEM852034 GOI852034 GYE852034 HIA852034 HRW852034 IBS852034 ILO852034 IVK852034 JFG852034 JPC852034 JYY852034 KIU852034 KSQ852034 LCM852034 LMI852034 LWE852034 MGA852034 MPW852034 MZS852034 NJO852034 NTK852034 ODG852034 ONC852034 OWY852034 PGU852034 PQQ852034 QAM852034 QKI852034 QUE852034 REA852034 RNW852034 RXS852034 SHO852034 SRK852034 TBG852034 TLC852034 TUY852034 UEU852034 UOQ852034 UYM852034 VII852034 VSE852034 WCA852034 WLW852034 WVS852034 K917570 JG917570 TC917570 ACY917570 AMU917570 AWQ917570 BGM917570 BQI917570 CAE917570 CKA917570 CTW917570 DDS917570 DNO917570 DXK917570 EHG917570 ERC917570 FAY917570 FKU917570 FUQ917570 GEM917570 GOI917570 GYE917570 HIA917570 HRW917570 IBS917570 ILO917570 IVK917570 JFG917570 JPC917570 JYY917570 KIU917570 KSQ917570 LCM917570 LMI917570 LWE917570 MGA917570 MPW917570 MZS917570 NJO917570 NTK917570 ODG917570 ONC917570 OWY917570 PGU917570 PQQ917570 QAM917570 QKI917570 QUE917570 REA917570 RNW917570 RXS917570 SHO917570 SRK917570 TBG917570 TLC917570 TUY917570 UEU917570 UOQ917570 UYM917570 VII917570 VSE917570 WCA917570 WLW917570 WVS917570 K983106 JG983106 TC983106 ACY983106 AMU983106 AWQ983106 BGM983106 BQI983106 CAE983106 CKA983106 CTW983106 DDS983106 DNO983106 DXK983106 EHG983106 ERC983106 FAY983106 FKU983106 FUQ983106 GEM983106 GOI983106 GYE983106 HIA983106 HRW983106 IBS983106 ILO983106 IVK983106 JFG983106 JPC983106 JYY983106 KIU983106 KSQ983106 LCM983106 LMI983106 LWE983106 MGA983106 MPW983106 MZS983106 NJO983106 NTK983106 ODG983106 ONC983106 OWY983106 PGU983106 PQQ983106 QAM983106 QKI983106 QUE983106 REA983106 RNW983106 RXS983106 SHO983106 SRK983106 TBG983106 TLC983106 TUY983106 UEU983106 UOQ983106 UYM983106 VII983106 VSE983106 WCA983106 WLW983106 WVS983106 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K50 JG50 TC50 ACY50 AMU50 AWQ50 BGM50 BQI50 CAE50 CKA50 CTW50 DDS50 DNO50 DXK50 EHG50 ERC50 FAY50 FKU50 FUQ50 GEM50 GOI50 GYE50 HIA50 HRW50 IBS50 ILO50 IVK50 JFG50 JPC50 JYY50 KIU50 KSQ50 LCM50 LMI50 LWE50 MGA50 MPW50 MZS50 NJO50 NTK50 ODG50 ONC50 OWY50 PGU50 PQQ50 QAM50 QKI50 QUE50 REA50 RNW50 RXS50 SHO50 SRK50 TBG50 TLC50 TUY50 UEU50 UOQ50 UYM50 VII50 VSE50 WCA50 WLW50 WVS50 K65586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K131122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K196658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K262194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K327730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K393266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K458802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K524338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K589874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K655410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K720946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K786482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K852018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K917554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K983090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K42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WVS42 K65578 JG65578 TC65578 ACY65578 AMU65578 AWQ65578 BGM65578 BQI65578 CAE65578 CKA65578 CTW65578 DDS65578 DNO65578 DXK65578 EHG65578 ERC65578 FAY65578 FKU65578 FUQ65578 GEM65578 GOI65578 GYE65578 HIA65578 HRW65578 IBS65578 ILO65578 IVK65578 JFG65578 JPC65578 JYY65578 KIU65578 KSQ65578 LCM65578 LMI65578 LWE65578 MGA65578 MPW65578 MZS65578 NJO65578 NTK65578 ODG65578 ONC65578 OWY65578 PGU65578 PQQ65578 QAM65578 QKI65578 QUE65578 REA65578 RNW65578 RXS65578 SHO65578 SRK65578 TBG65578 TLC65578 TUY65578 UEU65578 UOQ65578 UYM65578 VII65578 VSE65578 WCA65578 WLW65578 WVS65578 K131114 JG131114 TC131114 ACY131114 AMU131114 AWQ131114 BGM131114 BQI131114 CAE131114 CKA131114 CTW131114 DDS131114 DNO131114 DXK131114 EHG131114 ERC131114 FAY131114 FKU131114 FUQ131114 GEM131114 GOI131114 GYE131114 HIA131114 HRW131114 IBS131114 ILO131114 IVK131114 JFG131114 JPC131114 JYY131114 KIU131114 KSQ131114 LCM131114 LMI131114 LWE131114 MGA131114 MPW131114 MZS131114 NJO131114 NTK131114 ODG131114 ONC131114 OWY131114 PGU131114 PQQ131114 QAM131114 QKI131114 QUE131114 REA131114 RNW131114 RXS131114 SHO131114 SRK131114 TBG131114 TLC131114 TUY131114 UEU131114 UOQ131114 UYM131114 VII131114 VSE131114 WCA131114 WLW131114 WVS131114 K196650 JG196650 TC196650 ACY196650 AMU196650 AWQ196650 BGM196650 BQI196650 CAE196650 CKA196650 CTW196650 DDS196650 DNO196650 DXK196650 EHG196650 ERC196650 FAY196650 FKU196650 FUQ196650 GEM196650 GOI196650 GYE196650 HIA196650 HRW196650 IBS196650 ILO196650 IVK196650 JFG196650 JPC196650 JYY196650 KIU196650 KSQ196650 LCM196650 LMI196650 LWE196650 MGA196650 MPW196650 MZS196650 NJO196650 NTK196650 ODG196650 ONC196650 OWY196650 PGU196650 PQQ196650 QAM196650 QKI196650 QUE196650 REA196650 RNW196650 RXS196650 SHO196650 SRK196650 TBG196650 TLC196650 TUY196650 UEU196650 UOQ196650 UYM196650 VII196650 VSE196650 WCA196650 WLW196650 WVS196650 K262186 JG262186 TC262186 ACY262186 AMU262186 AWQ262186 BGM262186 BQI262186 CAE262186 CKA262186 CTW262186 DDS262186 DNO262186 DXK262186 EHG262186 ERC262186 FAY262186 FKU262186 FUQ262186 GEM262186 GOI262186 GYE262186 HIA262186 HRW262186 IBS262186 ILO262186 IVK262186 JFG262186 JPC262186 JYY262186 KIU262186 KSQ262186 LCM262186 LMI262186 LWE262186 MGA262186 MPW262186 MZS262186 NJO262186 NTK262186 ODG262186 ONC262186 OWY262186 PGU262186 PQQ262186 QAM262186 QKI262186 QUE262186 REA262186 RNW262186 RXS262186 SHO262186 SRK262186 TBG262186 TLC262186 TUY262186 UEU262186 UOQ262186 UYM262186 VII262186 VSE262186 WCA262186 WLW262186 WVS262186 K327722 JG327722 TC327722 ACY327722 AMU327722 AWQ327722 BGM327722 BQI327722 CAE327722 CKA327722 CTW327722 DDS327722 DNO327722 DXK327722 EHG327722 ERC327722 FAY327722 FKU327722 FUQ327722 GEM327722 GOI327722 GYE327722 HIA327722 HRW327722 IBS327722 ILO327722 IVK327722 JFG327722 JPC327722 JYY327722 KIU327722 KSQ327722 LCM327722 LMI327722 LWE327722 MGA327722 MPW327722 MZS327722 NJO327722 NTK327722 ODG327722 ONC327722 OWY327722 PGU327722 PQQ327722 QAM327722 QKI327722 QUE327722 REA327722 RNW327722 RXS327722 SHO327722 SRK327722 TBG327722 TLC327722 TUY327722 UEU327722 UOQ327722 UYM327722 VII327722 VSE327722 WCA327722 WLW327722 WVS327722 K393258 JG393258 TC393258 ACY393258 AMU393258 AWQ393258 BGM393258 BQI393258 CAE393258 CKA393258 CTW393258 DDS393258 DNO393258 DXK393258 EHG393258 ERC393258 FAY393258 FKU393258 FUQ393258 GEM393258 GOI393258 GYE393258 HIA393258 HRW393258 IBS393258 ILO393258 IVK393258 JFG393258 JPC393258 JYY393258 KIU393258 KSQ393258 LCM393258 LMI393258 LWE393258 MGA393258 MPW393258 MZS393258 NJO393258 NTK393258 ODG393258 ONC393258 OWY393258 PGU393258 PQQ393258 QAM393258 QKI393258 QUE393258 REA393258 RNW393258 RXS393258 SHO393258 SRK393258 TBG393258 TLC393258 TUY393258 UEU393258 UOQ393258 UYM393258 VII393258 VSE393258 WCA393258 WLW393258 WVS393258 K458794 JG458794 TC458794 ACY458794 AMU458794 AWQ458794 BGM458794 BQI458794 CAE458794 CKA458794 CTW458794 DDS458794 DNO458794 DXK458794 EHG458794 ERC458794 FAY458794 FKU458794 FUQ458794 GEM458794 GOI458794 GYE458794 HIA458794 HRW458794 IBS458794 ILO458794 IVK458794 JFG458794 JPC458794 JYY458794 KIU458794 KSQ458794 LCM458794 LMI458794 LWE458794 MGA458794 MPW458794 MZS458794 NJO458794 NTK458794 ODG458794 ONC458794 OWY458794 PGU458794 PQQ458794 QAM458794 QKI458794 QUE458794 REA458794 RNW458794 RXS458794 SHO458794 SRK458794 TBG458794 TLC458794 TUY458794 UEU458794 UOQ458794 UYM458794 VII458794 VSE458794 WCA458794 WLW458794 WVS458794 K524330 JG524330 TC524330 ACY524330 AMU524330 AWQ524330 BGM524330 BQI524330 CAE524330 CKA524330 CTW524330 DDS524330 DNO524330 DXK524330 EHG524330 ERC524330 FAY524330 FKU524330 FUQ524330 GEM524330 GOI524330 GYE524330 HIA524330 HRW524330 IBS524330 ILO524330 IVK524330 JFG524330 JPC524330 JYY524330 KIU524330 KSQ524330 LCM524330 LMI524330 LWE524330 MGA524330 MPW524330 MZS524330 NJO524330 NTK524330 ODG524330 ONC524330 OWY524330 PGU524330 PQQ524330 QAM524330 QKI524330 QUE524330 REA524330 RNW524330 RXS524330 SHO524330 SRK524330 TBG524330 TLC524330 TUY524330 UEU524330 UOQ524330 UYM524330 VII524330 VSE524330 WCA524330 WLW524330 WVS524330 K589866 JG589866 TC589866 ACY589866 AMU589866 AWQ589866 BGM589866 BQI589866 CAE589866 CKA589866 CTW589866 DDS589866 DNO589866 DXK589866 EHG589866 ERC589866 FAY589866 FKU589866 FUQ589866 GEM589866 GOI589866 GYE589866 HIA589866 HRW589866 IBS589866 ILO589866 IVK589866 JFG589866 JPC589866 JYY589866 KIU589866 KSQ589866 LCM589866 LMI589866 LWE589866 MGA589866 MPW589866 MZS589866 NJO589866 NTK589866 ODG589866 ONC589866 OWY589866 PGU589866 PQQ589866 QAM589866 QKI589866 QUE589866 REA589866 RNW589866 RXS589866 SHO589866 SRK589866 TBG589866 TLC589866 TUY589866 UEU589866 UOQ589866 UYM589866 VII589866 VSE589866 WCA589866 WLW589866 WVS589866 K655402 JG655402 TC655402 ACY655402 AMU655402 AWQ655402 BGM655402 BQI655402 CAE655402 CKA655402 CTW655402 DDS655402 DNO655402 DXK655402 EHG655402 ERC655402 FAY655402 FKU655402 FUQ655402 GEM655402 GOI655402 GYE655402 HIA655402 HRW655402 IBS655402 ILO655402 IVK655402 JFG655402 JPC655402 JYY655402 KIU655402 KSQ655402 LCM655402 LMI655402 LWE655402 MGA655402 MPW655402 MZS655402 NJO655402 NTK655402 ODG655402 ONC655402 OWY655402 PGU655402 PQQ655402 QAM655402 QKI655402 QUE655402 REA655402 RNW655402 RXS655402 SHO655402 SRK655402 TBG655402 TLC655402 TUY655402 UEU655402 UOQ655402 UYM655402 VII655402 VSE655402 WCA655402 WLW655402 WVS655402 K720938 JG720938 TC720938 ACY720938 AMU720938 AWQ720938 BGM720938 BQI720938 CAE720938 CKA720938 CTW720938 DDS720938 DNO720938 DXK720938 EHG720938 ERC720938 FAY720938 FKU720938 FUQ720938 GEM720938 GOI720938 GYE720938 HIA720938 HRW720938 IBS720938 ILO720938 IVK720938 JFG720938 JPC720938 JYY720938 KIU720938 KSQ720938 LCM720938 LMI720938 LWE720938 MGA720938 MPW720938 MZS720938 NJO720938 NTK720938 ODG720938 ONC720938 OWY720938 PGU720938 PQQ720938 QAM720938 QKI720938 QUE720938 REA720938 RNW720938 RXS720938 SHO720938 SRK720938 TBG720938 TLC720938 TUY720938 UEU720938 UOQ720938 UYM720938 VII720938 VSE720938 WCA720938 WLW720938 WVS720938 K786474 JG786474 TC786474 ACY786474 AMU786474 AWQ786474 BGM786474 BQI786474 CAE786474 CKA786474 CTW786474 DDS786474 DNO786474 DXK786474 EHG786474 ERC786474 FAY786474 FKU786474 FUQ786474 GEM786474 GOI786474 GYE786474 HIA786474 HRW786474 IBS786474 ILO786474 IVK786474 JFG786474 JPC786474 JYY786474 KIU786474 KSQ786474 LCM786474 LMI786474 LWE786474 MGA786474 MPW786474 MZS786474 NJO786474 NTK786474 ODG786474 ONC786474 OWY786474 PGU786474 PQQ786474 QAM786474 QKI786474 QUE786474 REA786474 RNW786474 RXS786474 SHO786474 SRK786474 TBG786474 TLC786474 TUY786474 UEU786474 UOQ786474 UYM786474 VII786474 VSE786474 WCA786474 WLW786474 WVS786474 K852010 JG852010 TC852010 ACY852010 AMU852010 AWQ852010 BGM852010 BQI852010 CAE852010 CKA852010 CTW852010 DDS852010 DNO852010 DXK852010 EHG852010 ERC852010 FAY852010 FKU852010 FUQ852010 GEM852010 GOI852010 GYE852010 HIA852010 HRW852010 IBS852010 ILO852010 IVK852010 JFG852010 JPC852010 JYY852010 KIU852010 KSQ852010 LCM852010 LMI852010 LWE852010 MGA852010 MPW852010 MZS852010 NJO852010 NTK852010 ODG852010 ONC852010 OWY852010 PGU852010 PQQ852010 QAM852010 QKI852010 QUE852010 REA852010 RNW852010 RXS852010 SHO852010 SRK852010 TBG852010 TLC852010 TUY852010 UEU852010 UOQ852010 UYM852010 VII852010 VSE852010 WCA852010 WLW852010 WVS852010 K917546 JG917546 TC917546 ACY917546 AMU917546 AWQ917546 BGM917546 BQI917546 CAE917546 CKA917546 CTW917546 DDS917546 DNO917546 DXK917546 EHG917546 ERC917546 FAY917546 FKU917546 FUQ917546 GEM917546 GOI917546 GYE917546 HIA917546 HRW917546 IBS917546 ILO917546 IVK917546 JFG917546 JPC917546 JYY917546 KIU917546 KSQ917546 LCM917546 LMI917546 LWE917546 MGA917546 MPW917546 MZS917546 NJO917546 NTK917546 ODG917546 ONC917546 OWY917546 PGU917546 PQQ917546 QAM917546 QKI917546 QUE917546 REA917546 RNW917546 RXS917546 SHO917546 SRK917546 TBG917546 TLC917546 TUY917546 UEU917546 UOQ917546 UYM917546 VII917546 VSE917546 WCA917546 WLW917546 WVS917546 K983082 JG983082 TC983082 ACY983082 AMU983082 AWQ983082 BGM983082 BQI983082 CAE983082 CKA983082 CTW983082 DDS983082 DNO983082 DXK983082 EHG983082 ERC983082 FAY983082 FKU983082 FUQ983082 GEM983082 GOI983082 GYE983082 HIA983082 HRW983082 IBS983082 ILO983082 IVK983082 JFG983082 JPC983082 JYY983082 KIU983082 KSQ983082 LCM983082 LMI983082 LWE983082 MGA983082 MPW983082 MZS983082 NJO983082 NTK983082 ODG983082 ONC983082 OWY983082 PGU983082 PQQ983082 QAM983082 QKI983082 QUE983082 REA983082 RNW983082 RXS983082 SHO983082 SRK983082 TBG983082 TLC983082 TUY983082 UEU983082 UOQ983082 UYM983082 VII983082 VSE983082 WCA983082 WLW983082 WVS983082 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K26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K65562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M65598 JI65598 TE65598 ADA65598 AMW65598 AWS65598 BGO65598 BQK65598 CAG65598 CKC65598 CTY65598 DDU65598 DNQ65598 DXM65598 EHI65598 ERE65598 FBA65598 FKW65598 FUS65598 GEO65598 GOK65598 GYG65598 HIC65598 HRY65598 IBU65598 ILQ65598 IVM65598 JFI65598 JPE65598 JZA65598 KIW65598 KSS65598 LCO65598 LMK65598 LWG65598 MGC65598 MPY65598 MZU65598 NJQ65598 NTM65598 ODI65598 ONE65598 OXA65598 PGW65598 PQS65598 QAO65598 QKK65598 QUG65598 REC65598 RNY65598 RXU65598 SHQ65598 SRM65598 TBI65598 TLE65598 TVA65598 UEW65598 UOS65598 UYO65598 VIK65598 VSG65598 WCC65598 WLY65598 WVU65598 M131134 JI131134 TE131134 ADA131134 AMW131134 AWS131134 BGO131134 BQK131134 CAG131134 CKC131134 CTY131134 DDU131134 DNQ131134 DXM131134 EHI131134 ERE131134 FBA131134 FKW131134 FUS131134 GEO131134 GOK131134 GYG131134 HIC131134 HRY131134 IBU131134 ILQ131134 IVM131134 JFI131134 JPE131134 JZA131134 KIW131134 KSS131134 LCO131134 LMK131134 LWG131134 MGC131134 MPY131134 MZU131134 NJQ131134 NTM131134 ODI131134 ONE131134 OXA131134 PGW131134 PQS131134 QAO131134 QKK131134 QUG131134 REC131134 RNY131134 RXU131134 SHQ131134 SRM131134 TBI131134 TLE131134 TVA131134 UEW131134 UOS131134 UYO131134 VIK131134 VSG131134 WCC131134 WLY131134 WVU131134 M196670 JI196670 TE196670 ADA196670 AMW196670 AWS196670 BGO196670 BQK196670 CAG196670 CKC196670 CTY196670 DDU196670 DNQ196670 DXM196670 EHI196670 ERE196670 FBA196670 FKW196670 FUS196670 GEO196670 GOK196670 GYG196670 HIC196670 HRY196670 IBU196670 ILQ196670 IVM196670 JFI196670 JPE196670 JZA196670 KIW196670 KSS196670 LCO196670 LMK196670 LWG196670 MGC196670 MPY196670 MZU196670 NJQ196670 NTM196670 ODI196670 ONE196670 OXA196670 PGW196670 PQS196670 QAO196670 QKK196670 QUG196670 REC196670 RNY196670 RXU196670 SHQ196670 SRM196670 TBI196670 TLE196670 TVA196670 UEW196670 UOS196670 UYO196670 VIK196670 VSG196670 WCC196670 WLY196670 WVU196670 M262206 JI262206 TE262206 ADA262206 AMW262206 AWS262206 BGO262206 BQK262206 CAG262206 CKC262206 CTY262206 DDU262206 DNQ262206 DXM262206 EHI262206 ERE262206 FBA262206 FKW262206 FUS262206 GEO262206 GOK262206 GYG262206 HIC262206 HRY262206 IBU262206 ILQ262206 IVM262206 JFI262206 JPE262206 JZA262206 KIW262206 KSS262206 LCO262206 LMK262206 LWG262206 MGC262206 MPY262206 MZU262206 NJQ262206 NTM262206 ODI262206 ONE262206 OXA262206 PGW262206 PQS262206 QAO262206 QKK262206 QUG262206 REC262206 RNY262206 RXU262206 SHQ262206 SRM262206 TBI262206 TLE262206 TVA262206 UEW262206 UOS262206 UYO262206 VIK262206 VSG262206 WCC262206 WLY262206 WVU262206 M327742 JI327742 TE327742 ADA327742 AMW327742 AWS327742 BGO327742 BQK327742 CAG327742 CKC327742 CTY327742 DDU327742 DNQ327742 DXM327742 EHI327742 ERE327742 FBA327742 FKW327742 FUS327742 GEO327742 GOK327742 GYG327742 HIC327742 HRY327742 IBU327742 ILQ327742 IVM327742 JFI327742 JPE327742 JZA327742 KIW327742 KSS327742 LCO327742 LMK327742 LWG327742 MGC327742 MPY327742 MZU327742 NJQ327742 NTM327742 ODI327742 ONE327742 OXA327742 PGW327742 PQS327742 QAO327742 QKK327742 QUG327742 REC327742 RNY327742 RXU327742 SHQ327742 SRM327742 TBI327742 TLE327742 TVA327742 UEW327742 UOS327742 UYO327742 VIK327742 VSG327742 WCC327742 WLY327742 WVU327742 M393278 JI393278 TE393278 ADA393278 AMW393278 AWS393278 BGO393278 BQK393278 CAG393278 CKC393278 CTY393278 DDU393278 DNQ393278 DXM393278 EHI393278 ERE393278 FBA393278 FKW393278 FUS393278 GEO393278 GOK393278 GYG393278 HIC393278 HRY393278 IBU393278 ILQ393278 IVM393278 JFI393278 JPE393278 JZA393278 KIW393278 KSS393278 LCO393278 LMK393278 LWG393278 MGC393278 MPY393278 MZU393278 NJQ393278 NTM393278 ODI393278 ONE393278 OXA393278 PGW393278 PQS393278 QAO393278 QKK393278 QUG393278 REC393278 RNY393278 RXU393278 SHQ393278 SRM393278 TBI393278 TLE393278 TVA393278 UEW393278 UOS393278 UYO393278 VIK393278 VSG393278 WCC393278 WLY393278 WVU393278 M458814 JI458814 TE458814 ADA458814 AMW458814 AWS458814 BGO458814 BQK458814 CAG458814 CKC458814 CTY458814 DDU458814 DNQ458814 DXM458814 EHI458814 ERE458814 FBA458814 FKW458814 FUS458814 GEO458814 GOK458814 GYG458814 HIC458814 HRY458814 IBU458814 ILQ458814 IVM458814 JFI458814 JPE458814 JZA458814 KIW458814 KSS458814 LCO458814 LMK458814 LWG458814 MGC458814 MPY458814 MZU458814 NJQ458814 NTM458814 ODI458814 ONE458814 OXA458814 PGW458814 PQS458814 QAO458814 QKK458814 QUG458814 REC458814 RNY458814 RXU458814 SHQ458814 SRM458814 TBI458814 TLE458814 TVA458814 UEW458814 UOS458814 UYO458814 VIK458814 VSG458814 WCC458814 WLY458814 WVU458814 M524350 JI524350 TE524350 ADA524350 AMW524350 AWS524350 BGO524350 BQK524350 CAG524350 CKC524350 CTY524350 DDU524350 DNQ524350 DXM524350 EHI524350 ERE524350 FBA524350 FKW524350 FUS524350 GEO524350 GOK524350 GYG524350 HIC524350 HRY524350 IBU524350 ILQ524350 IVM524350 JFI524350 JPE524350 JZA524350 KIW524350 KSS524350 LCO524350 LMK524350 LWG524350 MGC524350 MPY524350 MZU524350 NJQ524350 NTM524350 ODI524350 ONE524350 OXA524350 PGW524350 PQS524350 QAO524350 QKK524350 QUG524350 REC524350 RNY524350 RXU524350 SHQ524350 SRM524350 TBI524350 TLE524350 TVA524350 UEW524350 UOS524350 UYO524350 VIK524350 VSG524350 WCC524350 WLY524350 WVU524350 M589886 JI589886 TE589886 ADA589886 AMW589886 AWS589886 BGO589886 BQK589886 CAG589886 CKC589886 CTY589886 DDU589886 DNQ589886 DXM589886 EHI589886 ERE589886 FBA589886 FKW589886 FUS589886 GEO589886 GOK589886 GYG589886 HIC589886 HRY589886 IBU589886 ILQ589886 IVM589886 JFI589886 JPE589886 JZA589886 KIW589886 KSS589886 LCO589886 LMK589886 LWG589886 MGC589886 MPY589886 MZU589886 NJQ589886 NTM589886 ODI589886 ONE589886 OXA589886 PGW589886 PQS589886 QAO589886 QKK589886 QUG589886 REC589886 RNY589886 RXU589886 SHQ589886 SRM589886 TBI589886 TLE589886 TVA589886 UEW589886 UOS589886 UYO589886 VIK589886 VSG589886 WCC589886 WLY589886 WVU589886 M655422 JI655422 TE655422 ADA655422 AMW655422 AWS655422 BGO655422 BQK655422 CAG655422 CKC655422 CTY655422 DDU655422 DNQ655422 DXM655422 EHI655422 ERE655422 FBA655422 FKW655422 FUS655422 GEO655422 GOK655422 GYG655422 HIC655422 HRY655422 IBU655422 ILQ655422 IVM655422 JFI655422 JPE655422 JZA655422 KIW655422 KSS655422 LCO655422 LMK655422 LWG655422 MGC655422 MPY655422 MZU655422 NJQ655422 NTM655422 ODI655422 ONE655422 OXA655422 PGW655422 PQS655422 QAO655422 QKK655422 QUG655422 REC655422 RNY655422 RXU655422 SHQ655422 SRM655422 TBI655422 TLE655422 TVA655422 UEW655422 UOS655422 UYO655422 VIK655422 VSG655422 WCC655422 WLY655422 WVU655422 M720958 JI720958 TE720958 ADA720958 AMW720958 AWS720958 BGO720958 BQK720958 CAG720958 CKC720958 CTY720958 DDU720958 DNQ720958 DXM720958 EHI720958 ERE720958 FBA720958 FKW720958 FUS720958 GEO720958 GOK720958 GYG720958 HIC720958 HRY720958 IBU720958 ILQ720958 IVM720958 JFI720958 JPE720958 JZA720958 KIW720958 KSS720958 LCO720958 LMK720958 LWG720958 MGC720958 MPY720958 MZU720958 NJQ720958 NTM720958 ODI720958 ONE720958 OXA720958 PGW720958 PQS720958 QAO720958 QKK720958 QUG720958 REC720958 RNY720958 RXU720958 SHQ720958 SRM720958 TBI720958 TLE720958 TVA720958 UEW720958 UOS720958 UYO720958 VIK720958 VSG720958 WCC720958 WLY720958 WVU720958 M786494 JI786494 TE786494 ADA786494 AMW786494 AWS786494 BGO786494 BQK786494 CAG786494 CKC786494 CTY786494 DDU786494 DNQ786494 DXM786494 EHI786494 ERE786494 FBA786494 FKW786494 FUS786494 GEO786494 GOK786494 GYG786494 HIC786494 HRY786494 IBU786494 ILQ786494 IVM786494 JFI786494 JPE786494 JZA786494 KIW786494 KSS786494 LCO786494 LMK786494 LWG786494 MGC786494 MPY786494 MZU786494 NJQ786494 NTM786494 ODI786494 ONE786494 OXA786494 PGW786494 PQS786494 QAO786494 QKK786494 QUG786494 REC786494 RNY786494 RXU786494 SHQ786494 SRM786494 TBI786494 TLE786494 TVA786494 UEW786494 UOS786494 UYO786494 VIK786494 VSG786494 WCC786494 WLY786494 WVU786494 M852030 JI852030 TE852030 ADA852030 AMW852030 AWS852030 BGO852030 BQK852030 CAG852030 CKC852030 CTY852030 DDU852030 DNQ852030 DXM852030 EHI852030 ERE852030 FBA852030 FKW852030 FUS852030 GEO852030 GOK852030 GYG852030 HIC852030 HRY852030 IBU852030 ILQ852030 IVM852030 JFI852030 JPE852030 JZA852030 KIW852030 KSS852030 LCO852030 LMK852030 LWG852030 MGC852030 MPY852030 MZU852030 NJQ852030 NTM852030 ODI852030 ONE852030 OXA852030 PGW852030 PQS852030 QAO852030 QKK852030 QUG852030 REC852030 RNY852030 RXU852030 SHQ852030 SRM852030 TBI852030 TLE852030 TVA852030 UEW852030 UOS852030 UYO852030 VIK852030 VSG852030 WCC852030 WLY852030 WVU852030 M917566 JI917566 TE917566 ADA917566 AMW917566 AWS917566 BGO917566 BQK917566 CAG917566 CKC917566 CTY917566 DDU917566 DNQ917566 DXM917566 EHI917566 ERE917566 FBA917566 FKW917566 FUS917566 GEO917566 GOK917566 GYG917566 HIC917566 HRY917566 IBU917566 ILQ917566 IVM917566 JFI917566 JPE917566 JZA917566 KIW917566 KSS917566 LCO917566 LMK917566 LWG917566 MGC917566 MPY917566 MZU917566 NJQ917566 NTM917566 ODI917566 ONE917566 OXA917566 PGW917566 PQS917566 QAO917566 QKK917566 QUG917566 REC917566 RNY917566 RXU917566 SHQ917566 SRM917566 TBI917566 TLE917566 TVA917566 UEW917566 UOS917566 UYO917566 VIK917566 VSG917566 WCC917566 WLY917566 WVU917566 M983102 JI983102 TE983102 ADA983102 AMW983102 AWS983102 BGO983102 BQK983102 CAG983102 CKC983102 CTY983102 DDU983102 DNQ983102 DXM983102 EHI983102 ERE983102 FBA983102 FKW983102 FUS983102 GEO983102 GOK983102 GYG983102 HIC983102 HRY983102 IBU983102 ILQ983102 IVM983102 JFI983102 JPE983102 JZA983102 KIW983102 KSS983102 LCO983102 LMK983102 LWG983102 MGC983102 MPY983102 MZU983102 NJQ983102 NTM983102 ODI983102 ONE983102 OXA983102 PGW983102 PQS983102 QAO983102 QKK983102 QUG983102 REC983102 RNY983102 RXU983102 SHQ983102 SRM983102 TBI983102 TLE983102 TVA983102 UEW983102 UOS983102 UYO983102 VIK983102 VSG983102 WCC983102 WLY983102 WVU983102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6ECE6-4287-4C25-A73E-08F922637B50}">
  <sheetPr codeName="Sheet32">
    <tabColor indexed="17"/>
    <pageSetUpPr fitToPage="1"/>
  </sheetPr>
  <dimension ref="A1:U81"/>
  <sheetViews>
    <sheetView showGridLines="0" showZeros="0" topLeftCell="A29" workbookViewId="0">
      <selection activeCell="E63" sqref="E63"/>
    </sheetView>
  </sheetViews>
  <sheetFormatPr defaultRowHeight="13.2" x14ac:dyDescent="0.25"/>
  <cols>
    <col min="1" max="2" width="3.33203125" style="342" customWidth="1"/>
    <col min="3" max="3" width="4.6640625" style="342" customWidth="1"/>
    <col min="4" max="4" width="4.33203125" style="342" customWidth="1"/>
    <col min="5" max="5" width="7.44140625" style="342" customWidth="1"/>
    <col min="6" max="6" width="12.6640625" style="342" customWidth="1"/>
    <col min="7" max="7" width="2.6640625" style="342" customWidth="1"/>
    <col min="8" max="8" width="5" style="342" customWidth="1"/>
    <col min="9" max="9" width="5.88671875" style="342" customWidth="1"/>
    <col min="10" max="10" width="1.6640625" style="343" customWidth="1"/>
    <col min="11" max="11" width="10.6640625" style="342" customWidth="1"/>
    <col min="12" max="12" width="1.6640625" style="343" customWidth="1"/>
    <col min="13" max="13" width="10.6640625" style="342" customWidth="1"/>
    <col min="14" max="14" width="1.6640625" style="199" customWidth="1"/>
    <col min="15" max="15" width="10.6640625" style="342" customWidth="1"/>
    <col min="16" max="16" width="1.6640625" style="343" customWidth="1"/>
    <col min="17" max="17" width="10.6640625" style="342" customWidth="1"/>
    <col min="18" max="18" width="1.6640625" style="199" customWidth="1"/>
    <col min="19" max="19" width="8.88671875" style="342"/>
    <col min="20" max="20" width="8.6640625" style="342" customWidth="1"/>
    <col min="21" max="21" width="8.88671875" style="342" hidden="1" customWidth="1"/>
    <col min="22" max="22" width="5.6640625" style="342" customWidth="1"/>
    <col min="23" max="256" width="8.88671875" style="342"/>
    <col min="257" max="258" width="3.33203125" style="342" customWidth="1"/>
    <col min="259" max="259" width="4.6640625" style="342" customWidth="1"/>
    <col min="260" max="260" width="4.33203125" style="342" customWidth="1"/>
    <col min="261" max="261" width="7.44140625" style="342" customWidth="1"/>
    <col min="262" max="262" width="12.6640625" style="342" customWidth="1"/>
    <col min="263" max="263" width="2.6640625" style="342" customWidth="1"/>
    <col min="264" max="264" width="5" style="342" customWidth="1"/>
    <col min="265" max="265" width="5.88671875" style="342" customWidth="1"/>
    <col min="266" max="266" width="1.6640625" style="342" customWidth="1"/>
    <col min="267" max="267" width="10.6640625" style="342" customWidth="1"/>
    <col min="268" max="268" width="1.6640625" style="342" customWidth="1"/>
    <col min="269" max="269" width="10.6640625" style="342" customWidth="1"/>
    <col min="270" max="270" width="1.6640625" style="342" customWidth="1"/>
    <col min="271" max="271" width="10.6640625" style="342" customWidth="1"/>
    <col min="272" max="272" width="1.6640625" style="342" customWidth="1"/>
    <col min="273" max="273" width="10.6640625" style="342" customWidth="1"/>
    <col min="274" max="274" width="1.6640625" style="342" customWidth="1"/>
    <col min="275" max="275" width="8.88671875" style="342"/>
    <col min="276" max="276" width="8.6640625" style="342" customWidth="1"/>
    <col min="277" max="277" width="0" style="342" hidden="1" customWidth="1"/>
    <col min="278" max="278" width="5.6640625" style="342" customWidth="1"/>
    <col min="279" max="512" width="8.88671875" style="342"/>
    <col min="513" max="514" width="3.33203125" style="342" customWidth="1"/>
    <col min="515" max="515" width="4.6640625" style="342" customWidth="1"/>
    <col min="516" max="516" width="4.33203125" style="342" customWidth="1"/>
    <col min="517" max="517" width="7.44140625" style="342" customWidth="1"/>
    <col min="518" max="518" width="12.6640625" style="342" customWidth="1"/>
    <col min="519" max="519" width="2.6640625" style="342" customWidth="1"/>
    <col min="520" max="520" width="5" style="342" customWidth="1"/>
    <col min="521" max="521" width="5.88671875" style="342" customWidth="1"/>
    <col min="522" max="522" width="1.6640625" style="342" customWidth="1"/>
    <col min="523" max="523" width="10.6640625" style="342" customWidth="1"/>
    <col min="524" max="524" width="1.6640625" style="342" customWidth="1"/>
    <col min="525" max="525" width="10.6640625" style="342" customWidth="1"/>
    <col min="526" max="526" width="1.6640625" style="342" customWidth="1"/>
    <col min="527" max="527" width="10.6640625" style="342" customWidth="1"/>
    <col min="528" max="528" width="1.6640625" style="342" customWidth="1"/>
    <col min="529" max="529" width="10.6640625" style="342" customWidth="1"/>
    <col min="530" max="530" width="1.6640625" style="342" customWidth="1"/>
    <col min="531" max="531" width="8.88671875" style="342"/>
    <col min="532" max="532" width="8.6640625" style="342" customWidth="1"/>
    <col min="533" max="533" width="0" style="342" hidden="1" customWidth="1"/>
    <col min="534" max="534" width="5.6640625" style="342" customWidth="1"/>
    <col min="535" max="768" width="8.88671875" style="342"/>
    <col min="769" max="770" width="3.33203125" style="342" customWidth="1"/>
    <col min="771" max="771" width="4.6640625" style="342" customWidth="1"/>
    <col min="772" max="772" width="4.33203125" style="342" customWidth="1"/>
    <col min="773" max="773" width="7.44140625" style="342" customWidth="1"/>
    <col min="774" max="774" width="12.6640625" style="342" customWidth="1"/>
    <col min="775" max="775" width="2.6640625" style="342" customWidth="1"/>
    <col min="776" max="776" width="5" style="342" customWidth="1"/>
    <col min="777" max="777" width="5.88671875" style="342" customWidth="1"/>
    <col min="778" max="778" width="1.6640625" style="342" customWidth="1"/>
    <col min="779" max="779" width="10.6640625" style="342" customWidth="1"/>
    <col min="780" max="780" width="1.6640625" style="342" customWidth="1"/>
    <col min="781" max="781" width="10.6640625" style="342" customWidth="1"/>
    <col min="782" max="782" width="1.6640625" style="342" customWidth="1"/>
    <col min="783" max="783" width="10.6640625" style="342" customWidth="1"/>
    <col min="784" max="784" width="1.6640625" style="342" customWidth="1"/>
    <col min="785" max="785" width="10.6640625" style="342" customWidth="1"/>
    <col min="786" max="786" width="1.6640625" style="342" customWidth="1"/>
    <col min="787" max="787" width="8.88671875" style="342"/>
    <col min="788" max="788" width="8.6640625" style="342" customWidth="1"/>
    <col min="789" max="789" width="0" style="342" hidden="1" customWidth="1"/>
    <col min="790" max="790" width="5.6640625" style="342" customWidth="1"/>
    <col min="791" max="1024" width="8.88671875" style="342"/>
    <col min="1025" max="1026" width="3.33203125" style="342" customWidth="1"/>
    <col min="1027" max="1027" width="4.6640625" style="342" customWidth="1"/>
    <col min="1028" max="1028" width="4.33203125" style="342" customWidth="1"/>
    <col min="1029" max="1029" width="7.44140625" style="342" customWidth="1"/>
    <col min="1030" max="1030" width="12.6640625" style="342" customWidth="1"/>
    <col min="1031" max="1031" width="2.6640625" style="342" customWidth="1"/>
    <col min="1032" max="1032" width="5" style="342" customWidth="1"/>
    <col min="1033" max="1033" width="5.88671875" style="342" customWidth="1"/>
    <col min="1034" max="1034" width="1.6640625" style="342" customWidth="1"/>
    <col min="1035" max="1035" width="10.6640625" style="342" customWidth="1"/>
    <col min="1036" max="1036" width="1.6640625" style="342" customWidth="1"/>
    <col min="1037" max="1037" width="10.6640625" style="342" customWidth="1"/>
    <col min="1038" max="1038" width="1.6640625" style="342" customWidth="1"/>
    <col min="1039" max="1039" width="10.6640625" style="342" customWidth="1"/>
    <col min="1040" max="1040" width="1.6640625" style="342" customWidth="1"/>
    <col min="1041" max="1041" width="10.6640625" style="342" customWidth="1"/>
    <col min="1042" max="1042" width="1.6640625" style="342" customWidth="1"/>
    <col min="1043" max="1043" width="8.88671875" style="342"/>
    <col min="1044" max="1044" width="8.6640625" style="342" customWidth="1"/>
    <col min="1045" max="1045" width="0" style="342" hidden="1" customWidth="1"/>
    <col min="1046" max="1046" width="5.6640625" style="342" customWidth="1"/>
    <col min="1047" max="1280" width="8.88671875" style="342"/>
    <col min="1281" max="1282" width="3.33203125" style="342" customWidth="1"/>
    <col min="1283" max="1283" width="4.6640625" style="342" customWidth="1"/>
    <col min="1284" max="1284" width="4.33203125" style="342" customWidth="1"/>
    <col min="1285" max="1285" width="7.44140625" style="342" customWidth="1"/>
    <col min="1286" max="1286" width="12.6640625" style="342" customWidth="1"/>
    <col min="1287" max="1287" width="2.6640625" style="342" customWidth="1"/>
    <col min="1288" max="1288" width="5" style="342" customWidth="1"/>
    <col min="1289" max="1289" width="5.88671875" style="342" customWidth="1"/>
    <col min="1290" max="1290" width="1.6640625" style="342" customWidth="1"/>
    <col min="1291" max="1291" width="10.6640625" style="342" customWidth="1"/>
    <col min="1292" max="1292" width="1.6640625" style="342" customWidth="1"/>
    <col min="1293" max="1293" width="10.6640625" style="342" customWidth="1"/>
    <col min="1294" max="1294" width="1.6640625" style="342" customWidth="1"/>
    <col min="1295" max="1295" width="10.6640625" style="342" customWidth="1"/>
    <col min="1296" max="1296" width="1.6640625" style="342" customWidth="1"/>
    <col min="1297" max="1297" width="10.6640625" style="342" customWidth="1"/>
    <col min="1298" max="1298" width="1.6640625" style="342" customWidth="1"/>
    <col min="1299" max="1299" width="8.88671875" style="342"/>
    <col min="1300" max="1300" width="8.6640625" style="342" customWidth="1"/>
    <col min="1301" max="1301" width="0" style="342" hidden="1" customWidth="1"/>
    <col min="1302" max="1302" width="5.6640625" style="342" customWidth="1"/>
    <col min="1303" max="1536" width="8.88671875" style="342"/>
    <col min="1537" max="1538" width="3.33203125" style="342" customWidth="1"/>
    <col min="1539" max="1539" width="4.6640625" style="342" customWidth="1"/>
    <col min="1540" max="1540" width="4.33203125" style="342" customWidth="1"/>
    <col min="1541" max="1541" width="7.44140625" style="342" customWidth="1"/>
    <col min="1542" max="1542" width="12.6640625" style="342" customWidth="1"/>
    <col min="1543" max="1543" width="2.6640625" style="342" customWidth="1"/>
    <col min="1544" max="1544" width="5" style="342" customWidth="1"/>
    <col min="1545" max="1545" width="5.88671875" style="342" customWidth="1"/>
    <col min="1546" max="1546" width="1.6640625" style="342" customWidth="1"/>
    <col min="1547" max="1547" width="10.6640625" style="342" customWidth="1"/>
    <col min="1548" max="1548" width="1.6640625" style="342" customWidth="1"/>
    <col min="1549" max="1549" width="10.6640625" style="342" customWidth="1"/>
    <col min="1550" max="1550" width="1.6640625" style="342" customWidth="1"/>
    <col min="1551" max="1551" width="10.6640625" style="342" customWidth="1"/>
    <col min="1552" max="1552" width="1.6640625" style="342" customWidth="1"/>
    <col min="1553" max="1553" width="10.6640625" style="342" customWidth="1"/>
    <col min="1554" max="1554" width="1.6640625" style="342" customWidth="1"/>
    <col min="1555" max="1555" width="8.88671875" style="342"/>
    <col min="1556" max="1556" width="8.6640625" style="342" customWidth="1"/>
    <col min="1557" max="1557" width="0" style="342" hidden="1" customWidth="1"/>
    <col min="1558" max="1558" width="5.6640625" style="342" customWidth="1"/>
    <col min="1559" max="1792" width="8.88671875" style="342"/>
    <col min="1793" max="1794" width="3.33203125" style="342" customWidth="1"/>
    <col min="1795" max="1795" width="4.6640625" style="342" customWidth="1"/>
    <col min="1796" max="1796" width="4.33203125" style="342" customWidth="1"/>
    <col min="1797" max="1797" width="7.44140625" style="342" customWidth="1"/>
    <col min="1798" max="1798" width="12.6640625" style="342" customWidth="1"/>
    <col min="1799" max="1799" width="2.6640625" style="342" customWidth="1"/>
    <col min="1800" max="1800" width="5" style="342" customWidth="1"/>
    <col min="1801" max="1801" width="5.88671875" style="342" customWidth="1"/>
    <col min="1802" max="1802" width="1.6640625" style="342" customWidth="1"/>
    <col min="1803" max="1803" width="10.6640625" style="342" customWidth="1"/>
    <col min="1804" max="1804" width="1.6640625" style="342" customWidth="1"/>
    <col min="1805" max="1805" width="10.6640625" style="342" customWidth="1"/>
    <col min="1806" max="1806" width="1.6640625" style="342" customWidth="1"/>
    <col min="1807" max="1807" width="10.6640625" style="342" customWidth="1"/>
    <col min="1808" max="1808" width="1.6640625" style="342" customWidth="1"/>
    <col min="1809" max="1809" width="10.6640625" style="342" customWidth="1"/>
    <col min="1810" max="1810" width="1.6640625" style="342" customWidth="1"/>
    <col min="1811" max="1811" width="8.88671875" style="342"/>
    <col min="1812" max="1812" width="8.6640625" style="342" customWidth="1"/>
    <col min="1813" max="1813" width="0" style="342" hidden="1" customWidth="1"/>
    <col min="1814" max="1814" width="5.6640625" style="342" customWidth="1"/>
    <col min="1815" max="2048" width="8.88671875" style="342"/>
    <col min="2049" max="2050" width="3.33203125" style="342" customWidth="1"/>
    <col min="2051" max="2051" width="4.6640625" style="342" customWidth="1"/>
    <col min="2052" max="2052" width="4.33203125" style="342" customWidth="1"/>
    <col min="2053" max="2053" width="7.44140625" style="342" customWidth="1"/>
    <col min="2054" max="2054" width="12.6640625" style="342" customWidth="1"/>
    <col min="2055" max="2055" width="2.6640625" style="342" customWidth="1"/>
    <col min="2056" max="2056" width="5" style="342" customWidth="1"/>
    <col min="2057" max="2057" width="5.88671875" style="342" customWidth="1"/>
    <col min="2058" max="2058" width="1.6640625" style="342" customWidth="1"/>
    <col min="2059" max="2059" width="10.6640625" style="342" customWidth="1"/>
    <col min="2060" max="2060" width="1.6640625" style="342" customWidth="1"/>
    <col min="2061" max="2061" width="10.6640625" style="342" customWidth="1"/>
    <col min="2062" max="2062" width="1.6640625" style="342" customWidth="1"/>
    <col min="2063" max="2063" width="10.6640625" style="342" customWidth="1"/>
    <col min="2064" max="2064" width="1.6640625" style="342" customWidth="1"/>
    <col min="2065" max="2065" width="10.6640625" style="342" customWidth="1"/>
    <col min="2066" max="2066" width="1.6640625" style="342" customWidth="1"/>
    <col min="2067" max="2067" width="8.88671875" style="342"/>
    <col min="2068" max="2068" width="8.6640625" style="342" customWidth="1"/>
    <col min="2069" max="2069" width="0" style="342" hidden="1" customWidth="1"/>
    <col min="2070" max="2070" width="5.6640625" style="342" customWidth="1"/>
    <col min="2071" max="2304" width="8.88671875" style="342"/>
    <col min="2305" max="2306" width="3.33203125" style="342" customWidth="1"/>
    <col min="2307" max="2307" width="4.6640625" style="342" customWidth="1"/>
    <col min="2308" max="2308" width="4.33203125" style="342" customWidth="1"/>
    <col min="2309" max="2309" width="7.44140625" style="342" customWidth="1"/>
    <col min="2310" max="2310" width="12.6640625" style="342" customWidth="1"/>
    <col min="2311" max="2311" width="2.6640625" style="342" customWidth="1"/>
    <col min="2312" max="2312" width="5" style="342" customWidth="1"/>
    <col min="2313" max="2313" width="5.88671875" style="342" customWidth="1"/>
    <col min="2314" max="2314" width="1.6640625" style="342" customWidth="1"/>
    <col min="2315" max="2315" width="10.6640625" style="342" customWidth="1"/>
    <col min="2316" max="2316" width="1.6640625" style="342" customWidth="1"/>
    <col min="2317" max="2317" width="10.6640625" style="342" customWidth="1"/>
    <col min="2318" max="2318" width="1.6640625" style="342" customWidth="1"/>
    <col min="2319" max="2319" width="10.6640625" style="342" customWidth="1"/>
    <col min="2320" max="2320" width="1.6640625" style="342" customWidth="1"/>
    <col min="2321" max="2321" width="10.6640625" style="342" customWidth="1"/>
    <col min="2322" max="2322" width="1.6640625" style="342" customWidth="1"/>
    <col min="2323" max="2323" width="8.88671875" style="342"/>
    <col min="2324" max="2324" width="8.6640625" style="342" customWidth="1"/>
    <col min="2325" max="2325" width="0" style="342" hidden="1" customWidth="1"/>
    <col min="2326" max="2326" width="5.6640625" style="342" customWidth="1"/>
    <col min="2327" max="2560" width="8.88671875" style="342"/>
    <col min="2561" max="2562" width="3.33203125" style="342" customWidth="1"/>
    <col min="2563" max="2563" width="4.6640625" style="342" customWidth="1"/>
    <col min="2564" max="2564" width="4.33203125" style="342" customWidth="1"/>
    <col min="2565" max="2565" width="7.44140625" style="342" customWidth="1"/>
    <col min="2566" max="2566" width="12.6640625" style="342" customWidth="1"/>
    <col min="2567" max="2567" width="2.6640625" style="342" customWidth="1"/>
    <col min="2568" max="2568" width="5" style="342" customWidth="1"/>
    <col min="2569" max="2569" width="5.88671875" style="342" customWidth="1"/>
    <col min="2570" max="2570" width="1.6640625" style="342" customWidth="1"/>
    <col min="2571" max="2571" width="10.6640625" style="342" customWidth="1"/>
    <col min="2572" max="2572" width="1.6640625" style="342" customWidth="1"/>
    <col min="2573" max="2573" width="10.6640625" style="342" customWidth="1"/>
    <col min="2574" max="2574" width="1.6640625" style="342" customWidth="1"/>
    <col min="2575" max="2575" width="10.6640625" style="342" customWidth="1"/>
    <col min="2576" max="2576" width="1.6640625" style="342" customWidth="1"/>
    <col min="2577" max="2577" width="10.6640625" style="342" customWidth="1"/>
    <col min="2578" max="2578" width="1.6640625" style="342" customWidth="1"/>
    <col min="2579" max="2579" width="8.88671875" style="342"/>
    <col min="2580" max="2580" width="8.6640625" style="342" customWidth="1"/>
    <col min="2581" max="2581" width="0" style="342" hidden="1" customWidth="1"/>
    <col min="2582" max="2582" width="5.6640625" style="342" customWidth="1"/>
    <col min="2583" max="2816" width="8.88671875" style="342"/>
    <col min="2817" max="2818" width="3.33203125" style="342" customWidth="1"/>
    <col min="2819" max="2819" width="4.6640625" style="342" customWidth="1"/>
    <col min="2820" max="2820" width="4.33203125" style="342" customWidth="1"/>
    <col min="2821" max="2821" width="7.44140625" style="342" customWidth="1"/>
    <col min="2822" max="2822" width="12.6640625" style="342" customWidth="1"/>
    <col min="2823" max="2823" width="2.6640625" style="342" customWidth="1"/>
    <col min="2824" max="2824" width="5" style="342" customWidth="1"/>
    <col min="2825" max="2825" width="5.88671875" style="342" customWidth="1"/>
    <col min="2826" max="2826" width="1.6640625" style="342" customWidth="1"/>
    <col min="2827" max="2827" width="10.6640625" style="342" customWidth="1"/>
    <col min="2828" max="2828" width="1.6640625" style="342" customWidth="1"/>
    <col min="2829" max="2829" width="10.6640625" style="342" customWidth="1"/>
    <col min="2830" max="2830" width="1.6640625" style="342" customWidth="1"/>
    <col min="2831" max="2831" width="10.6640625" style="342" customWidth="1"/>
    <col min="2832" max="2832" width="1.6640625" style="342" customWidth="1"/>
    <col min="2833" max="2833" width="10.6640625" style="342" customWidth="1"/>
    <col min="2834" max="2834" width="1.6640625" style="342" customWidth="1"/>
    <col min="2835" max="2835" width="8.88671875" style="342"/>
    <col min="2836" max="2836" width="8.6640625" style="342" customWidth="1"/>
    <col min="2837" max="2837" width="0" style="342" hidden="1" customWidth="1"/>
    <col min="2838" max="2838" width="5.6640625" style="342" customWidth="1"/>
    <col min="2839" max="3072" width="8.88671875" style="342"/>
    <col min="3073" max="3074" width="3.33203125" style="342" customWidth="1"/>
    <col min="3075" max="3075" width="4.6640625" style="342" customWidth="1"/>
    <col min="3076" max="3076" width="4.33203125" style="342" customWidth="1"/>
    <col min="3077" max="3077" width="7.44140625" style="342" customWidth="1"/>
    <col min="3078" max="3078" width="12.6640625" style="342" customWidth="1"/>
    <col min="3079" max="3079" width="2.6640625" style="342" customWidth="1"/>
    <col min="3080" max="3080" width="5" style="342" customWidth="1"/>
    <col min="3081" max="3081" width="5.88671875" style="342" customWidth="1"/>
    <col min="3082" max="3082" width="1.6640625" style="342" customWidth="1"/>
    <col min="3083" max="3083" width="10.6640625" style="342" customWidth="1"/>
    <col min="3084" max="3084" width="1.6640625" style="342" customWidth="1"/>
    <col min="3085" max="3085" width="10.6640625" style="342" customWidth="1"/>
    <col min="3086" max="3086" width="1.6640625" style="342" customWidth="1"/>
    <col min="3087" max="3087" width="10.6640625" style="342" customWidth="1"/>
    <col min="3088" max="3088" width="1.6640625" style="342" customWidth="1"/>
    <col min="3089" max="3089" width="10.6640625" style="342" customWidth="1"/>
    <col min="3090" max="3090" width="1.6640625" style="342" customWidth="1"/>
    <col min="3091" max="3091" width="8.88671875" style="342"/>
    <col min="3092" max="3092" width="8.6640625" style="342" customWidth="1"/>
    <col min="3093" max="3093" width="0" style="342" hidden="1" customWidth="1"/>
    <col min="3094" max="3094" width="5.6640625" style="342" customWidth="1"/>
    <col min="3095" max="3328" width="8.88671875" style="342"/>
    <col min="3329" max="3330" width="3.33203125" style="342" customWidth="1"/>
    <col min="3331" max="3331" width="4.6640625" style="342" customWidth="1"/>
    <col min="3332" max="3332" width="4.33203125" style="342" customWidth="1"/>
    <col min="3333" max="3333" width="7.44140625" style="342" customWidth="1"/>
    <col min="3334" max="3334" width="12.6640625" style="342" customWidth="1"/>
    <col min="3335" max="3335" width="2.6640625" style="342" customWidth="1"/>
    <col min="3336" max="3336" width="5" style="342" customWidth="1"/>
    <col min="3337" max="3337" width="5.88671875" style="342" customWidth="1"/>
    <col min="3338" max="3338" width="1.6640625" style="342" customWidth="1"/>
    <col min="3339" max="3339" width="10.6640625" style="342" customWidth="1"/>
    <col min="3340" max="3340" width="1.6640625" style="342" customWidth="1"/>
    <col min="3341" max="3341" width="10.6640625" style="342" customWidth="1"/>
    <col min="3342" max="3342" width="1.6640625" style="342" customWidth="1"/>
    <col min="3343" max="3343" width="10.6640625" style="342" customWidth="1"/>
    <col min="3344" max="3344" width="1.6640625" style="342" customWidth="1"/>
    <col min="3345" max="3345" width="10.6640625" style="342" customWidth="1"/>
    <col min="3346" max="3346" width="1.6640625" style="342" customWidth="1"/>
    <col min="3347" max="3347" width="8.88671875" style="342"/>
    <col min="3348" max="3348" width="8.6640625" style="342" customWidth="1"/>
    <col min="3349" max="3349" width="0" style="342" hidden="1" customWidth="1"/>
    <col min="3350" max="3350" width="5.6640625" style="342" customWidth="1"/>
    <col min="3351" max="3584" width="8.88671875" style="342"/>
    <col min="3585" max="3586" width="3.33203125" style="342" customWidth="1"/>
    <col min="3587" max="3587" width="4.6640625" style="342" customWidth="1"/>
    <col min="3588" max="3588" width="4.33203125" style="342" customWidth="1"/>
    <col min="3589" max="3589" width="7.44140625" style="342" customWidth="1"/>
    <col min="3590" max="3590" width="12.6640625" style="342" customWidth="1"/>
    <col min="3591" max="3591" width="2.6640625" style="342" customWidth="1"/>
    <col min="3592" max="3592" width="5" style="342" customWidth="1"/>
    <col min="3593" max="3593" width="5.88671875" style="342" customWidth="1"/>
    <col min="3594" max="3594" width="1.6640625" style="342" customWidth="1"/>
    <col min="3595" max="3595" width="10.6640625" style="342" customWidth="1"/>
    <col min="3596" max="3596" width="1.6640625" style="342" customWidth="1"/>
    <col min="3597" max="3597" width="10.6640625" style="342" customWidth="1"/>
    <col min="3598" max="3598" width="1.6640625" style="342" customWidth="1"/>
    <col min="3599" max="3599" width="10.6640625" style="342" customWidth="1"/>
    <col min="3600" max="3600" width="1.6640625" style="342" customWidth="1"/>
    <col min="3601" max="3601" width="10.6640625" style="342" customWidth="1"/>
    <col min="3602" max="3602" width="1.6640625" style="342" customWidth="1"/>
    <col min="3603" max="3603" width="8.88671875" style="342"/>
    <col min="3604" max="3604" width="8.6640625" style="342" customWidth="1"/>
    <col min="3605" max="3605" width="0" style="342" hidden="1" customWidth="1"/>
    <col min="3606" max="3606" width="5.6640625" style="342" customWidth="1"/>
    <col min="3607" max="3840" width="8.88671875" style="342"/>
    <col min="3841" max="3842" width="3.33203125" style="342" customWidth="1"/>
    <col min="3843" max="3843" width="4.6640625" style="342" customWidth="1"/>
    <col min="3844" max="3844" width="4.33203125" style="342" customWidth="1"/>
    <col min="3845" max="3845" width="7.44140625" style="342" customWidth="1"/>
    <col min="3846" max="3846" width="12.6640625" style="342" customWidth="1"/>
    <col min="3847" max="3847" width="2.6640625" style="342" customWidth="1"/>
    <col min="3848" max="3848" width="5" style="342" customWidth="1"/>
    <col min="3849" max="3849" width="5.88671875" style="342" customWidth="1"/>
    <col min="3850" max="3850" width="1.6640625" style="342" customWidth="1"/>
    <col min="3851" max="3851" width="10.6640625" style="342" customWidth="1"/>
    <col min="3852" max="3852" width="1.6640625" style="342" customWidth="1"/>
    <col min="3853" max="3853" width="10.6640625" style="342" customWidth="1"/>
    <col min="3854" max="3854" width="1.6640625" style="342" customWidth="1"/>
    <col min="3855" max="3855" width="10.6640625" style="342" customWidth="1"/>
    <col min="3856" max="3856" width="1.6640625" style="342" customWidth="1"/>
    <col min="3857" max="3857" width="10.6640625" style="342" customWidth="1"/>
    <col min="3858" max="3858" width="1.6640625" style="342" customWidth="1"/>
    <col min="3859" max="3859" width="8.88671875" style="342"/>
    <col min="3860" max="3860" width="8.6640625" style="342" customWidth="1"/>
    <col min="3861" max="3861" width="0" style="342" hidden="1" customWidth="1"/>
    <col min="3862" max="3862" width="5.6640625" style="342" customWidth="1"/>
    <col min="3863" max="4096" width="8.88671875" style="342"/>
    <col min="4097" max="4098" width="3.33203125" style="342" customWidth="1"/>
    <col min="4099" max="4099" width="4.6640625" style="342" customWidth="1"/>
    <col min="4100" max="4100" width="4.33203125" style="342" customWidth="1"/>
    <col min="4101" max="4101" width="7.44140625" style="342" customWidth="1"/>
    <col min="4102" max="4102" width="12.6640625" style="342" customWidth="1"/>
    <col min="4103" max="4103" width="2.6640625" style="342" customWidth="1"/>
    <col min="4104" max="4104" width="5" style="342" customWidth="1"/>
    <col min="4105" max="4105" width="5.88671875" style="342" customWidth="1"/>
    <col min="4106" max="4106" width="1.6640625" style="342" customWidth="1"/>
    <col min="4107" max="4107" width="10.6640625" style="342" customWidth="1"/>
    <col min="4108" max="4108" width="1.6640625" style="342" customWidth="1"/>
    <col min="4109" max="4109" width="10.6640625" style="342" customWidth="1"/>
    <col min="4110" max="4110" width="1.6640625" style="342" customWidth="1"/>
    <col min="4111" max="4111" width="10.6640625" style="342" customWidth="1"/>
    <col min="4112" max="4112" width="1.6640625" style="342" customWidth="1"/>
    <col min="4113" max="4113" width="10.6640625" style="342" customWidth="1"/>
    <col min="4114" max="4114" width="1.6640625" style="342" customWidth="1"/>
    <col min="4115" max="4115" width="8.88671875" style="342"/>
    <col min="4116" max="4116" width="8.6640625" style="342" customWidth="1"/>
    <col min="4117" max="4117" width="0" style="342" hidden="1" customWidth="1"/>
    <col min="4118" max="4118" width="5.6640625" style="342" customWidth="1"/>
    <col min="4119" max="4352" width="8.88671875" style="342"/>
    <col min="4353" max="4354" width="3.33203125" style="342" customWidth="1"/>
    <col min="4355" max="4355" width="4.6640625" style="342" customWidth="1"/>
    <col min="4356" max="4356" width="4.33203125" style="342" customWidth="1"/>
    <col min="4357" max="4357" width="7.44140625" style="342" customWidth="1"/>
    <col min="4358" max="4358" width="12.6640625" style="342" customWidth="1"/>
    <col min="4359" max="4359" width="2.6640625" style="342" customWidth="1"/>
    <col min="4360" max="4360" width="5" style="342" customWidth="1"/>
    <col min="4361" max="4361" width="5.88671875" style="342" customWidth="1"/>
    <col min="4362" max="4362" width="1.6640625" style="342" customWidth="1"/>
    <col min="4363" max="4363" width="10.6640625" style="342" customWidth="1"/>
    <col min="4364" max="4364" width="1.6640625" style="342" customWidth="1"/>
    <col min="4365" max="4365" width="10.6640625" style="342" customWidth="1"/>
    <col min="4366" max="4366" width="1.6640625" style="342" customWidth="1"/>
    <col min="4367" max="4367" width="10.6640625" style="342" customWidth="1"/>
    <col min="4368" max="4368" width="1.6640625" style="342" customWidth="1"/>
    <col min="4369" max="4369" width="10.6640625" style="342" customWidth="1"/>
    <col min="4370" max="4370" width="1.6640625" style="342" customWidth="1"/>
    <col min="4371" max="4371" width="8.88671875" style="342"/>
    <col min="4372" max="4372" width="8.6640625" style="342" customWidth="1"/>
    <col min="4373" max="4373" width="0" style="342" hidden="1" customWidth="1"/>
    <col min="4374" max="4374" width="5.6640625" style="342" customWidth="1"/>
    <col min="4375" max="4608" width="8.88671875" style="342"/>
    <col min="4609" max="4610" width="3.33203125" style="342" customWidth="1"/>
    <col min="4611" max="4611" width="4.6640625" style="342" customWidth="1"/>
    <col min="4612" max="4612" width="4.33203125" style="342" customWidth="1"/>
    <col min="4613" max="4613" width="7.44140625" style="342" customWidth="1"/>
    <col min="4614" max="4614" width="12.6640625" style="342" customWidth="1"/>
    <col min="4615" max="4615" width="2.6640625" style="342" customWidth="1"/>
    <col min="4616" max="4616" width="5" style="342" customWidth="1"/>
    <col min="4617" max="4617" width="5.88671875" style="342" customWidth="1"/>
    <col min="4618" max="4618" width="1.6640625" style="342" customWidth="1"/>
    <col min="4619" max="4619" width="10.6640625" style="342" customWidth="1"/>
    <col min="4620" max="4620" width="1.6640625" style="342" customWidth="1"/>
    <col min="4621" max="4621" width="10.6640625" style="342" customWidth="1"/>
    <col min="4622" max="4622" width="1.6640625" style="342" customWidth="1"/>
    <col min="4623" max="4623" width="10.6640625" style="342" customWidth="1"/>
    <col min="4624" max="4624" width="1.6640625" style="342" customWidth="1"/>
    <col min="4625" max="4625" width="10.6640625" style="342" customWidth="1"/>
    <col min="4626" max="4626" width="1.6640625" style="342" customWidth="1"/>
    <col min="4627" max="4627" width="8.88671875" style="342"/>
    <col min="4628" max="4628" width="8.6640625" style="342" customWidth="1"/>
    <col min="4629" max="4629" width="0" style="342" hidden="1" customWidth="1"/>
    <col min="4630" max="4630" width="5.6640625" style="342" customWidth="1"/>
    <col min="4631" max="4864" width="8.88671875" style="342"/>
    <col min="4865" max="4866" width="3.33203125" style="342" customWidth="1"/>
    <col min="4867" max="4867" width="4.6640625" style="342" customWidth="1"/>
    <col min="4868" max="4868" width="4.33203125" style="342" customWidth="1"/>
    <col min="4869" max="4869" width="7.44140625" style="342" customWidth="1"/>
    <col min="4870" max="4870" width="12.6640625" style="342" customWidth="1"/>
    <col min="4871" max="4871" width="2.6640625" style="342" customWidth="1"/>
    <col min="4872" max="4872" width="5" style="342" customWidth="1"/>
    <col min="4873" max="4873" width="5.88671875" style="342" customWidth="1"/>
    <col min="4874" max="4874" width="1.6640625" style="342" customWidth="1"/>
    <col min="4875" max="4875" width="10.6640625" style="342" customWidth="1"/>
    <col min="4876" max="4876" width="1.6640625" style="342" customWidth="1"/>
    <col min="4877" max="4877" width="10.6640625" style="342" customWidth="1"/>
    <col min="4878" max="4878" width="1.6640625" style="342" customWidth="1"/>
    <col min="4879" max="4879" width="10.6640625" style="342" customWidth="1"/>
    <col min="4880" max="4880" width="1.6640625" style="342" customWidth="1"/>
    <col min="4881" max="4881" width="10.6640625" style="342" customWidth="1"/>
    <col min="4882" max="4882" width="1.6640625" style="342" customWidth="1"/>
    <col min="4883" max="4883" width="8.88671875" style="342"/>
    <col min="4884" max="4884" width="8.6640625" style="342" customWidth="1"/>
    <col min="4885" max="4885" width="0" style="342" hidden="1" customWidth="1"/>
    <col min="4886" max="4886" width="5.6640625" style="342" customWidth="1"/>
    <col min="4887" max="5120" width="8.88671875" style="342"/>
    <col min="5121" max="5122" width="3.33203125" style="342" customWidth="1"/>
    <col min="5123" max="5123" width="4.6640625" style="342" customWidth="1"/>
    <col min="5124" max="5124" width="4.33203125" style="342" customWidth="1"/>
    <col min="5125" max="5125" width="7.44140625" style="342" customWidth="1"/>
    <col min="5126" max="5126" width="12.6640625" style="342" customWidth="1"/>
    <col min="5127" max="5127" width="2.6640625" style="342" customWidth="1"/>
    <col min="5128" max="5128" width="5" style="342" customWidth="1"/>
    <col min="5129" max="5129" width="5.88671875" style="342" customWidth="1"/>
    <col min="5130" max="5130" width="1.6640625" style="342" customWidth="1"/>
    <col min="5131" max="5131" width="10.6640625" style="342" customWidth="1"/>
    <col min="5132" max="5132" width="1.6640625" style="342" customWidth="1"/>
    <col min="5133" max="5133" width="10.6640625" style="342" customWidth="1"/>
    <col min="5134" max="5134" width="1.6640625" style="342" customWidth="1"/>
    <col min="5135" max="5135" width="10.6640625" style="342" customWidth="1"/>
    <col min="5136" max="5136" width="1.6640625" style="342" customWidth="1"/>
    <col min="5137" max="5137" width="10.6640625" style="342" customWidth="1"/>
    <col min="5138" max="5138" width="1.6640625" style="342" customWidth="1"/>
    <col min="5139" max="5139" width="8.88671875" style="342"/>
    <col min="5140" max="5140" width="8.6640625" style="342" customWidth="1"/>
    <col min="5141" max="5141" width="0" style="342" hidden="1" customWidth="1"/>
    <col min="5142" max="5142" width="5.6640625" style="342" customWidth="1"/>
    <col min="5143" max="5376" width="8.88671875" style="342"/>
    <col min="5377" max="5378" width="3.33203125" style="342" customWidth="1"/>
    <col min="5379" max="5379" width="4.6640625" style="342" customWidth="1"/>
    <col min="5380" max="5380" width="4.33203125" style="342" customWidth="1"/>
    <col min="5381" max="5381" width="7.44140625" style="342" customWidth="1"/>
    <col min="5382" max="5382" width="12.6640625" style="342" customWidth="1"/>
    <col min="5383" max="5383" width="2.6640625" style="342" customWidth="1"/>
    <col min="5384" max="5384" width="5" style="342" customWidth="1"/>
    <col min="5385" max="5385" width="5.88671875" style="342" customWidth="1"/>
    <col min="5386" max="5386" width="1.6640625" style="342" customWidth="1"/>
    <col min="5387" max="5387" width="10.6640625" style="342" customWidth="1"/>
    <col min="5388" max="5388" width="1.6640625" style="342" customWidth="1"/>
    <col min="5389" max="5389" width="10.6640625" style="342" customWidth="1"/>
    <col min="5390" max="5390" width="1.6640625" style="342" customWidth="1"/>
    <col min="5391" max="5391" width="10.6640625" style="342" customWidth="1"/>
    <col min="5392" max="5392" width="1.6640625" style="342" customWidth="1"/>
    <col min="5393" max="5393" width="10.6640625" style="342" customWidth="1"/>
    <col min="5394" max="5394" width="1.6640625" style="342" customWidth="1"/>
    <col min="5395" max="5395" width="8.88671875" style="342"/>
    <col min="5396" max="5396" width="8.6640625" style="342" customWidth="1"/>
    <col min="5397" max="5397" width="0" style="342" hidden="1" customWidth="1"/>
    <col min="5398" max="5398" width="5.6640625" style="342" customWidth="1"/>
    <col min="5399" max="5632" width="8.88671875" style="342"/>
    <col min="5633" max="5634" width="3.33203125" style="342" customWidth="1"/>
    <col min="5635" max="5635" width="4.6640625" style="342" customWidth="1"/>
    <col min="5636" max="5636" width="4.33203125" style="342" customWidth="1"/>
    <col min="5637" max="5637" width="7.44140625" style="342" customWidth="1"/>
    <col min="5638" max="5638" width="12.6640625" style="342" customWidth="1"/>
    <col min="5639" max="5639" width="2.6640625" style="342" customWidth="1"/>
    <col min="5640" max="5640" width="5" style="342" customWidth="1"/>
    <col min="5641" max="5641" width="5.88671875" style="342" customWidth="1"/>
    <col min="5642" max="5642" width="1.6640625" style="342" customWidth="1"/>
    <col min="5643" max="5643" width="10.6640625" style="342" customWidth="1"/>
    <col min="5644" max="5644" width="1.6640625" style="342" customWidth="1"/>
    <col min="5645" max="5645" width="10.6640625" style="342" customWidth="1"/>
    <col min="5646" max="5646" width="1.6640625" style="342" customWidth="1"/>
    <col min="5647" max="5647" width="10.6640625" style="342" customWidth="1"/>
    <col min="5648" max="5648" width="1.6640625" style="342" customWidth="1"/>
    <col min="5649" max="5649" width="10.6640625" style="342" customWidth="1"/>
    <col min="5650" max="5650" width="1.6640625" style="342" customWidth="1"/>
    <col min="5651" max="5651" width="8.88671875" style="342"/>
    <col min="5652" max="5652" width="8.6640625" style="342" customWidth="1"/>
    <col min="5653" max="5653" width="0" style="342" hidden="1" customWidth="1"/>
    <col min="5654" max="5654" width="5.6640625" style="342" customWidth="1"/>
    <col min="5655" max="5888" width="8.88671875" style="342"/>
    <col min="5889" max="5890" width="3.33203125" style="342" customWidth="1"/>
    <col min="5891" max="5891" width="4.6640625" style="342" customWidth="1"/>
    <col min="5892" max="5892" width="4.33203125" style="342" customWidth="1"/>
    <col min="5893" max="5893" width="7.44140625" style="342" customWidth="1"/>
    <col min="5894" max="5894" width="12.6640625" style="342" customWidth="1"/>
    <col min="5895" max="5895" width="2.6640625" style="342" customWidth="1"/>
    <col min="5896" max="5896" width="5" style="342" customWidth="1"/>
    <col min="5897" max="5897" width="5.88671875" style="342" customWidth="1"/>
    <col min="5898" max="5898" width="1.6640625" style="342" customWidth="1"/>
    <col min="5899" max="5899" width="10.6640625" style="342" customWidth="1"/>
    <col min="5900" max="5900" width="1.6640625" style="342" customWidth="1"/>
    <col min="5901" max="5901" width="10.6640625" style="342" customWidth="1"/>
    <col min="5902" max="5902" width="1.6640625" style="342" customWidth="1"/>
    <col min="5903" max="5903" width="10.6640625" style="342" customWidth="1"/>
    <col min="5904" max="5904" width="1.6640625" style="342" customWidth="1"/>
    <col min="5905" max="5905" width="10.6640625" style="342" customWidth="1"/>
    <col min="5906" max="5906" width="1.6640625" style="342" customWidth="1"/>
    <col min="5907" max="5907" width="8.88671875" style="342"/>
    <col min="5908" max="5908" width="8.6640625" style="342" customWidth="1"/>
    <col min="5909" max="5909" width="0" style="342" hidden="1" customWidth="1"/>
    <col min="5910" max="5910" width="5.6640625" style="342" customWidth="1"/>
    <col min="5911" max="6144" width="8.88671875" style="342"/>
    <col min="6145" max="6146" width="3.33203125" style="342" customWidth="1"/>
    <col min="6147" max="6147" width="4.6640625" style="342" customWidth="1"/>
    <col min="6148" max="6148" width="4.33203125" style="342" customWidth="1"/>
    <col min="6149" max="6149" width="7.44140625" style="342" customWidth="1"/>
    <col min="6150" max="6150" width="12.6640625" style="342" customWidth="1"/>
    <col min="6151" max="6151" width="2.6640625" style="342" customWidth="1"/>
    <col min="6152" max="6152" width="5" style="342" customWidth="1"/>
    <col min="6153" max="6153" width="5.88671875" style="342" customWidth="1"/>
    <col min="6154" max="6154" width="1.6640625" style="342" customWidth="1"/>
    <col min="6155" max="6155" width="10.6640625" style="342" customWidth="1"/>
    <col min="6156" max="6156" width="1.6640625" style="342" customWidth="1"/>
    <col min="6157" max="6157" width="10.6640625" style="342" customWidth="1"/>
    <col min="6158" max="6158" width="1.6640625" style="342" customWidth="1"/>
    <col min="6159" max="6159" width="10.6640625" style="342" customWidth="1"/>
    <col min="6160" max="6160" width="1.6640625" style="342" customWidth="1"/>
    <col min="6161" max="6161" width="10.6640625" style="342" customWidth="1"/>
    <col min="6162" max="6162" width="1.6640625" style="342" customWidth="1"/>
    <col min="6163" max="6163" width="8.88671875" style="342"/>
    <col min="6164" max="6164" width="8.6640625" style="342" customWidth="1"/>
    <col min="6165" max="6165" width="0" style="342" hidden="1" customWidth="1"/>
    <col min="6166" max="6166" width="5.6640625" style="342" customWidth="1"/>
    <col min="6167" max="6400" width="8.88671875" style="342"/>
    <col min="6401" max="6402" width="3.33203125" style="342" customWidth="1"/>
    <col min="6403" max="6403" width="4.6640625" style="342" customWidth="1"/>
    <col min="6404" max="6404" width="4.33203125" style="342" customWidth="1"/>
    <col min="6405" max="6405" width="7.44140625" style="342" customWidth="1"/>
    <col min="6406" max="6406" width="12.6640625" style="342" customWidth="1"/>
    <col min="6407" max="6407" width="2.6640625" style="342" customWidth="1"/>
    <col min="6408" max="6408" width="5" style="342" customWidth="1"/>
    <col min="6409" max="6409" width="5.88671875" style="342" customWidth="1"/>
    <col min="6410" max="6410" width="1.6640625" style="342" customWidth="1"/>
    <col min="6411" max="6411" width="10.6640625" style="342" customWidth="1"/>
    <col min="6412" max="6412" width="1.6640625" style="342" customWidth="1"/>
    <col min="6413" max="6413" width="10.6640625" style="342" customWidth="1"/>
    <col min="6414" max="6414" width="1.6640625" style="342" customWidth="1"/>
    <col min="6415" max="6415" width="10.6640625" style="342" customWidth="1"/>
    <col min="6416" max="6416" width="1.6640625" style="342" customWidth="1"/>
    <col min="6417" max="6417" width="10.6640625" style="342" customWidth="1"/>
    <col min="6418" max="6418" width="1.6640625" style="342" customWidth="1"/>
    <col min="6419" max="6419" width="8.88671875" style="342"/>
    <col min="6420" max="6420" width="8.6640625" style="342" customWidth="1"/>
    <col min="6421" max="6421" width="0" style="342" hidden="1" customWidth="1"/>
    <col min="6422" max="6422" width="5.6640625" style="342" customWidth="1"/>
    <col min="6423" max="6656" width="8.88671875" style="342"/>
    <col min="6657" max="6658" width="3.33203125" style="342" customWidth="1"/>
    <col min="6659" max="6659" width="4.6640625" style="342" customWidth="1"/>
    <col min="6660" max="6660" width="4.33203125" style="342" customWidth="1"/>
    <col min="6661" max="6661" width="7.44140625" style="342" customWidth="1"/>
    <col min="6662" max="6662" width="12.6640625" style="342" customWidth="1"/>
    <col min="6663" max="6663" width="2.6640625" style="342" customWidth="1"/>
    <col min="6664" max="6664" width="5" style="342" customWidth="1"/>
    <col min="6665" max="6665" width="5.88671875" style="342" customWidth="1"/>
    <col min="6666" max="6666" width="1.6640625" style="342" customWidth="1"/>
    <col min="6667" max="6667" width="10.6640625" style="342" customWidth="1"/>
    <col min="6668" max="6668" width="1.6640625" style="342" customWidth="1"/>
    <col min="6669" max="6669" width="10.6640625" style="342" customWidth="1"/>
    <col min="6670" max="6670" width="1.6640625" style="342" customWidth="1"/>
    <col min="6671" max="6671" width="10.6640625" style="342" customWidth="1"/>
    <col min="6672" max="6672" width="1.6640625" style="342" customWidth="1"/>
    <col min="6673" max="6673" width="10.6640625" style="342" customWidth="1"/>
    <col min="6674" max="6674" width="1.6640625" style="342" customWidth="1"/>
    <col min="6675" max="6675" width="8.88671875" style="342"/>
    <col min="6676" max="6676" width="8.6640625" style="342" customWidth="1"/>
    <col min="6677" max="6677" width="0" style="342" hidden="1" customWidth="1"/>
    <col min="6678" max="6678" width="5.6640625" style="342" customWidth="1"/>
    <col min="6679" max="6912" width="8.88671875" style="342"/>
    <col min="6913" max="6914" width="3.33203125" style="342" customWidth="1"/>
    <col min="6915" max="6915" width="4.6640625" style="342" customWidth="1"/>
    <col min="6916" max="6916" width="4.33203125" style="342" customWidth="1"/>
    <col min="6917" max="6917" width="7.44140625" style="342" customWidth="1"/>
    <col min="6918" max="6918" width="12.6640625" style="342" customWidth="1"/>
    <col min="6919" max="6919" width="2.6640625" style="342" customWidth="1"/>
    <col min="6920" max="6920" width="5" style="342" customWidth="1"/>
    <col min="6921" max="6921" width="5.88671875" style="342" customWidth="1"/>
    <col min="6922" max="6922" width="1.6640625" style="342" customWidth="1"/>
    <col min="6923" max="6923" width="10.6640625" style="342" customWidth="1"/>
    <col min="6924" max="6924" width="1.6640625" style="342" customWidth="1"/>
    <col min="6925" max="6925" width="10.6640625" style="342" customWidth="1"/>
    <col min="6926" max="6926" width="1.6640625" style="342" customWidth="1"/>
    <col min="6927" max="6927" width="10.6640625" style="342" customWidth="1"/>
    <col min="6928" max="6928" width="1.6640625" style="342" customWidth="1"/>
    <col min="6929" max="6929" width="10.6640625" style="342" customWidth="1"/>
    <col min="6930" max="6930" width="1.6640625" style="342" customWidth="1"/>
    <col min="6931" max="6931" width="8.88671875" style="342"/>
    <col min="6932" max="6932" width="8.6640625" style="342" customWidth="1"/>
    <col min="6933" max="6933" width="0" style="342" hidden="1" customWidth="1"/>
    <col min="6934" max="6934" width="5.6640625" style="342" customWidth="1"/>
    <col min="6935" max="7168" width="8.88671875" style="342"/>
    <col min="7169" max="7170" width="3.33203125" style="342" customWidth="1"/>
    <col min="7171" max="7171" width="4.6640625" style="342" customWidth="1"/>
    <col min="7172" max="7172" width="4.33203125" style="342" customWidth="1"/>
    <col min="7173" max="7173" width="7.44140625" style="342" customWidth="1"/>
    <col min="7174" max="7174" width="12.6640625" style="342" customWidth="1"/>
    <col min="7175" max="7175" width="2.6640625" style="342" customWidth="1"/>
    <col min="7176" max="7176" width="5" style="342" customWidth="1"/>
    <col min="7177" max="7177" width="5.88671875" style="342" customWidth="1"/>
    <col min="7178" max="7178" width="1.6640625" style="342" customWidth="1"/>
    <col min="7179" max="7179" width="10.6640625" style="342" customWidth="1"/>
    <col min="7180" max="7180" width="1.6640625" style="342" customWidth="1"/>
    <col min="7181" max="7181" width="10.6640625" style="342" customWidth="1"/>
    <col min="7182" max="7182" width="1.6640625" style="342" customWidth="1"/>
    <col min="7183" max="7183" width="10.6640625" style="342" customWidth="1"/>
    <col min="7184" max="7184" width="1.6640625" style="342" customWidth="1"/>
    <col min="7185" max="7185" width="10.6640625" style="342" customWidth="1"/>
    <col min="7186" max="7186" width="1.6640625" style="342" customWidth="1"/>
    <col min="7187" max="7187" width="8.88671875" style="342"/>
    <col min="7188" max="7188" width="8.6640625" style="342" customWidth="1"/>
    <col min="7189" max="7189" width="0" style="342" hidden="1" customWidth="1"/>
    <col min="7190" max="7190" width="5.6640625" style="342" customWidth="1"/>
    <col min="7191" max="7424" width="8.88671875" style="342"/>
    <col min="7425" max="7426" width="3.33203125" style="342" customWidth="1"/>
    <col min="7427" max="7427" width="4.6640625" style="342" customWidth="1"/>
    <col min="7428" max="7428" width="4.33203125" style="342" customWidth="1"/>
    <col min="7429" max="7429" width="7.44140625" style="342" customWidth="1"/>
    <col min="7430" max="7430" width="12.6640625" style="342" customWidth="1"/>
    <col min="7431" max="7431" width="2.6640625" style="342" customWidth="1"/>
    <col min="7432" max="7432" width="5" style="342" customWidth="1"/>
    <col min="7433" max="7433" width="5.88671875" style="342" customWidth="1"/>
    <col min="7434" max="7434" width="1.6640625" style="342" customWidth="1"/>
    <col min="7435" max="7435" width="10.6640625" style="342" customWidth="1"/>
    <col min="7436" max="7436" width="1.6640625" style="342" customWidth="1"/>
    <col min="7437" max="7437" width="10.6640625" style="342" customWidth="1"/>
    <col min="7438" max="7438" width="1.6640625" style="342" customWidth="1"/>
    <col min="7439" max="7439" width="10.6640625" style="342" customWidth="1"/>
    <col min="7440" max="7440" width="1.6640625" style="342" customWidth="1"/>
    <col min="7441" max="7441" width="10.6640625" style="342" customWidth="1"/>
    <col min="7442" max="7442" width="1.6640625" style="342" customWidth="1"/>
    <col min="7443" max="7443" width="8.88671875" style="342"/>
    <col min="7444" max="7444" width="8.6640625" style="342" customWidth="1"/>
    <col min="7445" max="7445" width="0" style="342" hidden="1" customWidth="1"/>
    <col min="7446" max="7446" width="5.6640625" style="342" customWidth="1"/>
    <col min="7447" max="7680" width="8.88671875" style="342"/>
    <col min="7681" max="7682" width="3.33203125" style="342" customWidth="1"/>
    <col min="7683" max="7683" width="4.6640625" style="342" customWidth="1"/>
    <col min="7684" max="7684" width="4.33203125" style="342" customWidth="1"/>
    <col min="7685" max="7685" width="7.44140625" style="342" customWidth="1"/>
    <col min="7686" max="7686" width="12.6640625" style="342" customWidth="1"/>
    <col min="7687" max="7687" width="2.6640625" style="342" customWidth="1"/>
    <col min="7688" max="7688" width="5" style="342" customWidth="1"/>
    <col min="7689" max="7689" width="5.88671875" style="342" customWidth="1"/>
    <col min="7690" max="7690" width="1.6640625" style="342" customWidth="1"/>
    <col min="7691" max="7691" width="10.6640625" style="342" customWidth="1"/>
    <col min="7692" max="7692" width="1.6640625" style="342" customWidth="1"/>
    <col min="7693" max="7693" width="10.6640625" style="342" customWidth="1"/>
    <col min="7694" max="7694" width="1.6640625" style="342" customWidth="1"/>
    <col min="7695" max="7695" width="10.6640625" style="342" customWidth="1"/>
    <col min="7696" max="7696" width="1.6640625" style="342" customWidth="1"/>
    <col min="7697" max="7697" width="10.6640625" style="342" customWidth="1"/>
    <col min="7698" max="7698" width="1.6640625" style="342" customWidth="1"/>
    <col min="7699" max="7699" width="8.88671875" style="342"/>
    <col min="7700" max="7700" width="8.6640625" style="342" customWidth="1"/>
    <col min="7701" max="7701" width="0" style="342" hidden="1" customWidth="1"/>
    <col min="7702" max="7702" width="5.6640625" style="342" customWidth="1"/>
    <col min="7703" max="7936" width="8.88671875" style="342"/>
    <col min="7937" max="7938" width="3.33203125" style="342" customWidth="1"/>
    <col min="7939" max="7939" width="4.6640625" style="342" customWidth="1"/>
    <col min="7940" max="7940" width="4.33203125" style="342" customWidth="1"/>
    <col min="7941" max="7941" width="7.44140625" style="342" customWidth="1"/>
    <col min="7942" max="7942" width="12.6640625" style="342" customWidth="1"/>
    <col min="7943" max="7943" width="2.6640625" style="342" customWidth="1"/>
    <col min="7944" max="7944" width="5" style="342" customWidth="1"/>
    <col min="7945" max="7945" width="5.88671875" style="342" customWidth="1"/>
    <col min="7946" max="7946" width="1.6640625" style="342" customWidth="1"/>
    <col min="7947" max="7947" width="10.6640625" style="342" customWidth="1"/>
    <col min="7948" max="7948" width="1.6640625" style="342" customWidth="1"/>
    <col min="7949" max="7949" width="10.6640625" style="342" customWidth="1"/>
    <col min="7950" max="7950" width="1.6640625" style="342" customWidth="1"/>
    <col min="7951" max="7951" width="10.6640625" style="342" customWidth="1"/>
    <col min="7952" max="7952" width="1.6640625" style="342" customWidth="1"/>
    <col min="7953" max="7953" width="10.6640625" style="342" customWidth="1"/>
    <col min="7954" max="7954" width="1.6640625" style="342" customWidth="1"/>
    <col min="7955" max="7955" width="8.88671875" style="342"/>
    <col min="7956" max="7956" width="8.6640625" style="342" customWidth="1"/>
    <col min="7957" max="7957" width="0" style="342" hidden="1" customWidth="1"/>
    <col min="7958" max="7958" width="5.6640625" style="342" customWidth="1"/>
    <col min="7959" max="8192" width="8.88671875" style="342"/>
    <col min="8193" max="8194" width="3.33203125" style="342" customWidth="1"/>
    <col min="8195" max="8195" width="4.6640625" style="342" customWidth="1"/>
    <col min="8196" max="8196" width="4.33203125" style="342" customWidth="1"/>
    <col min="8197" max="8197" width="7.44140625" style="342" customWidth="1"/>
    <col min="8198" max="8198" width="12.6640625" style="342" customWidth="1"/>
    <col min="8199" max="8199" width="2.6640625" style="342" customWidth="1"/>
    <col min="8200" max="8200" width="5" style="342" customWidth="1"/>
    <col min="8201" max="8201" width="5.88671875" style="342" customWidth="1"/>
    <col min="8202" max="8202" width="1.6640625" style="342" customWidth="1"/>
    <col min="8203" max="8203" width="10.6640625" style="342" customWidth="1"/>
    <col min="8204" max="8204" width="1.6640625" style="342" customWidth="1"/>
    <col min="8205" max="8205" width="10.6640625" style="342" customWidth="1"/>
    <col min="8206" max="8206" width="1.6640625" style="342" customWidth="1"/>
    <col min="8207" max="8207" width="10.6640625" style="342" customWidth="1"/>
    <col min="8208" max="8208" width="1.6640625" style="342" customWidth="1"/>
    <col min="8209" max="8209" width="10.6640625" style="342" customWidth="1"/>
    <col min="8210" max="8210" width="1.6640625" style="342" customWidth="1"/>
    <col min="8211" max="8211" width="8.88671875" style="342"/>
    <col min="8212" max="8212" width="8.6640625" style="342" customWidth="1"/>
    <col min="8213" max="8213" width="0" style="342" hidden="1" customWidth="1"/>
    <col min="8214" max="8214" width="5.6640625" style="342" customWidth="1"/>
    <col min="8215" max="8448" width="8.88671875" style="342"/>
    <col min="8449" max="8450" width="3.33203125" style="342" customWidth="1"/>
    <col min="8451" max="8451" width="4.6640625" style="342" customWidth="1"/>
    <col min="8452" max="8452" width="4.33203125" style="342" customWidth="1"/>
    <col min="8453" max="8453" width="7.44140625" style="342" customWidth="1"/>
    <col min="8454" max="8454" width="12.6640625" style="342" customWidth="1"/>
    <col min="8455" max="8455" width="2.6640625" style="342" customWidth="1"/>
    <col min="8456" max="8456" width="5" style="342" customWidth="1"/>
    <col min="8457" max="8457" width="5.88671875" style="342" customWidth="1"/>
    <col min="8458" max="8458" width="1.6640625" style="342" customWidth="1"/>
    <col min="8459" max="8459" width="10.6640625" style="342" customWidth="1"/>
    <col min="8460" max="8460" width="1.6640625" style="342" customWidth="1"/>
    <col min="8461" max="8461" width="10.6640625" style="342" customWidth="1"/>
    <col min="8462" max="8462" width="1.6640625" style="342" customWidth="1"/>
    <col min="8463" max="8463" width="10.6640625" style="342" customWidth="1"/>
    <col min="8464" max="8464" width="1.6640625" style="342" customWidth="1"/>
    <col min="8465" max="8465" width="10.6640625" style="342" customWidth="1"/>
    <col min="8466" max="8466" width="1.6640625" style="342" customWidth="1"/>
    <col min="8467" max="8467" width="8.88671875" style="342"/>
    <col min="8468" max="8468" width="8.6640625" style="342" customWidth="1"/>
    <col min="8469" max="8469" width="0" style="342" hidden="1" customWidth="1"/>
    <col min="8470" max="8470" width="5.6640625" style="342" customWidth="1"/>
    <col min="8471" max="8704" width="8.88671875" style="342"/>
    <col min="8705" max="8706" width="3.33203125" style="342" customWidth="1"/>
    <col min="8707" max="8707" width="4.6640625" style="342" customWidth="1"/>
    <col min="8708" max="8708" width="4.33203125" style="342" customWidth="1"/>
    <col min="8709" max="8709" width="7.44140625" style="342" customWidth="1"/>
    <col min="8710" max="8710" width="12.6640625" style="342" customWidth="1"/>
    <col min="8711" max="8711" width="2.6640625" style="342" customWidth="1"/>
    <col min="8712" max="8712" width="5" style="342" customWidth="1"/>
    <col min="8713" max="8713" width="5.88671875" style="342" customWidth="1"/>
    <col min="8714" max="8714" width="1.6640625" style="342" customWidth="1"/>
    <col min="8715" max="8715" width="10.6640625" style="342" customWidth="1"/>
    <col min="8716" max="8716" width="1.6640625" style="342" customWidth="1"/>
    <col min="8717" max="8717" width="10.6640625" style="342" customWidth="1"/>
    <col min="8718" max="8718" width="1.6640625" style="342" customWidth="1"/>
    <col min="8719" max="8719" width="10.6640625" style="342" customWidth="1"/>
    <col min="8720" max="8720" width="1.6640625" style="342" customWidth="1"/>
    <col min="8721" max="8721" width="10.6640625" style="342" customWidth="1"/>
    <col min="8722" max="8722" width="1.6640625" style="342" customWidth="1"/>
    <col min="8723" max="8723" width="8.88671875" style="342"/>
    <col min="8724" max="8724" width="8.6640625" style="342" customWidth="1"/>
    <col min="8725" max="8725" width="0" style="342" hidden="1" customWidth="1"/>
    <col min="8726" max="8726" width="5.6640625" style="342" customWidth="1"/>
    <col min="8727" max="8960" width="8.88671875" style="342"/>
    <col min="8961" max="8962" width="3.33203125" style="342" customWidth="1"/>
    <col min="8963" max="8963" width="4.6640625" style="342" customWidth="1"/>
    <col min="8964" max="8964" width="4.33203125" style="342" customWidth="1"/>
    <col min="8965" max="8965" width="7.44140625" style="342" customWidth="1"/>
    <col min="8966" max="8966" width="12.6640625" style="342" customWidth="1"/>
    <col min="8967" max="8967" width="2.6640625" style="342" customWidth="1"/>
    <col min="8968" max="8968" width="5" style="342" customWidth="1"/>
    <col min="8969" max="8969" width="5.88671875" style="342" customWidth="1"/>
    <col min="8970" max="8970" width="1.6640625" style="342" customWidth="1"/>
    <col min="8971" max="8971" width="10.6640625" style="342" customWidth="1"/>
    <col min="8972" max="8972" width="1.6640625" style="342" customWidth="1"/>
    <col min="8973" max="8973" width="10.6640625" style="342" customWidth="1"/>
    <col min="8974" max="8974" width="1.6640625" style="342" customWidth="1"/>
    <col min="8975" max="8975" width="10.6640625" style="342" customWidth="1"/>
    <col min="8976" max="8976" width="1.6640625" style="342" customWidth="1"/>
    <col min="8977" max="8977" width="10.6640625" style="342" customWidth="1"/>
    <col min="8978" max="8978" width="1.6640625" style="342" customWidth="1"/>
    <col min="8979" max="8979" width="8.88671875" style="342"/>
    <col min="8980" max="8980" width="8.6640625" style="342" customWidth="1"/>
    <col min="8981" max="8981" width="0" style="342" hidden="1" customWidth="1"/>
    <col min="8982" max="8982" width="5.6640625" style="342" customWidth="1"/>
    <col min="8983" max="9216" width="8.88671875" style="342"/>
    <col min="9217" max="9218" width="3.33203125" style="342" customWidth="1"/>
    <col min="9219" max="9219" width="4.6640625" style="342" customWidth="1"/>
    <col min="9220" max="9220" width="4.33203125" style="342" customWidth="1"/>
    <col min="9221" max="9221" width="7.44140625" style="342" customWidth="1"/>
    <col min="9222" max="9222" width="12.6640625" style="342" customWidth="1"/>
    <col min="9223" max="9223" width="2.6640625" style="342" customWidth="1"/>
    <col min="9224" max="9224" width="5" style="342" customWidth="1"/>
    <col min="9225" max="9225" width="5.88671875" style="342" customWidth="1"/>
    <col min="9226" max="9226" width="1.6640625" style="342" customWidth="1"/>
    <col min="9227" max="9227" width="10.6640625" style="342" customWidth="1"/>
    <col min="9228" max="9228" width="1.6640625" style="342" customWidth="1"/>
    <col min="9229" max="9229" width="10.6640625" style="342" customWidth="1"/>
    <col min="9230" max="9230" width="1.6640625" style="342" customWidth="1"/>
    <col min="9231" max="9231" width="10.6640625" style="342" customWidth="1"/>
    <col min="9232" max="9232" width="1.6640625" style="342" customWidth="1"/>
    <col min="9233" max="9233" width="10.6640625" style="342" customWidth="1"/>
    <col min="9234" max="9234" width="1.6640625" style="342" customWidth="1"/>
    <col min="9235" max="9235" width="8.88671875" style="342"/>
    <col min="9236" max="9236" width="8.6640625" style="342" customWidth="1"/>
    <col min="9237" max="9237" width="0" style="342" hidden="1" customWidth="1"/>
    <col min="9238" max="9238" width="5.6640625" style="342" customWidth="1"/>
    <col min="9239" max="9472" width="8.88671875" style="342"/>
    <col min="9473" max="9474" width="3.33203125" style="342" customWidth="1"/>
    <col min="9475" max="9475" width="4.6640625" style="342" customWidth="1"/>
    <col min="9476" max="9476" width="4.33203125" style="342" customWidth="1"/>
    <col min="9477" max="9477" width="7.44140625" style="342" customWidth="1"/>
    <col min="9478" max="9478" width="12.6640625" style="342" customWidth="1"/>
    <col min="9479" max="9479" width="2.6640625" style="342" customWidth="1"/>
    <col min="9480" max="9480" width="5" style="342" customWidth="1"/>
    <col min="9481" max="9481" width="5.88671875" style="342" customWidth="1"/>
    <col min="9482" max="9482" width="1.6640625" style="342" customWidth="1"/>
    <col min="9483" max="9483" width="10.6640625" style="342" customWidth="1"/>
    <col min="9484" max="9484" width="1.6640625" style="342" customWidth="1"/>
    <col min="9485" max="9485" width="10.6640625" style="342" customWidth="1"/>
    <col min="9486" max="9486" width="1.6640625" style="342" customWidth="1"/>
    <col min="9487" max="9487" width="10.6640625" style="342" customWidth="1"/>
    <col min="9488" max="9488" width="1.6640625" style="342" customWidth="1"/>
    <col min="9489" max="9489" width="10.6640625" style="342" customWidth="1"/>
    <col min="9490" max="9490" width="1.6640625" style="342" customWidth="1"/>
    <col min="9491" max="9491" width="8.88671875" style="342"/>
    <col min="9492" max="9492" width="8.6640625" style="342" customWidth="1"/>
    <col min="9493" max="9493" width="0" style="342" hidden="1" customWidth="1"/>
    <col min="9494" max="9494" width="5.6640625" style="342" customWidth="1"/>
    <col min="9495" max="9728" width="8.88671875" style="342"/>
    <col min="9729" max="9730" width="3.33203125" style="342" customWidth="1"/>
    <col min="9731" max="9731" width="4.6640625" style="342" customWidth="1"/>
    <col min="9732" max="9732" width="4.33203125" style="342" customWidth="1"/>
    <col min="9733" max="9733" width="7.44140625" style="342" customWidth="1"/>
    <col min="9734" max="9734" width="12.6640625" style="342" customWidth="1"/>
    <col min="9735" max="9735" width="2.6640625" style="342" customWidth="1"/>
    <col min="9736" max="9736" width="5" style="342" customWidth="1"/>
    <col min="9737" max="9737" width="5.88671875" style="342" customWidth="1"/>
    <col min="9738" max="9738" width="1.6640625" style="342" customWidth="1"/>
    <col min="9739" max="9739" width="10.6640625" style="342" customWidth="1"/>
    <col min="9740" max="9740" width="1.6640625" style="342" customWidth="1"/>
    <col min="9741" max="9741" width="10.6640625" style="342" customWidth="1"/>
    <col min="9742" max="9742" width="1.6640625" style="342" customWidth="1"/>
    <col min="9743" max="9743" width="10.6640625" style="342" customWidth="1"/>
    <col min="9744" max="9744" width="1.6640625" style="342" customWidth="1"/>
    <col min="9745" max="9745" width="10.6640625" style="342" customWidth="1"/>
    <col min="9746" max="9746" width="1.6640625" style="342" customWidth="1"/>
    <col min="9747" max="9747" width="8.88671875" style="342"/>
    <col min="9748" max="9748" width="8.6640625" style="342" customWidth="1"/>
    <col min="9749" max="9749" width="0" style="342" hidden="1" customWidth="1"/>
    <col min="9750" max="9750" width="5.6640625" style="342" customWidth="1"/>
    <col min="9751" max="9984" width="8.88671875" style="342"/>
    <col min="9985" max="9986" width="3.33203125" style="342" customWidth="1"/>
    <col min="9987" max="9987" width="4.6640625" style="342" customWidth="1"/>
    <col min="9988" max="9988" width="4.33203125" style="342" customWidth="1"/>
    <col min="9989" max="9989" width="7.44140625" style="342" customWidth="1"/>
    <col min="9990" max="9990" width="12.6640625" style="342" customWidth="1"/>
    <col min="9991" max="9991" width="2.6640625" style="342" customWidth="1"/>
    <col min="9992" max="9992" width="5" style="342" customWidth="1"/>
    <col min="9993" max="9993" width="5.88671875" style="342" customWidth="1"/>
    <col min="9994" max="9994" width="1.6640625" style="342" customWidth="1"/>
    <col min="9995" max="9995" width="10.6640625" style="342" customWidth="1"/>
    <col min="9996" max="9996" width="1.6640625" style="342" customWidth="1"/>
    <col min="9997" max="9997" width="10.6640625" style="342" customWidth="1"/>
    <col min="9998" max="9998" width="1.6640625" style="342" customWidth="1"/>
    <col min="9999" max="9999" width="10.6640625" style="342" customWidth="1"/>
    <col min="10000" max="10000" width="1.6640625" style="342" customWidth="1"/>
    <col min="10001" max="10001" width="10.6640625" style="342" customWidth="1"/>
    <col min="10002" max="10002" width="1.6640625" style="342" customWidth="1"/>
    <col min="10003" max="10003" width="8.88671875" style="342"/>
    <col min="10004" max="10004" width="8.6640625" style="342" customWidth="1"/>
    <col min="10005" max="10005" width="0" style="342" hidden="1" customWidth="1"/>
    <col min="10006" max="10006" width="5.6640625" style="342" customWidth="1"/>
    <col min="10007" max="10240" width="8.88671875" style="342"/>
    <col min="10241" max="10242" width="3.33203125" style="342" customWidth="1"/>
    <col min="10243" max="10243" width="4.6640625" style="342" customWidth="1"/>
    <col min="10244" max="10244" width="4.33203125" style="342" customWidth="1"/>
    <col min="10245" max="10245" width="7.44140625" style="342" customWidth="1"/>
    <col min="10246" max="10246" width="12.6640625" style="342" customWidth="1"/>
    <col min="10247" max="10247" width="2.6640625" style="342" customWidth="1"/>
    <col min="10248" max="10248" width="5" style="342" customWidth="1"/>
    <col min="10249" max="10249" width="5.88671875" style="342" customWidth="1"/>
    <col min="10250" max="10250" width="1.6640625" style="342" customWidth="1"/>
    <col min="10251" max="10251" width="10.6640625" style="342" customWidth="1"/>
    <col min="10252" max="10252" width="1.6640625" style="342" customWidth="1"/>
    <col min="10253" max="10253" width="10.6640625" style="342" customWidth="1"/>
    <col min="10254" max="10254" width="1.6640625" style="342" customWidth="1"/>
    <col min="10255" max="10255" width="10.6640625" style="342" customWidth="1"/>
    <col min="10256" max="10256" width="1.6640625" style="342" customWidth="1"/>
    <col min="10257" max="10257" width="10.6640625" style="342" customWidth="1"/>
    <col min="10258" max="10258" width="1.6640625" style="342" customWidth="1"/>
    <col min="10259" max="10259" width="8.88671875" style="342"/>
    <col min="10260" max="10260" width="8.6640625" style="342" customWidth="1"/>
    <col min="10261" max="10261" width="0" style="342" hidden="1" customWidth="1"/>
    <col min="10262" max="10262" width="5.6640625" style="342" customWidth="1"/>
    <col min="10263" max="10496" width="8.88671875" style="342"/>
    <col min="10497" max="10498" width="3.33203125" style="342" customWidth="1"/>
    <col min="10499" max="10499" width="4.6640625" style="342" customWidth="1"/>
    <col min="10500" max="10500" width="4.33203125" style="342" customWidth="1"/>
    <col min="10501" max="10501" width="7.44140625" style="342" customWidth="1"/>
    <col min="10502" max="10502" width="12.6640625" style="342" customWidth="1"/>
    <col min="10503" max="10503" width="2.6640625" style="342" customWidth="1"/>
    <col min="10504" max="10504" width="5" style="342" customWidth="1"/>
    <col min="10505" max="10505" width="5.88671875" style="342" customWidth="1"/>
    <col min="10506" max="10506" width="1.6640625" style="342" customWidth="1"/>
    <col min="10507" max="10507" width="10.6640625" style="342" customWidth="1"/>
    <col min="10508" max="10508" width="1.6640625" style="342" customWidth="1"/>
    <col min="10509" max="10509" width="10.6640625" style="342" customWidth="1"/>
    <col min="10510" max="10510" width="1.6640625" style="342" customWidth="1"/>
    <col min="10511" max="10511" width="10.6640625" style="342" customWidth="1"/>
    <col min="10512" max="10512" width="1.6640625" style="342" customWidth="1"/>
    <col min="10513" max="10513" width="10.6640625" style="342" customWidth="1"/>
    <col min="10514" max="10514" width="1.6640625" style="342" customWidth="1"/>
    <col min="10515" max="10515" width="8.88671875" style="342"/>
    <col min="10516" max="10516" width="8.6640625" style="342" customWidth="1"/>
    <col min="10517" max="10517" width="0" style="342" hidden="1" customWidth="1"/>
    <col min="10518" max="10518" width="5.6640625" style="342" customWidth="1"/>
    <col min="10519" max="10752" width="8.88671875" style="342"/>
    <col min="10753" max="10754" width="3.33203125" style="342" customWidth="1"/>
    <col min="10755" max="10755" width="4.6640625" style="342" customWidth="1"/>
    <col min="10756" max="10756" width="4.33203125" style="342" customWidth="1"/>
    <col min="10757" max="10757" width="7.44140625" style="342" customWidth="1"/>
    <col min="10758" max="10758" width="12.6640625" style="342" customWidth="1"/>
    <col min="10759" max="10759" width="2.6640625" style="342" customWidth="1"/>
    <col min="10760" max="10760" width="5" style="342" customWidth="1"/>
    <col min="10761" max="10761" width="5.88671875" style="342" customWidth="1"/>
    <col min="10762" max="10762" width="1.6640625" style="342" customWidth="1"/>
    <col min="10763" max="10763" width="10.6640625" style="342" customWidth="1"/>
    <col min="10764" max="10764" width="1.6640625" style="342" customWidth="1"/>
    <col min="10765" max="10765" width="10.6640625" style="342" customWidth="1"/>
    <col min="10766" max="10766" width="1.6640625" style="342" customWidth="1"/>
    <col min="10767" max="10767" width="10.6640625" style="342" customWidth="1"/>
    <col min="10768" max="10768" width="1.6640625" style="342" customWidth="1"/>
    <col min="10769" max="10769" width="10.6640625" style="342" customWidth="1"/>
    <col min="10770" max="10770" width="1.6640625" style="342" customWidth="1"/>
    <col min="10771" max="10771" width="8.88671875" style="342"/>
    <col min="10772" max="10772" width="8.6640625" style="342" customWidth="1"/>
    <col min="10773" max="10773" width="0" style="342" hidden="1" customWidth="1"/>
    <col min="10774" max="10774" width="5.6640625" style="342" customWidth="1"/>
    <col min="10775" max="11008" width="8.88671875" style="342"/>
    <col min="11009" max="11010" width="3.33203125" style="342" customWidth="1"/>
    <col min="11011" max="11011" width="4.6640625" style="342" customWidth="1"/>
    <col min="11012" max="11012" width="4.33203125" style="342" customWidth="1"/>
    <col min="11013" max="11013" width="7.44140625" style="342" customWidth="1"/>
    <col min="11014" max="11014" width="12.6640625" style="342" customWidth="1"/>
    <col min="11015" max="11015" width="2.6640625" style="342" customWidth="1"/>
    <col min="11016" max="11016" width="5" style="342" customWidth="1"/>
    <col min="11017" max="11017" width="5.88671875" style="342" customWidth="1"/>
    <col min="11018" max="11018" width="1.6640625" style="342" customWidth="1"/>
    <col min="11019" max="11019" width="10.6640625" style="342" customWidth="1"/>
    <col min="11020" max="11020" width="1.6640625" style="342" customWidth="1"/>
    <col min="11021" max="11021" width="10.6640625" style="342" customWidth="1"/>
    <col min="11022" max="11022" width="1.6640625" style="342" customWidth="1"/>
    <col min="11023" max="11023" width="10.6640625" style="342" customWidth="1"/>
    <col min="11024" max="11024" width="1.6640625" style="342" customWidth="1"/>
    <col min="11025" max="11025" width="10.6640625" style="342" customWidth="1"/>
    <col min="11026" max="11026" width="1.6640625" style="342" customWidth="1"/>
    <col min="11027" max="11027" width="8.88671875" style="342"/>
    <col min="11028" max="11028" width="8.6640625" style="342" customWidth="1"/>
    <col min="11029" max="11029" width="0" style="342" hidden="1" customWidth="1"/>
    <col min="11030" max="11030" width="5.6640625" style="342" customWidth="1"/>
    <col min="11031" max="11264" width="8.88671875" style="342"/>
    <col min="11265" max="11266" width="3.33203125" style="342" customWidth="1"/>
    <col min="11267" max="11267" width="4.6640625" style="342" customWidth="1"/>
    <col min="11268" max="11268" width="4.33203125" style="342" customWidth="1"/>
    <col min="11269" max="11269" width="7.44140625" style="342" customWidth="1"/>
    <col min="11270" max="11270" width="12.6640625" style="342" customWidth="1"/>
    <col min="11271" max="11271" width="2.6640625" style="342" customWidth="1"/>
    <col min="11272" max="11272" width="5" style="342" customWidth="1"/>
    <col min="11273" max="11273" width="5.88671875" style="342" customWidth="1"/>
    <col min="11274" max="11274" width="1.6640625" style="342" customWidth="1"/>
    <col min="11275" max="11275" width="10.6640625" style="342" customWidth="1"/>
    <col min="11276" max="11276" width="1.6640625" style="342" customWidth="1"/>
    <col min="11277" max="11277" width="10.6640625" style="342" customWidth="1"/>
    <col min="11278" max="11278" width="1.6640625" style="342" customWidth="1"/>
    <col min="11279" max="11279" width="10.6640625" style="342" customWidth="1"/>
    <col min="11280" max="11280" width="1.6640625" style="342" customWidth="1"/>
    <col min="11281" max="11281" width="10.6640625" style="342" customWidth="1"/>
    <col min="11282" max="11282" width="1.6640625" style="342" customWidth="1"/>
    <col min="11283" max="11283" width="8.88671875" style="342"/>
    <col min="11284" max="11284" width="8.6640625" style="342" customWidth="1"/>
    <col min="11285" max="11285" width="0" style="342" hidden="1" customWidth="1"/>
    <col min="11286" max="11286" width="5.6640625" style="342" customWidth="1"/>
    <col min="11287" max="11520" width="8.88671875" style="342"/>
    <col min="11521" max="11522" width="3.33203125" style="342" customWidth="1"/>
    <col min="11523" max="11523" width="4.6640625" style="342" customWidth="1"/>
    <col min="11524" max="11524" width="4.33203125" style="342" customWidth="1"/>
    <col min="11525" max="11525" width="7.44140625" style="342" customWidth="1"/>
    <col min="11526" max="11526" width="12.6640625" style="342" customWidth="1"/>
    <col min="11527" max="11527" width="2.6640625" style="342" customWidth="1"/>
    <col min="11528" max="11528" width="5" style="342" customWidth="1"/>
    <col min="11529" max="11529" width="5.88671875" style="342" customWidth="1"/>
    <col min="11530" max="11530" width="1.6640625" style="342" customWidth="1"/>
    <col min="11531" max="11531" width="10.6640625" style="342" customWidth="1"/>
    <col min="11532" max="11532" width="1.6640625" style="342" customWidth="1"/>
    <col min="11533" max="11533" width="10.6640625" style="342" customWidth="1"/>
    <col min="11534" max="11534" width="1.6640625" style="342" customWidth="1"/>
    <col min="11535" max="11535" width="10.6640625" style="342" customWidth="1"/>
    <col min="11536" max="11536" width="1.6640625" style="342" customWidth="1"/>
    <col min="11537" max="11537" width="10.6640625" style="342" customWidth="1"/>
    <col min="11538" max="11538" width="1.6640625" style="342" customWidth="1"/>
    <col min="11539" max="11539" width="8.88671875" style="342"/>
    <col min="11540" max="11540" width="8.6640625" style="342" customWidth="1"/>
    <col min="11541" max="11541" width="0" style="342" hidden="1" customWidth="1"/>
    <col min="11542" max="11542" width="5.6640625" style="342" customWidth="1"/>
    <col min="11543" max="11776" width="8.88671875" style="342"/>
    <col min="11777" max="11778" width="3.33203125" style="342" customWidth="1"/>
    <col min="11779" max="11779" width="4.6640625" style="342" customWidth="1"/>
    <col min="11780" max="11780" width="4.33203125" style="342" customWidth="1"/>
    <col min="11781" max="11781" width="7.44140625" style="342" customWidth="1"/>
    <col min="11782" max="11782" width="12.6640625" style="342" customWidth="1"/>
    <col min="11783" max="11783" width="2.6640625" style="342" customWidth="1"/>
    <col min="11784" max="11784" width="5" style="342" customWidth="1"/>
    <col min="11785" max="11785" width="5.88671875" style="342" customWidth="1"/>
    <col min="11786" max="11786" width="1.6640625" style="342" customWidth="1"/>
    <col min="11787" max="11787" width="10.6640625" style="342" customWidth="1"/>
    <col min="11788" max="11788" width="1.6640625" style="342" customWidth="1"/>
    <col min="11789" max="11789" width="10.6640625" style="342" customWidth="1"/>
    <col min="11790" max="11790" width="1.6640625" style="342" customWidth="1"/>
    <col min="11791" max="11791" width="10.6640625" style="342" customWidth="1"/>
    <col min="11792" max="11792" width="1.6640625" style="342" customWidth="1"/>
    <col min="11793" max="11793" width="10.6640625" style="342" customWidth="1"/>
    <col min="11794" max="11794" width="1.6640625" style="342" customWidth="1"/>
    <col min="11795" max="11795" width="8.88671875" style="342"/>
    <col min="11796" max="11796" width="8.6640625" style="342" customWidth="1"/>
    <col min="11797" max="11797" width="0" style="342" hidden="1" customWidth="1"/>
    <col min="11798" max="11798" width="5.6640625" style="342" customWidth="1"/>
    <col min="11799" max="12032" width="8.88671875" style="342"/>
    <col min="12033" max="12034" width="3.33203125" style="342" customWidth="1"/>
    <col min="12035" max="12035" width="4.6640625" style="342" customWidth="1"/>
    <col min="12036" max="12036" width="4.33203125" style="342" customWidth="1"/>
    <col min="12037" max="12037" width="7.44140625" style="342" customWidth="1"/>
    <col min="12038" max="12038" width="12.6640625" style="342" customWidth="1"/>
    <col min="12039" max="12039" width="2.6640625" style="342" customWidth="1"/>
    <col min="12040" max="12040" width="5" style="342" customWidth="1"/>
    <col min="12041" max="12041" width="5.88671875" style="342" customWidth="1"/>
    <col min="12042" max="12042" width="1.6640625" style="342" customWidth="1"/>
    <col min="12043" max="12043" width="10.6640625" style="342" customWidth="1"/>
    <col min="12044" max="12044" width="1.6640625" style="342" customWidth="1"/>
    <col min="12045" max="12045" width="10.6640625" style="342" customWidth="1"/>
    <col min="12046" max="12046" width="1.6640625" style="342" customWidth="1"/>
    <col min="12047" max="12047" width="10.6640625" style="342" customWidth="1"/>
    <col min="12048" max="12048" width="1.6640625" style="342" customWidth="1"/>
    <col min="12049" max="12049" width="10.6640625" style="342" customWidth="1"/>
    <col min="12050" max="12050" width="1.6640625" style="342" customWidth="1"/>
    <col min="12051" max="12051" width="8.88671875" style="342"/>
    <col min="12052" max="12052" width="8.6640625" style="342" customWidth="1"/>
    <col min="12053" max="12053" width="0" style="342" hidden="1" customWidth="1"/>
    <col min="12054" max="12054" width="5.6640625" style="342" customWidth="1"/>
    <col min="12055" max="12288" width="8.88671875" style="342"/>
    <col min="12289" max="12290" width="3.33203125" style="342" customWidth="1"/>
    <col min="12291" max="12291" width="4.6640625" style="342" customWidth="1"/>
    <col min="12292" max="12292" width="4.33203125" style="342" customWidth="1"/>
    <col min="12293" max="12293" width="7.44140625" style="342" customWidth="1"/>
    <col min="12294" max="12294" width="12.6640625" style="342" customWidth="1"/>
    <col min="12295" max="12295" width="2.6640625" style="342" customWidth="1"/>
    <col min="12296" max="12296" width="5" style="342" customWidth="1"/>
    <col min="12297" max="12297" width="5.88671875" style="342" customWidth="1"/>
    <col min="12298" max="12298" width="1.6640625" style="342" customWidth="1"/>
    <col min="12299" max="12299" width="10.6640625" style="342" customWidth="1"/>
    <col min="12300" max="12300" width="1.6640625" style="342" customWidth="1"/>
    <col min="12301" max="12301" width="10.6640625" style="342" customWidth="1"/>
    <col min="12302" max="12302" width="1.6640625" style="342" customWidth="1"/>
    <col min="12303" max="12303" width="10.6640625" style="342" customWidth="1"/>
    <col min="12304" max="12304" width="1.6640625" style="342" customWidth="1"/>
    <col min="12305" max="12305" width="10.6640625" style="342" customWidth="1"/>
    <col min="12306" max="12306" width="1.6640625" style="342" customWidth="1"/>
    <col min="12307" max="12307" width="8.88671875" style="342"/>
    <col min="12308" max="12308" width="8.6640625" style="342" customWidth="1"/>
    <col min="12309" max="12309" width="0" style="342" hidden="1" customWidth="1"/>
    <col min="12310" max="12310" width="5.6640625" style="342" customWidth="1"/>
    <col min="12311" max="12544" width="8.88671875" style="342"/>
    <col min="12545" max="12546" width="3.33203125" style="342" customWidth="1"/>
    <col min="12547" max="12547" width="4.6640625" style="342" customWidth="1"/>
    <col min="12548" max="12548" width="4.33203125" style="342" customWidth="1"/>
    <col min="12549" max="12549" width="7.44140625" style="342" customWidth="1"/>
    <col min="12550" max="12550" width="12.6640625" style="342" customWidth="1"/>
    <col min="12551" max="12551" width="2.6640625" style="342" customWidth="1"/>
    <col min="12552" max="12552" width="5" style="342" customWidth="1"/>
    <col min="12553" max="12553" width="5.88671875" style="342" customWidth="1"/>
    <col min="12554" max="12554" width="1.6640625" style="342" customWidth="1"/>
    <col min="12555" max="12555" width="10.6640625" style="342" customWidth="1"/>
    <col min="12556" max="12556" width="1.6640625" style="342" customWidth="1"/>
    <col min="12557" max="12557" width="10.6640625" style="342" customWidth="1"/>
    <col min="12558" max="12558" width="1.6640625" style="342" customWidth="1"/>
    <col min="12559" max="12559" width="10.6640625" style="342" customWidth="1"/>
    <col min="12560" max="12560" width="1.6640625" style="342" customWidth="1"/>
    <col min="12561" max="12561" width="10.6640625" style="342" customWidth="1"/>
    <col min="12562" max="12562" width="1.6640625" style="342" customWidth="1"/>
    <col min="12563" max="12563" width="8.88671875" style="342"/>
    <col min="12564" max="12564" width="8.6640625" style="342" customWidth="1"/>
    <col min="12565" max="12565" width="0" style="342" hidden="1" customWidth="1"/>
    <col min="12566" max="12566" width="5.6640625" style="342" customWidth="1"/>
    <col min="12567" max="12800" width="8.88671875" style="342"/>
    <col min="12801" max="12802" width="3.33203125" style="342" customWidth="1"/>
    <col min="12803" max="12803" width="4.6640625" style="342" customWidth="1"/>
    <col min="12804" max="12804" width="4.33203125" style="342" customWidth="1"/>
    <col min="12805" max="12805" width="7.44140625" style="342" customWidth="1"/>
    <col min="12806" max="12806" width="12.6640625" style="342" customWidth="1"/>
    <col min="12807" max="12807" width="2.6640625" style="342" customWidth="1"/>
    <col min="12808" max="12808" width="5" style="342" customWidth="1"/>
    <col min="12809" max="12809" width="5.88671875" style="342" customWidth="1"/>
    <col min="12810" max="12810" width="1.6640625" style="342" customWidth="1"/>
    <col min="12811" max="12811" width="10.6640625" style="342" customWidth="1"/>
    <col min="12812" max="12812" width="1.6640625" style="342" customWidth="1"/>
    <col min="12813" max="12813" width="10.6640625" style="342" customWidth="1"/>
    <col min="12814" max="12814" width="1.6640625" style="342" customWidth="1"/>
    <col min="12815" max="12815" width="10.6640625" style="342" customWidth="1"/>
    <col min="12816" max="12816" width="1.6640625" style="342" customWidth="1"/>
    <col min="12817" max="12817" width="10.6640625" style="342" customWidth="1"/>
    <col min="12818" max="12818" width="1.6640625" style="342" customWidth="1"/>
    <col min="12819" max="12819" width="8.88671875" style="342"/>
    <col min="12820" max="12820" width="8.6640625" style="342" customWidth="1"/>
    <col min="12821" max="12821" width="0" style="342" hidden="1" customWidth="1"/>
    <col min="12822" max="12822" width="5.6640625" style="342" customWidth="1"/>
    <col min="12823" max="13056" width="8.88671875" style="342"/>
    <col min="13057" max="13058" width="3.33203125" style="342" customWidth="1"/>
    <col min="13059" max="13059" width="4.6640625" style="342" customWidth="1"/>
    <col min="13060" max="13060" width="4.33203125" style="342" customWidth="1"/>
    <col min="13061" max="13061" width="7.44140625" style="342" customWidth="1"/>
    <col min="13062" max="13062" width="12.6640625" style="342" customWidth="1"/>
    <col min="13063" max="13063" width="2.6640625" style="342" customWidth="1"/>
    <col min="13064" max="13064" width="5" style="342" customWidth="1"/>
    <col min="13065" max="13065" width="5.88671875" style="342" customWidth="1"/>
    <col min="13066" max="13066" width="1.6640625" style="342" customWidth="1"/>
    <col min="13067" max="13067" width="10.6640625" style="342" customWidth="1"/>
    <col min="13068" max="13068" width="1.6640625" style="342" customWidth="1"/>
    <col min="13069" max="13069" width="10.6640625" style="342" customWidth="1"/>
    <col min="13070" max="13070" width="1.6640625" style="342" customWidth="1"/>
    <col min="13071" max="13071" width="10.6640625" style="342" customWidth="1"/>
    <col min="13072" max="13072" width="1.6640625" style="342" customWidth="1"/>
    <col min="13073" max="13073" width="10.6640625" style="342" customWidth="1"/>
    <col min="13074" max="13074" width="1.6640625" style="342" customWidth="1"/>
    <col min="13075" max="13075" width="8.88671875" style="342"/>
    <col min="13076" max="13076" width="8.6640625" style="342" customWidth="1"/>
    <col min="13077" max="13077" width="0" style="342" hidden="1" customWidth="1"/>
    <col min="13078" max="13078" width="5.6640625" style="342" customWidth="1"/>
    <col min="13079" max="13312" width="8.88671875" style="342"/>
    <col min="13313" max="13314" width="3.33203125" style="342" customWidth="1"/>
    <col min="13315" max="13315" width="4.6640625" style="342" customWidth="1"/>
    <col min="13316" max="13316" width="4.33203125" style="342" customWidth="1"/>
    <col min="13317" max="13317" width="7.44140625" style="342" customWidth="1"/>
    <col min="13318" max="13318" width="12.6640625" style="342" customWidth="1"/>
    <col min="13319" max="13319" width="2.6640625" style="342" customWidth="1"/>
    <col min="13320" max="13320" width="5" style="342" customWidth="1"/>
    <col min="13321" max="13321" width="5.88671875" style="342" customWidth="1"/>
    <col min="13322" max="13322" width="1.6640625" style="342" customWidth="1"/>
    <col min="13323" max="13323" width="10.6640625" style="342" customWidth="1"/>
    <col min="13324" max="13324" width="1.6640625" style="342" customWidth="1"/>
    <col min="13325" max="13325" width="10.6640625" style="342" customWidth="1"/>
    <col min="13326" max="13326" width="1.6640625" style="342" customWidth="1"/>
    <col min="13327" max="13327" width="10.6640625" style="342" customWidth="1"/>
    <col min="13328" max="13328" width="1.6640625" style="342" customWidth="1"/>
    <col min="13329" max="13329" width="10.6640625" style="342" customWidth="1"/>
    <col min="13330" max="13330" width="1.6640625" style="342" customWidth="1"/>
    <col min="13331" max="13331" width="8.88671875" style="342"/>
    <col min="13332" max="13332" width="8.6640625" style="342" customWidth="1"/>
    <col min="13333" max="13333" width="0" style="342" hidden="1" customWidth="1"/>
    <col min="13334" max="13334" width="5.6640625" style="342" customWidth="1"/>
    <col min="13335" max="13568" width="8.88671875" style="342"/>
    <col min="13569" max="13570" width="3.33203125" style="342" customWidth="1"/>
    <col min="13571" max="13571" width="4.6640625" style="342" customWidth="1"/>
    <col min="13572" max="13572" width="4.33203125" style="342" customWidth="1"/>
    <col min="13573" max="13573" width="7.44140625" style="342" customWidth="1"/>
    <col min="13574" max="13574" width="12.6640625" style="342" customWidth="1"/>
    <col min="13575" max="13575" width="2.6640625" style="342" customWidth="1"/>
    <col min="13576" max="13576" width="5" style="342" customWidth="1"/>
    <col min="13577" max="13577" width="5.88671875" style="342" customWidth="1"/>
    <col min="13578" max="13578" width="1.6640625" style="342" customWidth="1"/>
    <col min="13579" max="13579" width="10.6640625" style="342" customWidth="1"/>
    <col min="13580" max="13580" width="1.6640625" style="342" customWidth="1"/>
    <col min="13581" max="13581" width="10.6640625" style="342" customWidth="1"/>
    <col min="13582" max="13582" width="1.6640625" style="342" customWidth="1"/>
    <col min="13583" max="13583" width="10.6640625" style="342" customWidth="1"/>
    <col min="13584" max="13584" width="1.6640625" style="342" customWidth="1"/>
    <col min="13585" max="13585" width="10.6640625" style="342" customWidth="1"/>
    <col min="13586" max="13586" width="1.6640625" style="342" customWidth="1"/>
    <col min="13587" max="13587" width="8.88671875" style="342"/>
    <col min="13588" max="13588" width="8.6640625" style="342" customWidth="1"/>
    <col min="13589" max="13589" width="0" style="342" hidden="1" customWidth="1"/>
    <col min="13590" max="13590" width="5.6640625" style="342" customWidth="1"/>
    <col min="13591" max="13824" width="8.88671875" style="342"/>
    <col min="13825" max="13826" width="3.33203125" style="342" customWidth="1"/>
    <col min="13827" max="13827" width="4.6640625" style="342" customWidth="1"/>
    <col min="13828" max="13828" width="4.33203125" style="342" customWidth="1"/>
    <col min="13829" max="13829" width="7.44140625" style="342" customWidth="1"/>
    <col min="13830" max="13830" width="12.6640625" style="342" customWidth="1"/>
    <col min="13831" max="13831" width="2.6640625" style="342" customWidth="1"/>
    <col min="13832" max="13832" width="5" style="342" customWidth="1"/>
    <col min="13833" max="13833" width="5.88671875" style="342" customWidth="1"/>
    <col min="13834" max="13834" width="1.6640625" style="342" customWidth="1"/>
    <col min="13835" max="13835" width="10.6640625" style="342" customWidth="1"/>
    <col min="13836" max="13836" width="1.6640625" style="342" customWidth="1"/>
    <col min="13837" max="13837" width="10.6640625" style="342" customWidth="1"/>
    <col min="13838" max="13838" width="1.6640625" style="342" customWidth="1"/>
    <col min="13839" max="13839" width="10.6640625" style="342" customWidth="1"/>
    <col min="13840" max="13840" width="1.6640625" style="342" customWidth="1"/>
    <col min="13841" max="13841" width="10.6640625" style="342" customWidth="1"/>
    <col min="13842" max="13842" width="1.6640625" style="342" customWidth="1"/>
    <col min="13843" max="13843" width="8.88671875" style="342"/>
    <col min="13844" max="13844" width="8.6640625" style="342" customWidth="1"/>
    <col min="13845" max="13845" width="0" style="342" hidden="1" customWidth="1"/>
    <col min="13846" max="13846" width="5.6640625" style="342" customWidth="1"/>
    <col min="13847" max="14080" width="8.88671875" style="342"/>
    <col min="14081" max="14082" width="3.33203125" style="342" customWidth="1"/>
    <col min="14083" max="14083" width="4.6640625" style="342" customWidth="1"/>
    <col min="14084" max="14084" width="4.33203125" style="342" customWidth="1"/>
    <col min="14085" max="14085" width="7.44140625" style="342" customWidth="1"/>
    <col min="14086" max="14086" width="12.6640625" style="342" customWidth="1"/>
    <col min="14087" max="14087" width="2.6640625" style="342" customWidth="1"/>
    <col min="14088" max="14088" width="5" style="342" customWidth="1"/>
    <col min="14089" max="14089" width="5.88671875" style="342" customWidth="1"/>
    <col min="14090" max="14090" width="1.6640625" style="342" customWidth="1"/>
    <col min="14091" max="14091" width="10.6640625" style="342" customWidth="1"/>
    <col min="14092" max="14092" width="1.6640625" style="342" customWidth="1"/>
    <col min="14093" max="14093" width="10.6640625" style="342" customWidth="1"/>
    <col min="14094" max="14094" width="1.6640625" style="342" customWidth="1"/>
    <col min="14095" max="14095" width="10.6640625" style="342" customWidth="1"/>
    <col min="14096" max="14096" width="1.6640625" style="342" customWidth="1"/>
    <col min="14097" max="14097" width="10.6640625" style="342" customWidth="1"/>
    <col min="14098" max="14098" width="1.6640625" style="342" customWidth="1"/>
    <col min="14099" max="14099" width="8.88671875" style="342"/>
    <col min="14100" max="14100" width="8.6640625" style="342" customWidth="1"/>
    <col min="14101" max="14101" width="0" style="342" hidden="1" customWidth="1"/>
    <col min="14102" max="14102" width="5.6640625" style="342" customWidth="1"/>
    <col min="14103" max="14336" width="8.88671875" style="342"/>
    <col min="14337" max="14338" width="3.33203125" style="342" customWidth="1"/>
    <col min="14339" max="14339" width="4.6640625" style="342" customWidth="1"/>
    <col min="14340" max="14340" width="4.33203125" style="342" customWidth="1"/>
    <col min="14341" max="14341" width="7.44140625" style="342" customWidth="1"/>
    <col min="14342" max="14342" width="12.6640625" style="342" customWidth="1"/>
    <col min="14343" max="14343" width="2.6640625" style="342" customWidth="1"/>
    <col min="14344" max="14344" width="5" style="342" customWidth="1"/>
    <col min="14345" max="14345" width="5.88671875" style="342" customWidth="1"/>
    <col min="14346" max="14346" width="1.6640625" style="342" customWidth="1"/>
    <col min="14347" max="14347" width="10.6640625" style="342" customWidth="1"/>
    <col min="14348" max="14348" width="1.6640625" style="342" customWidth="1"/>
    <col min="14349" max="14349" width="10.6640625" style="342" customWidth="1"/>
    <col min="14350" max="14350" width="1.6640625" style="342" customWidth="1"/>
    <col min="14351" max="14351" width="10.6640625" style="342" customWidth="1"/>
    <col min="14352" max="14352" width="1.6640625" style="342" customWidth="1"/>
    <col min="14353" max="14353" width="10.6640625" style="342" customWidth="1"/>
    <col min="14354" max="14354" width="1.6640625" style="342" customWidth="1"/>
    <col min="14355" max="14355" width="8.88671875" style="342"/>
    <col min="14356" max="14356" width="8.6640625" style="342" customWidth="1"/>
    <col min="14357" max="14357" width="0" style="342" hidden="1" customWidth="1"/>
    <col min="14358" max="14358" width="5.6640625" style="342" customWidth="1"/>
    <col min="14359" max="14592" width="8.88671875" style="342"/>
    <col min="14593" max="14594" width="3.33203125" style="342" customWidth="1"/>
    <col min="14595" max="14595" width="4.6640625" style="342" customWidth="1"/>
    <col min="14596" max="14596" width="4.33203125" style="342" customWidth="1"/>
    <col min="14597" max="14597" width="7.44140625" style="342" customWidth="1"/>
    <col min="14598" max="14598" width="12.6640625" style="342" customWidth="1"/>
    <col min="14599" max="14599" width="2.6640625" style="342" customWidth="1"/>
    <col min="14600" max="14600" width="5" style="342" customWidth="1"/>
    <col min="14601" max="14601" width="5.88671875" style="342" customWidth="1"/>
    <col min="14602" max="14602" width="1.6640625" style="342" customWidth="1"/>
    <col min="14603" max="14603" width="10.6640625" style="342" customWidth="1"/>
    <col min="14604" max="14604" width="1.6640625" style="342" customWidth="1"/>
    <col min="14605" max="14605" width="10.6640625" style="342" customWidth="1"/>
    <col min="14606" max="14606" width="1.6640625" style="342" customWidth="1"/>
    <col min="14607" max="14607" width="10.6640625" style="342" customWidth="1"/>
    <col min="14608" max="14608" width="1.6640625" style="342" customWidth="1"/>
    <col min="14609" max="14609" width="10.6640625" style="342" customWidth="1"/>
    <col min="14610" max="14610" width="1.6640625" style="342" customWidth="1"/>
    <col min="14611" max="14611" width="8.88671875" style="342"/>
    <col min="14612" max="14612" width="8.6640625" style="342" customWidth="1"/>
    <col min="14613" max="14613" width="0" style="342" hidden="1" customWidth="1"/>
    <col min="14614" max="14614" width="5.6640625" style="342" customWidth="1"/>
    <col min="14615" max="14848" width="8.88671875" style="342"/>
    <col min="14849" max="14850" width="3.33203125" style="342" customWidth="1"/>
    <col min="14851" max="14851" width="4.6640625" style="342" customWidth="1"/>
    <col min="14852" max="14852" width="4.33203125" style="342" customWidth="1"/>
    <col min="14853" max="14853" width="7.44140625" style="342" customWidth="1"/>
    <col min="14854" max="14854" width="12.6640625" style="342" customWidth="1"/>
    <col min="14855" max="14855" width="2.6640625" style="342" customWidth="1"/>
    <col min="14856" max="14856" width="5" style="342" customWidth="1"/>
    <col min="14857" max="14857" width="5.88671875" style="342" customWidth="1"/>
    <col min="14858" max="14858" width="1.6640625" style="342" customWidth="1"/>
    <col min="14859" max="14859" width="10.6640625" style="342" customWidth="1"/>
    <col min="14860" max="14860" width="1.6640625" style="342" customWidth="1"/>
    <col min="14861" max="14861" width="10.6640625" style="342" customWidth="1"/>
    <col min="14862" max="14862" width="1.6640625" style="342" customWidth="1"/>
    <col min="14863" max="14863" width="10.6640625" style="342" customWidth="1"/>
    <col min="14864" max="14864" width="1.6640625" style="342" customWidth="1"/>
    <col min="14865" max="14865" width="10.6640625" style="342" customWidth="1"/>
    <col min="14866" max="14866" width="1.6640625" style="342" customWidth="1"/>
    <col min="14867" max="14867" width="8.88671875" style="342"/>
    <col min="14868" max="14868" width="8.6640625" style="342" customWidth="1"/>
    <col min="14869" max="14869" width="0" style="342" hidden="1" customWidth="1"/>
    <col min="14870" max="14870" width="5.6640625" style="342" customWidth="1"/>
    <col min="14871" max="15104" width="8.88671875" style="342"/>
    <col min="15105" max="15106" width="3.33203125" style="342" customWidth="1"/>
    <col min="15107" max="15107" width="4.6640625" style="342" customWidth="1"/>
    <col min="15108" max="15108" width="4.33203125" style="342" customWidth="1"/>
    <col min="15109" max="15109" width="7.44140625" style="342" customWidth="1"/>
    <col min="15110" max="15110" width="12.6640625" style="342" customWidth="1"/>
    <col min="15111" max="15111" width="2.6640625" style="342" customWidth="1"/>
    <col min="15112" max="15112" width="5" style="342" customWidth="1"/>
    <col min="15113" max="15113" width="5.88671875" style="342" customWidth="1"/>
    <col min="15114" max="15114" width="1.6640625" style="342" customWidth="1"/>
    <col min="15115" max="15115" width="10.6640625" style="342" customWidth="1"/>
    <col min="15116" max="15116" width="1.6640625" style="342" customWidth="1"/>
    <col min="15117" max="15117" width="10.6640625" style="342" customWidth="1"/>
    <col min="15118" max="15118" width="1.6640625" style="342" customWidth="1"/>
    <col min="15119" max="15119" width="10.6640625" style="342" customWidth="1"/>
    <col min="15120" max="15120" width="1.6640625" style="342" customWidth="1"/>
    <col min="15121" max="15121" width="10.6640625" style="342" customWidth="1"/>
    <col min="15122" max="15122" width="1.6640625" style="342" customWidth="1"/>
    <col min="15123" max="15123" width="8.88671875" style="342"/>
    <col min="15124" max="15124" width="8.6640625" style="342" customWidth="1"/>
    <col min="15125" max="15125" width="0" style="342" hidden="1" customWidth="1"/>
    <col min="15126" max="15126" width="5.6640625" style="342" customWidth="1"/>
    <col min="15127" max="15360" width="8.88671875" style="342"/>
    <col min="15361" max="15362" width="3.33203125" style="342" customWidth="1"/>
    <col min="15363" max="15363" width="4.6640625" style="342" customWidth="1"/>
    <col min="15364" max="15364" width="4.33203125" style="342" customWidth="1"/>
    <col min="15365" max="15365" width="7.44140625" style="342" customWidth="1"/>
    <col min="15366" max="15366" width="12.6640625" style="342" customWidth="1"/>
    <col min="15367" max="15367" width="2.6640625" style="342" customWidth="1"/>
    <col min="15368" max="15368" width="5" style="342" customWidth="1"/>
    <col min="15369" max="15369" width="5.88671875" style="342" customWidth="1"/>
    <col min="15370" max="15370" width="1.6640625" style="342" customWidth="1"/>
    <col min="15371" max="15371" width="10.6640625" style="342" customWidth="1"/>
    <col min="15372" max="15372" width="1.6640625" style="342" customWidth="1"/>
    <col min="15373" max="15373" width="10.6640625" style="342" customWidth="1"/>
    <col min="15374" max="15374" width="1.6640625" style="342" customWidth="1"/>
    <col min="15375" max="15375" width="10.6640625" style="342" customWidth="1"/>
    <col min="15376" max="15376" width="1.6640625" style="342" customWidth="1"/>
    <col min="15377" max="15377" width="10.6640625" style="342" customWidth="1"/>
    <col min="15378" max="15378" width="1.6640625" style="342" customWidth="1"/>
    <col min="15379" max="15379" width="8.88671875" style="342"/>
    <col min="15380" max="15380" width="8.6640625" style="342" customWidth="1"/>
    <col min="15381" max="15381" width="0" style="342" hidden="1" customWidth="1"/>
    <col min="15382" max="15382" width="5.6640625" style="342" customWidth="1"/>
    <col min="15383" max="15616" width="8.88671875" style="342"/>
    <col min="15617" max="15618" width="3.33203125" style="342" customWidth="1"/>
    <col min="15619" max="15619" width="4.6640625" style="342" customWidth="1"/>
    <col min="15620" max="15620" width="4.33203125" style="342" customWidth="1"/>
    <col min="15621" max="15621" width="7.44140625" style="342" customWidth="1"/>
    <col min="15622" max="15622" width="12.6640625" style="342" customWidth="1"/>
    <col min="15623" max="15623" width="2.6640625" style="342" customWidth="1"/>
    <col min="15624" max="15624" width="5" style="342" customWidth="1"/>
    <col min="15625" max="15625" width="5.88671875" style="342" customWidth="1"/>
    <col min="15626" max="15626" width="1.6640625" style="342" customWidth="1"/>
    <col min="15627" max="15627" width="10.6640625" style="342" customWidth="1"/>
    <col min="15628" max="15628" width="1.6640625" style="342" customWidth="1"/>
    <col min="15629" max="15629" width="10.6640625" style="342" customWidth="1"/>
    <col min="15630" max="15630" width="1.6640625" style="342" customWidth="1"/>
    <col min="15631" max="15631" width="10.6640625" style="342" customWidth="1"/>
    <col min="15632" max="15632" width="1.6640625" style="342" customWidth="1"/>
    <col min="15633" max="15633" width="10.6640625" style="342" customWidth="1"/>
    <col min="15634" max="15634" width="1.6640625" style="342" customWidth="1"/>
    <col min="15635" max="15635" width="8.88671875" style="342"/>
    <col min="15636" max="15636" width="8.6640625" style="342" customWidth="1"/>
    <col min="15637" max="15637" width="0" style="342" hidden="1" customWidth="1"/>
    <col min="15638" max="15638" width="5.6640625" style="342" customWidth="1"/>
    <col min="15639" max="15872" width="8.88671875" style="342"/>
    <col min="15873" max="15874" width="3.33203125" style="342" customWidth="1"/>
    <col min="15875" max="15875" width="4.6640625" style="342" customWidth="1"/>
    <col min="15876" max="15876" width="4.33203125" style="342" customWidth="1"/>
    <col min="15877" max="15877" width="7.44140625" style="342" customWidth="1"/>
    <col min="15878" max="15878" width="12.6640625" style="342" customWidth="1"/>
    <col min="15879" max="15879" width="2.6640625" style="342" customWidth="1"/>
    <col min="15880" max="15880" width="5" style="342" customWidth="1"/>
    <col min="15881" max="15881" width="5.88671875" style="342" customWidth="1"/>
    <col min="15882" max="15882" width="1.6640625" style="342" customWidth="1"/>
    <col min="15883" max="15883" width="10.6640625" style="342" customWidth="1"/>
    <col min="15884" max="15884" width="1.6640625" style="342" customWidth="1"/>
    <col min="15885" max="15885" width="10.6640625" style="342" customWidth="1"/>
    <col min="15886" max="15886" width="1.6640625" style="342" customWidth="1"/>
    <col min="15887" max="15887" width="10.6640625" style="342" customWidth="1"/>
    <col min="15888" max="15888" width="1.6640625" style="342" customWidth="1"/>
    <col min="15889" max="15889" width="10.6640625" style="342" customWidth="1"/>
    <col min="15890" max="15890" width="1.6640625" style="342" customWidth="1"/>
    <col min="15891" max="15891" width="8.88671875" style="342"/>
    <col min="15892" max="15892" width="8.6640625" style="342" customWidth="1"/>
    <col min="15893" max="15893" width="0" style="342" hidden="1" customWidth="1"/>
    <col min="15894" max="15894" width="5.6640625" style="342" customWidth="1"/>
    <col min="15895" max="16128" width="8.88671875" style="342"/>
    <col min="16129" max="16130" width="3.33203125" style="342" customWidth="1"/>
    <col min="16131" max="16131" width="4.6640625" style="342" customWidth="1"/>
    <col min="16132" max="16132" width="4.33203125" style="342" customWidth="1"/>
    <col min="16133" max="16133" width="7.44140625" style="342" customWidth="1"/>
    <col min="16134" max="16134" width="12.6640625" style="342" customWidth="1"/>
    <col min="16135" max="16135" width="2.6640625" style="342" customWidth="1"/>
    <col min="16136" max="16136" width="5" style="342" customWidth="1"/>
    <col min="16137" max="16137" width="5.88671875" style="342" customWidth="1"/>
    <col min="16138" max="16138" width="1.6640625" style="342" customWidth="1"/>
    <col min="16139" max="16139" width="10.6640625" style="342" customWidth="1"/>
    <col min="16140" max="16140" width="1.6640625" style="342" customWidth="1"/>
    <col min="16141" max="16141" width="10.6640625" style="342" customWidth="1"/>
    <col min="16142" max="16142" width="1.6640625" style="342" customWidth="1"/>
    <col min="16143" max="16143" width="10.6640625" style="342" customWidth="1"/>
    <col min="16144" max="16144" width="1.6640625" style="342" customWidth="1"/>
    <col min="16145" max="16145" width="10.6640625" style="342" customWidth="1"/>
    <col min="16146" max="16146" width="1.6640625" style="342" customWidth="1"/>
    <col min="16147" max="16147" width="8.88671875" style="342"/>
    <col min="16148" max="16148" width="8.6640625" style="342" customWidth="1"/>
    <col min="16149" max="16149" width="0" style="342" hidden="1" customWidth="1"/>
    <col min="16150" max="16150" width="5.6640625" style="342" customWidth="1"/>
    <col min="16151" max="16384" width="8.88671875" style="342"/>
  </cols>
  <sheetData>
    <row r="1" spans="1:21" s="190" customFormat="1" ht="21.75" customHeight="1" x14ac:dyDescent="0.4">
      <c r="A1" s="188" t="str">
        <f>[1]Altalanos!$A$6</f>
        <v>Fehérvár Kupa</v>
      </c>
      <c r="B1" s="189"/>
      <c r="I1" s="191"/>
      <c r="J1" s="192"/>
      <c r="K1" s="193" t="s">
        <v>140</v>
      </c>
      <c r="L1" s="193"/>
      <c r="M1" s="194"/>
      <c r="N1" s="192"/>
      <c r="O1" s="192"/>
      <c r="P1" s="192" t="s">
        <v>141</v>
      </c>
      <c r="R1" s="192"/>
    </row>
    <row r="2" spans="1:21" s="198" customFormat="1" x14ac:dyDescent="0.25">
      <c r="A2" s="195" t="s">
        <v>2</v>
      </c>
      <c r="B2" s="196"/>
      <c r="C2" s="196"/>
      <c r="D2" s="196"/>
      <c r="E2" s="196"/>
      <c r="F2" s="196" t="str">
        <f>[1]Altalanos!$A$8</f>
        <v>F16</v>
      </c>
      <c r="G2" s="197"/>
      <c r="J2" s="199"/>
      <c r="K2" s="193"/>
      <c r="L2" s="193"/>
      <c r="M2" s="193"/>
      <c r="N2" s="199"/>
      <c r="P2" s="199"/>
      <c r="R2" s="199"/>
    </row>
    <row r="3" spans="1:21" s="206" customFormat="1" ht="10.5" customHeight="1" x14ac:dyDescent="0.25">
      <c r="A3" s="200" t="s">
        <v>4</v>
      </c>
      <c r="B3" s="200"/>
      <c r="C3" s="200"/>
      <c r="D3" s="200"/>
      <c r="E3" s="200"/>
      <c r="F3" s="200"/>
      <c r="G3" s="200" t="s">
        <v>5</v>
      </c>
      <c r="H3" s="200"/>
      <c r="I3" s="200"/>
      <c r="J3" s="201"/>
      <c r="K3" s="202" t="s">
        <v>6</v>
      </c>
      <c r="L3" s="203"/>
      <c r="M3" s="204"/>
      <c r="N3" s="201"/>
      <c r="O3" s="200"/>
      <c r="P3" s="201"/>
      <c r="Q3" s="200"/>
      <c r="R3" s="205" t="s">
        <v>7</v>
      </c>
    </row>
    <row r="4" spans="1:21" s="214" customFormat="1" ht="11.25" customHeight="1" thickBot="1" x14ac:dyDescent="0.3">
      <c r="A4" s="366" t="str">
        <f>[1]Altalanos!$A$10</f>
        <v>2022.01-15-17</v>
      </c>
      <c r="B4" s="366"/>
      <c r="C4" s="366"/>
      <c r="D4" s="207"/>
      <c r="E4" s="207"/>
      <c r="F4" s="207"/>
      <c r="G4" s="208" t="str">
        <f>[1]Altalanos!$C$10</f>
        <v>Székesfehérvár</v>
      </c>
      <c r="H4" s="209"/>
      <c r="I4" s="207"/>
      <c r="J4" s="210"/>
      <c r="K4" s="28"/>
      <c r="L4" s="211"/>
      <c r="M4" s="212"/>
      <c r="N4" s="210"/>
      <c r="O4" s="207"/>
      <c r="P4" s="210"/>
      <c r="Q4" s="207"/>
      <c r="R4" s="213" t="str">
        <f>[1]Altalanos!$E$10</f>
        <v>Izmendi Károly</v>
      </c>
    </row>
    <row r="5" spans="1:21" s="206" customFormat="1" ht="9.6" x14ac:dyDescent="0.25">
      <c r="A5" s="215"/>
      <c r="B5" s="216" t="s">
        <v>10</v>
      </c>
      <c r="C5" s="216" t="s">
        <v>142</v>
      </c>
      <c r="D5" s="216" t="s">
        <v>13</v>
      </c>
      <c r="E5" s="217" t="s">
        <v>143</v>
      </c>
      <c r="F5" s="218" t="s">
        <v>14</v>
      </c>
      <c r="G5" s="218" t="s">
        <v>15</v>
      </c>
      <c r="H5" s="218"/>
      <c r="I5" s="218" t="s">
        <v>16</v>
      </c>
      <c r="J5" s="218"/>
      <c r="K5" s="216" t="s">
        <v>17</v>
      </c>
      <c r="L5" s="219"/>
      <c r="M5" s="216" t="s">
        <v>19</v>
      </c>
      <c r="N5" s="219"/>
      <c r="O5" s="216" t="s">
        <v>20</v>
      </c>
      <c r="P5" s="219"/>
      <c r="Q5" s="216" t="s">
        <v>144</v>
      </c>
      <c r="R5" s="220"/>
    </row>
    <row r="6" spans="1:21" s="224" customFormat="1" ht="12.75" customHeight="1" thickBot="1" x14ac:dyDescent="0.3">
      <c r="A6" s="221"/>
      <c r="B6" s="222"/>
      <c r="C6" s="222"/>
      <c r="D6" s="222"/>
      <c r="E6" s="222"/>
      <c r="F6" s="223"/>
      <c r="G6" s="223"/>
      <c r="I6" s="223" t="s">
        <v>227</v>
      </c>
      <c r="J6" s="225"/>
      <c r="K6" s="222" t="s">
        <v>226</v>
      </c>
      <c r="L6" s="225"/>
      <c r="M6" s="222" t="s">
        <v>223</v>
      </c>
      <c r="N6" s="225"/>
      <c r="O6" s="222" t="s">
        <v>222</v>
      </c>
      <c r="P6" s="225"/>
      <c r="Q6" s="222" t="s">
        <v>221</v>
      </c>
      <c r="R6" s="226"/>
    </row>
    <row r="7" spans="1:21" s="238" customFormat="1" ht="10.5" customHeight="1" x14ac:dyDescent="0.25">
      <c r="A7" s="227">
        <v>1</v>
      </c>
      <c r="B7" s="228">
        <f>IF($D7="","",VLOOKUP($D7,'[1]F16P elokeszito'!$A$7:$P$23,14))</f>
        <v>0</v>
      </c>
      <c r="C7" s="228">
        <f>IF($D7="","",VLOOKUP($D7,'[1]F16P elokeszito'!$A$7:$P$33,15))</f>
        <v>22</v>
      </c>
      <c r="D7" s="229">
        <v>1</v>
      </c>
      <c r="E7" s="230" t="str">
        <f>UPPER(IF($D7="","",VLOOKUP($D7,'[1]F16P elokeszito'!$A$7:$P$33,5)))</f>
        <v>"0612120</v>
      </c>
      <c r="F7" s="231" t="str">
        <f>UPPER(IF($D7="","",VLOOKUP($D7,'[1]F16P elokeszito'!$A$7:$P$33,2)))</f>
        <v>JILLY</v>
      </c>
      <c r="G7" s="231" t="str">
        <f>IF($D7="","",VLOOKUP($D7,'[1]F16P elokeszito'!$A$7:$P$33,3))</f>
        <v>Ádám</v>
      </c>
      <c r="H7" s="232"/>
      <c r="I7" s="231" t="str">
        <f>IF($D7="","",VLOOKUP($D7,'[1]F16P elokeszito'!$A$7:$P$33,4))</f>
        <v>Alfa TI</v>
      </c>
      <c r="J7" s="233"/>
      <c r="K7" s="234"/>
      <c r="L7" s="235"/>
      <c r="M7" s="234"/>
      <c r="N7" s="235"/>
      <c r="O7" s="234"/>
      <c r="P7" s="235"/>
      <c r="Q7" s="234"/>
      <c r="R7" s="236"/>
      <c r="S7" s="237"/>
      <c r="U7" s="239" t="str">
        <f>[1]Birók!P21</f>
        <v>Bíró</v>
      </c>
    </row>
    <row r="8" spans="1:21" s="238" customFormat="1" ht="9.6" customHeight="1" x14ac:dyDescent="0.25">
      <c r="A8" s="240"/>
      <c r="B8" s="241"/>
      <c r="C8" s="241"/>
      <c r="D8" s="241"/>
      <c r="E8" s="230" t="str">
        <f>UPPER(IF($D7="","",VLOOKUP($D7,'[1]F16P elokeszito'!$A$7:$P$33,11)))</f>
        <v>"071102</v>
      </c>
      <c r="F8" s="231" t="str">
        <f>UPPER(IF($D7="","",VLOOKUP($D7,'[1]F16P elokeszito'!$A$7:$P$33,8)))</f>
        <v xml:space="preserve">NAGY </v>
      </c>
      <c r="G8" s="231" t="str">
        <f>IF($D7="","",VLOOKUP($D7,'[1]F16P elokeszito'!$A$7:$P$33,9))</f>
        <v>Botond</v>
      </c>
      <c r="H8" s="232"/>
      <c r="I8" s="231" t="str">
        <f>IF($D7="","",VLOOKUP($D7,'[1]F16P elokeszito'!$A$7:$P$33,10))</f>
        <v>Alfa TI</v>
      </c>
      <c r="J8" s="242"/>
      <c r="K8" s="243" t="str">
        <f>IF(J8="a",F7,IF(J8="b",F9,""))</f>
        <v/>
      </c>
      <c r="L8" s="235"/>
      <c r="M8" s="234"/>
      <c r="N8" s="235"/>
      <c r="O8" s="234"/>
      <c r="P8" s="235"/>
      <c r="Q8" s="234"/>
      <c r="R8" s="236"/>
      <c r="S8" s="237"/>
      <c r="U8" s="244" t="str">
        <f>[1]Birók!P22</f>
        <v>M Ujszászi</v>
      </c>
    </row>
    <row r="9" spans="1:21" s="238" customFormat="1" ht="9.6" customHeight="1" x14ac:dyDescent="0.25">
      <c r="A9" s="240"/>
      <c r="B9" s="245"/>
      <c r="C9" s="245"/>
      <c r="D9" s="245"/>
      <c r="E9" s="246"/>
      <c r="F9" s="247"/>
      <c r="G9" s="247"/>
      <c r="H9" s="248"/>
      <c r="I9" s="247"/>
      <c r="J9" s="249"/>
      <c r="K9" s="250" t="str">
        <f>UPPER(IF(OR(J10="a",J10="as"),F7,IF(OR(J10="b",J10="bs"),F11,)))</f>
        <v>JILLY</v>
      </c>
      <c r="L9" s="251"/>
      <c r="M9" s="234"/>
      <c r="N9" s="235"/>
      <c r="O9" s="234"/>
      <c r="P9" s="235"/>
      <c r="Q9" s="234"/>
      <c r="R9" s="236"/>
      <c r="S9" s="237"/>
      <c r="U9" s="244" t="str">
        <f>[1]Birók!P23</f>
        <v xml:space="preserve"> </v>
      </c>
    </row>
    <row r="10" spans="1:21" s="238" customFormat="1" ht="9.6" customHeight="1" x14ac:dyDescent="0.25">
      <c r="A10" s="240"/>
      <c r="B10" s="245"/>
      <c r="C10" s="245"/>
      <c r="D10" s="245"/>
      <c r="E10" s="252"/>
      <c r="F10" s="247"/>
      <c r="G10" s="247"/>
      <c r="H10" s="253"/>
      <c r="I10" s="254" t="s">
        <v>24</v>
      </c>
      <c r="J10" s="255" t="s">
        <v>25</v>
      </c>
      <c r="K10" s="256" t="str">
        <f>UPPER(IF(OR(J10="a",J10="as"),F8,IF(OR(J10="b",J10="bs"),F12,)))</f>
        <v xml:space="preserve">NAGY </v>
      </c>
      <c r="L10" s="257"/>
      <c r="M10" s="234"/>
      <c r="N10" s="235"/>
      <c r="O10" s="234"/>
      <c r="P10" s="235"/>
      <c r="Q10" s="234"/>
      <c r="R10" s="236"/>
      <c r="S10" s="237"/>
      <c r="U10" s="244" t="str">
        <f>[1]Birók!P24</f>
        <v xml:space="preserve"> </v>
      </c>
    </row>
    <row r="11" spans="1:21" s="238" customFormat="1" ht="9.6" customHeight="1" x14ac:dyDescent="0.25">
      <c r="A11" s="240">
        <v>2</v>
      </c>
      <c r="B11" s="228" t="str">
        <f>IF($D11="","",VLOOKUP($D11,'[1]F16P elokeszito'!$A$7:$P$23,14))</f>
        <v/>
      </c>
      <c r="C11" s="228" t="str">
        <f>IF($D11="","",VLOOKUP($D11,'[1]F16P elokeszito'!$A$7:$P$33,15))</f>
        <v/>
      </c>
      <c r="D11" s="229"/>
      <c r="E11" s="258" t="s">
        <v>31</v>
      </c>
      <c r="F11" s="259" t="str">
        <f>UPPER(IF($D11="","",VLOOKUP($D11,'[1]F16P elokeszito'!$A$7:$P$33,2)))</f>
        <v/>
      </c>
      <c r="G11" s="259" t="str">
        <f>IF($D11="","",VLOOKUP($D11,'[1]F16P elokeszito'!$A$7:$P$33,3))</f>
        <v/>
      </c>
      <c r="H11" s="260"/>
      <c r="I11" s="259" t="str">
        <f>IF($D11="","",VLOOKUP($D11,'[1]F16P elokeszito'!$A$7:$P$33,4))</f>
        <v/>
      </c>
      <c r="J11" s="261"/>
      <c r="K11" s="234"/>
      <c r="L11" s="262"/>
      <c r="M11" s="263"/>
      <c r="N11" s="251"/>
      <c r="O11" s="234"/>
      <c r="P11" s="235"/>
      <c r="Q11" s="234"/>
      <c r="R11" s="236"/>
      <c r="S11" s="237"/>
      <c r="U11" s="244" t="str">
        <f>[1]Birók!P25</f>
        <v xml:space="preserve"> </v>
      </c>
    </row>
    <row r="12" spans="1:21" s="238" customFormat="1" ht="9.6" customHeight="1" x14ac:dyDescent="0.25">
      <c r="A12" s="240"/>
      <c r="B12" s="241"/>
      <c r="C12" s="241"/>
      <c r="D12" s="241"/>
      <c r="E12" s="258" t="str">
        <f>UPPER(IF($D11="","",VLOOKUP($D11,'[1]F16P elokeszito'!$A$7:$P$33,11)))</f>
        <v/>
      </c>
      <c r="F12" s="259" t="str">
        <f>UPPER(IF($D11="","",VLOOKUP($D11,'[1]F16P elokeszito'!$A$7:$P$33,8)))</f>
        <v/>
      </c>
      <c r="G12" s="259" t="str">
        <f>IF($D11="","",VLOOKUP($D11,'[1]F16P elokeszito'!$A$7:$P$33,9))</f>
        <v/>
      </c>
      <c r="H12" s="260"/>
      <c r="I12" s="259" t="str">
        <f>IF($D11="","",VLOOKUP($D11,'[1]F16P elokeszito'!$A$7:$P$33,10))</f>
        <v/>
      </c>
      <c r="J12" s="242"/>
      <c r="K12" s="234"/>
      <c r="L12" s="262"/>
      <c r="M12" s="264"/>
      <c r="N12" s="265"/>
      <c r="O12" s="234"/>
      <c r="P12" s="235"/>
      <c r="Q12" s="234"/>
      <c r="R12" s="236"/>
      <c r="S12" s="237"/>
      <c r="U12" s="244" t="str">
        <f>[1]Birók!P26</f>
        <v xml:space="preserve"> </v>
      </c>
    </row>
    <row r="13" spans="1:21" s="238" customFormat="1" ht="9.6" customHeight="1" x14ac:dyDescent="0.25">
      <c r="A13" s="240"/>
      <c r="B13" s="245"/>
      <c r="C13" s="245"/>
      <c r="D13" s="266"/>
      <c r="E13" s="267"/>
      <c r="F13" s="247"/>
      <c r="G13" s="247"/>
      <c r="H13" s="253"/>
      <c r="I13" s="247"/>
      <c r="J13" s="268"/>
      <c r="K13" s="234"/>
      <c r="L13" s="249"/>
      <c r="M13" s="250" t="str">
        <f>UPPER(IF(OR(L14="a",L14="as"),K9,IF(OR(L14="b",L14="bs"),K17,)))</f>
        <v>JILLY</v>
      </c>
      <c r="N13" s="235"/>
      <c r="O13" s="234"/>
      <c r="P13" s="235"/>
      <c r="Q13" s="234"/>
      <c r="R13" s="236"/>
      <c r="S13" s="237"/>
      <c r="U13" s="244" t="str">
        <f>[1]Birók!P27</f>
        <v xml:space="preserve"> </v>
      </c>
    </row>
    <row r="14" spans="1:21" s="238" customFormat="1" ht="9.6" customHeight="1" x14ac:dyDescent="0.25">
      <c r="A14" s="240"/>
      <c r="B14" s="245"/>
      <c r="C14" s="245"/>
      <c r="D14" s="266"/>
      <c r="E14" s="267"/>
      <c r="F14" s="247"/>
      <c r="G14" s="247"/>
      <c r="H14" s="253"/>
      <c r="I14" s="247"/>
      <c r="J14" s="268"/>
      <c r="K14" s="269" t="s">
        <v>24</v>
      </c>
      <c r="L14" s="255" t="s">
        <v>25</v>
      </c>
      <c r="M14" s="256" t="str">
        <f>UPPER(IF(OR(L14="a",L14="as"),K10,IF(OR(L14="b",L14="bs"),K18,)))</f>
        <v xml:space="preserve">NAGY </v>
      </c>
      <c r="N14" s="257"/>
      <c r="O14" s="234"/>
      <c r="P14" s="235"/>
      <c r="Q14" s="234"/>
      <c r="R14" s="236"/>
      <c r="S14" s="237"/>
      <c r="U14" s="244" t="str">
        <f>[1]Birók!P28</f>
        <v xml:space="preserve"> </v>
      </c>
    </row>
    <row r="15" spans="1:21" s="238" customFormat="1" ht="9.6" customHeight="1" x14ac:dyDescent="0.25">
      <c r="A15" s="270">
        <v>3</v>
      </c>
      <c r="B15" s="228">
        <f>IF($D15="","",VLOOKUP($D15,'[1]F16P elokeszito'!$A$7:$P$23,14))</f>
        <v>0</v>
      </c>
      <c r="C15" s="228">
        <f>IF($D15="","",VLOOKUP($D15,'[1]F16P elokeszito'!$A$7:$P$33,15))</f>
        <v>41</v>
      </c>
      <c r="D15" s="229">
        <v>4</v>
      </c>
      <c r="E15" s="258" t="str">
        <f>UPPER(IF($D15="","",VLOOKUP($D15,'[1]F16P elokeszito'!$A$7:$P$33,5)))</f>
        <v>"060109</v>
      </c>
      <c r="F15" s="259" t="str">
        <f>UPPER(IF($D15="","",VLOOKUP($D15,'[1]F16P elokeszito'!$A$7:$P$33,2)))</f>
        <v>VARGA</v>
      </c>
      <c r="G15" s="259" t="str">
        <f>IF($D15="","",VLOOKUP($D15,'[1]F16P elokeszito'!$A$7:$P$33,3))</f>
        <v>Ákos</v>
      </c>
      <c r="H15" s="260"/>
      <c r="I15" s="259" t="str">
        <f>IF($D15="","",VLOOKUP($D15,'[1]F16P elokeszito'!$A$7:$P$33,4))</f>
        <v>DEAC</v>
      </c>
      <c r="J15" s="233"/>
      <c r="K15" s="234"/>
      <c r="L15" s="262"/>
      <c r="M15" s="234" t="s">
        <v>197</v>
      </c>
      <c r="N15" s="262"/>
      <c r="O15" s="263"/>
      <c r="P15" s="235"/>
      <c r="Q15" s="234"/>
      <c r="R15" s="236"/>
      <c r="S15" s="237"/>
      <c r="U15" s="244" t="str">
        <f>[1]Birók!P29</f>
        <v xml:space="preserve"> </v>
      </c>
    </row>
    <row r="16" spans="1:21" s="238" customFormat="1" ht="9.6" customHeight="1" thickBot="1" x14ac:dyDescent="0.3">
      <c r="A16" s="240"/>
      <c r="B16" s="241"/>
      <c r="C16" s="241"/>
      <c r="D16" s="241"/>
      <c r="E16" s="258" t="str">
        <f>UPPER(IF($D15="","",VLOOKUP($D15,'[1]F16P elokeszito'!$A$7:$P$33,11)))</f>
        <v>"060103</v>
      </c>
      <c r="F16" s="259" t="str">
        <f>UPPER(IF($D15="","",VLOOKUP($D15,'[1]F16P elokeszito'!$A$7:$P$33,8)))</f>
        <v>FEHÉR</v>
      </c>
      <c r="G16" s="259" t="str">
        <f>IF($D15="","",VLOOKUP($D15,'[1]F16P elokeszito'!$A$7:$P$33,9))</f>
        <v>Alexander</v>
      </c>
      <c r="H16" s="260"/>
      <c r="I16" s="259" t="str">
        <f>IF($D15="","",VLOOKUP($D15,'[1]F16P elokeszito'!$A$7:$P$33,10))</f>
        <v>Bebto Team</v>
      </c>
      <c r="J16" s="242"/>
      <c r="K16" s="243" t="str">
        <f>IF(J16="a",F15,IF(J16="b",F17,""))</f>
        <v/>
      </c>
      <c r="L16" s="262"/>
      <c r="M16" s="234"/>
      <c r="N16" s="262"/>
      <c r="O16" s="234"/>
      <c r="P16" s="235"/>
      <c r="Q16" s="234"/>
      <c r="R16" s="236"/>
      <c r="S16" s="237"/>
      <c r="U16" s="271" t="str">
        <f>[1]Birók!P30</f>
        <v>Egyik sem</v>
      </c>
    </row>
    <row r="17" spans="1:19" s="238" customFormat="1" ht="9.6" customHeight="1" x14ac:dyDescent="0.25">
      <c r="A17" s="240"/>
      <c r="B17" s="245"/>
      <c r="C17" s="245"/>
      <c r="D17" s="266"/>
      <c r="E17" s="267"/>
      <c r="F17" s="247"/>
      <c r="G17" s="247"/>
      <c r="H17" s="253"/>
      <c r="I17" s="247"/>
      <c r="J17" s="249"/>
      <c r="K17" s="250" t="str">
        <f>UPPER(IF(OR(J18="a",J18="as"),F15,IF(OR(J18="b",J18="bs"),F19,)))</f>
        <v>VARGA</v>
      </c>
      <c r="L17" s="272"/>
      <c r="M17" s="234"/>
      <c r="N17" s="262"/>
      <c r="O17" s="234"/>
      <c r="P17" s="235"/>
      <c r="Q17" s="234"/>
      <c r="R17" s="236"/>
      <c r="S17" s="237"/>
    </row>
    <row r="18" spans="1:19" s="238" customFormat="1" ht="9.6" customHeight="1" x14ac:dyDescent="0.25">
      <c r="A18" s="240"/>
      <c r="B18" s="245"/>
      <c r="C18" s="245"/>
      <c r="D18" s="266"/>
      <c r="E18" s="267"/>
      <c r="F18" s="247"/>
      <c r="G18" s="247"/>
      <c r="H18" s="253"/>
      <c r="I18" s="254" t="s">
        <v>24</v>
      </c>
      <c r="J18" s="255" t="s">
        <v>66</v>
      </c>
      <c r="K18" s="256" t="str">
        <f>UPPER(IF(OR(J18="a",J18="as"),F16,IF(OR(J18="b",J18="bs"),F20,)))</f>
        <v>FEHÉR</v>
      </c>
      <c r="L18" s="242"/>
      <c r="M18" s="234"/>
      <c r="N18" s="262"/>
      <c r="O18" s="234"/>
      <c r="P18" s="235"/>
      <c r="Q18" s="234"/>
      <c r="R18" s="236"/>
      <c r="S18" s="237"/>
    </row>
    <row r="19" spans="1:19" s="238" customFormat="1" ht="9.6" customHeight="1" x14ac:dyDescent="0.25">
      <c r="A19" s="240">
        <v>4</v>
      </c>
      <c r="B19" s="228" t="str">
        <f>IF($D19="","",VLOOKUP($D19,'[1]F16P elokeszito'!$A$7:$P$23,14))</f>
        <v/>
      </c>
      <c r="C19" s="228" t="str">
        <f>IF($D19="","",VLOOKUP($D19,'[1]F16P elokeszito'!$A$7:$P$33,15))</f>
        <v/>
      </c>
      <c r="D19" s="229"/>
      <c r="E19" s="258" t="s">
        <v>31</v>
      </c>
      <c r="F19" s="259" t="str">
        <f>UPPER(IF($D19="","",VLOOKUP($D19,'[1]F16P elokeszito'!$A$7:$P$33,2)))</f>
        <v/>
      </c>
      <c r="G19" s="259" t="str">
        <f>IF($D19="","",VLOOKUP($D19,'[1]F16P elokeszito'!$A$7:$P$33,3))</f>
        <v/>
      </c>
      <c r="H19" s="260"/>
      <c r="I19" s="259" t="str">
        <f>IF($D19="","",VLOOKUP($D19,'[1]F16P elokeszito'!$A$7:$P$33,4))</f>
        <v/>
      </c>
      <c r="J19" s="261"/>
      <c r="K19" s="234"/>
      <c r="L19" s="235"/>
      <c r="M19" s="263"/>
      <c r="N19" s="272"/>
      <c r="O19" s="234"/>
      <c r="P19" s="235"/>
      <c r="Q19" s="234"/>
      <c r="R19" s="236"/>
      <c r="S19" s="237"/>
    </row>
    <row r="20" spans="1:19" s="238" customFormat="1" ht="9.6" customHeight="1" x14ac:dyDescent="0.25">
      <c r="A20" s="240"/>
      <c r="B20" s="241"/>
      <c r="C20" s="241"/>
      <c r="D20" s="241"/>
      <c r="E20" s="258" t="str">
        <f>UPPER(IF($D19="","",VLOOKUP($D19,'[1]F16P elokeszito'!$A$7:$P$33,11)))</f>
        <v/>
      </c>
      <c r="F20" s="259" t="str">
        <f>UPPER(IF($D19="","",VLOOKUP($D19,'[1]F16P elokeszito'!$A$7:$P$33,8)))</f>
        <v/>
      </c>
      <c r="G20" s="259" t="str">
        <f>IF($D19="","",VLOOKUP($D19,'[1]F16P elokeszito'!$A$7:$P$33,9))</f>
        <v/>
      </c>
      <c r="H20" s="260"/>
      <c r="I20" s="259" t="str">
        <f>IF($D19="","",VLOOKUP($D19,'[1]F16P elokeszito'!$A$7:$P$33,10))</f>
        <v/>
      </c>
      <c r="J20" s="242"/>
      <c r="K20" s="234"/>
      <c r="L20" s="235"/>
      <c r="M20" s="264"/>
      <c r="N20" s="273"/>
      <c r="O20" s="234"/>
      <c r="P20" s="235"/>
      <c r="Q20" s="234"/>
      <c r="R20" s="236"/>
      <c r="S20" s="237"/>
    </row>
    <row r="21" spans="1:19" s="238" customFormat="1" ht="9.6" customHeight="1" x14ac:dyDescent="0.25">
      <c r="A21" s="240"/>
      <c r="B21" s="245"/>
      <c r="C21" s="245"/>
      <c r="D21" s="245"/>
      <c r="E21" s="252"/>
      <c r="F21" s="247"/>
      <c r="G21" s="247"/>
      <c r="H21" s="253"/>
      <c r="I21" s="247"/>
      <c r="J21" s="268"/>
      <c r="K21" s="234"/>
      <c r="L21" s="235"/>
      <c r="M21" s="234"/>
      <c r="N21" s="249"/>
      <c r="O21" s="250" t="str">
        <f>UPPER(IF(OR(N22="a",N22="as"),M13,IF(OR(N22="b",N22="bs"),M29,)))</f>
        <v>JILLY</v>
      </c>
      <c r="P21" s="235"/>
      <c r="Q21" s="234"/>
      <c r="R21" s="236"/>
      <c r="S21" s="237"/>
    </row>
    <row r="22" spans="1:19" s="238" customFormat="1" ht="9.6" customHeight="1" x14ac:dyDescent="0.25">
      <c r="A22" s="240"/>
      <c r="B22" s="245"/>
      <c r="C22" s="245"/>
      <c r="D22" s="245"/>
      <c r="E22" s="246"/>
      <c r="F22" s="247"/>
      <c r="G22" s="247"/>
      <c r="H22" s="248"/>
      <c r="I22" s="247"/>
      <c r="J22" s="268"/>
      <c r="K22" s="234"/>
      <c r="L22" s="235"/>
      <c r="M22" s="269" t="s">
        <v>24</v>
      </c>
      <c r="N22" s="255" t="s">
        <v>25</v>
      </c>
      <c r="O22" s="256" t="str">
        <f>UPPER(IF(OR(N22="a",N22="as"),M14,IF(OR(N22="b",N22="bs"),M30,)))</f>
        <v xml:space="preserve">NAGY </v>
      </c>
      <c r="P22" s="257"/>
      <c r="Q22" s="234"/>
      <c r="R22" s="236"/>
      <c r="S22" s="237"/>
    </row>
    <row r="23" spans="1:19" s="238" customFormat="1" ht="9.6" customHeight="1" x14ac:dyDescent="0.25">
      <c r="A23" s="227">
        <v>5</v>
      </c>
      <c r="B23" s="228">
        <f>IF($D23="","",VLOOKUP($D23,'[1]F16P elokeszito'!$A$7:$P$23,14))</f>
        <v>0</v>
      </c>
      <c r="C23" s="228">
        <f>IF($D23="","",VLOOKUP($D23,'[1]F16P elokeszito'!$A$7:$P$33,15))</f>
        <v>98</v>
      </c>
      <c r="D23" s="229">
        <v>8</v>
      </c>
      <c r="E23" s="258" t="str">
        <f>UPPER(IF($D23="","",VLOOKUP($D23,'[1]F16P elokeszito'!$A$7:$P$33,5)))</f>
        <v>"0712190</v>
      </c>
      <c r="F23" s="259" t="str">
        <f>UPPER(IF($D23="","",VLOOKUP($D23,'[1]F16P elokeszito'!$A$7:$P$33,2)))</f>
        <v>IPACS</v>
      </c>
      <c r="G23" s="259" t="str">
        <f>IF($D23="","",VLOOKUP($D23,'[1]F16P elokeszito'!$A$7:$P$33,3))</f>
        <v>Attila</v>
      </c>
      <c r="H23" s="260"/>
      <c r="I23" s="259" t="str">
        <f>IF($D23="","",VLOOKUP($D23,'[1]F16P elokeszito'!$A$7:$P$33,4))</f>
        <v>Ten.Műhely</v>
      </c>
      <c r="J23" s="233"/>
      <c r="K23" s="234"/>
      <c r="L23" s="235"/>
      <c r="M23" s="234"/>
      <c r="N23" s="262"/>
      <c r="O23" s="234" t="s">
        <v>160</v>
      </c>
      <c r="P23" s="262"/>
      <c r="Q23" s="234"/>
      <c r="R23" s="236"/>
      <c r="S23" s="237"/>
    </row>
    <row r="24" spans="1:19" s="238" customFormat="1" ht="9.6" customHeight="1" x14ac:dyDescent="0.25">
      <c r="A24" s="240"/>
      <c r="B24" s="241"/>
      <c r="C24" s="241"/>
      <c r="D24" s="241"/>
      <c r="E24" s="258" t="str">
        <f>UPPER(IF($D23="","",VLOOKUP($D23,'[1]F16P elokeszito'!$A$7:$P$33,11)))</f>
        <v>"0706260</v>
      </c>
      <c r="F24" s="259" t="str">
        <f>UPPER(IF($D23="","",VLOOKUP($D23,'[1]F16P elokeszito'!$A$7:$P$33,8)))</f>
        <v>DRASKOVICS</v>
      </c>
      <c r="G24" s="259" t="str">
        <f>IF($D23="","",VLOOKUP($D23,'[1]F16P elokeszito'!$A$7:$P$33,9))</f>
        <v>Dénes</v>
      </c>
      <c r="H24" s="260"/>
      <c r="I24" s="259" t="str">
        <f>IF($D23="","",VLOOKUP($D23,'[1]F16P elokeszito'!$A$7:$P$33,10))</f>
        <v>Budaörs SC</v>
      </c>
      <c r="J24" s="242"/>
      <c r="K24" s="243" t="str">
        <f>IF(J24="a",F23,IF(J24="b",F25,""))</f>
        <v/>
      </c>
      <c r="L24" s="235"/>
      <c r="M24" s="234"/>
      <c r="N24" s="262"/>
      <c r="O24" s="234"/>
      <c r="P24" s="262"/>
      <c r="Q24" s="234"/>
      <c r="R24" s="236"/>
      <c r="S24" s="237"/>
    </row>
    <row r="25" spans="1:19" s="238" customFormat="1" ht="9.6" customHeight="1" x14ac:dyDescent="0.25">
      <c r="A25" s="240"/>
      <c r="B25" s="245"/>
      <c r="C25" s="245"/>
      <c r="D25" s="245"/>
      <c r="E25" s="246"/>
      <c r="F25" s="247"/>
      <c r="G25" s="247"/>
      <c r="H25" s="248"/>
      <c r="I25" s="247"/>
      <c r="J25" s="249"/>
      <c r="K25" s="250" t="str">
        <f>UPPER(IF(OR(J26="a",J26="as"),F23,IF(OR(J26="b",J26="bs"),F27,)))</f>
        <v>IPACS</v>
      </c>
      <c r="L25" s="251"/>
      <c r="M25" s="234"/>
      <c r="N25" s="262"/>
      <c r="O25" s="234"/>
      <c r="P25" s="262"/>
      <c r="Q25" s="234"/>
      <c r="R25" s="236"/>
      <c r="S25" s="237"/>
    </row>
    <row r="26" spans="1:19" s="238" customFormat="1" ht="9.6" customHeight="1" x14ac:dyDescent="0.25">
      <c r="A26" s="240"/>
      <c r="B26" s="245"/>
      <c r="C26" s="245"/>
      <c r="D26" s="245"/>
      <c r="E26" s="252"/>
      <c r="F26" s="247"/>
      <c r="G26" s="247"/>
      <c r="H26" s="253"/>
      <c r="I26" s="254" t="s">
        <v>24</v>
      </c>
      <c r="J26" s="255" t="s">
        <v>66</v>
      </c>
      <c r="K26" s="256" t="str">
        <f>UPPER(IF(OR(J26="a",J26="as"),F24,IF(OR(J26="b",J26="bs"),F28,)))</f>
        <v>DRASKOVICS</v>
      </c>
      <c r="L26" s="257"/>
      <c r="M26" s="234"/>
      <c r="N26" s="262"/>
      <c r="O26" s="234"/>
      <c r="P26" s="262"/>
      <c r="Q26" s="234"/>
      <c r="R26" s="236"/>
      <c r="S26" s="237"/>
    </row>
    <row r="27" spans="1:19" s="238" customFormat="1" ht="9.6" customHeight="1" x14ac:dyDescent="0.25">
      <c r="A27" s="240">
        <v>6</v>
      </c>
      <c r="B27" s="228">
        <f>IF($D27="","",VLOOKUP($D27,'[1]F16P elokeszito'!$A$7:$P$23,14))</f>
        <v>0</v>
      </c>
      <c r="C27" s="228">
        <f>IF($D27="","",VLOOKUP($D27,'[1]F16P elokeszito'!$A$7:$P$33,15))</f>
        <v>122</v>
      </c>
      <c r="D27" s="229">
        <v>9</v>
      </c>
      <c r="E27" s="258" t="str">
        <f>UPPER(IF($D27="","",VLOOKUP($D27,'[1]F16P elokeszito'!$A$7:$P$33,5)))</f>
        <v>"070927</v>
      </c>
      <c r="F27" s="259" t="str">
        <f>UPPER(IF($D27="","",VLOOKUP($D27,'[1]F16P elokeszito'!$A$7:$P$33,2)))</f>
        <v xml:space="preserve">BÉRES </v>
      </c>
      <c r="G27" s="259" t="str">
        <f>IF($D27="","",VLOOKUP($D27,'[1]F16P elokeszito'!$A$7:$P$33,3))</f>
        <v>Máté Sámuel</v>
      </c>
      <c r="H27" s="260"/>
      <c r="I27" s="259" t="str">
        <f>IF($D27="","",VLOOKUP($D27,'[1]F16P elokeszito'!$A$7:$P$33,4))</f>
        <v>Next TA</v>
      </c>
      <c r="J27" s="261"/>
      <c r="K27" s="234" t="s">
        <v>178</v>
      </c>
      <c r="L27" s="262"/>
      <c r="M27" s="263"/>
      <c r="N27" s="272"/>
      <c r="O27" s="234"/>
      <c r="P27" s="262"/>
      <c r="Q27" s="234"/>
      <c r="R27" s="236"/>
      <c r="S27" s="237"/>
    </row>
    <row r="28" spans="1:19" s="238" customFormat="1" ht="9.6" customHeight="1" x14ac:dyDescent="0.25">
      <c r="A28" s="240"/>
      <c r="B28" s="241"/>
      <c r="C28" s="241"/>
      <c r="D28" s="241"/>
      <c r="E28" s="258" t="str">
        <f>UPPER(IF($D27="","",VLOOKUP($D27,'[1]F16P elokeszito'!$A$7:$P$33,11)))</f>
        <v>"0705040</v>
      </c>
      <c r="F28" s="259" t="str">
        <f>UPPER(IF($D27="","",VLOOKUP($D27,'[1]F16P elokeszito'!$A$7:$P$33,8)))</f>
        <v>BORKOVITS</v>
      </c>
      <c r="G28" s="259" t="str">
        <f>IF($D27="","",VLOOKUP($D27,'[1]F16P elokeszito'!$A$7:$P$33,9))</f>
        <v>Benedek</v>
      </c>
      <c r="H28" s="260"/>
      <c r="I28" s="259" t="str">
        <f>IF($D27="","",VLOOKUP($D27,'[1]F16P elokeszito'!$A$7:$P$33,10))</f>
        <v>Ten.Partner</v>
      </c>
      <c r="J28" s="242"/>
      <c r="K28" s="234"/>
      <c r="L28" s="262"/>
      <c r="M28" s="264"/>
      <c r="N28" s="273"/>
      <c r="O28" s="234"/>
      <c r="P28" s="262"/>
      <c r="Q28" s="234"/>
      <c r="R28" s="236"/>
      <c r="S28" s="237"/>
    </row>
    <row r="29" spans="1:19" s="238" customFormat="1" ht="9.6" customHeight="1" x14ac:dyDescent="0.25">
      <c r="A29" s="240"/>
      <c r="B29" s="245"/>
      <c r="C29" s="245"/>
      <c r="D29" s="266"/>
      <c r="E29" s="267"/>
      <c r="F29" s="247"/>
      <c r="G29" s="247"/>
      <c r="H29" s="253"/>
      <c r="I29" s="247"/>
      <c r="J29" s="268"/>
      <c r="K29" s="234"/>
      <c r="L29" s="249"/>
      <c r="M29" s="250" t="str">
        <f>UPPER(IF(OR(L30="a",L30="as"),K25,IF(OR(L30="b",L30="bs"),K33,)))</f>
        <v>GARAMI</v>
      </c>
      <c r="N29" s="262"/>
      <c r="O29" s="234"/>
      <c r="P29" s="262"/>
      <c r="Q29" s="234"/>
      <c r="R29" s="236"/>
      <c r="S29" s="237"/>
    </row>
    <row r="30" spans="1:19" s="238" customFormat="1" ht="9.6" customHeight="1" x14ac:dyDescent="0.25">
      <c r="A30" s="240"/>
      <c r="B30" s="245"/>
      <c r="C30" s="245"/>
      <c r="D30" s="266"/>
      <c r="E30" s="267"/>
      <c r="F30" s="247"/>
      <c r="G30" s="247"/>
      <c r="H30" s="253"/>
      <c r="I30" s="247"/>
      <c r="J30" s="268"/>
      <c r="K30" s="269" t="s">
        <v>24</v>
      </c>
      <c r="L30" s="255" t="s">
        <v>159</v>
      </c>
      <c r="M30" s="256" t="str">
        <f>UPPER(IF(OR(L30="a",L30="as"),K26,IF(OR(L30="b",L30="bs"),K34,)))</f>
        <v>BÁNYAI</v>
      </c>
      <c r="N30" s="242"/>
      <c r="O30" s="234"/>
      <c r="P30" s="262"/>
      <c r="Q30" s="234"/>
      <c r="R30" s="236"/>
      <c r="S30" s="237"/>
    </row>
    <row r="31" spans="1:19" s="238" customFormat="1" ht="9.6" customHeight="1" x14ac:dyDescent="0.25">
      <c r="A31" s="270">
        <v>7</v>
      </c>
      <c r="B31" s="228">
        <f>IF($D31="","",VLOOKUP($D31,'[1]F16P elokeszito'!$A$7:$P$23,14))</f>
        <v>0</v>
      </c>
      <c r="C31" s="228">
        <f>IF($D31="","",VLOOKUP($D31,'[1]F16P elokeszito'!$A$7:$P$33,15))</f>
        <v>83</v>
      </c>
      <c r="D31" s="229">
        <v>7</v>
      </c>
      <c r="E31" s="258" t="str">
        <f>UPPER(IF($D31="","",VLOOKUP($D31,'[1]F16P elokeszito'!$A$7:$P$33,5)))</f>
        <v>"060707</v>
      </c>
      <c r="F31" s="259" t="str">
        <f>UPPER(IF($D31="","",VLOOKUP($D31,'[1]F16P elokeszito'!$A$7:$P$33,2)))</f>
        <v>GARAMI</v>
      </c>
      <c r="G31" s="259" t="str">
        <f>IF($D31="","",VLOOKUP($D31,'[1]F16P elokeszito'!$A$7:$P$33,3))</f>
        <v>József</v>
      </c>
      <c r="H31" s="260"/>
      <c r="I31" s="259" t="str">
        <f>IF($D31="","",VLOOKUP($D31,'[1]F16P elokeszito'!$A$7:$P$33,4))</f>
        <v>Pécs VTC</v>
      </c>
      <c r="J31" s="233"/>
      <c r="K31" s="234"/>
      <c r="L31" s="262"/>
      <c r="M31" s="234" t="s">
        <v>200</v>
      </c>
      <c r="N31" s="235"/>
      <c r="O31" s="263"/>
      <c r="P31" s="262"/>
      <c r="Q31" s="234"/>
      <c r="R31" s="236"/>
      <c r="S31" s="237"/>
    </row>
    <row r="32" spans="1:19" s="238" customFormat="1" ht="9.6" customHeight="1" x14ac:dyDescent="0.25">
      <c r="A32" s="240"/>
      <c r="B32" s="241"/>
      <c r="C32" s="241"/>
      <c r="D32" s="241"/>
      <c r="E32" s="258" t="str">
        <f>UPPER(IF($D31="","",VLOOKUP($D31,'[1]F16P elokeszito'!$A$7:$P$33,11)))</f>
        <v>"060131</v>
      </c>
      <c r="F32" s="259" t="str">
        <f>UPPER(IF($D31="","",VLOOKUP($D31,'[1]F16P elokeszito'!$A$7:$P$33,8)))</f>
        <v>BÁNYAI</v>
      </c>
      <c r="G32" s="259" t="str">
        <f>IF($D31="","",VLOOKUP($D31,'[1]F16P elokeszito'!$A$7:$P$33,9))</f>
        <v>Benedek</v>
      </c>
      <c r="H32" s="260"/>
      <c r="I32" s="259" t="str">
        <f>IF($D31="","",VLOOKUP($D31,'[1]F16P elokeszito'!$A$7:$P$33,10))</f>
        <v>DEAC</v>
      </c>
      <c r="J32" s="242"/>
      <c r="K32" s="243" t="str">
        <f>IF(J32="a",F31,IF(J32="b",F33,""))</f>
        <v/>
      </c>
      <c r="L32" s="262"/>
      <c r="M32" s="234"/>
      <c r="N32" s="235"/>
      <c r="O32" s="234"/>
      <c r="P32" s="262"/>
      <c r="Q32" s="234"/>
      <c r="R32" s="236"/>
      <c r="S32" s="237"/>
    </row>
    <row r="33" spans="1:19" s="238" customFormat="1" ht="9.6" customHeight="1" x14ac:dyDescent="0.25">
      <c r="A33" s="240"/>
      <c r="B33" s="245"/>
      <c r="C33" s="245"/>
      <c r="D33" s="266"/>
      <c r="E33" s="267"/>
      <c r="F33" s="247"/>
      <c r="G33" s="247"/>
      <c r="H33" s="253"/>
      <c r="I33" s="247"/>
      <c r="J33" s="249"/>
      <c r="K33" s="250" t="str">
        <f>UPPER(IF(OR(J34="a",J34="as"),F31,IF(OR(J34="b",J34="bs"),F35,)))</f>
        <v>GARAMI</v>
      </c>
      <c r="L33" s="272"/>
      <c r="M33" s="234"/>
      <c r="N33" s="235"/>
      <c r="O33" s="234"/>
      <c r="P33" s="262"/>
      <c r="Q33" s="234"/>
      <c r="R33" s="236"/>
      <c r="S33" s="237"/>
    </row>
    <row r="34" spans="1:19" s="238" customFormat="1" ht="9.6" customHeight="1" x14ac:dyDescent="0.25">
      <c r="A34" s="240"/>
      <c r="B34" s="245"/>
      <c r="C34" s="245"/>
      <c r="D34" s="266"/>
      <c r="E34" s="267"/>
      <c r="F34" s="247"/>
      <c r="G34" s="247"/>
      <c r="H34" s="253"/>
      <c r="I34" s="254" t="s">
        <v>24</v>
      </c>
      <c r="J34" s="255" t="s">
        <v>66</v>
      </c>
      <c r="K34" s="256" t="str">
        <f>UPPER(IF(OR(J34="a",J34="as"),F32,IF(OR(J34="b",J34="bs"),F36,)))</f>
        <v>BÁNYAI</v>
      </c>
      <c r="L34" s="242"/>
      <c r="M34" s="234"/>
      <c r="N34" s="235"/>
      <c r="O34" s="234"/>
      <c r="P34" s="262"/>
      <c r="Q34" s="234"/>
      <c r="R34" s="236"/>
      <c r="S34" s="237"/>
    </row>
    <row r="35" spans="1:19" s="238" customFormat="1" ht="9.6" customHeight="1" x14ac:dyDescent="0.25">
      <c r="A35" s="240">
        <v>8</v>
      </c>
      <c r="B35" s="228" t="str">
        <f>IF($D35="","",VLOOKUP($D35,'[1]F16P elokeszito'!$A$7:$P$23,14))</f>
        <v/>
      </c>
      <c r="C35" s="228" t="str">
        <f>IF($D35="","",VLOOKUP($D35,'[1]F16P elokeszito'!$A$7:$P$33,15))</f>
        <v/>
      </c>
      <c r="D35" s="229"/>
      <c r="E35" s="258" t="s">
        <v>31</v>
      </c>
      <c r="F35" s="259" t="str">
        <f>UPPER(IF($D35="","",VLOOKUP($D35,'[1]F16P elokeszito'!$A$7:$P$33,2)))</f>
        <v/>
      </c>
      <c r="G35" s="259" t="str">
        <f>IF($D35="","",VLOOKUP($D35,'[1]F16P elokeszito'!$A$7:$P$33,3))</f>
        <v/>
      </c>
      <c r="H35" s="260"/>
      <c r="I35" s="259" t="str">
        <f>IF($D35="","",VLOOKUP($D35,'[1]F16P elokeszito'!$A$7:$P$33,4))</f>
        <v/>
      </c>
      <c r="J35" s="261"/>
      <c r="K35" s="234"/>
      <c r="L35" s="235"/>
      <c r="M35" s="263"/>
      <c r="N35" s="251"/>
      <c r="O35" s="234"/>
      <c r="P35" s="262"/>
      <c r="Q35" s="234"/>
      <c r="R35" s="236"/>
      <c r="S35" s="237"/>
    </row>
    <row r="36" spans="1:19" s="238" customFormat="1" ht="9.6" customHeight="1" x14ac:dyDescent="0.25">
      <c r="A36" s="240"/>
      <c r="B36" s="241"/>
      <c r="C36" s="241"/>
      <c r="D36" s="241"/>
      <c r="E36" s="258" t="str">
        <f>UPPER(IF($D35="","",VLOOKUP($D35,'[1]F16P elokeszito'!$A$7:$P$33,11)))</f>
        <v/>
      </c>
      <c r="F36" s="259" t="str">
        <f>UPPER(IF($D35="","",VLOOKUP($D35,'[1]F16P elokeszito'!$A$7:$P$33,8)))</f>
        <v/>
      </c>
      <c r="G36" s="259" t="str">
        <f>IF($D35="","",VLOOKUP($D35,'[1]F16P elokeszito'!$A$7:$P$33,9))</f>
        <v/>
      </c>
      <c r="H36" s="260"/>
      <c r="I36" s="259" t="str">
        <f>IF($D35="","",VLOOKUP($D35,'[1]F16P elokeszito'!$A$7:$P$33,10))</f>
        <v/>
      </c>
      <c r="J36" s="242"/>
      <c r="K36" s="234"/>
      <c r="L36" s="235"/>
      <c r="M36" s="264"/>
      <c r="N36" s="265"/>
      <c r="O36" s="234"/>
      <c r="P36" s="262"/>
      <c r="Q36" s="234"/>
      <c r="R36" s="236"/>
      <c r="S36" s="237"/>
    </row>
    <row r="37" spans="1:19" s="238" customFormat="1" ht="9.6" customHeight="1" x14ac:dyDescent="0.25">
      <c r="A37" s="240"/>
      <c r="B37" s="245"/>
      <c r="C37" s="245"/>
      <c r="D37" s="266"/>
      <c r="E37" s="267"/>
      <c r="F37" s="247"/>
      <c r="G37" s="247"/>
      <c r="H37" s="253"/>
      <c r="I37" s="247"/>
      <c r="J37" s="268"/>
      <c r="K37" s="234"/>
      <c r="L37" s="235"/>
      <c r="M37" s="234"/>
      <c r="N37" s="235"/>
      <c r="O37" s="235"/>
      <c r="P37" s="249"/>
      <c r="Q37" s="250" t="str">
        <f>UPPER(IF(OR(P38="a",P38="as"),O21,IF(OR(P38="b",P38="bs"),O53,)))</f>
        <v>JILLY</v>
      </c>
      <c r="R37" s="274"/>
      <c r="S37" s="237"/>
    </row>
    <row r="38" spans="1:19" s="238" customFormat="1" ht="9.6" customHeight="1" x14ac:dyDescent="0.25">
      <c r="A38" s="240"/>
      <c r="B38" s="245"/>
      <c r="C38" s="245"/>
      <c r="D38" s="266"/>
      <c r="E38" s="267"/>
      <c r="F38" s="247"/>
      <c r="G38" s="247"/>
      <c r="H38" s="253"/>
      <c r="I38" s="247"/>
      <c r="J38" s="268"/>
      <c r="K38" s="234"/>
      <c r="L38" s="235"/>
      <c r="M38" s="234"/>
      <c r="N38" s="235"/>
      <c r="O38" s="269" t="s">
        <v>24</v>
      </c>
      <c r="P38" s="255" t="s">
        <v>25</v>
      </c>
      <c r="Q38" s="256" t="str">
        <f>UPPER(IF(OR(P38="a",P38="as"),O22,IF(OR(P38="b",P38="bs"),O54,)))</f>
        <v xml:space="preserve">NAGY </v>
      </c>
      <c r="R38" s="275"/>
      <c r="S38" s="237"/>
    </row>
    <row r="39" spans="1:19" s="238" customFormat="1" ht="9.6" customHeight="1" x14ac:dyDescent="0.25">
      <c r="A39" s="270">
        <v>9</v>
      </c>
      <c r="B39" s="228">
        <f>IF($D39="","",VLOOKUP($D39,'[1]F16P elokeszito'!$A$7:$P$23,14))</f>
        <v>0</v>
      </c>
      <c r="C39" s="228">
        <f>IF($D39="","",VLOOKUP($D39,'[1]F16P elokeszito'!$A$7:$P$33,15))</f>
        <v>53</v>
      </c>
      <c r="D39" s="229">
        <v>5</v>
      </c>
      <c r="E39" s="258" t="str">
        <f>UPPER(IF($D39="","",VLOOKUP($D39,'[1]F16P elokeszito'!$A$7:$P$33,5)))</f>
        <v>"060920</v>
      </c>
      <c r="F39" s="259" t="str">
        <f>UPPER(IF($D39="","",VLOOKUP($D39,'[1]F16P elokeszito'!$A$7:$P$33,2)))</f>
        <v>HARGITAI</v>
      </c>
      <c r="G39" s="259" t="str">
        <f>IF($D39="","",VLOOKUP($D39,'[1]F16P elokeszito'!$A$7:$P$33,3))</f>
        <v>Csaba</v>
      </c>
      <c r="H39" s="260"/>
      <c r="I39" s="259" t="str">
        <f>IF($D39="","",VLOOKUP($D39,'[1]F16P elokeszito'!$A$7:$P$33,4))</f>
        <v>Ten.Műhely</v>
      </c>
      <c r="J39" s="233"/>
      <c r="K39" s="234"/>
      <c r="L39" s="235"/>
      <c r="M39" s="234"/>
      <c r="N39" s="235"/>
      <c r="O39" s="234"/>
      <c r="P39" s="262" t="s">
        <v>25</v>
      </c>
      <c r="Q39" s="263" t="s">
        <v>172</v>
      </c>
      <c r="R39" s="236"/>
      <c r="S39" s="237"/>
    </row>
    <row r="40" spans="1:19" s="238" customFormat="1" ht="9.6" customHeight="1" x14ac:dyDescent="0.25">
      <c r="A40" s="240"/>
      <c r="B40" s="241"/>
      <c r="C40" s="241"/>
      <c r="D40" s="241"/>
      <c r="E40" s="258" t="str">
        <f>UPPER(IF($D39="","",VLOOKUP($D39,'[1]F16P elokeszito'!$A$7:$P$33,11)))</f>
        <v>"071130</v>
      </c>
      <c r="F40" s="259" t="str">
        <f>UPPER(IF($D39="","",VLOOKUP($D39,'[1]F16P elokeszito'!$A$7:$P$33,8)))</f>
        <v>HORVÁTH</v>
      </c>
      <c r="G40" s="259" t="str">
        <f>IF($D39="","",VLOOKUP($D39,'[1]F16P elokeszito'!$A$7:$P$33,9))</f>
        <v>Bence</v>
      </c>
      <c r="H40" s="260"/>
      <c r="I40" s="259" t="str">
        <f>IF($D39="","",VLOOKUP($D39,'[1]F16P elokeszito'!$A$7:$P$33,10))</f>
        <v>Panakor TK</v>
      </c>
      <c r="J40" s="242"/>
      <c r="K40" s="243" t="str">
        <f>IF(J40="a",F39,IF(J40="b",F41,""))</f>
        <v/>
      </c>
      <c r="L40" s="235"/>
      <c r="M40" s="234"/>
      <c r="N40" s="235"/>
      <c r="O40" s="234"/>
      <c r="P40" s="262"/>
      <c r="Q40" s="264"/>
      <c r="R40" s="276"/>
      <c r="S40" s="237"/>
    </row>
    <row r="41" spans="1:19" s="238" customFormat="1" ht="9.6" customHeight="1" x14ac:dyDescent="0.25">
      <c r="A41" s="240"/>
      <c r="B41" s="245"/>
      <c r="C41" s="245"/>
      <c r="D41" s="266"/>
      <c r="E41" s="267"/>
      <c r="F41" s="247"/>
      <c r="G41" s="247"/>
      <c r="H41" s="253"/>
      <c r="I41" s="247"/>
      <c r="J41" s="249"/>
      <c r="K41" s="250" t="str">
        <f>UPPER(IF(OR(J42="a",J42="as"),F39,IF(OR(J42="b",J42="bs"),F43,)))</f>
        <v>HARGITAI</v>
      </c>
      <c r="L41" s="251"/>
      <c r="M41" s="234"/>
      <c r="N41" s="235"/>
      <c r="O41" s="234"/>
      <c r="P41" s="262"/>
      <c r="Q41" s="234"/>
      <c r="R41" s="236"/>
      <c r="S41" s="237"/>
    </row>
    <row r="42" spans="1:19" s="238" customFormat="1" ht="9.6" customHeight="1" x14ac:dyDescent="0.25">
      <c r="A42" s="240"/>
      <c r="B42" s="245"/>
      <c r="C42" s="245"/>
      <c r="D42" s="266"/>
      <c r="E42" s="267"/>
      <c r="F42" s="247"/>
      <c r="G42" s="247"/>
      <c r="H42" s="253"/>
      <c r="I42" s="254" t="s">
        <v>24</v>
      </c>
      <c r="J42" s="255" t="s">
        <v>66</v>
      </c>
      <c r="K42" s="256" t="str">
        <f>UPPER(IF(OR(J42="a",J42="as"),F40,IF(OR(J42="b",J42="bs"),F44,)))</f>
        <v>HORVÁTH</v>
      </c>
      <c r="L42" s="257"/>
      <c r="M42" s="234"/>
      <c r="N42" s="235"/>
      <c r="O42" s="234"/>
      <c r="P42" s="262"/>
      <c r="Q42" s="234"/>
      <c r="R42" s="236"/>
      <c r="S42" s="237"/>
    </row>
    <row r="43" spans="1:19" s="238" customFormat="1" ht="9.6" customHeight="1" x14ac:dyDescent="0.25">
      <c r="A43" s="240">
        <v>10</v>
      </c>
      <c r="B43" s="228" t="str">
        <f>IF($D43="","",VLOOKUP($D43,'[1]F16P elokeszito'!$A$7:$P$23,14))</f>
        <v/>
      </c>
      <c r="C43" s="228" t="str">
        <f>IF($D43="","",VLOOKUP($D43,'[1]F16P elokeszito'!$A$7:$P$33,15))</f>
        <v/>
      </c>
      <c r="D43" s="229"/>
      <c r="E43" s="258" t="s">
        <v>31</v>
      </c>
      <c r="F43" s="259" t="str">
        <f>UPPER(IF($D43="","",VLOOKUP($D43,'[1]F16P elokeszito'!$A$7:$P$33,2)))</f>
        <v/>
      </c>
      <c r="G43" s="259" t="str">
        <f>IF($D43="","",VLOOKUP($D43,'[1]F16P elokeszito'!$A$7:$P$33,3))</f>
        <v/>
      </c>
      <c r="H43" s="260"/>
      <c r="I43" s="259" t="str">
        <f>IF($D43="","",VLOOKUP($D43,'[1]F16P elokeszito'!$A$7:$P$33,4))</f>
        <v/>
      </c>
      <c r="J43" s="261"/>
      <c r="K43" s="234"/>
      <c r="L43" s="262"/>
      <c r="M43" s="263"/>
      <c r="N43" s="251"/>
      <c r="O43" s="234"/>
      <c r="P43" s="262"/>
      <c r="Q43" s="234"/>
      <c r="R43" s="236"/>
      <c r="S43" s="237"/>
    </row>
    <row r="44" spans="1:19" s="238" customFormat="1" ht="9.6" customHeight="1" x14ac:dyDescent="0.25">
      <c r="A44" s="240"/>
      <c r="B44" s="241"/>
      <c r="C44" s="241"/>
      <c r="D44" s="241"/>
      <c r="E44" s="258" t="str">
        <f>UPPER(IF($D43="","",VLOOKUP($D43,'[1]F16P elokeszito'!$A$7:$P$33,11)))</f>
        <v/>
      </c>
      <c r="F44" s="259" t="str">
        <f>UPPER(IF($D43="","",VLOOKUP($D43,'[1]F16P elokeszito'!$A$7:$P$33,8)))</f>
        <v/>
      </c>
      <c r="G44" s="259" t="str">
        <f>IF($D43="","",VLOOKUP($D43,'[1]F16P elokeszito'!$A$7:$P$33,9))</f>
        <v/>
      </c>
      <c r="H44" s="260"/>
      <c r="I44" s="259" t="str">
        <f>IF($D43="","",VLOOKUP($D43,'[1]F16P elokeszito'!$A$7:$P$33,10))</f>
        <v/>
      </c>
      <c r="J44" s="242"/>
      <c r="K44" s="234"/>
      <c r="L44" s="262"/>
      <c r="M44" s="264"/>
      <c r="N44" s="265"/>
      <c r="O44" s="234"/>
      <c r="P44" s="262"/>
      <c r="Q44" s="234"/>
      <c r="R44" s="236"/>
      <c r="S44" s="237"/>
    </row>
    <row r="45" spans="1:19" s="238" customFormat="1" ht="9.6" customHeight="1" x14ac:dyDescent="0.25">
      <c r="A45" s="240"/>
      <c r="B45" s="245"/>
      <c r="C45" s="245"/>
      <c r="D45" s="266"/>
      <c r="E45" s="267"/>
      <c r="F45" s="247"/>
      <c r="G45" s="247"/>
      <c r="H45" s="253"/>
      <c r="I45" s="247"/>
      <c r="J45" s="268"/>
      <c r="K45" s="234"/>
      <c r="L45" s="249"/>
      <c r="M45" s="250" t="str">
        <f>UPPER(IF(OR(L46="a",L46="as"),K41,IF(OR(L46="b",L46="bs"),K49,)))</f>
        <v>JUHÁSZ</v>
      </c>
      <c r="N45" s="235"/>
      <c r="O45" s="234"/>
      <c r="P45" s="262"/>
      <c r="Q45" s="234"/>
      <c r="R45" s="236"/>
      <c r="S45" s="237"/>
    </row>
    <row r="46" spans="1:19" s="238" customFormat="1" ht="9.6" customHeight="1" x14ac:dyDescent="0.25">
      <c r="A46" s="240"/>
      <c r="B46" s="245"/>
      <c r="C46" s="245"/>
      <c r="D46" s="266"/>
      <c r="E46" s="267"/>
      <c r="F46" s="247"/>
      <c r="G46" s="247"/>
      <c r="H46" s="253"/>
      <c r="I46" s="247"/>
      <c r="J46" s="268"/>
      <c r="K46" s="269" t="s">
        <v>24</v>
      </c>
      <c r="L46" s="255" t="s">
        <v>159</v>
      </c>
      <c r="M46" s="256" t="str">
        <f>UPPER(IF(OR(L46="a",L46="as"),K42,IF(OR(L46="b",L46="bs"),K50,)))</f>
        <v>KURUCSAI</v>
      </c>
      <c r="N46" s="257"/>
      <c r="O46" s="234"/>
      <c r="P46" s="262"/>
      <c r="Q46" s="234"/>
      <c r="R46" s="236"/>
      <c r="S46" s="237"/>
    </row>
    <row r="47" spans="1:19" s="238" customFormat="1" ht="9.6" customHeight="1" x14ac:dyDescent="0.25">
      <c r="A47" s="270">
        <v>11</v>
      </c>
      <c r="B47" s="228">
        <f>IF($D47="","",VLOOKUP($D47,'[1]F16P elokeszito'!$A$7:$P$23,14))</f>
        <v>0</v>
      </c>
      <c r="C47" s="228">
        <f>IF($D47="","",VLOOKUP($D47,'[1]F16P elokeszito'!$A$7:$P$33,15))</f>
        <v>40</v>
      </c>
      <c r="D47" s="229">
        <v>3</v>
      </c>
      <c r="E47" s="258" t="str">
        <f>UPPER(IF($D47="","",VLOOKUP($D47,'[1]F16P elokeszito'!$A$7:$P$33,5)))</f>
        <v>"060824</v>
      </c>
      <c r="F47" s="259" t="str">
        <f>UPPER(IF($D47="","",VLOOKUP($D47,'[1]F16P elokeszito'!$A$7:$P$33,2)))</f>
        <v>JUHÁSZ</v>
      </c>
      <c r="G47" s="259" t="str">
        <f>IF($D47="","",VLOOKUP($D47,'[1]F16P elokeszito'!$A$7:$P$33,3))</f>
        <v>Bence</v>
      </c>
      <c r="H47" s="260"/>
      <c r="I47" s="259" t="str">
        <f>IF($D47="","",VLOOKUP($D47,'[1]F16P elokeszito'!$A$7:$P$33,4))</f>
        <v>Kiskút TK</v>
      </c>
      <c r="J47" s="233"/>
      <c r="K47" s="234"/>
      <c r="L47" s="262"/>
      <c r="M47" s="234" t="s">
        <v>198</v>
      </c>
      <c r="N47" s="262"/>
      <c r="O47" s="263"/>
      <c r="P47" s="262"/>
      <c r="Q47" s="234"/>
      <c r="R47" s="236"/>
      <c r="S47" s="237"/>
    </row>
    <row r="48" spans="1:19" s="238" customFormat="1" ht="9.6" customHeight="1" x14ac:dyDescent="0.25">
      <c r="A48" s="240"/>
      <c r="B48" s="241"/>
      <c r="C48" s="241"/>
      <c r="D48" s="241"/>
      <c r="E48" s="258" t="str">
        <f>UPPER(IF($D47="","",VLOOKUP($D47,'[1]F16P elokeszito'!$A$7:$P$33,11)))</f>
        <v>"0601260</v>
      </c>
      <c r="F48" s="259" t="str">
        <f>UPPER(IF($D47="","",VLOOKUP($D47,'[1]F16P elokeszito'!$A$7:$P$33,8)))</f>
        <v>KURUCSAI</v>
      </c>
      <c r="G48" s="259" t="str">
        <f>IF($D47="","",VLOOKUP($D47,'[1]F16P elokeszito'!$A$7:$P$33,9))</f>
        <v>Dominik</v>
      </c>
      <c r="H48" s="260"/>
      <c r="I48" s="259" t="str">
        <f>IF($D47="","",VLOOKUP($D47,'[1]F16P elokeszito'!$A$7:$P$33,10))</f>
        <v>Kiskút TK</v>
      </c>
      <c r="J48" s="242"/>
      <c r="K48" s="243" t="str">
        <f>IF(J48="a",F47,IF(J48="b",F49,""))</f>
        <v/>
      </c>
      <c r="L48" s="262"/>
      <c r="M48" s="234"/>
      <c r="N48" s="262"/>
      <c r="O48" s="234"/>
      <c r="P48" s="262"/>
      <c r="Q48" s="234"/>
      <c r="R48" s="236"/>
      <c r="S48" s="237"/>
    </row>
    <row r="49" spans="1:19" s="238" customFormat="1" ht="9.6" customHeight="1" x14ac:dyDescent="0.25">
      <c r="A49" s="240"/>
      <c r="B49" s="245"/>
      <c r="C49" s="245"/>
      <c r="D49" s="245"/>
      <c r="E49" s="252"/>
      <c r="F49" s="247"/>
      <c r="G49" s="247"/>
      <c r="H49" s="253"/>
      <c r="I49" s="247"/>
      <c r="J49" s="249"/>
      <c r="K49" s="250" t="str">
        <f>UPPER(IF(OR(J50="a",J50="as"),F47,IF(OR(J50="b",J50="bs"),F51,)))</f>
        <v>JUHÁSZ</v>
      </c>
      <c r="L49" s="272"/>
      <c r="M49" s="234"/>
      <c r="N49" s="262"/>
      <c r="O49" s="234"/>
      <c r="P49" s="262"/>
      <c r="Q49" s="234"/>
      <c r="R49" s="236"/>
      <c r="S49" s="237"/>
    </row>
    <row r="50" spans="1:19" s="238" customFormat="1" ht="9.6" customHeight="1" x14ac:dyDescent="0.25">
      <c r="A50" s="240"/>
      <c r="B50" s="245"/>
      <c r="C50" s="245"/>
      <c r="D50" s="245"/>
      <c r="E50" s="246"/>
      <c r="F50" s="247"/>
      <c r="G50" s="247"/>
      <c r="H50" s="248"/>
      <c r="I50" s="269" t="s">
        <v>24</v>
      </c>
      <c r="J50" s="255" t="s">
        <v>66</v>
      </c>
      <c r="K50" s="256" t="str">
        <f>UPPER(IF(OR(J50="a",J50="as"),F48,IF(OR(J50="b",J50="bs"),F52,)))</f>
        <v>KURUCSAI</v>
      </c>
      <c r="L50" s="242"/>
      <c r="M50" s="234"/>
      <c r="N50" s="262"/>
      <c r="O50" s="234"/>
      <c r="P50" s="262"/>
      <c r="Q50" s="234"/>
      <c r="R50" s="236"/>
      <c r="S50" s="237"/>
    </row>
    <row r="51" spans="1:19" s="238" customFormat="1" ht="9.6" customHeight="1" x14ac:dyDescent="0.25">
      <c r="A51" s="277">
        <v>12</v>
      </c>
      <c r="B51" s="228" t="str">
        <f>IF($D51="","",VLOOKUP($D51,'[1]F16P elokeszito'!$A$7:$P$23,14))</f>
        <v/>
      </c>
      <c r="C51" s="228" t="str">
        <f>IF($D51="","",VLOOKUP($D51,'[1]F16P elokeszito'!$A$7:$P$33,15))</f>
        <v/>
      </c>
      <c r="D51" s="229"/>
      <c r="E51" s="230" t="s">
        <v>31</v>
      </c>
      <c r="F51" s="231" t="str">
        <f>UPPER(IF($D51="","",VLOOKUP($D51,'[1]F16P elokeszito'!$A$7:$P$33,2)))</f>
        <v/>
      </c>
      <c r="G51" s="231" t="str">
        <f>IF($D51="","",VLOOKUP($D51,'[1]F16P elokeszito'!$A$7:$P$33,3))</f>
        <v/>
      </c>
      <c r="H51" s="232"/>
      <c r="I51" s="231" t="str">
        <f>IF($D51="","",VLOOKUP($D51,'[1]F16P elokeszito'!$A$7:$P$33,4))</f>
        <v/>
      </c>
      <c r="J51" s="261"/>
      <c r="K51" s="234"/>
      <c r="L51" s="235"/>
      <c r="M51" s="263"/>
      <c r="N51" s="272"/>
      <c r="O51" s="234"/>
      <c r="P51" s="262"/>
      <c r="Q51" s="234"/>
      <c r="R51" s="236"/>
      <c r="S51" s="237"/>
    </row>
    <row r="52" spans="1:19" s="238" customFormat="1" ht="9.6" customHeight="1" x14ac:dyDescent="0.25">
      <c r="A52" s="240"/>
      <c r="B52" s="241"/>
      <c r="C52" s="241"/>
      <c r="D52" s="241"/>
      <c r="E52" s="278" t="str">
        <f>UPPER(IF($D51="","",VLOOKUP($D51,'[1]F16P elokeszito'!$A$7:$P$33,11)))</f>
        <v/>
      </c>
      <c r="F52" s="279" t="str">
        <f>UPPER(IF($D51="","",VLOOKUP($D51,'[1]F16P elokeszito'!$A$7:$P$33,8)))</f>
        <v/>
      </c>
      <c r="G52" s="279" t="str">
        <f>IF($D51="","",VLOOKUP($D51,'[1]F16P elokeszito'!$A$7:$P$33,9))</f>
        <v/>
      </c>
      <c r="H52" s="280"/>
      <c r="I52" s="279" t="str">
        <f>IF($D51="","",VLOOKUP($D51,'[1]F16P elokeszito'!$A$7:$P$33,10))</f>
        <v/>
      </c>
      <c r="J52" s="242"/>
      <c r="K52" s="234"/>
      <c r="L52" s="235"/>
      <c r="M52" s="264"/>
      <c r="N52" s="273"/>
      <c r="O52" s="234"/>
      <c r="P52" s="262"/>
      <c r="Q52" s="234"/>
      <c r="R52" s="236"/>
      <c r="S52" s="237"/>
    </row>
    <row r="53" spans="1:19" s="238" customFormat="1" ht="9.6" customHeight="1" x14ac:dyDescent="0.25">
      <c r="A53" s="240"/>
      <c r="B53" s="245"/>
      <c r="C53" s="245"/>
      <c r="D53" s="245"/>
      <c r="E53" s="246"/>
      <c r="F53" s="247"/>
      <c r="G53" s="247"/>
      <c r="H53" s="248"/>
      <c r="I53" s="247"/>
      <c r="J53" s="268"/>
      <c r="K53" s="234"/>
      <c r="L53" s="235"/>
      <c r="M53" s="234"/>
      <c r="N53" s="249"/>
      <c r="O53" s="250" t="str">
        <f>UPPER(IF(OR(N54="a",N54="as"),M45,IF(OR(N54="b",N54="bs"),M61,)))</f>
        <v>KRISTYÁN</v>
      </c>
      <c r="P53" s="262"/>
      <c r="Q53" s="234"/>
      <c r="R53" s="236"/>
      <c r="S53" s="237"/>
    </row>
    <row r="54" spans="1:19" s="238" customFormat="1" ht="9.6" customHeight="1" x14ac:dyDescent="0.25">
      <c r="A54" s="240"/>
      <c r="B54" s="245"/>
      <c r="C54" s="245"/>
      <c r="D54" s="245"/>
      <c r="E54" s="252"/>
      <c r="F54" s="247"/>
      <c r="G54" s="247"/>
      <c r="H54" s="253"/>
      <c r="I54" s="247"/>
      <c r="J54" s="268"/>
      <c r="K54" s="234"/>
      <c r="L54" s="235"/>
      <c r="M54" s="269" t="s">
        <v>24</v>
      </c>
      <c r="N54" s="255" t="s">
        <v>47</v>
      </c>
      <c r="O54" s="256" t="str">
        <f>UPPER(IF(OR(N54="a",N54="as"),M46,IF(OR(N54="b",N54="bs"),M62,)))</f>
        <v>GYÜRE</v>
      </c>
      <c r="P54" s="242"/>
      <c r="Q54" s="234"/>
      <c r="R54" s="236"/>
      <c r="S54" s="237"/>
    </row>
    <row r="55" spans="1:19" s="238" customFormat="1" ht="9.6" customHeight="1" x14ac:dyDescent="0.25">
      <c r="A55" s="270">
        <v>13</v>
      </c>
      <c r="B55" s="228">
        <f>IF($D55="","",VLOOKUP($D55,'[1]F16P elokeszito'!$A$7:$P$23,14))</f>
        <v>0</v>
      </c>
      <c r="C55" s="228">
        <f>IF($D55="","",VLOOKUP($D55,'[1]F16P elokeszito'!$A$7:$P$33,15))</f>
        <v>70</v>
      </c>
      <c r="D55" s="229">
        <v>6</v>
      </c>
      <c r="E55" s="258" t="str">
        <f>UPPER(IF($D55="","",VLOOKUP($D55,'[1]F16P elokeszito'!$A$7:$P$33,5)))</f>
        <v>"060731</v>
      </c>
      <c r="F55" s="259" t="str">
        <f>UPPER(IF($D55="","",VLOOKUP($D55,'[1]F16P elokeszito'!$A$7:$P$33,2)))</f>
        <v>SINKALOVICS</v>
      </c>
      <c r="G55" s="259" t="str">
        <f>IF($D55="","",VLOOKUP($D55,'[1]F16P elokeszito'!$A$7:$P$33,3))</f>
        <v xml:space="preserve">Patrik </v>
      </c>
      <c r="H55" s="260"/>
      <c r="I55" s="259" t="str">
        <f>IF($D55="","",VLOOKUP($D55,'[1]F16P elokeszito'!$A$7:$P$33,4))</f>
        <v>MTK</v>
      </c>
      <c r="J55" s="233"/>
      <c r="K55" s="234"/>
      <c r="L55" s="235"/>
      <c r="M55" s="234"/>
      <c r="N55" s="262"/>
      <c r="O55" s="234" t="s">
        <v>139</v>
      </c>
      <c r="P55" s="235"/>
      <c r="Q55" s="234"/>
      <c r="R55" s="236"/>
      <c r="S55" s="237"/>
    </row>
    <row r="56" spans="1:19" s="238" customFormat="1" ht="9.6" customHeight="1" x14ac:dyDescent="0.25">
      <c r="A56" s="240"/>
      <c r="B56" s="241"/>
      <c r="C56" s="241"/>
      <c r="D56" s="241"/>
      <c r="E56" s="258" t="str">
        <f>UPPER(IF($D55="","",VLOOKUP($D55,'[1]F16P elokeszito'!$A$7:$P$33,11)))</f>
        <v>"060903</v>
      </c>
      <c r="F56" s="259" t="str">
        <f>UPPER(IF($D55="","",VLOOKUP($D55,'[1]F16P elokeszito'!$A$7:$P$33,8)))</f>
        <v>GÉRESI</v>
      </c>
      <c r="G56" s="259" t="str">
        <f>IF($D55="","",VLOOKUP($D55,'[1]F16P elokeszito'!$A$7:$P$33,9))</f>
        <v>Olivér</v>
      </c>
      <c r="H56" s="260"/>
      <c r="I56" s="259" t="str">
        <f>IF($D55="","",VLOOKUP($D55,'[1]F16P elokeszito'!$A$7:$P$33,10))</f>
        <v>MTK</v>
      </c>
      <c r="J56" s="242"/>
      <c r="K56" s="243" t="str">
        <f>IF(J56="a",F55,IF(J56="b",F57,""))</f>
        <v/>
      </c>
      <c r="L56" s="235"/>
      <c r="M56" s="234"/>
      <c r="N56" s="262"/>
      <c r="O56" s="234"/>
      <c r="P56" s="235"/>
      <c r="Q56" s="234"/>
      <c r="R56" s="236"/>
      <c r="S56" s="237"/>
    </row>
    <row r="57" spans="1:19" s="238" customFormat="1" ht="9.6" customHeight="1" x14ac:dyDescent="0.25">
      <c r="A57" s="240"/>
      <c r="B57" s="245"/>
      <c r="C57" s="245"/>
      <c r="D57" s="266"/>
      <c r="E57" s="267"/>
      <c r="F57" s="247"/>
      <c r="G57" s="247"/>
      <c r="H57" s="253"/>
      <c r="I57" s="247"/>
      <c r="J57" s="249"/>
      <c r="K57" s="250" t="str">
        <f>UPPER(IF(OR(J58="a",J58="as"),F55,IF(OR(J58="b",J58="bs"),F59,)))</f>
        <v>SINKALOVICS</v>
      </c>
      <c r="L57" s="251"/>
      <c r="M57" s="234"/>
      <c r="N57" s="262"/>
      <c r="O57" s="234"/>
      <c r="P57" s="235"/>
      <c r="Q57" s="234"/>
      <c r="R57" s="236"/>
      <c r="S57" s="237"/>
    </row>
    <row r="58" spans="1:19" s="238" customFormat="1" ht="9.6" customHeight="1" x14ac:dyDescent="0.25">
      <c r="A58" s="240"/>
      <c r="B58" s="245"/>
      <c r="C58" s="245"/>
      <c r="D58" s="266"/>
      <c r="E58" s="267"/>
      <c r="F58" s="247"/>
      <c r="G58" s="247"/>
      <c r="H58" s="253"/>
      <c r="I58" s="254" t="s">
        <v>24</v>
      </c>
      <c r="J58" s="255" t="s">
        <v>66</v>
      </c>
      <c r="K58" s="256" t="str">
        <f>UPPER(IF(OR(J58="a",J58="as"),F56,IF(OR(J58="b",J58="bs"),F60,)))</f>
        <v>GÉRESI</v>
      </c>
      <c r="L58" s="257"/>
      <c r="M58" s="234"/>
      <c r="N58" s="262"/>
      <c r="O58" s="234"/>
      <c r="P58" s="235"/>
      <c r="Q58" s="234"/>
      <c r="R58" s="236"/>
      <c r="S58" s="237"/>
    </row>
    <row r="59" spans="1:19" s="238" customFormat="1" ht="9.6" customHeight="1" x14ac:dyDescent="0.25">
      <c r="A59" s="240">
        <v>14</v>
      </c>
      <c r="B59" s="228" t="str">
        <f>IF($D59="","",VLOOKUP($D59,'[1]F16P elokeszito'!$A$7:$P$23,14))</f>
        <v/>
      </c>
      <c r="C59" s="228" t="str">
        <f>IF($D59="","",VLOOKUP($D59,'[1]F16P elokeszito'!$A$7:$P$33,15))</f>
        <v/>
      </c>
      <c r="D59" s="229"/>
      <c r="E59" s="258" t="s">
        <v>31</v>
      </c>
      <c r="F59" s="259" t="str">
        <f>UPPER(IF($D59="","",VLOOKUP($D59,'[1]F16P elokeszito'!$A$7:$P$33,2)))</f>
        <v/>
      </c>
      <c r="G59" s="259" t="str">
        <f>IF($D59="","",VLOOKUP($D59,'[1]F16P elokeszito'!$A$7:$P$33,3))</f>
        <v/>
      </c>
      <c r="H59" s="260"/>
      <c r="I59" s="259" t="str">
        <f>IF($D59="","",VLOOKUP($D59,'[1]F16P elokeszito'!$A$7:$P$33,4))</f>
        <v/>
      </c>
      <c r="J59" s="261"/>
      <c r="K59" s="234"/>
      <c r="L59" s="262"/>
      <c r="M59" s="263"/>
      <c r="N59" s="272"/>
      <c r="O59" s="234"/>
      <c r="P59" s="235"/>
      <c r="Q59" s="234"/>
      <c r="R59" s="236"/>
      <c r="S59" s="237"/>
    </row>
    <row r="60" spans="1:19" s="238" customFormat="1" ht="9.6" customHeight="1" x14ac:dyDescent="0.25">
      <c r="A60" s="240"/>
      <c r="B60" s="241"/>
      <c r="C60" s="241"/>
      <c r="D60" s="241"/>
      <c r="E60" s="258" t="str">
        <f>UPPER(IF($D59="","",VLOOKUP($D59,'[1]F16P elokeszito'!$A$7:$P$33,11)))</f>
        <v/>
      </c>
      <c r="F60" s="259" t="str">
        <f>UPPER(IF($D59="","",VLOOKUP($D59,'[1]F16P elokeszito'!$A$7:$P$33,8)))</f>
        <v/>
      </c>
      <c r="G60" s="259" t="str">
        <f>IF($D59="","",VLOOKUP($D59,'[1]F16P elokeszito'!$A$7:$P$33,9))</f>
        <v/>
      </c>
      <c r="H60" s="260"/>
      <c r="I60" s="259" t="str">
        <f>IF($D59="","",VLOOKUP($D59,'[1]F16P elokeszito'!$A$7:$P$33,10))</f>
        <v/>
      </c>
      <c r="J60" s="242"/>
      <c r="K60" s="234"/>
      <c r="L60" s="262"/>
      <c r="M60" s="264"/>
      <c r="N60" s="273"/>
      <c r="O60" s="234"/>
      <c r="P60" s="235"/>
      <c r="Q60" s="234"/>
      <c r="R60" s="236"/>
      <c r="S60" s="237"/>
    </row>
    <row r="61" spans="1:19" s="238" customFormat="1" ht="9.6" customHeight="1" x14ac:dyDescent="0.25">
      <c r="A61" s="240"/>
      <c r="B61" s="245"/>
      <c r="C61" s="245"/>
      <c r="D61" s="266"/>
      <c r="E61" s="267"/>
      <c r="F61" s="247"/>
      <c r="G61" s="247"/>
      <c r="H61" s="253"/>
      <c r="I61" s="247"/>
      <c r="J61" s="268"/>
      <c r="K61" s="234"/>
      <c r="L61" s="249"/>
      <c r="M61" s="250" t="str">
        <f>UPPER(IF(OR(L62="a",L62="as"),K57,IF(OR(L62="b",L62="bs"),K65,)))</f>
        <v>KRISTYÁN</v>
      </c>
      <c r="N61" s="262"/>
      <c r="O61" s="234"/>
      <c r="P61" s="235"/>
      <c r="Q61" s="234"/>
      <c r="R61" s="236"/>
      <c r="S61" s="237"/>
    </row>
    <row r="62" spans="1:19" s="238" customFormat="1" ht="9.6" customHeight="1" x14ac:dyDescent="0.25">
      <c r="A62" s="240"/>
      <c r="B62" s="245"/>
      <c r="C62" s="245"/>
      <c r="D62" s="266"/>
      <c r="E62" s="267"/>
      <c r="F62" s="247"/>
      <c r="G62" s="247"/>
      <c r="H62" s="253"/>
      <c r="I62" s="247"/>
      <c r="J62" s="268"/>
      <c r="K62" s="269" t="s">
        <v>24</v>
      </c>
      <c r="L62" s="255" t="s">
        <v>47</v>
      </c>
      <c r="M62" s="256" t="str">
        <f>UPPER(IF(OR(L62="a",L62="as"),K58,IF(OR(L62="b",L62="bs"),K66,)))</f>
        <v>GYÜRE</v>
      </c>
      <c r="N62" s="242"/>
      <c r="O62" s="234"/>
      <c r="P62" s="235"/>
      <c r="Q62" s="234"/>
      <c r="R62" s="236"/>
      <c r="S62" s="237"/>
    </row>
    <row r="63" spans="1:19" s="238" customFormat="1" ht="9.6" customHeight="1" x14ac:dyDescent="0.25">
      <c r="A63" s="270">
        <v>15</v>
      </c>
      <c r="B63" s="228" t="str">
        <f>IF($D63="","",VLOOKUP($D63,'[1]F16P elokeszito'!$A$7:$P$23,14))</f>
        <v/>
      </c>
      <c r="C63" s="228" t="str">
        <f>IF($D63="","",VLOOKUP($D63,'[1]F16P elokeszito'!$A$7:$P$33,15))</f>
        <v/>
      </c>
      <c r="D63" s="229"/>
      <c r="E63" s="258" t="s">
        <v>31</v>
      </c>
      <c r="F63" s="259" t="str">
        <f>UPPER(IF($D63="","",VLOOKUP($D63,'[1]F16P elokeszito'!$A$7:$P$33,2)))</f>
        <v/>
      </c>
      <c r="G63" s="259" t="str">
        <f>IF($D63="","",VLOOKUP($D63,'[1]F16P elokeszito'!$A$7:$P$33,3))</f>
        <v/>
      </c>
      <c r="H63" s="260"/>
      <c r="I63" s="259" t="str">
        <f>IF($D63="","",VLOOKUP($D63,'[1]F16P elokeszito'!$A$7:$P$33,4))</f>
        <v/>
      </c>
      <c r="J63" s="233"/>
      <c r="K63" s="234"/>
      <c r="L63" s="262"/>
      <c r="M63" s="234" t="s">
        <v>162</v>
      </c>
      <c r="N63" s="235"/>
      <c r="O63" s="263"/>
      <c r="P63" s="235"/>
      <c r="Q63" s="234"/>
      <c r="R63" s="236"/>
      <c r="S63" s="237"/>
    </row>
    <row r="64" spans="1:19" s="238" customFormat="1" ht="9.6" customHeight="1" x14ac:dyDescent="0.25">
      <c r="A64" s="240"/>
      <c r="B64" s="241"/>
      <c r="C64" s="241"/>
      <c r="D64" s="241"/>
      <c r="E64" s="258" t="str">
        <f>UPPER(IF($D63="","",VLOOKUP($D63,'[1]F16P elokeszito'!$A$7:$P$33,11)))</f>
        <v/>
      </c>
      <c r="F64" s="259" t="str">
        <f>UPPER(IF($D63="","",VLOOKUP($D63,'[1]F16P elokeszito'!$A$7:$P$33,8)))</f>
        <v/>
      </c>
      <c r="G64" s="259" t="str">
        <f>IF($D63="","",VLOOKUP($D63,'[1]F16P elokeszito'!$A$7:$P$33,9))</f>
        <v/>
      </c>
      <c r="H64" s="260"/>
      <c r="I64" s="259" t="str">
        <f>IF($D63="","",VLOOKUP($D63,'[1]F16P elokeszito'!$A$7:$P$33,10))</f>
        <v/>
      </c>
      <c r="J64" s="242"/>
      <c r="K64" s="243" t="str">
        <f>IF(J64="a",F63,IF(J64="b",F65,""))</f>
        <v/>
      </c>
      <c r="L64" s="262"/>
      <c r="M64" s="234"/>
      <c r="N64" s="235"/>
      <c r="O64" s="234"/>
      <c r="P64" s="235"/>
      <c r="Q64" s="234"/>
      <c r="R64" s="236"/>
      <c r="S64" s="237"/>
    </row>
    <row r="65" spans="1:19" s="238" customFormat="1" ht="9.6" customHeight="1" x14ac:dyDescent="0.25">
      <c r="A65" s="240"/>
      <c r="B65" s="245"/>
      <c r="C65" s="245"/>
      <c r="D65" s="245"/>
      <c r="E65" s="252"/>
      <c r="F65" s="247"/>
      <c r="G65" s="247"/>
      <c r="H65" s="253"/>
      <c r="I65" s="247"/>
      <c r="J65" s="249"/>
      <c r="K65" s="250" t="str">
        <f>UPPER(IF(OR(J66="a",J66="as"),F63,IF(OR(J66="b",J66="bs"),F67,)))</f>
        <v>KRISTYÁN</v>
      </c>
      <c r="L65" s="272"/>
      <c r="M65" s="234"/>
      <c r="N65" s="235"/>
      <c r="O65" s="234"/>
      <c r="P65" s="235"/>
      <c r="Q65" s="234"/>
      <c r="R65" s="236"/>
      <c r="S65" s="237"/>
    </row>
    <row r="66" spans="1:19" s="238" customFormat="1" ht="9.6" customHeight="1" x14ac:dyDescent="0.25">
      <c r="A66" s="240"/>
      <c r="B66" s="245"/>
      <c r="C66" s="245"/>
      <c r="D66" s="245"/>
      <c r="E66" s="246"/>
      <c r="F66" s="234"/>
      <c r="G66" s="234"/>
      <c r="H66" s="248"/>
      <c r="I66" s="269" t="s">
        <v>24</v>
      </c>
      <c r="J66" s="255" t="s">
        <v>47</v>
      </c>
      <c r="K66" s="256" t="str">
        <f>UPPER(IF(OR(J66="a",J66="as"),F64,IF(OR(J66="b",J66="bs"),F68,)))</f>
        <v>GYÜRE</v>
      </c>
      <c r="L66" s="242"/>
      <c r="M66" s="234"/>
      <c r="N66" s="235"/>
      <c r="O66" s="234"/>
      <c r="P66" s="235"/>
      <c r="Q66" s="234"/>
      <c r="R66" s="236"/>
      <c r="S66" s="237"/>
    </row>
    <row r="67" spans="1:19" s="238" customFormat="1" ht="9.6" customHeight="1" x14ac:dyDescent="0.25">
      <c r="A67" s="277">
        <v>16</v>
      </c>
      <c r="B67" s="228">
        <f>IF($D67="","",VLOOKUP($D67,'[1]F16P elokeszito'!$A$7:$P$23,14))</f>
        <v>0</v>
      </c>
      <c r="C67" s="228">
        <f>IF($D67="","",VLOOKUP($D67,'[1]F16P elokeszito'!$A$7:$P$33,15))</f>
        <v>32</v>
      </c>
      <c r="D67" s="229">
        <v>2</v>
      </c>
      <c r="E67" s="230" t="str">
        <f>UPPER(IF($D67="","",VLOOKUP($D67,'[1]F16P elokeszito'!$A$7:$P$33,5)))</f>
        <v>"0712230</v>
      </c>
      <c r="F67" s="231" t="str">
        <f>UPPER(IF($D67="","",VLOOKUP($D67,'[1]F16P elokeszito'!$A$7:$P$33,2)))</f>
        <v>KRISTYÁN</v>
      </c>
      <c r="G67" s="231" t="str">
        <f>IF($D67="","",VLOOKUP($D67,'[1]F16P elokeszito'!$A$7:$P$33,3))</f>
        <v>István</v>
      </c>
      <c r="H67" s="232"/>
      <c r="I67" s="231" t="str">
        <f>IF($D67="","",VLOOKUP($D67,'[1]F16P elokeszito'!$A$7:$P$33,4))</f>
        <v>Ten.Műhely</v>
      </c>
      <c r="J67" s="261"/>
      <c r="K67" s="234"/>
      <c r="L67" s="235"/>
      <c r="M67" s="263"/>
      <c r="N67" s="251"/>
      <c r="O67" s="234"/>
      <c r="P67" s="235"/>
      <c r="Q67" s="234"/>
      <c r="R67" s="236"/>
      <c r="S67" s="237"/>
    </row>
    <row r="68" spans="1:19" s="238" customFormat="1" ht="9.6" customHeight="1" x14ac:dyDescent="0.25">
      <c r="A68" s="240"/>
      <c r="B68" s="241"/>
      <c r="C68" s="241"/>
      <c r="D68" s="241"/>
      <c r="E68" s="278" t="str">
        <f>UPPER(IF($D67="","",VLOOKUP($D67,'[1]F16P elokeszito'!$A$7:$P$33,11)))</f>
        <v>"061015</v>
      </c>
      <c r="F68" s="279" t="str">
        <f>UPPER(IF($D67="","",VLOOKUP($D67,'[1]F16P elokeszito'!$A$7:$P$33,8)))</f>
        <v>GYÜRE</v>
      </c>
      <c r="G68" s="279" t="str">
        <f>IF($D67="","",VLOOKUP($D67,'[1]F16P elokeszito'!$A$7:$P$33,9))</f>
        <v>Dávid</v>
      </c>
      <c r="H68" s="280"/>
      <c r="I68" s="279" t="str">
        <f>IF($D67="","",VLOOKUP($D67,'[1]F16P elokeszito'!$A$7:$P$33,10))</f>
        <v>Pasarét TK</v>
      </c>
      <c r="J68" s="242"/>
      <c r="K68" s="234"/>
      <c r="L68" s="235"/>
      <c r="M68" s="264"/>
      <c r="N68" s="265"/>
      <c r="O68" s="234"/>
      <c r="P68" s="235"/>
      <c r="Q68" s="234"/>
      <c r="R68" s="236"/>
      <c r="S68" s="237"/>
    </row>
    <row r="69" spans="1:19" s="238" customFormat="1" ht="9.6" customHeight="1" x14ac:dyDescent="0.25">
      <c r="A69" s="281"/>
      <c r="B69" s="282"/>
      <c r="C69" s="282"/>
      <c r="D69" s="283"/>
      <c r="E69" s="283"/>
      <c r="F69" s="284"/>
      <c r="G69" s="284"/>
      <c r="H69" s="285"/>
      <c r="I69" s="284"/>
      <c r="J69" s="286"/>
      <c r="K69" s="287"/>
      <c r="L69" s="288"/>
      <c r="M69" s="287"/>
      <c r="N69" s="288"/>
      <c r="O69" s="287"/>
      <c r="P69" s="288"/>
      <c r="Q69" s="287"/>
      <c r="R69" s="288"/>
      <c r="S69" s="237"/>
    </row>
    <row r="70" spans="1:19" s="248" customFormat="1" ht="6" customHeight="1" x14ac:dyDescent="0.25">
      <c r="A70" s="281"/>
      <c r="B70" s="282"/>
      <c r="C70" s="282"/>
      <c r="D70" s="283"/>
      <c r="E70" s="283"/>
      <c r="F70" s="284"/>
      <c r="G70" s="284"/>
      <c r="H70" s="285"/>
      <c r="I70" s="284"/>
      <c r="J70" s="286"/>
      <c r="K70" s="287"/>
      <c r="L70" s="288"/>
      <c r="M70" s="289"/>
      <c r="N70" s="290"/>
      <c r="O70" s="289"/>
      <c r="P70" s="290"/>
      <c r="Q70" s="289"/>
      <c r="R70" s="290"/>
      <c r="S70" s="291"/>
    </row>
    <row r="71" spans="1:19" s="303" customFormat="1" ht="10.5" customHeight="1" x14ac:dyDescent="0.25">
      <c r="A71" s="292" t="s">
        <v>11</v>
      </c>
      <c r="B71" s="293"/>
      <c r="C71" s="294"/>
      <c r="D71" s="295" t="s">
        <v>48</v>
      </c>
      <c r="E71" s="295"/>
      <c r="F71" s="296" t="s">
        <v>145</v>
      </c>
      <c r="G71" s="296"/>
      <c r="H71" s="296"/>
      <c r="I71" s="297"/>
      <c r="J71" s="296" t="s">
        <v>48</v>
      </c>
      <c r="K71" s="296" t="s">
        <v>146</v>
      </c>
      <c r="L71" s="298"/>
      <c r="M71" s="296" t="s">
        <v>147</v>
      </c>
      <c r="N71" s="299"/>
      <c r="O71" s="300" t="s">
        <v>148</v>
      </c>
      <c r="P71" s="300"/>
      <c r="Q71" s="301"/>
      <c r="R71" s="302"/>
    </row>
    <row r="72" spans="1:19" s="303" customFormat="1" ht="9" customHeight="1" x14ac:dyDescent="0.25">
      <c r="A72" s="304" t="s">
        <v>149</v>
      </c>
      <c r="B72" s="305"/>
      <c r="C72" s="306"/>
      <c r="D72" s="307">
        <v>1</v>
      </c>
      <c r="E72" s="307"/>
      <c r="F72" s="308" t="str">
        <f>IF(D72&gt;$R$79,,UPPER(VLOOKUP(D72,'[1]F16P elokeszito'!$A$7:$L$23,2)))</f>
        <v>JILLY</v>
      </c>
      <c r="G72" s="309"/>
      <c r="H72" s="309"/>
      <c r="I72" s="310"/>
      <c r="J72" s="311" t="s">
        <v>54</v>
      </c>
      <c r="K72" s="305"/>
      <c r="L72" s="312"/>
      <c r="M72" s="305"/>
      <c r="N72" s="313"/>
      <c r="O72" s="314" t="s">
        <v>150</v>
      </c>
      <c r="P72" s="315"/>
      <c r="Q72" s="315"/>
      <c r="R72" s="316"/>
    </row>
    <row r="73" spans="1:19" s="303" customFormat="1" ht="9" customHeight="1" x14ac:dyDescent="0.25">
      <c r="A73" s="317" t="s">
        <v>56</v>
      </c>
      <c r="B73" s="318"/>
      <c r="C73" s="319"/>
      <c r="D73" s="307"/>
      <c r="E73" s="307"/>
      <c r="F73" s="308" t="str">
        <f>IF(D72&gt;$R$79,,UPPER(VLOOKUP(D72,'[1]F16P elokeszito'!$A$7:$L$23,8)))</f>
        <v xml:space="preserve">NAGY </v>
      </c>
      <c r="G73" s="309"/>
      <c r="H73" s="309"/>
      <c r="I73" s="310"/>
      <c r="J73" s="311"/>
      <c r="K73" s="305"/>
      <c r="L73" s="312"/>
      <c r="M73" s="305"/>
      <c r="N73" s="313"/>
      <c r="O73" s="318"/>
      <c r="P73" s="320"/>
      <c r="Q73" s="318"/>
      <c r="R73" s="321"/>
    </row>
    <row r="74" spans="1:19" s="303" customFormat="1" ht="9" customHeight="1" x14ac:dyDescent="0.25">
      <c r="A74" s="322"/>
      <c r="B74" s="323"/>
      <c r="C74" s="324"/>
      <c r="D74" s="307">
        <v>2</v>
      </c>
      <c r="E74" s="307"/>
      <c r="F74" s="308" t="str">
        <f>IF(D74&gt;$R$79,,UPPER(VLOOKUP(D74,'[1]F16P elokeszito'!$A$7:$L$23,2)))</f>
        <v>KRISTYÁN</v>
      </c>
      <c r="G74" s="309"/>
      <c r="H74" s="309"/>
      <c r="I74" s="310"/>
      <c r="J74" s="311" t="s">
        <v>57</v>
      </c>
      <c r="K74" s="305"/>
      <c r="L74" s="312"/>
      <c r="M74" s="305"/>
      <c r="N74" s="313"/>
      <c r="O74" s="314" t="s">
        <v>59</v>
      </c>
      <c r="P74" s="315"/>
      <c r="Q74" s="315"/>
      <c r="R74" s="316"/>
    </row>
    <row r="75" spans="1:19" s="303" customFormat="1" ht="9" customHeight="1" x14ac:dyDescent="0.25">
      <c r="A75" s="325"/>
      <c r="B75" s="326"/>
      <c r="C75" s="327"/>
      <c r="D75" s="307"/>
      <c r="E75" s="307"/>
      <c r="F75" s="308" t="str">
        <f>IF(D74&gt;$R$79,,UPPER(VLOOKUP(D74,'[1]F16P elokeszito'!$A$7:$L$23,8)))</f>
        <v>GYÜRE</v>
      </c>
      <c r="G75" s="309"/>
      <c r="H75" s="309"/>
      <c r="I75" s="310"/>
      <c r="J75" s="311"/>
      <c r="K75" s="305"/>
      <c r="L75" s="312"/>
      <c r="M75" s="305"/>
      <c r="N75" s="313"/>
      <c r="O75" s="305"/>
      <c r="P75" s="312"/>
      <c r="Q75" s="305"/>
      <c r="R75" s="313"/>
    </row>
    <row r="76" spans="1:19" s="303" customFormat="1" ht="9" customHeight="1" x14ac:dyDescent="0.25">
      <c r="A76" s="328"/>
      <c r="B76" s="329"/>
      <c r="C76" s="330"/>
      <c r="D76" s="307">
        <v>3</v>
      </c>
      <c r="E76" s="307"/>
      <c r="F76" s="308">
        <f>IF(D76&gt;$R$79,,UPPER(VLOOKUP(D76,'[1]F16P elokeszito'!$A$7:$L$23,2)))</f>
        <v>0</v>
      </c>
      <c r="G76" s="309"/>
      <c r="H76" s="309"/>
      <c r="I76" s="310"/>
      <c r="J76" s="311" t="s">
        <v>58</v>
      </c>
      <c r="K76" s="305"/>
      <c r="L76" s="312"/>
      <c r="M76" s="305"/>
      <c r="N76" s="313"/>
      <c r="O76" s="318"/>
      <c r="P76" s="320"/>
      <c r="Q76" s="318"/>
      <c r="R76" s="321"/>
    </row>
    <row r="77" spans="1:19" s="303" customFormat="1" ht="9" customHeight="1" x14ac:dyDescent="0.25">
      <c r="A77" s="331"/>
      <c r="B77" s="332"/>
      <c r="C77" s="327"/>
      <c r="D77" s="307"/>
      <c r="E77" s="307"/>
      <c r="F77" s="308">
        <f>IF(D76&gt;$R$79,,UPPER(VLOOKUP(D76,'[1]F16P elokeszito'!$A$7:$L$23,8)))</f>
        <v>0</v>
      </c>
      <c r="G77" s="309"/>
      <c r="H77" s="309"/>
      <c r="I77" s="310"/>
      <c r="J77" s="311"/>
      <c r="K77" s="305"/>
      <c r="L77" s="312"/>
      <c r="M77" s="305"/>
      <c r="N77" s="313"/>
      <c r="O77" s="314" t="s">
        <v>63</v>
      </c>
      <c r="P77" s="315"/>
      <c r="Q77" s="315"/>
      <c r="R77" s="316"/>
    </row>
    <row r="78" spans="1:19" s="303" customFormat="1" ht="9" customHeight="1" x14ac:dyDescent="0.25">
      <c r="A78" s="331"/>
      <c r="B78" s="332"/>
      <c r="C78" s="333"/>
      <c r="D78" s="307">
        <v>4</v>
      </c>
      <c r="E78" s="307"/>
      <c r="F78" s="308">
        <f>IF(D78&gt;$R$79,,UPPER(VLOOKUP(D78,'[1]F16P elokeszito'!$A$7:$L$23,2)))</f>
        <v>0</v>
      </c>
      <c r="G78" s="309"/>
      <c r="H78" s="309"/>
      <c r="I78" s="310"/>
      <c r="J78" s="311" t="s">
        <v>60</v>
      </c>
      <c r="K78" s="305"/>
      <c r="L78" s="312"/>
      <c r="M78" s="305"/>
      <c r="N78" s="313"/>
      <c r="O78" s="305"/>
      <c r="P78" s="312"/>
      <c r="Q78" s="305"/>
      <c r="R78" s="313"/>
    </row>
    <row r="79" spans="1:19" s="303" customFormat="1" ht="9" customHeight="1" x14ac:dyDescent="0.25">
      <c r="A79" s="334"/>
      <c r="B79" s="335"/>
      <c r="C79" s="336"/>
      <c r="D79" s="337"/>
      <c r="E79" s="337"/>
      <c r="F79" s="308">
        <f>IF(D78&gt;$R$79,,UPPER(VLOOKUP(D78,'[1]F16P elokeszito'!$A$7:$L$23,8)))</f>
        <v>0</v>
      </c>
      <c r="G79" s="338"/>
      <c r="H79" s="338"/>
      <c r="I79" s="339"/>
      <c r="J79" s="340"/>
      <c r="K79" s="318"/>
      <c r="L79" s="320"/>
      <c r="M79" s="318"/>
      <c r="N79" s="321"/>
      <c r="O79" s="318" t="str">
        <f>R4</f>
        <v>Izmendi Károly</v>
      </c>
      <c r="P79" s="320"/>
      <c r="Q79" s="318"/>
      <c r="R79" s="341">
        <f>MIN(4,'[1]F16P elokeszito'!$P$5)</f>
        <v>2</v>
      </c>
    </row>
    <row r="80" spans="1:19" ht="15.75" customHeight="1" x14ac:dyDescent="0.25"/>
    <row r="81" ht="9" customHeight="1" x14ac:dyDescent="0.25"/>
  </sheetData>
  <mergeCells count="1">
    <mergeCell ref="A4:C4"/>
  </mergeCells>
  <conditionalFormatting sqref="I10 I58 I42 I50 I34 I26 I18 I66 K30 M22 O38 K62 K46 M54 K14">
    <cfRule type="expression" dxfId="19" priority="1" stopIfTrue="1">
      <formula>AND($O$1="CU",I10="Umpire")</formula>
    </cfRule>
    <cfRule type="expression" dxfId="18" priority="2" stopIfTrue="1">
      <formula>AND($O$1="CU",I10&lt;&gt;"Umpire",J10&lt;&gt;"")</formula>
    </cfRule>
    <cfRule type="expression" dxfId="17" priority="3" stopIfTrue="1">
      <formula>AND($O$1="CU",I10&lt;&gt;"Umpire")</formula>
    </cfRule>
  </conditionalFormatting>
  <conditionalFormatting sqref="M13 M29 M45 M61 O21 O53 Q37 K9 K17 K25 K33 K41 K49 K57 K65">
    <cfRule type="expression" dxfId="16" priority="4" stopIfTrue="1">
      <formula>J10="as"</formula>
    </cfRule>
    <cfRule type="expression" dxfId="15" priority="5" stopIfTrue="1">
      <formula>J10="bs"</formula>
    </cfRule>
  </conditionalFormatting>
  <conditionalFormatting sqref="M14 M30 M46 M62 O22 O54 Q38 K10 K18 K26 K34 K42 K50 K58 K66">
    <cfRule type="expression" dxfId="14" priority="6" stopIfTrue="1">
      <formula>J10="as"</formula>
    </cfRule>
    <cfRule type="expression" dxfId="13" priority="7" stopIfTrue="1">
      <formula>J10="bs"</formula>
    </cfRule>
  </conditionalFormatting>
  <conditionalFormatting sqref="J10 J18 J26 J34 J42 J50 J58 J66 L62 L46 L30 L14 N22 N54 P38">
    <cfRule type="expression" dxfId="12" priority="8" stopIfTrue="1">
      <formula>$O$1="CU"</formula>
    </cfRule>
  </conditionalFormatting>
  <conditionalFormatting sqref="E7:F7 E63:F63 E11:F11 E15:F15 E19:F19 E23:F23 E27:F27 E31:F31 E35:F35 E39:F39 E43:F43 E47:F47 E51:F51 E55:F55 E59:F59 E67:F67">
    <cfRule type="cellIs" dxfId="11" priority="9" stopIfTrue="1" operator="equal">
      <formula>"Bye"</formula>
    </cfRule>
  </conditionalFormatting>
  <conditionalFormatting sqref="D63 D7 D11 D15 D19 D23 D27 D31 D35 D39 D43 D47 D51 D55 D59 D67">
    <cfRule type="cellIs" dxfId="10" priority="10" stopIfTrue="1" operator="lessThan">
      <formula>5</formula>
    </cfRule>
  </conditionalFormatting>
  <printOptions horizontalCentered="1"/>
  <pageMargins left="0.35" right="0.35" top="0.39" bottom="0.39" header="0" footer="0"/>
  <pageSetup paperSize="9" scale="9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1]!Jun_Show_CU">
                <anchor moveWithCells="1" sizeWithCells="1">
                  <from>
                    <xdr:col>12</xdr:col>
                    <xdr:colOff>510540</xdr:colOff>
                    <xdr:row>0</xdr:row>
                    <xdr:rowOff>7620</xdr:rowOff>
                  </from>
                  <to>
                    <xdr:col>14</xdr:col>
                    <xdr:colOff>350520</xdr:colOff>
                    <xdr:row>0</xdr:row>
                    <xdr:rowOff>175260</xdr:rowOff>
                  </to>
                </anchor>
              </controlPr>
            </control>
          </mc:Choice>
        </mc:AlternateContent>
        <mc:AlternateContent xmlns:mc="http://schemas.openxmlformats.org/markup-compatibility/2006">
          <mc:Choice Requires="x14">
            <control shapeId="5122" r:id="rId5" name="Button 2">
              <controlPr defaultSize="0" print="0" autoFill="0" autoPict="0" macro="[1]!Jun_Hide_CU">
                <anchor moveWithCells="1" sizeWithCells="1">
                  <from>
                    <xdr:col>12</xdr:col>
                    <xdr:colOff>495300</xdr:colOff>
                    <xdr:row>0</xdr:row>
                    <xdr:rowOff>175260</xdr:rowOff>
                  </from>
                  <to>
                    <xdr:col>14</xdr:col>
                    <xdr:colOff>350520</xdr:colOff>
                    <xdr:row>1</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A337603B-8EBD-47F4-8505-7EDA1F775A6F}">
          <x14:formula1>
            <xm:f>$U$7:$U$16</xm:f>
          </x14:formula1>
          <xm: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 K46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K62 JG62 TC62 ACY62 AMU62 AWQ62 BGM62 BQI62 CAE62 CKA62 CTW62 DDS62 DNO62 DXK62 EHG62 ERC62 FAY62 FKU62 FUQ62 GEM62 GOI62 GYE62 HIA62 HRW62 IBS62 ILO62 IVK62 JFG62 JPC62 JYY62 KIU62 KSQ62 LCM62 LMI62 LWE62 MGA62 MPW62 MZS62 NJO62 NTK62 ODG62 ONC62 OWY62 PGU62 PQQ62 QAM62 QKI62 QUE62 REA62 RNW62 RXS62 SHO62 SRK62 TBG62 TLC62 TUY62 UEU62 UOQ62 UYM62 VII62 VSE62 WCA62 WLW62 WVS62 K65598 JG65598 TC65598 ACY65598 AMU65598 AWQ65598 BGM65598 BQI65598 CAE65598 CKA65598 CTW65598 DDS65598 DNO65598 DXK65598 EHG65598 ERC65598 FAY65598 FKU65598 FUQ65598 GEM65598 GOI65598 GYE65598 HIA65598 HRW65598 IBS65598 ILO65598 IVK65598 JFG65598 JPC65598 JYY65598 KIU65598 KSQ65598 LCM65598 LMI65598 LWE65598 MGA65598 MPW65598 MZS65598 NJO65598 NTK65598 ODG65598 ONC65598 OWY65598 PGU65598 PQQ65598 QAM65598 QKI65598 QUE65598 REA65598 RNW65598 RXS65598 SHO65598 SRK65598 TBG65598 TLC65598 TUY65598 UEU65598 UOQ65598 UYM65598 VII65598 VSE65598 WCA65598 WLW65598 WVS65598 K131134 JG131134 TC131134 ACY131134 AMU131134 AWQ131134 BGM131134 BQI131134 CAE131134 CKA131134 CTW131134 DDS131134 DNO131134 DXK131134 EHG131134 ERC131134 FAY131134 FKU131134 FUQ131134 GEM131134 GOI131134 GYE131134 HIA131134 HRW131134 IBS131134 ILO131134 IVK131134 JFG131134 JPC131134 JYY131134 KIU131134 KSQ131134 LCM131134 LMI131134 LWE131134 MGA131134 MPW131134 MZS131134 NJO131134 NTK131134 ODG131134 ONC131134 OWY131134 PGU131134 PQQ131134 QAM131134 QKI131134 QUE131134 REA131134 RNW131134 RXS131134 SHO131134 SRK131134 TBG131134 TLC131134 TUY131134 UEU131134 UOQ131134 UYM131134 VII131134 VSE131134 WCA131134 WLW131134 WVS131134 K196670 JG196670 TC196670 ACY196670 AMU196670 AWQ196670 BGM196670 BQI196670 CAE196670 CKA196670 CTW196670 DDS196670 DNO196670 DXK196670 EHG196670 ERC196670 FAY196670 FKU196670 FUQ196670 GEM196670 GOI196670 GYE196670 HIA196670 HRW196670 IBS196670 ILO196670 IVK196670 JFG196670 JPC196670 JYY196670 KIU196670 KSQ196670 LCM196670 LMI196670 LWE196670 MGA196670 MPW196670 MZS196670 NJO196670 NTK196670 ODG196670 ONC196670 OWY196670 PGU196670 PQQ196670 QAM196670 QKI196670 QUE196670 REA196670 RNW196670 RXS196670 SHO196670 SRK196670 TBG196670 TLC196670 TUY196670 UEU196670 UOQ196670 UYM196670 VII196670 VSE196670 WCA196670 WLW196670 WVS196670 K262206 JG262206 TC262206 ACY262206 AMU262206 AWQ262206 BGM262206 BQI262206 CAE262206 CKA262206 CTW262206 DDS262206 DNO262206 DXK262206 EHG262206 ERC262206 FAY262206 FKU262206 FUQ262206 GEM262206 GOI262206 GYE262206 HIA262206 HRW262206 IBS262206 ILO262206 IVK262206 JFG262206 JPC262206 JYY262206 KIU262206 KSQ262206 LCM262206 LMI262206 LWE262206 MGA262206 MPW262206 MZS262206 NJO262206 NTK262206 ODG262206 ONC262206 OWY262206 PGU262206 PQQ262206 QAM262206 QKI262206 QUE262206 REA262206 RNW262206 RXS262206 SHO262206 SRK262206 TBG262206 TLC262206 TUY262206 UEU262206 UOQ262206 UYM262206 VII262206 VSE262206 WCA262206 WLW262206 WVS262206 K327742 JG327742 TC327742 ACY327742 AMU327742 AWQ327742 BGM327742 BQI327742 CAE327742 CKA327742 CTW327742 DDS327742 DNO327742 DXK327742 EHG327742 ERC327742 FAY327742 FKU327742 FUQ327742 GEM327742 GOI327742 GYE327742 HIA327742 HRW327742 IBS327742 ILO327742 IVK327742 JFG327742 JPC327742 JYY327742 KIU327742 KSQ327742 LCM327742 LMI327742 LWE327742 MGA327742 MPW327742 MZS327742 NJO327742 NTK327742 ODG327742 ONC327742 OWY327742 PGU327742 PQQ327742 QAM327742 QKI327742 QUE327742 REA327742 RNW327742 RXS327742 SHO327742 SRK327742 TBG327742 TLC327742 TUY327742 UEU327742 UOQ327742 UYM327742 VII327742 VSE327742 WCA327742 WLW327742 WVS327742 K393278 JG393278 TC393278 ACY393278 AMU393278 AWQ393278 BGM393278 BQI393278 CAE393278 CKA393278 CTW393278 DDS393278 DNO393278 DXK393278 EHG393278 ERC393278 FAY393278 FKU393278 FUQ393278 GEM393278 GOI393278 GYE393278 HIA393278 HRW393278 IBS393278 ILO393278 IVK393278 JFG393278 JPC393278 JYY393278 KIU393278 KSQ393278 LCM393278 LMI393278 LWE393278 MGA393278 MPW393278 MZS393278 NJO393278 NTK393278 ODG393278 ONC393278 OWY393278 PGU393278 PQQ393278 QAM393278 QKI393278 QUE393278 REA393278 RNW393278 RXS393278 SHO393278 SRK393278 TBG393278 TLC393278 TUY393278 UEU393278 UOQ393278 UYM393278 VII393278 VSE393278 WCA393278 WLW393278 WVS393278 K458814 JG458814 TC458814 ACY458814 AMU458814 AWQ458814 BGM458814 BQI458814 CAE458814 CKA458814 CTW458814 DDS458814 DNO458814 DXK458814 EHG458814 ERC458814 FAY458814 FKU458814 FUQ458814 GEM458814 GOI458814 GYE458814 HIA458814 HRW458814 IBS458814 ILO458814 IVK458814 JFG458814 JPC458814 JYY458814 KIU458814 KSQ458814 LCM458814 LMI458814 LWE458814 MGA458814 MPW458814 MZS458814 NJO458814 NTK458814 ODG458814 ONC458814 OWY458814 PGU458814 PQQ458814 QAM458814 QKI458814 QUE458814 REA458814 RNW458814 RXS458814 SHO458814 SRK458814 TBG458814 TLC458814 TUY458814 UEU458814 UOQ458814 UYM458814 VII458814 VSE458814 WCA458814 WLW458814 WVS458814 K524350 JG524350 TC524350 ACY524350 AMU524350 AWQ524350 BGM524350 BQI524350 CAE524350 CKA524350 CTW524350 DDS524350 DNO524350 DXK524350 EHG524350 ERC524350 FAY524350 FKU524350 FUQ524350 GEM524350 GOI524350 GYE524350 HIA524350 HRW524350 IBS524350 ILO524350 IVK524350 JFG524350 JPC524350 JYY524350 KIU524350 KSQ524350 LCM524350 LMI524350 LWE524350 MGA524350 MPW524350 MZS524350 NJO524350 NTK524350 ODG524350 ONC524350 OWY524350 PGU524350 PQQ524350 QAM524350 QKI524350 QUE524350 REA524350 RNW524350 RXS524350 SHO524350 SRK524350 TBG524350 TLC524350 TUY524350 UEU524350 UOQ524350 UYM524350 VII524350 VSE524350 WCA524350 WLW524350 WVS524350 K589886 JG589886 TC589886 ACY589886 AMU589886 AWQ589886 BGM589886 BQI589886 CAE589886 CKA589886 CTW589886 DDS589886 DNO589886 DXK589886 EHG589886 ERC589886 FAY589886 FKU589886 FUQ589886 GEM589886 GOI589886 GYE589886 HIA589886 HRW589886 IBS589886 ILO589886 IVK589886 JFG589886 JPC589886 JYY589886 KIU589886 KSQ589886 LCM589886 LMI589886 LWE589886 MGA589886 MPW589886 MZS589886 NJO589886 NTK589886 ODG589886 ONC589886 OWY589886 PGU589886 PQQ589886 QAM589886 QKI589886 QUE589886 REA589886 RNW589886 RXS589886 SHO589886 SRK589886 TBG589886 TLC589886 TUY589886 UEU589886 UOQ589886 UYM589886 VII589886 VSE589886 WCA589886 WLW589886 WVS589886 K655422 JG655422 TC655422 ACY655422 AMU655422 AWQ655422 BGM655422 BQI655422 CAE655422 CKA655422 CTW655422 DDS655422 DNO655422 DXK655422 EHG655422 ERC655422 FAY655422 FKU655422 FUQ655422 GEM655422 GOI655422 GYE655422 HIA655422 HRW655422 IBS655422 ILO655422 IVK655422 JFG655422 JPC655422 JYY655422 KIU655422 KSQ655422 LCM655422 LMI655422 LWE655422 MGA655422 MPW655422 MZS655422 NJO655422 NTK655422 ODG655422 ONC655422 OWY655422 PGU655422 PQQ655422 QAM655422 QKI655422 QUE655422 REA655422 RNW655422 RXS655422 SHO655422 SRK655422 TBG655422 TLC655422 TUY655422 UEU655422 UOQ655422 UYM655422 VII655422 VSE655422 WCA655422 WLW655422 WVS655422 K720958 JG720958 TC720958 ACY720958 AMU720958 AWQ720958 BGM720958 BQI720958 CAE720958 CKA720958 CTW720958 DDS720958 DNO720958 DXK720958 EHG720958 ERC720958 FAY720958 FKU720958 FUQ720958 GEM720958 GOI720958 GYE720958 HIA720958 HRW720958 IBS720958 ILO720958 IVK720958 JFG720958 JPC720958 JYY720958 KIU720958 KSQ720958 LCM720958 LMI720958 LWE720958 MGA720958 MPW720958 MZS720958 NJO720958 NTK720958 ODG720958 ONC720958 OWY720958 PGU720958 PQQ720958 QAM720958 QKI720958 QUE720958 REA720958 RNW720958 RXS720958 SHO720958 SRK720958 TBG720958 TLC720958 TUY720958 UEU720958 UOQ720958 UYM720958 VII720958 VSE720958 WCA720958 WLW720958 WVS720958 K786494 JG786494 TC786494 ACY786494 AMU786494 AWQ786494 BGM786494 BQI786494 CAE786494 CKA786494 CTW786494 DDS786494 DNO786494 DXK786494 EHG786494 ERC786494 FAY786494 FKU786494 FUQ786494 GEM786494 GOI786494 GYE786494 HIA786494 HRW786494 IBS786494 ILO786494 IVK786494 JFG786494 JPC786494 JYY786494 KIU786494 KSQ786494 LCM786494 LMI786494 LWE786494 MGA786494 MPW786494 MZS786494 NJO786494 NTK786494 ODG786494 ONC786494 OWY786494 PGU786494 PQQ786494 QAM786494 QKI786494 QUE786494 REA786494 RNW786494 RXS786494 SHO786494 SRK786494 TBG786494 TLC786494 TUY786494 UEU786494 UOQ786494 UYM786494 VII786494 VSE786494 WCA786494 WLW786494 WVS786494 K852030 JG852030 TC852030 ACY852030 AMU852030 AWQ852030 BGM852030 BQI852030 CAE852030 CKA852030 CTW852030 DDS852030 DNO852030 DXK852030 EHG852030 ERC852030 FAY852030 FKU852030 FUQ852030 GEM852030 GOI852030 GYE852030 HIA852030 HRW852030 IBS852030 ILO852030 IVK852030 JFG852030 JPC852030 JYY852030 KIU852030 KSQ852030 LCM852030 LMI852030 LWE852030 MGA852030 MPW852030 MZS852030 NJO852030 NTK852030 ODG852030 ONC852030 OWY852030 PGU852030 PQQ852030 QAM852030 QKI852030 QUE852030 REA852030 RNW852030 RXS852030 SHO852030 SRK852030 TBG852030 TLC852030 TUY852030 UEU852030 UOQ852030 UYM852030 VII852030 VSE852030 WCA852030 WLW852030 WVS852030 K917566 JG917566 TC917566 ACY917566 AMU917566 AWQ917566 BGM917566 BQI917566 CAE917566 CKA917566 CTW917566 DDS917566 DNO917566 DXK917566 EHG917566 ERC917566 FAY917566 FKU917566 FUQ917566 GEM917566 GOI917566 GYE917566 HIA917566 HRW917566 IBS917566 ILO917566 IVK917566 JFG917566 JPC917566 JYY917566 KIU917566 KSQ917566 LCM917566 LMI917566 LWE917566 MGA917566 MPW917566 MZS917566 NJO917566 NTK917566 ODG917566 ONC917566 OWY917566 PGU917566 PQQ917566 QAM917566 QKI917566 QUE917566 REA917566 RNW917566 RXS917566 SHO917566 SRK917566 TBG917566 TLC917566 TUY917566 UEU917566 UOQ917566 UYM917566 VII917566 VSE917566 WCA917566 WLW917566 WVS917566 K983102 JG983102 TC983102 ACY983102 AMU983102 AWQ983102 BGM983102 BQI983102 CAE983102 CKA983102 CTW983102 DDS983102 DNO983102 DXK983102 EHG983102 ERC983102 FAY983102 FKU983102 FUQ983102 GEM983102 GOI983102 GYE983102 HIA983102 HRW983102 IBS983102 ILO983102 IVK983102 JFG983102 JPC983102 JYY983102 KIU983102 KSQ983102 LCM983102 LMI983102 LWE983102 MGA983102 MPW983102 MZS983102 NJO983102 NTK983102 ODG983102 ONC983102 OWY983102 PGU983102 PQQ983102 QAM983102 QKI983102 QUE983102 REA983102 RNW983102 RXS983102 SHO983102 SRK983102 TBG983102 TLC983102 TUY983102 UEU983102 UOQ983102 UYM983102 VII983102 VSE983102 WCA983102 WLW983102 WVS983102 I66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WVQ66 I65602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I131138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I196674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I262210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I327746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I393282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I458818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I524354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I589890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I655426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I720962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I786498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I852034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I917570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I983106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I58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I65594 JE65594 TA65594 ACW65594 AMS65594 AWO65594 BGK65594 BQG65594 CAC65594 CJY65594 CTU65594 DDQ65594 DNM65594 DXI65594 EHE65594 ERA65594 FAW65594 FKS65594 FUO65594 GEK65594 GOG65594 GYC65594 HHY65594 HRU65594 IBQ65594 ILM65594 IVI65594 JFE65594 JPA65594 JYW65594 KIS65594 KSO65594 LCK65594 LMG65594 LWC65594 MFY65594 MPU65594 MZQ65594 NJM65594 NTI65594 ODE65594 ONA65594 OWW65594 PGS65594 PQO65594 QAK65594 QKG65594 QUC65594 RDY65594 RNU65594 RXQ65594 SHM65594 SRI65594 TBE65594 TLA65594 TUW65594 UES65594 UOO65594 UYK65594 VIG65594 VSC65594 WBY65594 WLU65594 WVQ65594 I131130 JE131130 TA131130 ACW131130 AMS131130 AWO131130 BGK131130 BQG131130 CAC131130 CJY131130 CTU131130 DDQ131130 DNM131130 DXI131130 EHE131130 ERA131130 FAW131130 FKS131130 FUO131130 GEK131130 GOG131130 GYC131130 HHY131130 HRU131130 IBQ131130 ILM131130 IVI131130 JFE131130 JPA131130 JYW131130 KIS131130 KSO131130 LCK131130 LMG131130 LWC131130 MFY131130 MPU131130 MZQ131130 NJM131130 NTI131130 ODE131130 ONA131130 OWW131130 PGS131130 PQO131130 QAK131130 QKG131130 QUC131130 RDY131130 RNU131130 RXQ131130 SHM131130 SRI131130 TBE131130 TLA131130 TUW131130 UES131130 UOO131130 UYK131130 VIG131130 VSC131130 WBY131130 WLU131130 WVQ131130 I196666 JE196666 TA196666 ACW196666 AMS196666 AWO196666 BGK196666 BQG196666 CAC196666 CJY196666 CTU196666 DDQ196666 DNM196666 DXI196666 EHE196666 ERA196666 FAW196666 FKS196666 FUO196666 GEK196666 GOG196666 GYC196666 HHY196666 HRU196666 IBQ196666 ILM196666 IVI196666 JFE196666 JPA196666 JYW196666 KIS196666 KSO196666 LCK196666 LMG196666 LWC196666 MFY196666 MPU196666 MZQ196666 NJM196666 NTI196666 ODE196666 ONA196666 OWW196666 PGS196666 PQO196666 QAK196666 QKG196666 QUC196666 RDY196666 RNU196666 RXQ196666 SHM196666 SRI196666 TBE196666 TLA196666 TUW196666 UES196666 UOO196666 UYK196666 VIG196666 VSC196666 WBY196666 WLU196666 WVQ196666 I262202 JE262202 TA262202 ACW262202 AMS262202 AWO262202 BGK262202 BQG262202 CAC262202 CJY262202 CTU262202 DDQ262202 DNM262202 DXI262202 EHE262202 ERA262202 FAW262202 FKS262202 FUO262202 GEK262202 GOG262202 GYC262202 HHY262202 HRU262202 IBQ262202 ILM262202 IVI262202 JFE262202 JPA262202 JYW262202 KIS262202 KSO262202 LCK262202 LMG262202 LWC262202 MFY262202 MPU262202 MZQ262202 NJM262202 NTI262202 ODE262202 ONA262202 OWW262202 PGS262202 PQO262202 QAK262202 QKG262202 QUC262202 RDY262202 RNU262202 RXQ262202 SHM262202 SRI262202 TBE262202 TLA262202 TUW262202 UES262202 UOO262202 UYK262202 VIG262202 VSC262202 WBY262202 WLU262202 WVQ262202 I327738 JE327738 TA327738 ACW327738 AMS327738 AWO327738 BGK327738 BQG327738 CAC327738 CJY327738 CTU327738 DDQ327738 DNM327738 DXI327738 EHE327738 ERA327738 FAW327738 FKS327738 FUO327738 GEK327738 GOG327738 GYC327738 HHY327738 HRU327738 IBQ327738 ILM327738 IVI327738 JFE327738 JPA327738 JYW327738 KIS327738 KSO327738 LCK327738 LMG327738 LWC327738 MFY327738 MPU327738 MZQ327738 NJM327738 NTI327738 ODE327738 ONA327738 OWW327738 PGS327738 PQO327738 QAK327738 QKG327738 QUC327738 RDY327738 RNU327738 RXQ327738 SHM327738 SRI327738 TBE327738 TLA327738 TUW327738 UES327738 UOO327738 UYK327738 VIG327738 VSC327738 WBY327738 WLU327738 WVQ327738 I393274 JE393274 TA393274 ACW393274 AMS393274 AWO393274 BGK393274 BQG393274 CAC393274 CJY393274 CTU393274 DDQ393274 DNM393274 DXI393274 EHE393274 ERA393274 FAW393274 FKS393274 FUO393274 GEK393274 GOG393274 GYC393274 HHY393274 HRU393274 IBQ393274 ILM393274 IVI393274 JFE393274 JPA393274 JYW393274 KIS393274 KSO393274 LCK393274 LMG393274 LWC393274 MFY393274 MPU393274 MZQ393274 NJM393274 NTI393274 ODE393274 ONA393274 OWW393274 PGS393274 PQO393274 QAK393274 QKG393274 QUC393274 RDY393274 RNU393274 RXQ393274 SHM393274 SRI393274 TBE393274 TLA393274 TUW393274 UES393274 UOO393274 UYK393274 VIG393274 VSC393274 WBY393274 WLU393274 WVQ393274 I458810 JE458810 TA458810 ACW458810 AMS458810 AWO458810 BGK458810 BQG458810 CAC458810 CJY458810 CTU458810 DDQ458810 DNM458810 DXI458810 EHE458810 ERA458810 FAW458810 FKS458810 FUO458810 GEK458810 GOG458810 GYC458810 HHY458810 HRU458810 IBQ458810 ILM458810 IVI458810 JFE458810 JPA458810 JYW458810 KIS458810 KSO458810 LCK458810 LMG458810 LWC458810 MFY458810 MPU458810 MZQ458810 NJM458810 NTI458810 ODE458810 ONA458810 OWW458810 PGS458810 PQO458810 QAK458810 QKG458810 QUC458810 RDY458810 RNU458810 RXQ458810 SHM458810 SRI458810 TBE458810 TLA458810 TUW458810 UES458810 UOO458810 UYK458810 VIG458810 VSC458810 WBY458810 WLU458810 WVQ458810 I524346 JE524346 TA524346 ACW524346 AMS524346 AWO524346 BGK524346 BQG524346 CAC524346 CJY524346 CTU524346 DDQ524346 DNM524346 DXI524346 EHE524346 ERA524346 FAW524346 FKS524346 FUO524346 GEK524346 GOG524346 GYC524346 HHY524346 HRU524346 IBQ524346 ILM524346 IVI524346 JFE524346 JPA524346 JYW524346 KIS524346 KSO524346 LCK524346 LMG524346 LWC524346 MFY524346 MPU524346 MZQ524346 NJM524346 NTI524346 ODE524346 ONA524346 OWW524346 PGS524346 PQO524346 QAK524346 QKG524346 QUC524346 RDY524346 RNU524346 RXQ524346 SHM524346 SRI524346 TBE524346 TLA524346 TUW524346 UES524346 UOO524346 UYK524346 VIG524346 VSC524346 WBY524346 WLU524346 WVQ524346 I589882 JE589882 TA589882 ACW589882 AMS589882 AWO589882 BGK589882 BQG589882 CAC589882 CJY589882 CTU589882 DDQ589882 DNM589882 DXI589882 EHE589882 ERA589882 FAW589882 FKS589882 FUO589882 GEK589882 GOG589882 GYC589882 HHY589882 HRU589882 IBQ589882 ILM589882 IVI589882 JFE589882 JPA589882 JYW589882 KIS589882 KSO589882 LCK589882 LMG589882 LWC589882 MFY589882 MPU589882 MZQ589882 NJM589882 NTI589882 ODE589882 ONA589882 OWW589882 PGS589882 PQO589882 QAK589882 QKG589882 QUC589882 RDY589882 RNU589882 RXQ589882 SHM589882 SRI589882 TBE589882 TLA589882 TUW589882 UES589882 UOO589882 UYK589882 VIG589882 VSC589882 WBY589882 WLU589882 WVQ589882 I655418 JE655418 TA655418 ACW655418 AMS655418 AWO655418 BGK655418 BQG655418 CAC655418 CJY655418 CTU655418 DDQ655418 DNM655418 DXI655418 EHE655418 ERA655418 FAW655418 FKS655418 FUO655418 GEK655418 GOG655418 GYC655418 HHY655418 HRU655418 IBQ655418 ILM655418 IVI655418 JFE655418 JPA655418 JYW655418 KIS655418 KSO655418 LCK655418 LMG655418 LWC655418 MFY655418 MPU655418 MZQ655418 NJM655418 NTI655418 ODE655418 ONA655418 OWW655418 PGS655418 PQO655418 QAK655418 QKG655418 QUC655418 RDY655418 RNU655418 RXQ655418 SHM655418 SRI655418 TBE655418 TLA655418 TUW655418 UES655418 UOO655418 UYK655418 VIG655418 VSC655418 WBY655418 WLU655418 WVQ655418 I720954 JE720954 TA720954 ACW720954 AMS720954 AWO720954 BGK720954 BQG720954 CAC720954 CJY720954 CTU720954 DDQ720954 DNM720954 DXI720954 EHE720954 ERA720954 FAW720954 FKS720954 FUO720954 GEK720954 GOG720954 GYC720954 HHY720954 HRU720954 IBQ720954 ILM720954 IVI720954 JFE720954 JPA720954 JYW720954 KIS720954 KSO720954 LCK720954 LMG720954 LWC720954 MFY720954 MPU720954 MZQ720954 NJM720954 NTI720954 ODE720954 ONA720954 OWW720954 PGS720954 PQO720954 QAK720954 QKG720954 QUC720954 RDY720954 RNU720954 RXQ720954 SHM720954 SRI720954 TBE720954 TLA720954 TUW720954 UES720954 UOO720954 UYK720954 VIG720954 VSC720954 WBY720954 WLU720954 WVQ720954 I786490 JE786490 TA786490 ACW786490 AMS786490 AWO786490 BGK786490 BQG786490 CAC786490 CJY786490 CTU786490 DDQ786490 DNM786490 DXI786490 EHE786490 ERA786490 FAW786490 FKS786490 FUO786490 GEK786490 GOG786490 GYC786490 HHY786490 HRU786490 IBQ786490 ILM786490 IVI786490 JFE786490 JPA786490 JYW786490 KIS786490 KSO786490 LCK786490 LMG786490 LWC786490 MFY786490 MPU786490 MZQ786490 NJM786490 NTI786490 ODE786490 ONA786490 OWW786490 PGS786490 PQO786490 QAK786490 QKG786490 QUC786490 RDY786490 RNU786490 RXQ786490 SHM786490 SRI786490 TBE786490 TLA786490 TUW786490 UES786490 UOO786490 UYK786490 VIG786490 VSC786490 WBY786490 WLU786490 WVQ786490 I852026 JE852026 TA852026 ACW852026 AMS852026 AWO852026 BGK852026 BQG852026 CAC852026 CJY852026 CTU852026 DDQ852026 DNM852026 DXI852026 EHE852026 ERA852026 FAW852026 FKS852026 FUO852026 GEK852026 GOG852026 GYC852026 HHY852026 HRU852026 IBQ852026 ILM852026 IVI852026 JFE852026 JPA852026 JYW852026 KIS852026 KSO852026 LCK852026 LMG852026 LWC852026 MFY852026 MPU852026 MZQ852026 NJM852026 NTI852026 ODE852026 ONA852026 OWW852026 PGS852026 PQO852026 QAK852026 QKG852026 QUC852026 RDY852026 RNU852026 RXQ852026 SHM852026 SRI852026 TBE852026 TLA852026 TUW852026 UES852026 UOO852026 UYK852026 VIG852026 VSC852026 WBY852026 WLU852026 WVQ852026 I917562 JE917562 TA917562 ACW917562 AMS917562 AWO917562 BGK917562 BQG917562 CAC917562 CJY917562 CTU917562 DDQ917562 DNM917562 DXI917562 EHE917562 ERA917562 FAW917562 FKS917562 FUO917562 GEK917562 GOG917562 GYC917562 HHY917562 HRU917562 IBQ917562 ILM917562 IVI917562 JFE917562 JPA917562 JYW917562 KIS917562 KSO917562 LCK917562 LMG917562 LWC917562 MFY917562 MPU917562 MZQ917562 NJM917562 NTI917562 ODE917562 ONA917562 OWW917562 PGS917562 PQO917562 QAK917562 QKG917562 QUC917562 RDY917562 RNU917562 RXQ917562 SHM917562 SRI917562 TBE917562 TLA917562 TUW917562 UES917562 UOO917562 UYK917562 VIG917562 VSC917562 WBY917562 WLU917562 WVQ917562 I983098 JE983098 TA983098 ACW983098 AMS983098 AWO983098 BGK983098 BQG983098 CAC983098 CJY983098 CTU983098 DDQ983098 DNM983098 DXI983098 EHE983098 ERA983098 FAW983098 FKS983098 FUO983098 GEK983098 GOG983098 GYC983098 HHY983098 HRU983098 IBQ983098 ILM983098 IVI983098 JFE983098 JPA983098 JYW983098 KIS983098 KSO983098 LCK983098 LMG983098 LWC983098 MFY983098 MPU983098 MZQ983098 NJM983098 NTI983098 ODE983098 ONA983098 OWW983098 PGS983098 PQO983098 QAK983098 QKG983098 QUC983098 RDY983098 RNU983098 RXQ983098 SHM983098 SRI983098 TBE983098 TLA983098 TUW983098 UES983098 UOO983098 UYK983098 VIG983098 VSC983098 WBY983098 WLU983098 WVQ983098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1E33-4AAC-4FA7-9A5C-957413E654DE}">
  <sheetPr codeName="Sheet33">
    <tabColor indexed="17"/>
    <pageSetUpPr fitToPage="1"/>
  </sheetPr>
  <dimension ref="A1:U81"/>
  <sheetViews>
    <sheetView showGridLines="0" showZeros="0" tabSelected="1" workbookViewId="0">
      <selection activeCell="E74" sqref="E74"/>
    </sheetView>
  </sheetViews>
  <sheetFormatPr defaultRowHeight="13.2" x14ac:dyDescent="0.25"/>
  <cols>
    <col min="1" max="2" width="3.33203125" style="342" customWidth="1"/>
    <col min="3" max="3" width="4.6640625" style="342" customWidth="1"/>
    <col min="4" max="4" width="4.33203125" style="342" customWidth="1"/>
    <col min="5" max="5" width="7.109375" style="342" customWidth="1"/>
    <col min="6" max="6" width="12.6640625" style="342" customWidth="1"/>
    <col min="7" max="7" width="2.6640625" style="342" customWidth="1"/>
    <col min="8" max="8" width="5" style="342" customWidth="1"/>
    <col min="9" max="9" width="5.88671875" style="342" customWidth="1"/>
    <col min="10" max="10" width="1.6640625" style="343" customWidth="1"/>
    <col min="11" max="11" width="10.6640625" style="342" customWidth="1"/>
    <col min="12" max="12" width="1.6640625" style="343" customWidth="1"/>
    <col min="13" max="13" width="10.6640625" style="342" customWidth="1"/>
    <col min="14" max="14" width="1.6640625" style="199" customWidth="1"/>
    <col min="15" max="15" width="10.6640625" style="342" customWidth="1"/>
    <col min="16" max="16" width="1.6640625" style="343" customWidth="1"/>
    <col min="17" max="17" width="10.6640625" style="342" customWidth="1"/>
    <col min="18" max="18" width="1.6640625" style="199" customWidth="1"/>
    <col min="19" max="19" width="8.88671875" style="342"/>
    <col min="20" max="20" width="8.6640625" style="342" customWidth="1"/>
    <col min="21" max="21" width="8.88671875" style="342" hidden="1" customWidth="1"/>
    <col min="22" max="22" width="5.6640625" style="342" customWidth="1"/>
    <col min="23" max="256" width="8.88671875" style="342"/>
    <col min="257" max="258" width="3.33203125" style="342" customWidth="1"/>
    <col min="259" max="259" width="4.6640625" style="342" customWidth="1"/>
    <col min="260" max="260" width="4.33203125" style="342" customWidth="1"/>
    <col min="261" max="261" width="7.109375" style="342" customWidth="1"/>
    <col min="262" max="262" width="12.6640625" style="342" customWidth="1"/>
    <col min="263" max="263" width="2.6640625" style="342" customWidth="1"/>
    <col min="264" max="264" width="5" style="342" customWidth="1"/>
    <col min="265" max="265" width="5.88671875" style="342" customWidth="1"/>
    <col min="266" max="266" width="1.6640625" style="342" customWidth="1"/>
    <col min="267" max="267" width="10.6640625" style="342" customWidth="1"/>
    <col min="268" max="268" width="1.6640625" style="342" customWidth="1"/>
    <col min="269" max="269" width="10.6640625" style="342" customWidth="1"/>
    <col min="270" max="270" width="1.6640625" style="342" customWidth="1"/>
    <col min="271" max="271" width="10.6640625" style="342" customWidth="1"/>
    <col min="272" max="272" width="1.6640625" style="342" customWidth="1"/>
    <col min="273" max="273" width="10.6640625" style="342" customWidth="1"/>
    <col min="274" max="274" width="1.6640625" style="342" customWidth="1"/>
    <col min="275" max="275" width="8.88671875" style="342"/>
    <col min="276" max="276" width="8.6640625" style="342" customWidth="1"/>
    <col min="277" max="277" width="0" style="342" hidden="1" customWidth="1"/>
    <col min="278" max="278" width="5.6640625" style="342" customWidth="1"/>
    <col min="279" max="512" width="8.88671875" style="342"/>
    <col min="513" max="514" width="3.33203125" style="342" customWidth="1"/>
    <col min="515" max="515" width="4.6640625" style="342" customWidth="1"/>
    <col min="516" max="516" width="4.33203125" style="342" customWidth="1"/>
    <col min="517" max="517" width="7.109375" style="342" customWidth="1"/>
    <col min="518" max="518" width="12.6640625" style="342" customWidth="1"/>
    <col min="519" max="519" width="2.6640625" style="342" customWidth="1"/>
    <col min="520" max="520" width="5" style="342" customWidth="1"/>
    <col min="521" max="521" width="5.88671875" style="342" customWidth="1"/>
    <col min="522" max="522" width="1.6640625" style="342" customWidth="1"/>
    <col min="523" max="523" width="10.6640625" style="342" customWidth="1"/>
    <col min="524" max="524" width="1.6640625" style="342" customWidth="1"/>
    <col min="525" max="525" width="10.6640625" style="342" customWidth="1"/>
    <col min="526" max="526" width="1.6640625" style="342" customWidth="1"/>
    <col min="527" max="527" width="10.6640625" style="342" customWidth="1"/>
    <col min="528" max="528" width="1.6640625" style="342" customWidth="1"/>
    <col min="529" max="529" width="10.6640625" style="342" customWidth="1"/>
    <col min="530" max="530" width="1.6640625" style="342" customWidth="1"/>
    <col min="531" max="531" width="8.88671875" style="342"/>
    <col min="532" max="532" width="8.6640625" style="342" customWidth="1"/>
    <col min="533" max="533" width="0" style="342" hidden="1" customWidth="1"/>
    <col min="534" max="534" width="5.6640625" style="342" customWidth="1"/>
    <col min="535" max="768" width="8.88671875" style="342"/>
    <col min="769" max="770" width="3.33203125" style="342" customWidth="1"/>
    <col min="771" max="771" width="4.6640625" style="342" customWidth="1"/>
    <col min="772" max="772" width="4.33203125" style="342" customWidth="1"/>
    <col min="773" max="773" width="7.109375" style="342" customWidth="1"/>
    <col min="774" max="774" width="12.6640625" style="342" customWidth="1"/>
    <col min="775" max="775" width="2.6640625" style="342" customWidth="1"/>
    <col min="776" max="776" width="5" style="342" customWidth="1"/>
    <col min="777" max="777" width="5.88671875" style="342" customWidth="1"/>
    <col min="778" max="778" width="1.6640625" style="342" customWidth="1"/>
    <col min="779" max="779" width="10.6640625" style="342" customWidth="1"/>
    <col min="780" max="780" width="1.6640625" style="342" customWidth="1"/>
    <col min="781" max="781" width="10.6640625" style="342" customWidth="1"/>
    <col min="782" max="782" width="1.6640625" style="342" customWidth="1"/>
    <col min="783" max="783" width="10.6640625" style="342" customWidth="1"/>
    <col min="784" max="784" width="1.6640625" style="342" customWidth="1"/>
    <col min="785" max="785" width="10.6640625" style="342" customWidth="1"/>
    <col min="786" max="786" width="1.6640625" style="342" customWidth="1"/>
    <col min="787" max="787" width="8.88671875" style="342"/>
    <col min="788" max="788" width="8.6640625" style="342" customWidth="1"/>
    <col min="789" max="789" width="0" style="342" hidden="1" customWidth="1"/>
    <col min="790" max="790" width="5.6640625" style="342" customWidth="1"/>
    <col min="791" max="1024" width="8.88671875" style="342"/>
    <col min="1025" max="1026" width="3.33203125" style="342" customWidth="1"/>
    <col min="1027" max="1027" width="4.6640625" style="342" customWidth="1"/>
    <col min="1028" max="1028" width="4.33203125" style="342" customWidth="1"/>
    <col min="1029" max="1029" width="7.109375" style="342" customWidth="1"/>
    <col min="1030" max="1030" width="12.6640625" style="342" customWidth="1"/>
    <col min="1031" max="1031" width="2.6640625" style="342" customWidth="1"/>
    <col min="1032" max="1032" width="5" style="342" customWidth="1"/>
    <col min="1033" max="1033" width="5.88671875" style="342" customWidth="1"/>
    <col min="1034" max="1034" width="1.6640625" style="342" customWidth="1"/>
    <col min="1035" max="1035" width="10.6640625" style="342" customWidth="1"/>
    <col min="1036" max="1036" width="1.6640625" style="342" customWidth="1"/>
    <col min="1037" max="1037" width="10.6640625" style="342" customWidth="1"/>
    <col min="1038" max="1038" width="1.6640625" style="342" customWidth="1"/>
    <col min="1039" max="1039" width="10.6640625" style="342" customWidth="1"/>
    <col min="1040" max="1040" width="1.6640625" style="342" customWidth="1"/>
    <col min="1041" max="1041" width="10.6640625" style="342" customWidth="1"/>
    <col min="1042" max="1042" width="1.6640625" style="342" customWidth="1"/>
    <col min="1043" max="1043" width="8.88671875" style="342"/>
    <col min="1044" max="1044" width="8.6640625" style="342" customWidth="1"/>
    <col min="1045" max="1045" width="0" style="342" hidden="1" customWidth="1"/>
    <col min="1046" max="1046" width="5.6640625" style="342" customWidth="1"/>
    <col min="1047" max="1280" width="8.88671875" style="342"/>
    <col min="1281" max="1282" width="3.33203125" style="342" customWidth="1"/>
    <col min="1283" max="1283" width="4.6640625" style="342" customWidth="1"/>
    <col min="1284" max="1284" width="4.33203125" style="342" customWidth="1"/>
    <col min="1285" max="1285" width="7.109375" style="342" customWidth="1"/>
    <col min="1286" max="1286" width="12.6640625" style="342" customWidth="1"/>
    <col min="1287" max="1287" width="2.6640625" style="342" customWidth="1"/>
    <col min="1288" max="1288" width="5" style="342" customWidth="1"/>
    <col min="1289" max="1289" width="5.88671875" style="342" customWidth="1"/>
    <col min="1290" max="1290" width="1.6640625" style="342" customWidth="1"/>
    <col min="1291" max="1291" width="10.6640625" style="342" customWidth="1"/>
    <col min="1292" max="1292" width="1.6640625" style="342" customWidth="1"/>
    <col min="1293" max="1293" width="10.6640625" style="342" customWidth="1"/>
    <col min="1294" max="1294" width="1.6640625" style="342" customWidth="1"/>
    <col min="1295" max="1295" width="10.6640625" style="342" customWidth="1"/>
    <col min="1296" max="1296" width="1.6640625" style="342" customWidth="1"/>
    <col min="1297" max="1297" width="10.6640625" style="342" customWidth="1"/>
    <col min="1298" max="1298" width="1.6640625" style="342" customWidth="1"/>
    <col min="1299" max="1299" width="8.88671875" style="342"/>
    <col min="1300" max="1300" width="8.6640625" style="342" customWidth="1"/>
    <col min="1301" max="1301" width="0" style="342" hidden="1" customWidth="1"/>
    <col min="1302" max="1302" width="5.6640625" style="342" customWidth="1"/>
    <col min="1303" max="1536" width="8.88671875" style="342"/>
    <col min="1537" max="1538" width="3.33203125" style="342" customWidth="1"/>
    <col min="1539" max="1539" width="4.6640625" style="342" customWidth="1"/>
    <col min="1540" max="1540" width="4.33203125" style="342" customWidth="1"/>
    <col min="1541" max="1541" width="7.109375" style="342" customWidth="1"/>
    <col min="1542" max="1542" width="12.6640625" style="342" customWidth="1"/>
    <col min="1543" max="1543" width="2.6640625" style="342" customWidth="1"/>
    <col min="1544" max="1544" width="5" style="342" customWidth="1"/>
    <col min="1545" max="1545" width="5.88671875" style="342" customWidth="1"/>
    <col min="1546" max="1546" width="1.6640625" style="342" customWidth="1"/>
    <col min="1547" max="1547" width="10.6640625" style="342" customWidth="1"/>
    <col min="1548" max="1548" width="1.6640625" style="342" customWidth="1"/>
    <col min="1549" max="1549" width="10.6640625" style="342" customWidth="1"/>
    <col min="1550" max="1550" width="1.6640625" style="342" customWidth="1"/>
    <col min="1551" max="1551" width="10.6640625" style="342" customWidth="1"/>
    <col min="1552" max="1552" width="1.6640625" style="342" customWidth="1"/>
    <col min="1553" max="1553" width="10.6640625" style="342" customWidth="1"/>
    <col min="1554" max="1554" width="1.6640625" style="342" customWidth="1"/>
    <col min="1555" max="1555" width="8.88671875" style="342"/>
    <col min="1556" max="1556" width="8.6640625" style="342" customWidth="1"/>
    <col min="1557" max="1557" width="0" style="342" hidden="1" customWidth="1"/>
    <col min="1558" max="1558" width="5.6640625" style="342" customWidth="1"/>
    <col min="1559" max="1792" width="8.88671875" style="342"/>
    <col min="1793" max="1794" width="3.33203125" style="342" customWidth="1"/>
    <col min="1795" max="1795" width="4.6640625" style="342" customWidth="1"/>
    <col min="1796" max="1796" width="4.33203125" style="342" customWidth="1"/>
    <col min="1797" max="1797" width="7.109375" style="342" customWidth="1"/>
    <col min="1798" max="1798" width="12.6640625" style="342" customWidth="1"/>
    <col min="1799" max="1799" width="2.6640625" style="342" customWidth="1"/>
    <col min="1800" max="1800" width="5" style="342" customWidth="1"/>
    <col min="1801" max="1801" width="5.88671875" style="342" customWidth="1"/>
    <col min="1802" max="1802" width="1.6640625" style="342" customWidth="1"/>
    <col min="1803" max="1803" width="10.6640625" style="342" customWidth="1"/>
    <col min="1804" max="1804" width="1.6640625" style="342" customWidth="1"/>
    <col min="1805" max="1805" width="10.6640625" style="342" customWidth="1"/>
    <col min="1806" max="1806" width="1.6640625" style="342" customWidth="1"/>
    <col min="1807" max="1807" width="10.6640625" style="342" customWidth="1"/>
    <col min="1808" max="1808" width="1.6640625" style="342" customWidth="1"/>
    <col min="1809" max="1809" width="10.6640625" style="342" customWidth="1"/>
    <col min="1810" max="1810" width="1.6640625" style="342" customWidth="1"/>
    <col min="1811" max="1811" width="8.88671875" style="342"/>
    <col min="1812" max="1812" width="8.6640625" style="342" customWidth="1"/>
    <col min="1813" max="1813" width="0" style="342" hidden="1" customWidth="1"/>
    <col min="1814" max="1814" width="5.6640625" style="342" customWidth="1"/>
    <col min="1815" max="2048" width="8.88671875" style="342"/>
    <col min="2049" max="2050" width="3.33203125" style="342" customWidth="1"/>
    <col min="2051" max="2051" width="4.6640625" style="342" customWidth="1"/>
    <col min="2052" max="2052" width="4.33203125" style="342" customWidth="1"/>
    <col min="2053" max="2053" width="7.109375" style="342" customWidth="1"/>
    <col min="2054" max="2054" width="12.6640625" style="342" customWidth="1"/>
    <col min="2055" max="2055" width="2.6640625" style="342" customWidth="1"/>
    <col min="2056" max="2056" width="5" style="342" customWidth="1"/>
    <col min="2057" max="2057" width="5.88671875" style="342" customWidth="1"/>
    <col min="2058" max="2058" width="1.6640625" style="342" customWidth="1"/>
    <col min="2059" max="2059" width="10.6640625" style="342" customWidth="1"/>
    <col min="2060" max="2060" width="1.6640625" style="342" customWidth="1"/>
    <col min="2061" max="2061" width="10.6640625" style="342" customWidth="1"/>
    <col min="2062" max="2062" width="1.6640625" style="342" customWidth="1"/>
    <col min="2063" max="2063" width="10.6640625" style="342" customWidth="1"/>
    <col min="2064" max="2064" width="1.6640625" style="342" customWidth="1"/>
    <col min="2065" max="2065" width="10.6640625" style="342" customWidth="1"/>
    <col min="2066" max="2066" width="1.6640625" style="342" customWidth="1"/>
    <col min="2067" max="2067" width="8.88671875" style="342"/>
    <col min="2068" max="2068" width="8.6640625" style="342" customWidth="1"/>
    <col min="2069" max="2069" width="0" style="342" hidden="1" customWidth="1"/>
    <col min="2070" max="2070" width="5.6640625" style="342" customWidth="1"/>
    <col min="2071" max="2304" width="8.88671875" style="342"/>
    <col min="2305" max="2306" width="3.33203125" style="342" customWidth="1"/>
    <col min="2307" max="2307" width="4.6640625" style="342" customWidth="1"/>
    <col min="2308" max="2308" width="4.33203125" style="342" customWidth="1"/>
    <col min="2309" max="2309" width="7.109375" style="342" customWidth="1"/>
    <col min="2310" max="2310" width="12.6640625" style="342" customWidth="1"/>
    <col min="2311" max="2311" width="2.6640625" style="342" customWidth="1"/>
    <col min="2312" max="2312" width="5" style="342" customWidth="1"/>
    <col min="2313" max="2313" width="5.88671875" style="342" customWidth="1"/>
    <col min="2314" max="2314" width="1.6640625" style="342" customWidth="1"/>
    <col min="2315" max="2315" width="10.6640625" style="342" customWidth="1"/>
    <col min="2316" max="2316" width="1.6640625" style="342" customWidth="1"/>
    <col min="2317" max="2317" width="10.6640625" style="342" customWidth="1"/>
    <col min="2318" max="2318" width="1.6640625" style="342" customWidth="1"/>
    <col min="2319" max="2319" width="10.6640625" style="342" customWidth="1"/>
    <col min="2320" max="2320" width="1.6640625" style="342" customWidth="1"/>
    <col min="2321" max="2321" width="10.6640625" style="342" customWidth="1"/>
    <col min="2322" max="2322" width="1.6640625" style="342" customWidth="1"/>
    <col min="2323" max="2323" width="8.88671875" style="342"/>
    <col min="2324" max="2324" width="8.6640625" style="342" customWidth="1"/>
    <col min="2325" max="2325" width="0" style="342" hidden="1" customWidth="1"/>
    <col min="2326" max="2326" width="5.6640625" style="342" customWidth="1"/>
    <col min="2327" max="2560" width="8.88671875" style="342"/>
    <col min="2561" max="2562" width="3.33203125" style="342" customWidth="1"/>
    <col min="2563" max="2563" width="4.6640625" style="342" customWidth="1"/>
    <col min="2564" max="2564" width="4.33203125" style="342" customWidth="1"/>
    <col min="2565" max="2565" width="7.109375" style="342" customWidth="1"/>
    <col min="2566" max="2566" width="12.6640625" style="342" customWidth="1"/>
    <col min="2567" max="2567" width="2.6640625" style="342" customWidth="1"/>
    <col min="2568" max="2568" width="5" style="342" customWidth="1"/>
    <col min="2569" max="2569" width="5.88671875" style="342" customWidth="1"/>
    <col min="2570" max="2570" width="1.6640625" style="342" customWidth="1"/>
    <col min="2571" max="2571" width="10.6640625" style="342" customWidth="1"/>
    <col min="2572" max="2572" width="1.6640625" style="342" customWidth="1"/>
    <col min="2573" max="2573" width="10.6640625" style="342" customWidth="1"/>
    <col min="2574" max="2574" width="1.6640625" style="342" customWidth="1"/>
    <col min="2575" max="2575" width="10.6640625" style="342" customWidth="1"/>
    <col min="2576" max="2576" width="1.6640625" style="342" customWidth="1"/>
    <col min="2577" max="2577" width="10.6640625" style="342" customWidth="1"/>
    <col min="2578" max="2578" width="1.6640625" style="342" customWidth="1"/>
    <col min="2579" max="2579" width="8.88671875" style="342"/>
    <col min="2580" max="2580" width="8.6640625" style="342" customWidth="1"/>
    <col min="2581" max="2581" width="0" style="342" hidden="1" customWidth="1"/>
    <col min="2582" max="2582" width="5.6640625" style="342" customWidth="1"/>
    <col min="2583" max="2816" width="8.88671875" style="342"/>
    <col min="2817" max="2818" width="3.33203125" style="342" customWidth="1"/>
    <col min="2819" max="2819" width="4.6640625" style="342" customWidth="1"/>
    <col min="2820" max="2820" width="4.33203125" style="342" customWidth="1"/>
    <col min="2821" max="2821" width="7.109375" style="342" customWidth="1"/>
    <col min="2822" max="2822" width="12.6640625" style="342" customWidth="1"/>
    <col min="2823" max="2823" width="2.6640625" style="342" customWidth="1"/>
    <col min="2824" max="2824" width="5" style="342" customWidth="1"/>
    <col min="2825" max="2825" width="5.88671875" style="342" customWidth="1"/>
    <col min="2826" max="2826" width="1.6640625" style="342" customWidth="1"/>
    <col min="2827" max="2827" width="10.6640625" style="342" customWidth="1"/>
    <col min="2828" max="2828" width="1.6640625" style="342" customWidth="1"/>
    <col min="2829" max="2829" width="10.6640625" style="342" customWidth="1"/>
    <col min="2830" max="2830" width="1.6640625" style="342" customWidth="1"/>
    <col min="2831" max="2831" width="10.6640625" style="342" customWidth="1"/>
    <col min="2832" max="2832" width="1.6640625" style="342" customWidth="1"/>
    <col min="2833" max="2833" width="10.6640625" style="342" customWidth="1"/>
    <col min="2834" max="2834" width="1.6640625" style="342" customWidth="1"/>
    <col min="2835" max="2835" width="8.88671875" style="342"/>
    <col min="2836" max="2836" width="8.6640625" style="342" customWidth="1"/>
    <col min="2837" max="2837" width="0" style="342" hidden="1" customWidth="1"/>
    <col min="2838" max="2838" width="5.6640625" style="342" customWidth="1"/>
    <col min="2839" max="3072" width="8.88671875" style="342"/>
    <col min="3073" max="3074" width="3.33203125" style="342" customWidth="1"/>
    <col min="3075" max="3075" width="4.6640625" style="342" customWidth="1"/>
    <col min="3076" max="3076" width="4.33203125" style="342" customWidth="1"/>
    <col min="3077" max="3077" width="7.109375" style="342" customWidth="1"/>
    <col min="3078" max="3078" width="12.6640625" style="342" customWidth="1"/>
    <col min="3079" max="3079" width="2.6640625" style="342" customWidth="1"/>
    <col min="3080" max="3080" width="5" style="342" customWidth="1"/>
    <col min="3081" max="3081" width="5.88671875" style="342" customWidth="1"/>
    <col min="3082" max="3082" width="1.6640625" style="342" customWidth="1"/>
    <col min="3083" max="3083" width="10.6640625" style="342" customWidth="1"/>
    <col min="3084" max="3084" width="1.6640625" style="342" customWidth="1"/>
    <col min="3085" max="3085" width="10.6640625" style="342" customWidth="1"/>
    <col min="3086" max="3086" width="1.6640625" style="342" customWidth="1"/>
    <col min="3087" max="3087" width="10.6640625" style="342" customWidth="1"/>
    <col min="3088" max="3088" width="1.6640625" style="342" customWidth="1"/>
    <col min="3089" max="3089" width="10.6640625" style="342" customWidth="1"/>
    <col min="3090" max="3090" width="1.6640625" style="342" customWidth="1"/>
    <col min="3091" max="3091" width="8.88671875" style="342"/>
    <col min="3092" max="3092" width="8.6640625" style="342" customWidth="1"/>
    <col min="3093" max="3093" width="0" style="342" hidden="1" customWidth="1"/>
    <col min="3094" max="3094" width="5.6640625" style="342" customWidth="1"/>
    <col min="3095" max="3328" width="8.88671875" style="342"/>
    <col min="3329" max="3330" width="3.33203125" style="342" customWidth="1"/>
    <col min="3331" max="3331" width="4.6640625" style="342" customWidth="1"/>
    <col min="3332" max="3332" width="4.33203125" style="342" customWidth="1"/>
    <col min="3333" max="3333" width="7.109375" style="342" customWidth="1"/>
    <col min="3334" max="3334" width="12.6640625" style="342" customWidth="1"/>
    <col min="3335" max="3335" width="2.6640625" style="342" customWidth="1"/>
    <col min="3336" max="3336" width="5" style="342" customWidth="1"/>
    <col min="3337" max="3337" width="5.88671875" style="342" customWidth="1"/>
    <col min="3338" max="3338" width="1.6640625" style="342" customWidth="1"/>
    <col min="3339" max="3339" width="10.6640625" style="342" customWidth="1"/>
    <col min="3340" max="3340" width="1.6640625" style="342" customWidth="1"/>
    <col min="3341" max="3341" width="10.6640625" style="342" customWidth="1"/>
    <col min="3342" max="3342" width="1.6640625" style="342" customWidth="1"/>
    <col min="3343" max="3343" width="10.6640625" style="342" customWidth="1"/>
    <col min="3344" max="3344" width="1.6640625" style="342" customWidth="1"/>
    <col min="3345" max="3345" width="10.6640625" style="342" customWidth="1"/>
    <col min="3346" max="3346" width="1.6640625" style="342" customWidth="1"/>
    <col min="3347" max="3347" width="8.88671875" style="342"/>
    <col min="3348" max="3348" width="8.6640625" style="342" customWidth="1"/>
    <col min="3349" max="3349" width="0" style="342" hidden="1" customWidth="1"/>
    <col min="3350" max="3350" width="5.6640625" style="342" customWidth="1"/>
    <col min="3351" max="3584" width="8.88671875" style="342"/>
    <col min="3585" max="3586" width="3.33203125" style="342" customWidth="1"/>
    <col min="3587" max="3587" width="4.6640625" style="342" customWidth="1"/>
    <col min="3588" max="3588" width="4.33203125" style="342" customWidth="1"/>
    <col min="3589" max="3589" width="7.109375" style="342" customWidth="1"/>
    <col min="3590" max="3590" width="12.6640625" style="342" customWidth="1"/>
    <col min="3591" max="3591" width="2.6640625" style="342" customWidth="1"/>
    <col min="3592" max="3592" width="5" style="342" customWidth="1"/>
    <col min="3593" max="3593" width="5.88671875" style="342" customWidth="1"/>
    <col min="3594" max="3594" width="1.6640625" style="342" customWidth="1"/>
    <col min="3595" max="3595" width="10.6640625" style="342" customWidth="1"/>
    <col min="3596" max="3596" width="1.6640625" style="342" customWidth="1"/>
    <col min="3597" max="3597" width="10.6640625" style="342" customWidth="1"/>
    <col min="3598" max="3598" width="1.6640625" style="342" customWidth="1"/>
    <col min="3599" max="3599" width="10.6640625" style="342" customWidth="1"/>
    <col min="3600" max="3600" width="1.6640625" style="342" customWidth="1"/>
    <col min="3601" max="3601" width="10.6640625" style="342" customWidth="1"/>
    <col min="3602" max="3602" width="1.6640625" style="342" customWidth="1"/>
    <col min="3603" max="3603" width="8.88671875" style="342"/>
    <col min="3604" max="3604" width="8.6640625" style="342" customWidth="1"/>
    <col min="3605" max="3605" width="0" style="342" hidden="1" customWidth="1"/>
    <col min="3606" max="3606" width="5.6640625" style="342" customWidth="1"/>
    <col min="3607" max="3840" width="8.88671875" style="342"/>
    <col min="3841" max="3842" width="3.33203125" style="342" customWidth="1"/>
    <col min="3843" max="3843" width="4.6640625" style="342" customWidth="1"/>
    <col min="3844" max="3844" width="4.33203125" style="342" customWidth="1"/>
    <col min="3845" max="3845" width="7.109375" style="342" customWidth="1"/>
    <col min="3846" max="3846" width="12.6640625" style="342" customWidth="1"/>
    <col min="3847" max="3847" width="2.6640625" style="342" customWidth="1"/>
    <col min="3848" max="3848" width="5" style="342" customWidth="1"/>
    <col min="3849" max="3849" width="5.88671875" style="342" customWidth="1"/>
    <col min="3850" max="3850" width="1.6640625" style="342" customWidth="1"/>
    <col min="3851" max="3851" width="10.6640625" style="342" customWidth="1"/>
    <col min="3852" max="3852" width="1.6640625" style="342" customWidth="1"/>
    <col min="3853" max="3853" width="10.6640625" style="342" customWidth="1"/>
    <col min="3854" max="3854" width="1.6640625" style="342" customWidth="1"/>
    <col min="3855" max="3855" width="10.6640625" style="342" customWidth="1"/>
    <col min="3856" max="3856" width="1.6640625" style="342" customWidth="1"/>
    <col min="3857" max="3857" width="10.6640625" style="342" customWidth="1"/>
    <col min="3858" max="3858" width="1.6640625" style="342" customWidth="1"/>
    <col min="3859" max="3859" width="8.88671875" style="342"/>
    <col min="3860" max="3860" width="8.6640625" style="342" customWidth="1"/>
    <col min="3861" max="3861" width="0" style="342" hidden="1" customWidth="1"/>
    <col min="3862" max="3862" width="5.6640625" style="342" customWidth="1"/>
    <col min="3863" max="4096" width="8.88671875" style="342"/>
    <col min="4097" max="4098" width="3.33203125" style="342" customWidth="1"/>
    <col min="4099" max="4099" width="4.6640625" style="342" customWidth="1"/>
    <col min="4100" max="4100" width="4.33203125" style="342" customWidth="1"/>
    <col min="4101" max="4101" width="7.109375" style="342" customWidth="1"/>
    <col min="4102" max="4102" width="12.6640625" style="342" customWidth="1"/>
    <col min="4103" max="4103" width="2.6640625" style="342" customWidth="1"/>
    <col min="4104" max="4104" width="5" style="342" customWidth="1"/>
    <col min="4105" max="4105" width="5.88671875" style="342" customWidth="1"/>
    <col min="4106" max="4106" width="1.6640625" style="342" customWidth="1"/>
    <col min="4107" max="4107" width="10.6640625" style="342" customWidth="1"/>
    <col min="4108" max="4108" width="1.6640625" style="342" customWidth="1"/>
    <col min="4109" max="4109" width="10.6640625" style="342" customWidth="1"/>
    <col min="4110" max="4110" width="1.6640625" style="342" customWidth="1"/>
    <col min="4111" max="4111" width="10.6640625" style="342" customWidth="1"/>
    <col min="4112" max="4112" width="1.6640625" style="342" customWidth="1"/>
    <col min="4113" max="4113" width="10.6640625" style="342" customWidth="1"/>
    <col min="4114" max="4114" width="1.6640625" style="342" customWidth="1"/>
    <col min="4115" max="4115" width="8.88671875" style="342"/>
    <col min="4116" max="4116" width="8.6640625" style="342" customWidth="1"/>
    <col min="4117" max="4117" width="0" style="342" hidden="1" customWidth="1"/>
    <col min="4118" max="4118" width="5.6640625" style="342" customWidth="1"/>
    <col min="4119" max="4352" width="8.88671875" style="342"/>
    <col min="4353" max="4354" width="3.33203125" style="342" customWidth="1"/>
    <col min="4355" max="4355" width="4.6640625" style="342" customWidth="1"/>
    <col min="4356" max="4356" width="4.33203125" style="342" customWidth="1"/>
    <col min="4357" max="4357" width="7.109375" style="342" customWidth="1"/>
    <col min="4358" max="4358" width="12.6640625" style="342" customWidth="1"/>
    <col min="4359" max="4359" width="2.6640625" style="342" customWidth="1"/>
    <col min="4360" max="4360" width="5" style="342" customWidth="1"/>
    <col min="4361" max="4361" width="5.88671875" style="342" customWidth="1"/>
    <col min="4362" max="4362" width="1.6640625" style="342" customWidth="1"/>
    <col min="4363" max="4363" width="10.6640625" style="342" customWidth="1"/>
    <col min="4364" max="4364" width="1.6640625" style="342" customWidth="1"/>
    <col min="4365" max="4365" width="10.6640625" style="342" customWidth="1"/>
    <col min="4366" max="4366" width="1.6640625" style="342" customWidth="1"/>
    <col min="4367" max="4367" width="10.6640625" style="342" customWidth="1"/>
    <col min="4368" max="4368" width="1.6640625" style="342" customWidth="1"/>
    <col min="4369" max="4369" width="10.6640625" style="342" customWidth="1"/>
    <col min="4370" max="4370" width="1.6640625" style="342" customWidth="1"/>
    <col min="4371" max="4371" width="8.88671875" style="342"/>
    <col min="4372" max="4372" width="8.6640625" style="342" customWidth="1"/>
    <col min="4373" max="4373" width="0" style="342" hidden="1" customWidth="1"/>
    <col min="4374" max="4374" width="5.6640625" style="342" customWidth="1"/>
    <col min="4375" max="4608" width="8.88671875" style="342"/>
    <col min="4609" max="4610" width="3.33203125" style="342" customWidth="1"/>
    <col min="4611" max="4611" width="4.6640625" style="342" customWidth="1"/>
    <col min="4612" max="4612" width="4.33203125" style="342" customWidth="1"/>
    <col min="4613" max="4613" width="7.109375" style="342" customWidth="1"/>
    <col min="4614" max="4614" width="12.6640625" style="342" customWidth="1"/>
    <col min="4615" max="4615" width="2.6640625" style="342" customWidth="1"/>
    <col min="4616" max="4616" width="5" style="342" customWidth="1"/>
    <col min="4617" max="4617" width="5.88671875" style="342" customWidth="1"/>
    <col min="4618" max="4618" width="1.6640625" style="342" customWidth="1"/>
    <col min="4619" max="4619" width="10.6640625" style="342" customWidth="1"/>
    <col min="4620" max="4620" width="1.6640625" style="342" customWidth="1"/>
    <col min="4621" max="4621" width="10.6640625" style="342" customWidth="1"/>
    <col min="4622" max="4622" width="1.6640625" style="342" customWidth="1"/>
    <col min="4623" max="4623" width="10.6640625" style="342" customWidth="1"/>
    <col min="4624" max="4624" width="1.6640625" style="342" customWidth="1"/>
    <col min="4625" max="4625" width="10.6640625" style="342" customWidth="1"/>
    <col min="4626" max="4626" width="1.6640625" style="342" customWidth="1"/>
    <col min="4627" max="4627" width="8.88671875" style="342"/>
    <col min="4628" max="4628" width="8.6640625" style="342" customWidth="1"/>
    <col min="4629" max="4629" width="0" style="342" hidden="1" customWidth="1"/>
    <col min="4630" max="4630" width="5.6640625" style="342" customWidth="1"/>
    <col min="4631" max="4864" width="8.88671875" style="342"/>
    <col min="4865" max="4866" width="3.33203125" style="342" customWidth="1"/>
    <col min="4867" max="4867" width="4.6640625" style="342" customWidth="1"/>
    <col min="4868" max="4868" width="4.33203125" style="342" customWidth="1"/>
    <col min="4869" max="4869" width="7.109375" style="342" customWidth="1"/>
    <col min="4870" max="4870" width="12.6640625" style="342" customWidth="1"/>
    <col min="4871" max="4871" width="2.6640625" style="342" customWidth="1"/>
    <col min="4872" max="4872" width="5" style="342" customWidth="1"/>
    <col min="4873" max="4873" width="5.88671875" style="342" customWidth="1"/>
    <col min="4874" max="4874" width="1.6640625" style="342" customWidth="1"/>
    <col min="4875" max="4875" width="10.6640625" style="342" customWidth="1"/>
    <col min="4876" max="4876" width="1.6640625" style="342" customWidth="1"/>
    <col min="4877" max="4877" width="10.6640625" style="342" customWidth="1"/>
    <col min="4878" max="4878" width="1.6640625" style="342" customWidth="1"/>
    <col min="4879" max="4879" width="10.6640625" style="342" customWidth="1"/>
    <col min="4880" max="4880" width="1.6640625" style="342" customWidth="1"/>
    <col min="4881" max="4881" width="10.6640625" style="342" customWidth="1"/>
    <col min="4882" max="4882" width="1.6640625" style="342" customWidth="1"/>
    <col min="4883" max="4883" width="8.88671875" style="342"/>
    <col min="4884" max="4884" width="8.6640625" style="342" customWidth="1"/>
    <col min="4885" max="4885" width="0" style="342" hidden="1" customWidth="1"/>
    <col min="4886" max="4886" width="5.6640625" style="342" customWidth="1"/>
    <col min="4887" max="5120" width="8.88671875" style="342"/>
    <col min="5121" max="5122" width="3.33203125" style="342" customWidth="1"/>
    <col min="5123" max="5123" width="4.6640625" style="342" customWidth="1"/>
    <col min="5124" max="5124" width="4.33203125" style="342" customWidth="1"/>
    <col min="5125" max="5125" width="7.109375" style="342" customWidth="1"/>
    <col min="5126" max="5126" width="12.6640625" style="342" customWidth="1"/>
    <col min="5127" max="5127" width="2.6640625" style="342" customWidth="1"/>
    <col min="5128" max="5128" width="5" style="342" customWidth="1"/>
    <col min="5129" max="5129" width="5.88671875" style="342" customWidth="1"/>
    <col min="5130" max="5130" width="1.6640625" style="342" customWidth="1"/>
    <col min="5131" max="5131" width="10.6640625" style="342" customWidth="1"/>
    <col min="5132" max="5132" width="1.6640625" style="342" customWidth="1"/>
    <col min="5133" max="5133" width="10.6640625" style="342" customWidth="1"/>
    <col min="5134" max="5134" width="1.6640625" style="342" customWidth="1"/>
    <col min="5135" max="5135" width="10.6640625" style="342" customWidth="1"/>
    <col min="5136" max="5136" width="1.6640625" style="342" customWidth="1"/>
    <col min="5137" max="5137" width="10.6640625" style="342" customWidth="1"/>
    <col min="5138" max="5138" width="1.6640625" style="342" customWidth="1"/>
    <col min="5139" max="5139" width="8.88671875" style="342"/>
    <col min="5140" max="5140" width="8.6640625" style="342" customWidth="1"/>
    <col min="5141" max="5141" width="0" style="342" hidden="1" customWidth="1"/>
    <col min="5142" max="5142" width="5.6640625" style="342" customWidth="1"/>
    <col min="5143" max="5376" width="8.88671875" style="342"/>
    <col min="5377" max="5378" width="3.33203125" style="342" customWidth="1"/>
    <col min="5379" max="5379" width="4.6640625" style="342" customWidth="1"/>
    <col min="5380" max="5380" width="4.33203125" style="342" customWidth="1"/>
    <col min="5381" max="5381" width="7.109375" style="342" customWidth="1"/>
    <col min="5382" max="5382" width="12.6640625" style="342" customWidth="1"/>
    <col min="5383" max="5383" width="2.6640625" style="342" customWidth="1"/>
    <col min="5384" max="5384" width="5" style="342" customWidth="1"/>
    <col min="5385" max="5385" width="5.88671875" style="342" customWidth="1"/>
    <col min="5386" max="5386" width="1.6640625" style="342" customWidth="1"/>
    <col min="5387" max="5387" width="10.6640625" style="342" customWidth="1"/>
    <col min="5388" max="5388" width="1.6640625" style="342" customWidth="1"/>
    <col min="5389" max="5389" width="10.6640625" style="342" customWidth="1"/>
    <col min="5390" max="5390" width="1.6640625" style="342" customWidth="1"/>
    <col min="5391" max="5391" width="10.6640625" style="342" customWidth="1"/>
    <col min="5392" max="5392" width="1.6640625" style="342" customWidth="1"/>
    <col min="5393" max="5393" width="10.6640625" style="342" customWidth="1"/>
    <col min="5394" max="5394" width="1.6640625" style="342" customWidth="1"/>
    <col min="5395" max="5395" width="8.88671875" style="342"/>
    <col min="5396" max="5396" width="8.6640625" style="342" customWidth="1"/>
    <col min="5397" max="5397" width="0" style="342" hidden="1" customWidth="1"/>
    <col min="5398" max="5398" width="5.6640625" style="342" customWidth="1"/>
    <col min="5399" max="5632" width="8.88671875" style="342"/>
    <col min="5633" max="5634" width="3.33203125" style="342" customWidth="1"/>
    <col min="5635" max="5635" width="4.6640625" style="342" customWidth="1"/>
    <col min="5636" max="5636" width="4.33203125" style="342" customWidth="1"/>
    <col min="5637" max="5637" width="7.109375" style="342" customWidth="1"/>
    <col min="5638" max="5638" width="12.6640625" style="342" customWidth="1"/>
    <col min="5639" max="5639" width="2.6640625" style="342" customWidth="1"/>
    <col min="5640" max="5640" width="5" style="342" customWidth="1"/>
    <col min="5641" max="5641" width="5.88671875" style="342" customWidth="1"/>
    <col min="5642" max="5642" width="1.6640625" style="342" customWidth="1"/>
    <col min="5643" max="5643" width="10.6640625" style="342" customWidth="1"/>
    <col min="5644" max="5644" width="1.6640625" style="342" customWidth="1"/>
    <col min="5645" max="5645" width="10.6640625" style="342" customWidth="1"/>
    <col min="5646" max="5646" width="1.6640625" style="342" customWidth="1"/>
    <col min="5647" max="5647" width="10.6640625" style="342" customWidth="1"/>
    <col min="5648" max="5648" width="1.6640625" style="342" customWidth="1"/>
    <col min="5649" max="5649" width="10.6640625" style="342" customWidth="1"/>
    <col min="5650" max="5650" width="1.6640625" style="342" customWidth="1"/>
    <col min="5651" max="5651" width="8.88671875" style="342"/>
    <col min="5652" max="5652" width="8.6640625" style="342" customWidth="1"/>
    <col min="5653" max="5653" width="0" style="342" hidden="1" customWidth="1"/>
    <col min="5654" max="5654" width="5.6640625" style="342" customWidth="1"/>
    <col min="5655" max="5888" width="8.88671875" style="342"/>
    <col min="5889" max="5890" width="3.33203125" style="342" customWidth="1"/>
    <col min="5891" max="5891" width="4.6640625" style="342" customWidth="1"/>
    <col min="5892" max="5892" width="4.33203125" style="342" customWidth="1"/>
    <col min="5893" max="5893" width="7.109375" style="342" customWidth="1"/>
    <col min="5894" max="5894" width="12.6640625" style="342" customWidth="1"/>
    <col min="5895" max="5895" width="2.6640625" style="342" customWidth="1"/>
    <col min="5896" max="5896" width="5" style="342" customWidth="1"/>
    <col min="5897" max="5897" width="5.88671875" style="342" customWidth="1"/>
    <col min="5898" max="5898" width="1.6640625" style="342" customWidth="1"/>
    <col min="5899" max="5899" width="10.6640625" style="342" customWidth="1"/>
    <col min="5900" max="5900" width="1.6640625" style="342" customWidth="1"/>
    <col min="5901" max="5901" width="10.6640625" style="342" customWidth="1"/>
    <col min="5902" max="5902" width="1.6640625" style="342" customWidth="1"/>
    <col min="5903" max="5903" width="10.6640625" style="342" customWidth="1"/>
    <col min="5904" max="5904" width="1.6640625" style="342" customWidth="1"/>
    <col min="5905" max="5905" width="10.6640625" style="342" customWidth="1"/>
    <col min="5906" max="5906" width="1.6640625" style="342" customWidth="1"/>
    <col min="5907" max="5907" width="8.88671875" style="342"/>
    <col min="5908" max="5908" width="8.6640625" style="342" customWidth="1"/>
    <col min="5909" max="5909" width="0" style="342" hidden="1" customWidth="1"/>
    <col min="5910" max="5910" width="5.6640625" style="342" customWidth="1"/>
    <col min="5911" max="6144" width="8.88671875" style="342"/>
    <col min="6145" max="6146" width="3.33203125" style="342" customWidth="1"/>
    <col min="6147" max="6147" width="4.6640625" style="342" customWidth="1"/>
    <col min="6148" max="6148" width="4.33203125" style="342" customWidth="1"/>
    <col min="6149" max="6149" width="7.109375" style="342" customWidth="1"/>
    <col min="6150" max="6150" width="12.6640625" style="342" customWidth="1"/>
    <col min="6151" max="6151" width="2.6640625" style="342" customWidth="1"/>
    <col min="6152" max="6152" width="5" style="342" customWidth="1"/>
    <col min="6153" max="6153" width="5.88671875" style="342" customWidth="1"/>
    <col min="6154" max="6154" width="1.6640625" style="342" customWidth="1"/>
    <col min="6155" max="6155" width="10.6640625" style="342" customWidth="1"/>
    <col min="6156" max="6156" width="1.6640625" style="342" customWidth="1"/>
    <col min="6157" max="6157" width="10.6640625" style="342" customWidth="1"/>
    <col min="6158" max="6158" width="1.6640625" style="342" customWidth="1"/>
    <col min="6159" max="6159" width="10.6640625" style="342" customWidth="1"/>
    <col min="6160" max="6160" width="1.6640625" style="342" customWidth="1"/>
    <col min="6161" max="6161" width="10.6640625" style="342" customWidth="1"/>
    <col min="6162" max="6162" width="1.6640625" style="342" customWidth="1"/>
    <col min="6163" max="6163" width="8.88671875" style="342"/>
    <col min="6164" max="6164" width="8.6640625" style="342" customWidth="1"/>
    <col min="6165" max="6165" width="0" style="342" hidden="1" customWidth="1"/>
    <col min="6166" max="6166" width="5.6640625" style="342" customWidth="1"/>
    <col min="6167" max="6400" width="8.88671875" style="342"/>
    <col min="6401" max="6402" width="3.33203125" style="342" customWidth="1"/>
    <col min="6403" max="6403" width="4.6640625" style="342" customWidth="1"/>
    <col min="6404" max="6404" width="4.33203125" style="342" customWidth="1"/>
    <col min="6405" max="6405" width="7.109375" style="342" customWidth="1"/>
    <col min="6406" max="6406" width="12.6640625" style="342" customWidth="1"/>
    <col min="6407" max="6407" width="2.6640625" style="342" customWidth="1"/>
    <col min="6408" max="6408" width="5" style="342" customWidth="1"/>
    <col min="6409" max="6409" width="5.88671875" style="342" customWidth="1"/>
    <col min="6410" max="6410" width="1.6640625" style="342" customWidth="1"/>
    <col min="6411" max="6411" width="10.6640625" style="342" customWidth="1"/>
    <col min="6412" max="6412" width="1.6640625" style="342" customWidth="1"/>
    <col min="6413" max="6413" width="10.6640625" style="342" customWidth="1"/>
    <col min="6414" max="6414" width="1.6640625" style="342" customWidth="1"/>
    <col min="6415" max="6415" width="10.6640625" style="342" customWidth="1"/>
    <col min="6416" max="6416" width="1.6640625" style="342" customWidth="1"/>
    <col min="6417" max="6417" width="10.6640625" style="342" customWidth="1"/>
    <col min="6418" max="6418" width="1.6640625" style="342" customWidth="1"/>
    <col min="6419" max="6419" width="8.88671875" style="342"/>
    <col min="6420" max="6420" width="8.6640625" style="342" customWidth="1"/>
    <col min="6421" max="6421" width="0" style="342" hidden="1" customWidth="1"/>
    <col min="6422" max="6422" width="5.6640625" style="342" customWidth="1"/>
    <col min="6423" max="6656" width="8.88671875" style="342"/>
    <col min="6657" max="6658" width="3.33203125" style="342" customWidth="1"/>
    <col min="6659" max="6659" width="4.6640625" style="342" customWidth="1"/>
    <col min="6660" max="6660" width="4.33203125" style="342" customWidth="1"/>
    <col min="6661" max="6661" width="7.109375" style="342" customWidth="1"/>
    <col min="6662" max="6662" width="12.6640625" style="342" customWidth="1"/>
    <col min="6663" max="6663" width="2.6640625" style="342" customWidth="1"/>
    <col min="6664" max="6664" width="5" style="342" customWidth="1"/>
    <col min="6665" max="6665" width="5.88671875" style="342" customWidth="1"/>
    <col min="6666" max="6666" width="1.6640625" style="342" customWidth="1"/>
    <col min="6667" max="6667" width="10.6640625" style="342" customWidth="1"/>
    <col min="6668" max="6668" width="1.6640625" style="342" customWidth="1"/>
    <col min="6669" max="6669" width="10.6640625" style="342" customWidth="1"/>
    <col min="6670" max="6670" width="1.6640625" style="342" customWidth="1"/>
    <col min="6671" max="6671" width="10.6640625" style="342" customWidth="1"/>
    <col min="6672" max="6672" width="1.6640625" style="342" customWidth="1"/>
    <col min="6673" max="6673" width="10.6640625" style="342" customWidth="1"/>
    <col min="6674" max="6674" width="1.6640625" style="342" customWidth="1"/>
    <col min="6675" max="6675" width="8.88671875" style="342"/>
    <col min="6676" max="6676" width="8.6640625" style="342" customWidth="1"/>
    <col min="6677" max="6677" width="0" style="342" hidden="1" customWidth="1"/>
    <col min="6678" max="6678" width="5.6640625" style="342" customWidth="1"/>
    <col min="6679" max="6912" width="8.88671875" style="342"/>
    <col min="6913" max="6914" width="3.33203125" style="342" customWidth="1"/>
    <col min="6915" max="6915" width="4.6640625" style="342" customWidth="1"/>
    <col min="6916" max="6916" width="4.33203125" style="342" customWidth="1"/>
    <col min="6917" max="6917" width="7.109375" style="342" customWidth="1"/>
    <col min="6918" max="6918" width="12.6640625" style="342" customWidth="1"/>
    <col min="6919" max="6919" width="2.6640625" style="342" customWidth="1"/>
    <col min="6920" max="6920" width="5" style="342" customWidth="1"/>
    <col min="6921" max="6921" width="5.88671875" style="342" customWidth="1"/>
    <col min="6922" max="6922" width="1.6640625" style="342" customWidth="1"/>
    <col min="6923" max="6923" width="10.6640625" style="342" customWidth="1"/>
    <col min="6924" max="6924" width="1.6640625" style="342" customWidth="1"/>
    <col min="6925" max="6925" width="10.6640625" style="342" customWidth="1"/>
    <col min="6926" max="6926" width="1.6640625" style="342" customWidth="1"/>
    <col min="6927" max="6927" width="10.6640625" style="342" customWidth="1"/>
    <col min="6928" max="6928" width="1.6640625" style="342" customWidth="1"/>
    <col min="6929" max="6929" width="10.6640625" style="342" customWidth="1"/>
    <col min="6930" max="6930" width="1.6640625" style="342" customWidth="1"/>
    <col min="6931" max="6931" width="8.88671875" style="342"/>
    <col min="6932" max="6932" width="8.6640625" style="342" customWidth="1"/>
    <col min="6933" max="6933" width="0" style="342" hidden="1" customWidth="1"/>
    <col min="6934" max="6934" width="5.6640625" style="342" customWidth="1"/>
    <col min="6935" max="7168" width="8.88671875" style="342"/>
    <col min="7169" max="7170" width="3.33203125" style="342" customWidth="1"/>
    <col min="7171" max="7171" width="4.6640625" style="342" customWidth="1"/>
    <col min="7172" max="7172" width="4.33203125" style="342" customWidth="1"/>
    <col min="7173" max="7173" width="7.109375" style="342" customWidth="1"/>
    <col min="7174" max="7174" width="12.6640625" style="342" customWidth="1"/>
    <col min="7175" max="7175" width="2.6640625" style="342" customWidth="1"/>
    <col min="7176" max="7176" width="5" style="342" customWidth="1"/>
    <col min="7177" max="7177" width="5.88671875" style="342" customWidth="1"/>
    <col min="7178" max="7178" width="1.6640625" style="342" customWidth="1"/>
    <col min="7179" max="7179" width="10.6640625" style="342" customWidth="1"/>
    <col min="7180" max="7180" width="1.6640625" style="342" customWidth="1"/>
    <col min="7181" max="7181" width="10.6640625" style="342" customWidth="1"/>
    <col min="7182" max="7182" width="1.6640625" style="342" customWidth="1"/>
    <col min="7183" max="7183" width="10.6640625" style="342" customWidth="1"/>
    <col min="7184" max="7184" width="1.6640625" style="342" customWidth="1"/>
    <col min="7185" max="7185" width="10.6640625" style="342" customWidth="1"/>
    <col min="7186" max="7186" width="1.6640625" style="342" customWidth="1"/>
    <col min="7187" max="7187" width="8.88671875" style="342"/>
    <col min="7188" max="7188" width="8.6640625" style="342" customWidth="1"/>
    <col min="7189" max="7189" width="0" style="342" hidden="1" customWidth="1"/>
    <col min="7190" max="7190" width="5.6640625" style="342" customWidth="1"/>
    <col min="7191" max="7424" width="8.88671875" style="342"/>
    <col min="7425" max="7426" width="3.33203125" style="342" customWidth="1"/>
    <col min="7427" max="7427" width="4.6640625" style="342" customWidth="1"/>
    <col min="7428" max="7428" width="4.33203125" style="342" customWidth="1"/>
    <col min="7429" max="7429" width="7.109375" style="342" customWidth="1"/>
    <col min="7430" max="7430" width="12.6640625" style="342" customWidth="1"/>
    <col min="7431" max="7431" width="2.6640625" style="342" customWidth="1"/>
    <col min="7432" max="7432" width="5" style="342" customWidth="1"/>
    <col min="7433" max="7433" width="5.88671875" style="342" customWidth="1"/>
    <col min="7434" max="7434" width="1.6640625" style="342" customWidth="1"/>
    <col min="7435" max="7435" width="10.6640625" style="342" customWidth="1"/>
    <col min="7436" max="7436" width="1.6640625" style="342" customWidth="1"/>
    <col min="7437" max="7437" width="10.6640625" style="342" customWidth="1"/>
    <col min="7438" max="7438" width="1.6640625" style="342" customWidth="1"/>
    <col min="7439" max="7439" width="10.6640625" style="342" customWidth="1"/>
    <col min="7440" max="7440" width="1.6640625" style="342" customWidth="1"/>
    <col min="7441" max="7441" width="10.6640625" style="342" customWidth="1"/>
    <col min="7442" max="7442" width="1.6640625" style="342" customWidth="1"/>
    <col min="7443" max="7443" width="8.88671875" style="342"/>
    <col min="7444" max="7444" width="8.6640625" style="342" customWidth="1"/>
    <col min="7445" max="7445" width="0" style="342" hidden="1" customWidth="1"/>
    <col min="7446" max="7446" width="5.6640625" style="342" customWidth="1"/>
    <col min="7447" max="7680" width="8.88671875" style="342"/>
    <col min="7681" max="7682" width="3.33203125" style="342" customWidth="1"/>
    <col min="7683" max="7683" width="4.6640625" style="342" customWidth="1"/>
    <col min="7684" max="7684" width="4.33203125" style="342" customWidth="1"/>
    <col min="7685" max="7685" width="7.109375" style="342" customWidth="1"/>
    <col min="7686" max="7686" width="12.6640625" style="342" customWidth="1"/>
    <col min="7687" max="7687" width="2.6640625" style="342" customWidth="1"/>
    <col min="7688" max="7688" width="5" style="342" customWidth="1"/>
    <col min="7689" max="7689" width="5.88671875" style="342" customWidth="1"/>
    <col min="7690" max="7690" width="1.6640625" style="342" customWidth="1"/>
    <col min="7691" max="7691" width="10.6640625" style="342" customWidth="1"/>
    <col min="7692" max="7692" width="1.6640625" style="342" customWidth="1"/>
    <col min="7693" max="7693" width="10.6640625" style="342" customWidth="1"/>
    <col min="7694" max="7694" width="1.6640625" style="342" customWidth="1"/>
    <col min="7695" max="7695" width="10.6640625" style="342" customWidth="1"/>
    <col min="7696" max="7696" width="1.6640625" style="342" customWidth="1"/>
    <col min="7697" max="7697" width="10.6640625" style="342" customWidth="1"/>
    <col min="7698" max="7698" width="1.6640625" style="342" customWidth="1"/>
    <col min="7699" max="7699" width="8.88671875" style="342"/>
    <col min="7700" max="7700" width="8.6640625" style="342" customWidth="1"/>
    <col min="7701" max="7701" width="0" style="342" hidden="1" customWidth="1"/>
    <col min="7702" max="7702" width="5.6640625" style="342" customWidth="1"/>
    <col min="7703" max="7936" width="8.88671875" style="342"/>
    <col min="7937" max="7938" width="3.33203125" style="342" customWidth="1"/>
    <col min="7939" max="7939" width="4.6640625" style="342" customWidth="1"/>
    <col min="7940" max="7940" width="4.33203125" style="342" customWidth="1"/>
    <col min="7941" max="7941" width="7.109375" style="342" customWidth="1"/>
    <col min="7942" max="7942" width="12.6640625" style="342" customWidth="1"/>
    <col min="7943" max="7943" width="2.6640625" style="342" customWidth="1"/>
    <col min="7944" max="7944" width="5" style="342" customWidth="1"/>
    <col min="7945" max="7945" width="5.88671875" style="342" customWidth="1"/>
    <col min="7946" max="7946" width="1.6640625" style="342" customWidth="1"/>
    <col min="7947" max="7947" width="10.6640625" style="342" customWidth="1"/>
    <col min="7948" max="7948" width="1.6640625" style="342" customWidth="1"/>
    <col min="7949" max="7949" width="10.6640625" style="342" customWidth="1"/>
    <col min="7950" max="7950" width="1.6640625" style="342" customWidth="1"/>
    <col min="7951" max="7951" width="10.6640625" style="342" customWidth="1"/>
    <col min="7952" max="7952" width="1.6640625" style="342" customWidth="1"/>
    <col min="7953" max="7953" width="10.6640625" style="342" customWidth="1"/>
    <col min="7954" max="7954" width="1.6640625" style="342" customWidth="1"/>
    <col min="7955" max="7955" width="8.88671875" style="342"/>
    <col min="7956" max="7956" width="8.6640625" style="342" customWidth="1"/>
    <col min="7957" max="7957" width="0" style="342" hidden="1" customWidth="1"/>
    <col min="7958" max="7958" width="5.6640625" style="342" customWidth="1"/>
    <col min="7959" max="8192" width="8.88671875" style="342"/>
    <col min="8193" max="8194" width="3.33203125" style="342" customWidth="1"/>
    <col min="8195" max="8195" width="4.6640625" style="342" customWidth="1"/>
    <col min="8196" max="8196" width="4.33203125" style="342" customWidth="1"/>
    <col min="8197" max="8197" width="7.109375" style="342" customWidth="1"/>
    <col min="8198" max="8198" width="12.6640625" style="342" customWidth="1"/>
    <col min="8199" max="8199" width="2.6640625" style="342" customWidth="1"/>
    <col min="8200" max="8200" width="5" style="342" customWidth="1"/>
    <col min="8201" max="8201" width="5.88671875" style="342" customWidth="1"/>
    <col min="8202" max="8202" width="1.6640625" style="342" customWidth="1"/>
    <col min="8203" max="8203" width="10.6640625" style="342" customWidth="1"/>
    <col min="8204" max="8204" width="1.6640625" style="342" customWidth="1"/>
    <col min="8205" max="8205" width="10.6640625" style="342" customWidth="1"/>
    <col min="8206" max="8206" width="1.6640625" style="342" customWidth="1"/>
    <col min="8207" max="8207" width="10.6640625" style="342" customWidth="1"/>
    <col min="8208" max="8208" width="1.6640625" style="342" customWidth="1"/>
    <col min="8209" max="8209" width="10.6640625" style="342" customWidth="1"/>
    <col min="8210" max="8210" width="1.6640625" style="342" customWidth="1"/>
    <col min="8211" max="8211" width="8.88671875" style="342"/>
    <col min="8212" max="8212" width="8.6640625" style="342" customWidth="1"/>
    <col min="8213" max="8213" width="0" style="342" hidden="1" customWidth="1"/>
    <col min="8214" max="8214" width="5.6640625" style="342" customWidth="1"/>
    <col min="8215" max="8448" width="8.88671875" style="342"/>
    <col min="8449" max="8450" width="3.33203125" style="342" customWidth="1"/>
    <col min="8451" max="8451" width="4.6640625" style="342" customWidth="1"/>
    <col min="8452" max="8452" width="4.33203125" style="342" customWidth="1"/>
    <col min="8453" max="8453" width="7.109375" style="342" customWidth="1"/>
    <col min="8454" max="8454" width="12.6640625" style="342" customWidth="1"/>
    <col min="8455" max="8455" width="2.6640625" style="342" customWidth="1"/>
    <col min="8456" max="8456" width="5" style="342" customWidth="1"/>
    <col min="8457" max="8457" width="5.88671875" style="342" customWidth="1"/>
    <col min="8458" max="8458" width="1.6640625" style="342" customWidth="1"/>
    <col min="8459" max="8459" width="10.6640625" style="342" customWidth="1"/>
    <col min="8460" max="8460" width="1.6640625" style="342" customWidth="1"/>
    <col min="8461" max="8461" width="10.6640625" style="342" customWidth="1"/>
    <col min="8462" max="8462" width="1.6640625" style="342" customWidth="1"/>
    <col min="8463" max="8463" width="10.6640625" style="342" customWidth="1"/>
    <col min="8464" max="8464" width="1.6640625" style="342" customWidth="1"/>
    <col min="8465" max="8465" width="10.6640625" style="342" customWidth="1"/>
    <col min="8466" max="8466" width="1.6640625" style="342" customWidth="1"/>
    <col min="8467" max="8467" width="8.88671875" style="342"/>
    <col min="8468" max="8468" width="8.6640625" style="342" customWidth="1"/>
    <col min="8469" max="8469" width="0" style="342" hidden="1" customWidth="1"/>
    <col min="8470" max="8470" width="5.6640625" style="342" customWidth="1"/>
    <col min="8471" max="8704" width="8.88671875" style="342"/>
    <col min="8705" max="8706" width="3.33203125" style="342" customWidth="1"/>
    <col min="8707" max="8707" width="4.6640625" style="342" customWidth="1"/>
    <col min="8708" max="8708" width="4.33203125" style="342" customWidth="1"/>
    <col min="8709" max="8709" width="7.109375" style="342" customWidth="1"/>
    <col min="8710" max="8710" width="12.6640625" style="342" customWidth="1"/>
    <col min="8711" max="8711" width="2.6640625" style="342" customWidth="1"/>
    <col min="8712" max="8712" width="5" style="342" customWidth="1"/>
    <col min="8713" max="8713" width="5.88671875" style="342" customWidth="1"/>
    <col min="8714" max="8714" width="1.6640625" style="342" customWidth="1"/>
    <col min="8715" max="8715" width="10.6640625" style="342" customWidth="1"/>
    <col min="8716" max="8716" width="1.6640625" style="342" customWidth="1"/>
    <col min="8717" max="8717" width="10.6640625" style="342" customWidth="1"/>
    <col min="8718" max="8718" width="1.6640625" style="342" customWidth="1"/>
    <col min="8719" max="8719" width="10.6640625" style="342" customWidth="1"/>
    <col min="8720" max="8720" width="1.6640625" style="342" customWidth="1"/>
    <col min="8721" max="8721" width="10.6640625" style="342" customWidth="1"/>
    <col min="8722" max="8722" width="1.6640625" style="342" customWidth="1"/>
    <col min="8723" max="8723" width="8.88671875" style="342"/>
    <col min="8724" max="8724" width="8.6640625" style="342" customWidth="1"/>
    <col min="8725" max="8725" width="0" style="342" hidden="1" customWidth="1"/>
    <col min="8726" max="8726" width="5.6640625" style="342" customWidth="1"/>
    <col min="8727" max="8960" width="8.88671875" style="342"/>
    <col min="8961" max="8962" width="3.33203125" style="342" customWidth="1"/>
    <col min="8963" max="8963" width="4.6640625" style="342" customWidth="1"/>
    <col min="8964" max="8964" width="4.33203125" style="342" customWidth="1"/>
    <col min="8965" max="8965" width="7.109375" style="342" customWidth="1"/>
    <col min="8966" max="8966" width="12.6640625" style="342" customWidth="1"/>
    <col min="8967" max="8967" width="2.6640625" style="342" customWidth="1"/>
    <col min="8968" max="8968" width="5" style="342" customWidth="1"/>
    <col min="8969" max="8969" width="5.88671875" style="342" customWidth="1"/>
    <col min="8970" max="8970" width="1.6640625" style="342" customWidth="1"/>
    <col min="8971" max="8971" width="10.6640625" style="342" customWidth="1"/>
    <col min="8972" max="8972" width="1.6640625" style="342" customWidth="1"/>
    <col min="8973" max="8973" width="10.6640625" style="342" customWidth="1"/>
    <col min="8974" max="8974" width="1.6640625" style="342" customWidth="1"/>
    <col min="8975" max="8975" width="10.6640625" style="342" customWidth="1"/>
    <col min="8976" max="8976" width="1.6640625" style="342" customWidth="1"/>
    <col min="8977" max="8977" width="10.6640625" style="342" customWidth="1"/>
    <col min="8978" max="8978" width="1.6640625" style="342" customWidth="1"/>
    <col min="8979" max="8979" width="8.88671875" style="342"/>
    <col min="8980" max="8980" width="8.6640625" style="342" customWidth="1"/>
    <col min="8981" max="8981" width="0" style="342" hidden="1" customWidth="1"/>
    <col min="8982" max="8982" width="5.6640625" style="342" customWidth="1"/>
    <col min="8983" max="9216" width="8.88671875" style="342"/>
    <col min="9217" max="9218" width="3.33203125" style="342" customWidth="1"/>
    <col min="9219" max="9219" width="4.6640625" style="342" customWidth="1"/>
    <col min="9220" max="9220" width="4.33203125" style="342" customWidth="1"/>
    <col min="9221" max="9221" width="7.109375" style="342" customWidth="1"/>
    <col min="9222" max="9222" width="12.6640625" style="342" customWidth="1"/>
    <col min="9223" max="9223" width="2.6640625" style="342" customWidth="1"/>
    <col min="9224" max="9224" width="5" style="342" customWidth="1"/>
    <col min="9225" max="9225" width="5.88671875" style="342" customWidth="1"/>
    <col min="9226" max="9226" width="1.6640625" style="342" customWidth="1"/>
    <col min="9227" max="9227" width="10.6640625" style="342" customWidth="1"/>
    <col min="9228" max="9228" width="1.6640625" style="342" customWidth="1"/>
    <col min="9229" max="9229" width="10.6640625" style="342" customWidth="1"/>
    <col min="9230" max="9230" width="1.6640625" style="342" customWidth="1"/>
    <col min="9231" max="9231" width="10.6640625" style="342" customWidth="1"/>
    <col min="9232" max="9232" width="1.6640625" style="342" customWidth="1"/>
    <col min="9233" max="9233" width="10.6640625" style="342" customWidth="1"/>
    <col min="9234" max="9234" width="1.6640625" style="342" customWidth="1"/>
    <col min="9235" max="9235" width="8.88671875" style="342"/>
    <col min="9236" max="9236" width="8.6640625" style="342" customWidth="1"/>
    <col min="9237" max="9237" width="0" style="342" hidden="1" customWidth="1"/>
    <col min="9238" max="9238" width="5.6640625" style="342" customWidth="1"/>
    <col min="9239" max="9472" width="8.88671875" style="342"/>
    <col min="9473" max="9474" width="3.33203125" style="342" customWidth="1"/>
    <col min="9475" max="9475" width="4.6640625" style="342" customWidth="1"/>
    <col min="9476" max="9476" width="4.33203125" style="342" customWidth="1"/>
    <col min="9477" max="9477" width="7.109375" style="342" customWidth="1"/>
    <col min="9478" max="9478" width="12.6640625" style="342" customWidth="1"/>
    <col min="9479" max="9479" width="2.6640625" style="342" customWidth="1"/>
    <col min="9480" max="9480" width="5" style="342" customWidth="1"/>
    <col min="9481" max="9481" width="5.88671875" style="342" customWidth="1"/>
    <col min="9482" max="9482" width="1.6640625" style="342" customWidth="1"/>
    <col min="9483" max="9483" width="10.6640625" style="342" customWidth="1"/>
    <col min="9484" max="9484" width="1.6640625" style="342" customWidth="1"/>
    <col min="9485" max="9485" width="10.6640625" style="342" customWidth="1"/>
    <col min="9486" max="9486" width="1.6640625" style="342" customWidth="1"/>
    <col min="9487" max="9487" width="10.6640625" style="342" customWidth="1"/>
    <col min="9488" max="9488" width="1.6640625" style="342" customWidth="1"/>
    <col min="9489" max="9489" width="10.6640625" style="342" customWidth="1"/>
    <col min="9490" max="9490" width="1.6640625" style="342" customWidth="1"/>
    <col min="9491" max="9491" width="8.88671875" style="342"/>
    <col min="9492" max="9492" width="8.6640625" style="342" customWidth="1"/>
    <col min="9493" max="9493" width="0" style="342" hidden="1" customWidth="1"/>
    <col min="9494" max="9494" width="5.6640625" style="342" customWidth="1"/>
    <col min="9495" max="9728" width="8.88671875" style="342"/>
    <col min="9729" max="9730" width="3.33203125" style="342" customWidth="1"/>
    <col min="9731" max="9731" width="4.6640625" style="342" customWidth="1"/>
    <col min="9732" max="9732" width="4.33203125" style="342" customWidth="1"/>
    <col min="9733" max="9733" width="7.109375" style="342" customWidth="1"/>
    <col min="9734" max="9734" width="12.6640625" style="342" customWidth="1"/>
    <col min="9735" max="9735" width="2.6640625" style="342" customWidth="1"/>
    <col min="9736" max="9736" width="5" style="342" customWidth="1"/>
    <col min="9737" max="9737" width="5.88671875" style="342" customWidth="1"/>
    <col min="9738" max="9738" width="1.6640625" style="342" customWidth="1"/>
    <col min="9739" max="9739" width="10.6640625" style="342" customWidth="1"/>
    <col min="9740" max="9740" width="1.6640625" style="342" customWidth="1"/>
    <col min="9741" max="9741" width="10.6640625" style="342" customWidth="1"/>
    <col min="9742" max="9742" width="1.6640625" style="342" customWidth="1"/>
    <col min="9743" max="9743" width="10.6640625" style="342" customWidth="1"/>
    <col min="9744" max="9744" width="1.6640625" style="342" customWidth="1"/>
    <col min="9745" max="9745" width="10.6640625" style="342" customWidth="1"/>
    <col min="9746" max="9746" width="1.6640625" style="342" customWidth="1"/>
    <col min="9747" max="9747" width="8.88671875" style="342"/>
    <col min="9748" max="9748" width="8.6640625" style="342" customWidth="1"/>
    <col min="9749" max="9749" width="0" style="342" hidden="1" customWidth="1"/>
    <col min="9750" max="9750" width="5.6640625" style="342" customWidth="1"/>
    <col min="9751" max="9984" width="8.88671875" style="342"/>
    <col min="9985" max="9986" width="3.33203125" style="342" customWidth="1"/>
    <col min="9987" max="9987" width="4.6640625" style="342" customWidth="1"/>
    <col min="9988" max="9988" width="4.33203125" style="342" customWidth="1"/>
    <col min="9989" max="9989" width="7.109375" style="342" customWidth="1"/>
    <col min="9990" max="9990" width="12.6640625" style="342" customWidth="1"/>
    <col min="9991" max="9991" width="2.6640625" style="342" customWidth="1"/>
    <col min="9992" max="9992" width="5" style="342" customWidth="1"/>
    <col min="9993" max="9993" width="5.88671875" style="342" customWidth="1"/>
    <col min="9994" max="9994" width="1.6640625" style="342" customWidth="1"/>
    <col min="9995" max="9995" width="10.6640625" style="342" customWidth="1"/>
    <col min="9996" max="9996" width="1.6640625" style="342" customWidth="1"/>
    <col min="9997" max="9997" width="10.6640625" style="342" customWidth="1"/>
    <col min="9998" max="9998" width="1.6640625" style="342" customWidth="1"/>
    <col min="9999" max="9999" width="10.6640625" style="342" customWidth="1"/>
    <col min="10000" max="10000" width="1.6640625" style="342" customWidth="1"/>
    <col min="10001" max="10001" width="10.6640625" style="342" customWidth="1"/>
    <col min="10002" max="10002" width="1.6640625" style="342" customWidth="1"/>
    <col min="10003" max="10003" width="8.88671875" style="342"/>
    <col min="10004" max="10004" width="8.6640625" style="342" customWidth="1"/>
    <col min="10005" max="10005" width="0" style="342" hidden="1" customWidth="1"/>
    <col min="10006" max="10006" width="5.6640625" style="342" customWidth="1"/>
    <col min="10007" max="10240" width="8.88671875" style="342"/>
    <col min="10241" max="10242" width="3.33203125" style="342" customWidth="1"/>
    <col min="10243" max="10243" width="4.6640625" style="342" customWidth="1"/>
    <col min="10244" max="10244" width="4.33203125" style="342" customWidth="1"/>
    <col min="10245" max="10245" width="7.109375" style="342" customWidth="1"/>
    <col min="10246" max="10246" width="12.6640625" style="342" customWidth="1"/>
    <col min="10247" max="10247" width="2.6640625" style="342" customWidth="1"/>
    <col min="10248" max="10248" width="5" style="342" customWidth="1"/>
    <col min="10249" max="10249" width="5.88671875" style="342" customWidth="1"/>
    <col min="10250" max="10250" width="1.6640625" style="342" customWidth="1"/>
    <col min="10251" max="10251" width="10.6640625" style="342" customWidth="1"/>
    <col min="10252" max="10252" width="1.6640625" style="342" customWidth="1"/>
    <col min="10253" max="10253" width="10.6640625" style="342" customWidth="1"/>
    <col min="10254" max="10254" width="1.6640625" style="342" customWidth="1"/>
    <col min="10255" max="10255" width="10.6640625" style="342" customWidth="1"/>
    <col min="10256" max="10256" width="1.6640625" style="342" customWidth="1"/>
    <col min="10257" max="10257" width="10.6640625" style="342" customWidth="1"/>
    <col min="10258" max="10258" width="1.6640625" style="342" customWidth="1"/>
    <col min="10259" max="10259" width="8.88671875" style="342"/>
    <col min="10260" max="10260" width="8.6640625" style="342" customWidth="1"/>
    <col min="10261" max="10261" width="0" style="342" hidden="1" customWidth="1"/>
    <col min="10262" max="10262" width="5.6640625" style="342" customWidth="1"/>
    <col min="10263" max="10496" width="8.88671875" style="342"/>
    <col min="10497" max="10498" width="3.33203125" style="342" customWidth="1"/>
    <col min="10499" max="10499" width="4.6640625" style="342" customWidth="1"/>
    <col min="10500" max="10500" width="4.33203125" style="342" customWidth="1"/>
    <col min="10501" max="10501" width="7.109375" style="342" customWidth="1"/>
    <col min="10502" max="10502" width="12.6640625" style="342" customWidth="1"/>
    <col min="10503" max="10503" width="2.6640625" style="342" customWidth="1"/>
    <col min="10504" max="10504" width="5" style="342" customWidth="1"/>
    <col min="10505" max="10505" width="5.88671875" style="342" customWidth="1"/>
    <col min="10506" max="10506" width="1.6640625" style="342" customWidth="1"/>
    <col min="10507" max="10507" width="10.6640625" style="342" customWidth="1"/>
    <col min="10508" max="10508" width="1.6640625" style="342" customWidth="1"/>
    <col min="10509" max="10509" width="10.6640625" style="342" customWidth="1"/>
    <col min="10510" max="10510" width="1.6640625" style="342" customWidth="1"/>
    <col min="10511" max="10511" width="10.6640625" style="342" customWidth="1"/>
    <col min="10512" max="10512" width="1.6640625" style="342" customWidth="1"/>
    <col min="10513" max="10513" width="10.6640625" style="342" customWidth="1"/>
    <col min="10514" max="10514" width="1.6640625" style="342" customWidth="1"/>
    <col min="10515" max="10515" width="8.88671875" style="342"/>
    <col min="10516" max="10516" width="8.6640625" style="342" customWidth="1"/>
    <col min="10517" max="10517" width="0" style="342" hidden="1" customWidth="1"/>
    <col min="10518" max="10518" width="5.6640625" style="342" customWidth="1"/>
    <col min="10519" max="10752" width="8.88671875" style="342"/>
    <col min="10753" max="10754" width="3.33203125" style="342" customWidth="1"/>
    <col min="10755" max="10755" width="4.6640625" style="342" customWidth="1"/>
    <col min="10756" max="10756" width="4.33203125" style="342" customWidth="1"/>
    <col min="10757" max="10757" width="7.109375" style="342" customWidth="1"/>
    <col min="10758" max="10758" width="12.6640625" style="342" customWidth="1"/>
    <col min="10759" max="10759" width="2.6640625" style="342" customWidth="1"/>
    <col min="10760" max="10760" width="5" style="342" customWidth="1"/>
    <col min="10761" max="10761" width="5.88671875" style="342" customWidth="1"/>
    <col min="10762" max="10762" width="1.6640625" style="342" customWidth="1"/>
    <col min="10763" max="10763" width="10.6640625" style="342" customWidth="1"/>
    <col min="10764" max="10764" width="1.6640625" style="342" customWidth="1"/>
    <col min="10765" max="10765" width="10.6640625" style="342" customWidth="1"/>
    <col min="10766" max="10766" width="1.6640625" style="342" customWidth="1"/>
    <col min="10767" max="10767" width="10.6640625" style="342" customWidth="1"/>
    <col min="10768" max="10768" width="1.6640625" style="342" customWidth="1"/>
    <col min="10769" max="10769" width="10.6640625" style="342" customWidth="1"/>
    <col min="10770" max="10770" width="1.6640625" style="342" customWidth="1"/>
    <col min="10771" max="10771" width="8.88671875" style="342"/>
    <col min="10772" max="10772" width="8.6640625" style="342" customWidth="1"/>
    <col min="10773" max="10773" width="0" style="342" hidden="1" customWidth="1"/>
    <col min="10774" max="10774" width="5.6640625" style="342" customWidth="1"/>
    <col min="10775" max="11008" width="8.88671875" style="342"/>
    <col min="11009" max="11010" width="3.33203125" style="342" customWidth="1"/>
    <col min="11011" max="11011" width="4.6640625" style="342" customWidth="1"/>
    <col min="11012" max="11012" width="4.33203125" style="342" customWidth="1"/>
    <col min="11013" max="11013" width="7.109375" style="342" customWidth="1"/>
    <col min="11014" max="11014" width="12.6640625" style="342" customWidth="1"/>
    <col min="11015" max="11015" width="2.6640625" style="342" customWidth="1"/>
    <col min="11016" max="11016" width="5" style="342" customWidth="1"/>
    <col min="11017" max="11017" width="5.88671875" style="342" customWidth="1"/>
    <col min="11018" max="11018" width="1.6640625" style="342" customWidth="1"/>
    <col min="11019" max="11019" width="10.6640625" style="342" customWidth="1"/>
    <col min="11020" max="11020" width="1.6640625" style="342" customWidth="1"/>
    <col min="11021" max="11021" width="10.6640625" style="342" customWidth="1"/>
    <col min="11022" max="11022" width="1.6640625" style="342" customWidth="1"/>
    <col min="11023" max="11023" width="10.6640625" style="342" customWidth="1"/>
    <col min="11024" max="11024" width="1.6640625" style="342" customWidth="1"/>
    <col min="11025" max="11025" width="10.6640625" style="342" customWidth="1"/>
    <col min="11026" max="11026" width="1.6640625" style="342" customWidth="1"/>
    <col min="11027" max="11027" width="8.88671875" style="342"/>
    <col min="11028" max="11028" width="8.6640625" style="342" customWidth="1"/>
    <col min="11029" max="11029" width="0" style="342" hidden="1" customWidth="1"/>
    <col min="11030" max="11030" width="5.6640625" style="342" customWidth="1"/>
    <col min="11031" max="11264" width="8.88671875" style="342"/>
    <col min="11265" max="11266" width="3.33203125" style="342" customWidth="1"/>
    <col min="11267" max="11267" width="4.6640625" style="342" customWidth="1"/>
    <col min="11268" max="11268" width="4.33203125" style="342" customWidth="1"/>
    <col min="11269" max="11269" width="7.109375" style="342" customWidth="1"/>
    <col min="11270" max="11270" width="12.6640625" style="342" customWidth="1"/>
    <col min="11271" max="11271" width="2.6640625" style="342" customWidth="1"/>
    <col min="11272" max="11272" width="5" style="342" customWidth="1"/>
    <col min="11273" max="11273" width="5.88671875" style="342" customWidth="1"/>
    <col min="11274" max="11274" width="1.6640625" style="342" customWidth="1"/>
    <col min="11275" max="11275" width="10.6640625" style="342" customWidth="1"/>
    <col min="11276" max="11276" width="1.6640625" style="342" customWidth="1"/>
    <col min="11277" max="11277" width="10.6640625" style="342" customWidth="1"/>
    <col min="11278" max="11278" width="1.6640625" style="342" customWidth="1"/>
    <col min="11279" max="11279" width="10.6640625" style="342" customWidth="1"/>
    <col min="11280" max="11280" width="1.6640625" style="342" customWidth="1"/>
    <col min="11281" max="11281" width="10.6640625" style="342" customWidth="1"/>
    <col min="11282" max="11282" width="1.6640625" style="342" customWidth="1"/>
    <col min="11283" max="11283" width="8.88671875" style="342"/>
    <col min="11284" max="11284" width="8.6640625" style="342" customWidth="1"/>
    <col min="11285" max="11285" width="0" style="342" hidden="1" customWidth="1"/>
    <col min="11286" max="11286" width="5.6640625" style="342" customWidth="1"/>
    <col min="11287" max="11520" width="8.88671875" style="342"/>
    <col min="11521" max="11522" width="3.33203125" style="342" customWidth="1"/>
    <col min="11523" max="11523" width="4.6640625" style="342" customWidth="1"/>
    <col min="11524" max="11524" width="4.33203125" style="342" customWidth="1"/>
    <col min="11525" max="11525" width="7.109375" style="342" customWidth="1"/>
    <col min="11526" max="11526" width="12.6640625" style="342" customWidth="1"/>
    <col min="11527" max="11527" width="2.6640625" style="342" customWidth="1"/>
    <col min="11528" max="11528" width="5" style="342" customWidth="1"/>
    <col min="11529" max="11529" width="5.88671875" style="342" customWidth="1"/>
    <col min="11530" max="11530" width="1.6640625" style="342" customWidth="1"/>
    <col min="11531" max="11531" width="10.6640625" style="342" customWidth="1"/>
    <col min="11532" max="11532" width="1.6640625" style="342" customWidth="1"/>
    <col min="11533" max="11533" width="10.6640625" style="342" customWidth="1"/>
    <col min="11534" max="11534" width="1.6640625" style="342" customWidth="1"/>
    <col min="11535" max="11535" width="10.6640625" style="342" customWidth="1"/>
    <col min="11536" max="11536" width="1.6640625" style="342" customWidth="1"/>
    <col min="11537" max="11537" width="10.6640625" style="342" customWidth="1"/>
    <col min="11538" max="11538" width="1.6640625" style="342" customWidth="1"/>
    <col min="11539" max="11539" width="8.88671875" style="342"/>
    <col min="11540" max="11540" width="8.6640625" style="342" customWidth="1"/>
    <col min="11541" max="11541" width="0" style="342" hidden="1" customWidth="1"/>
    <col min="11542" max="11542" width="5.6640625" style="342" customWidth="1"/>
    <col min="11543" max="11776" width="8.88671875" style="342"/>
    <col min="11777" max="11778" width="3.33203125" style="342" customWidth="1"/>
    <col min="11779" max="11779" width="4.6640625" style="342" customWidth="1"/>
    <col min="11780" max="11780" width="4.33203125" style="342" customWidth="1"/>
    <col min="11781" max="11781" width="7.109375" style="342" customWidth="1"/>
    <col min="11782" max="11782" width="12.6640625" style="342" customWidth="1"/>
    <col min="11783" max="11783" width="2.6640625" style="342" customWidth="1"/>
    <col min="11784" max="11784" width="5" style="342" customWidth="1"/>
    <col min="11785" max="11785" width="5.88671875" style="342" customWidth="1"/>
    <col min="11786" max="11786" width="1.6640625" style="342" customWidth="1"/>
    <col min="11787" max="11787" width="10.6640625" style="342" customWidth="1"/>
    <col min="11788" max="11788" width="1.6640625" style="342" customWidth="1"/>
    <col min="11789" max="11789" width="10.6640625" style="342" customWidth="1"/>
    <col min="11790" max="11790" width="1.6640625" style="342" customWidth="1"/>
    <col min="11791" max="11791" width="10.6640625" style="342" customWidth="1"/>
    <col min="11792" max="11792" width="1.6640625" style="342" customWidth="1"/>
    <col min="11793" max="11793" width="10.6640625" style="342" customWidth="1"/>
    <col min="11794" max="11794" width="1.6640625" style="342" customWidth="1"/>
    <col min="11795" max="11795" width="8.88671875" style="342"/>
    <col min="11796" max="11796" width="8.6640625" style="342" customWidth="1"/>
    <col min="11797" max="11797" width="0" style="342" hidden="1" customWidth="1"/>
    <col min="11798" max="11798" width="5.6640625" style="342" customWidth="1"/>
    <col min="11799" max="12032" width="8.88671875" style="342"/>
    <col min="12033" max="12034" width="3.33203125" style="342" customWidth="1"/>
    <col min="12035" max="12035" width="4.6640625" style="342" customWidth="1"/>
    <col min="12036" max="12036" width="4.33203125" style="342" customWidth="1"/>
    <col min="12037" max="12037" width="7.109375" style="342" customWidth="1"/>
    <col min="12038" max="12038" width="12.6640625" style="342" customWidth="1"/>
    <col min="12039" max="12039" width="2.6640625" style="342" customWidth="1"/>
    <col min="12040" max="12040" width="5" style="342" customWidth="1"/>
    <col min="12041" max="12041" width="5.88671875" style="342" customWidth="1"/>
    <col min="12042" max="12042" width="1.6640625" style="342" customWidth="1"/>
    <col min="12043" max="12043" width="10.6640625" style="342" customWidth="1"/>
    <col min="12044" max="12044" width="1.6640625" style="342" customWidth="1"/>
    <col min="12045" max="12045" width="10.6640625" style="342" customWidth="1"/>
    <col min="12046" max="12046" width="1.6640625" style="342" customWidth="1"/>
    <col min="12047" max="12047" width="10.6640625" style="342" customWidth="1"/>
    <col min="12048" max="12048" width="1.6640625" style="342" customWidth="1"/>
    <col min="12049" max="12049" width="10.6640625" style="342" customWidth="1"/>
    <col min="12050" max="12050" width="1.6640625" style="342" customWidth="1"/>
    <col min="12051" max="12051" width="8.88671875" style="342"/>
    <col min="12052" max="12052" width="8.6640625" style="342" customWidth="1"/>
    <col min="12053" max="12053" width="0" style="342" hidden="1" customWidth="1"/>
    <col min="12054" max="12054" width="5.6640625" style="342" customWidth="1"/>
    <col min="12055" max="12288" width="8.88671875" style="342"/>
    <col min="12289" max="12290" width="3.33203125" style="342" customWidth="1"/>
    <col min="12291" max="12291" width="4.6640625" style="342" customWidth="1"/>
    <col min="12292" max="12292" width="4.33203125" style="342" customWidth="1"/>
    <col min="12293" max="12293" width="7.109375" style="342" customWidth="1"/>
    <col min="12294" max="12294" width="12.6640625" style="342" customWidth="1"/>
    <col min="12295" max="12295" width="2.6640625" style="342" customWidth="1"/>
    <col min="12296" max="12296" width="5" style="342" customWidth="1"/>
    <col min="12297" max="12297" width="5.88671875" style="342" customWidth="1"/>
    <col min="12298" max="12298" width="1.6640625" style="342" customWidth="1"/>
    <col min="12299" max="12299" width="10.6640625" style="342" customWidth="1"/>
    <col min="12300" max="12300" width="1.6640625" style="342" customWidth="1"/>
    <col min="12301" max="12301" width="10.6640625" style="342" customWidth="1"/>
    <col min="12302" max="12302" width="1.6640625" style="342" customWidth="1"/>
    <col min="12303" max="12303" width="10.6640625" style="342" customWidth="1"/>
    <col min="12304" max="12304" width="1.6640625" style="342" customWidth="1"/>
    <col min="12305" max="12305" width="10.6640625" style="342" customWidth="1"/>
    <col min="12306" max="12306" width="1.6640625" style="342" customWidth="1"/>
    <col min="12307" max="12307" width="8.88671875" style="342"/>
    <col min="12308" max="12308" width="8.6640625" style="342" customWidth="1"/>
    <col min="12309" max="12309" width="0" style="342" hidden="1" customWidth="1"/>
    <col min="12310" max="12310" width="5.6640625" style="342" customWidth="1"/>
    <col min="12311" max="12544" width="8.88671875" style="342"/>
    <col min="12545" max="12546" width="3.33203125" style="342" customWidth="1"/>
    <col min="12547" max="12547" width="4.6640625" style="342" customWidth="1"/>
    <col min="12548" max="12548" width="4.33203125" style="342" customWidth="1"/>
    <col min="12549" max="12549" width="7.109375" style="342" customWidth="1"/>
    <col min="12550" max="12550" width="12.6640625" style="342" customWidth="1"/>
    <col min="12551" max="12551" width="2.6640625" style="342" customWidth="1"/>
    <col min="12552" max="12552" width="5" style="342" customWidth="1"/>
    <col min="12553" max="12553" width="5.88671875" style="342" customWidth="1"/>
    <col min="12554" max="12554" width="1.6640625" style="342" customWidth="1"/>
    <col min="12555" max="12555" width="10.6640625" style="342" customWidth="1"/>
    <col min="12556" max="12556" width="1.6640625" style="342" customWidth="1"/>
    <col min="12557" max="12557" width="10.6640625" style="342" customWidth="1"/>
    <col min="12558" max="12558" width="1.6640625" style="342" customWidth="1"/>
    <col min="12559" max="12559" width="10.6640625" style="342" customWidth="1"/>
    <col min="12560" max="12560" width="1.6640625" style="342" customWidth="1"/>
    <col min="12561" max="12561" width="10.6640625" style="342" customWidth="1"/>
    <col min="12562" max="12562" width="1.6640625" style="342" customWidth="1"/>
    <col min="12563" max="12563" width="8.88671875" style="342"/>
    <col min="12564" max="12564" width="8.6640625" style="342" customWidth="1"/>
    <col min="12565" max="12565" width="0" style="342" hidden="1" customWidth="1"/>
    <col min="12566" max="12566" width="5.6640625" style="342" customWidth="1"/>
    <col min="12567" max="12800" width="8.88671875" style="342"/>
    <col min="12801" max="12802" width="3.33203125" style="342" customWidth="1"/>
    <col min="12803" max="12803" width="4.6640625" style="342" customWidth="1"/>
    <col min="12804" max="12804" width="4.33203125" style="342" customWidth="1"/>
    <col min="12805" max="12805" width="7.109375" style="342" customWidth="1"/>
    <col min="12806" max="12806" width="12.6640625" style="342" customWidth="1"/>
    <col min="12807" max="12807" width="2.6640625" style="342" customWidth="1"/>
    <col min="12808" max="12808" width="5" style="342" customWidth="1"/>
    <col min="12809" max="12809" width="5.88671875" style="342" customWidth="1"/>
    <col min="12810" max="12810" width="1.6640625" style="342" customWidth="1"/>
    <col min="12811" max="12811" width="10.6640625" style="342" customWidth="1"/>
    <col min="12812" max="12812" width="1.6640625" style="342" customWidth="1"/>
    <col min="12813" max="12813" width="10.6640625" style="342" customWidth="1"/>
    <col min="12814" max="12814" width="1.6640625" style="342" customWidth="1"/>
    <col min="12815" max="12815" width="10.6640625" style="342" customWidth="1"/>
    <col min="12816" max="12816" width="1.6640625" style="342" customWidth="1"/>
    <col min="12817" max="12817" width="10.6640625" style="342" customWidth="1"/>
    <col min="12818" max="12818" width="1.6640625" style="342" customWidth="1"/>
    <col min="12819" max="12819" width="8.88671875" style="342"/>
    <col min="12820" max="12820" width="8.6640625" style="342" customWidth="1"/>
    <col min="12821" max="12821" width="0" style="342" hidden="1" customWidth="1"/>
    <col min="12822" max="12822" width="5.6640625" style="342" customWidth="1"/>
    <col min="12823" max="13056" width="8.88671875" style="342"/>
    <col min="13057" max="13058" width="3.33203125" style="342" customWidth="1"/>
    <col min="13059" max="13059" width="4.6640625" style="342" customWidth="1"/>
    <col min="13060" max="13060" width="4.33203125" style="342" customWidth="1"/>
    <col min="13061" max="13061" width="7.109375" style="342" customWidth="1"/>
    <col min="13062" max="13062" width="12.6640625" style="342" customWidth="1"/>
    <col min="13063" max="13063" width="2.6640625" style="342" customWidth="1"/>
    <col min="13064" max="13064" width="5" style="342" customWidth="1"/>
    <col min="13065" max="13065" width="5.88671875" style="342" customWidth="1"/>
    <col min="13066" max="13066" width="1.6640625" style="342" customWidth="1"/>
    <col min="13067" max="13067" width="10.6640625" style="342" customWidth="1"/>
    <col min="13068" max="13068" width="1.6640625" style="342" customWidth="1"/>
    <col min="13069" max="13069" width="10.6640625" style="342" customWidth="1"/>
    <col min="13070" max="13070" width="1.6640625" style="342" customWidth="1"/>
    <col min="13071" max="13071" width="10.6640625" style="342" customWidth="1"/>
    <col min="13072" max="13072" width="1.6640625" style="342" customWidth="1"/>
    <col min="13073" max="13073" width="10.6640625" style="342" customWidth="1"/>
    <col min="13074" max="13074" width="1.6640625" style="342" customWidth="1"/>
    <col min="13075" max="13075" width="8.88671875" style="342"/>
    <col min="13076" max="13076" width="8.6640625" style="342" customWidth="1"/>
    <col min="13077" max="13077" width="0" style="342" hidden="1" customWidth="1"/>
    <col min="13078" max="13078" width="5.6640625" style="342" customWidth="1"/>
    <col min="13079" max="13312" width="8.88671875" style="342"/>
    <col min="13313" max="13314" width="3.33203125" style="342" customWidth="1"/>
    <col min="13315" max="13315" width="4.6640625" style="342" customWidth="1"/>
    <col min="13316" max="13316" width="4.33203125" style="342" customWidth="1"/>
    <col min="13317" max="13317" width="7.109375" style="342" customWidth="1"/>
    <col min="13318" max="13318" width="12.6640625" style="342" customWidth="1"/>
    <col min="13319" max="13319" width="2.6640625" style="342" customWidth="1"/>
    <col min="13320" max="13320" width="5" style="342" customWidth="1"/>
    <col min="13321" max="13321" width="5.88671875" style="342" customWidth="1"/>
    <col min="13322" max="13322" width="1.6640625" style="342" customWidth="1"/>
    <col min="13323" max="13323" width="10.6640625" style="342" customWidth="1"/>
    <col min="13324" max="13324" width="1.6640625" style="342" customWidth="1"/>
    <col min="13325" max="13325" width="10.6640625" style="342" customWidth="1"/>
    <col min="13326" max="13326" width="1.6640625" style="342" customWidth="1"/>
    <col min="13327" max="13327" width="10.6640625" style="342" customWidth="1"/>
    <col min="13328" max="13328" width="1.6640625" style="342" customWidth="1"/>
    <col min="13329" max="13329" width="10.6640625" style="342" customWidth="1"/>
    <col min="13330" max="13330" width="1.6640625" style="342" customWidth="1"/>
    <col min="13331" max="13331" width="8.88671875" style="342"/>
    <col min="13332" max="13332" width="8.6640625" style="342" customWidth="1"/>
    <col min="13333" max="13333" width="0" style="342" hidden="1" customWidth="1"/>
    <col min="13334" max="13334" width="5.6640625" style="342" customWidth="1"/>
    <col min="13335" max="13568" width="8.88671875" style="342"/>
    <col min="13569" max="13570" width="3.33203125" style="342" customWidth="1"/>
    <col min="13571" max="13571" width="4.6640625" style="342" customWidth="1"/>
    <col min="13572" max="13572" width="4.33203125" style="342" customWidth="1"/>
    <col min="13573" max="13573" width="7.109375" style="342" customWidth="1"/>
    <col min="13574" max="13574" width="12.6640625" style="342" customWidth="1"/>
    <col min="13575" max="13575" width="2.6640625" style="342" customWidth="1"/>
    <col min="13576" max="13576" width="5" style="342" customWidth="1"/>
    <col min="13577" max="13577" width="5.88671875" style="342" customWidth="1"/>
    <col min="13578" max="13578" width="1.6640625" style="342" customWidth="1"/>
    <col min="13579" max="13579" width="10.6640625" style="342" customWidth="1"/>
    <col min="13580" max="13580" width="1.6640625" style="342" customWidth="1"/>
    <col min="13581" max="13581" width="10.6640625" style="342" customWidth="1"/>
    <col min="13582" max="13582" width="1.6640625" style="342" customWidth="1"/>
    <col min="13583" max="13583" width="10.6640625" style="342" customWidth="1"/>
    <col min="13584" max="13584" width="1.6640625" style="342" customWidth="1"/>
    <col min="13585" max="13585" width="10.6640625" style="342" customWidth="1"/>
    <col min="13586" max="13586" width="1.6640625" style="342" customWidth="1"/>
    <col min="13587" max="13587" width="8.88671875" style="342"/>
    <col min="13588" max="13588" width="8.6640625" style="342" customWidth="1"/>
    <col min="13589" max="13589" width="0" style="342" hidden="1" customWidth="1"/>
    <col min="13590" max="13590" width="5.6640625" style="342" customWidth="1"/>
    <col min="13591" max="13824" width="8.88671875" style="342"/>
    <col min="13825" max="13826" width="3.33203125" style="342" customWidth="1"/>
    <col min="13827" max="13827" width="4.6640625" style="342" customWidth="1"/>
    <col min="13828" max="13828" width="4.33203125" style="342" customWidth="1"/>
    <col min="13829" max="13829" width="7.109375" style="342" customWidth="1"/>
    <col min="13830" max="13830" width="12.6640625" style="342" customWidth="1"/>
    <col min="13831" max="13831" width="2.6640625" style="342" customWidth="1"/>
    <col min="13832" max="13832" width="5" style="342" customWidth="1"/>
    <col min="13833" max="13833" width="5.88671875" style="342" customWidth="1"/>
    <col min="13834" max="13834" width="1.6640625" style="342" customWidth="1"/>
    <col min="13835" max="13835" width="10.6640625" style="342" customWidth="1"/>
    <col min="13836" max="13836" width="1.6640625" style="342" customWidth="1"/>
    <col min="13837" max="13837" width="10.6640625" style="342" customWidth="1"/>
    <col min="13838" max="13838" width="1.6640625" style="342" customWidth="1"/>
    <col min="13839" max="13839" width="10.6640625" style="342" customWidth="1"/>
    <col min="13840" max="13840" width="1.6640625" style="342" customWidth="1"/>
    <col min="13841" max="13841" width="10.6640625" style="342" customWidth="1"/>
    <col min="13842" max="13842" width="1.6640625" style="342" customWidth="1"/>
    <col min="13843" max="13843" width="8.88671875" style="342"/>
    <col min="13844" max="13844" width="8.6640625" style="342" customWidth="1"/>
    <col min="13845" max="13845" width="0" style="342" hidden="1" customWidth="1"/>
    <col min="13846" max="13846" width="5.6640625" style="342" customWidth="1"/>
    <col min="13847" max="14080" width="8.88671875" style="342"/>
    <col min="14081" max="14082" width="3.33203125" style="342" customWidth="1"/>
    <col min="14083" max="14083" width="4.6640625" style="342" customWidth="1"/>
    <col min="14084" max="14084" width="4.33203125" style="342" customWidth="1"/>
    <col min="14085" max="14085" width="7.109375" style="342" customWidth="1"/>
    <col min="14086" max="14086" width="12.6640625" style="342" customWidth="1"/>
    <col min="14087" max="14087" width="2.6640625" style="342" customWidth="1"/>
    <col min="14088" max="14088" width="5" style="342" customWidth="1"/>
    <col min="14089" max="14089" width="5.88671875" style="342" customWidth="1"/>
    <col min="14090" max="14090" width="1.6640625" style="342" customWidth="1"/>
    <col min="14091" max="14091" width="10.6640625" style="342" customWidth="1"/>
    <col min="14092" max="14092" width="1.6640625" style="342" customWidth="1"/>
    <col min="14093" max="14093" width="10.6640625" style="342" customWidth="1"/>
    <col min="14094" max="14094" width="1.6640625" style="342" customWidth="1"/>
    <col min="14095" max="14095" width="10.6640625" style="342" customWidth="1"/>
    <col min="14096" max="14096" width="1.6640625" style="342" customWidth="1"/>
    <col min="14097" max="14097" width="10.6640625" style="342" customWidth="1"/>
    <col min="14098" max="14098" width="1.6640625" style="342" customWidth="1"/>
    <col min="14099" max="14099" width="8.88671875" style="342"/>
    <col min="14100" max="14100" width="8.6640625" style="342" customWidth="1"/>
    <col min="14101" max="14101" width="0" style="342" hidden="1" customWidth="1"/>
    <col min="14102" max="14102" width="5.6640625" style="342" customWidth="1"/>
    <col min="14103" max="14336" width="8.88671875" style="342"/>
    <col min="14337" max="14338" width="3.33203125" style="342" customWidth="1"/>
    <col min="14339" max="14339" width="4.6640625" style="342" customWidth="1"/>
    <col min="14340" max="14340" width="4.33203125" style="342" customWidth="1"/>
    <col min="14341" max="14341" width="7.109375" style="342" customWidth="1"/>
    <col min="14342" max="14342" width="12.6640625" style="342" customWidth="1"/>
    <col min="14343" max="14343" width="2.6640625" style="342" customWidth="1"/>
    <col min="14344" max="14344" width="5" style="342" customWidth="1"/>
    <col min="14345" max="14345" width="5.88671875" style="342" customWidth="1"/>
    <col min="14346" max="14346" width="1.6640625" style="342" customWidth="1"/>
    <col min="14347" max="14347" width="10.6640625" style="342" customWidth="1"/>
    <col min="14348" max="14348" width="1.6640625" style="342" customWidth="1"/>
    <col min="14349" max="14349" width="10.6640625" style="342" customWidth="1"/>
    <col min="14350" max="14350" width="1.6640625" style="342" customWidth="1"/>
    <col min="14351" max="14351" width="10.6640625" style="342" customWidth="1"/>
    <col min="14352" max="14352" width="1.6640625" style="342" customWidth="1"/>
    <col min="14353" max="14353" width="10.6640625" style="342" customWidth="1"/>
    <col min="14354" max="14354" width="1.6640625" style="342" customWidth="1"/>
    <col min="14355" max="14355" width="8.88671875" style="342"/>
    <col min="14356" max="14356" width="8.6640625" style="342" customWidth="1"/>
    <col min="14357" max="14357" width="0" style="342" hidden="1" customWidth="1"/>
    <col min="14358" max="14358" width="5.6640625" style="342" customWidth="1"/>
    <col min="14359" max="14592" width="8.88671875" style="342"/>
    <col min="14593" max="14594" width="3.33203125" style="342" customWidth="1"/>
    <col min="14595" max="14595" width="4.6640625" style="342" customWidth="1"/>
    <col min="14596" max="14596" width="4.33203125" style="342" customWidth="1"/>
    <col min="14597" max="14597" width="7.109375" style="342" customWidth="1"/>
    <col min="14598" max="14598" width="12.6640625" style="342" customWidth="1"/>
    <col min="14599" max="14599" width="2.6640625" style="342" customWidth="1"/>
    <col min="14600" max="14600" width="5" style="342" customWidth="1"/>
    <col min="14601" max="14601" width="5.88671875" style="342" customWidth="1"/>
    <col min="14602" max="14602" width="1.6640625" style="342" customWidth="1"/>
    <col min="14603" max="14603" width="10.6640625" style="342" customWidth="1"/>
    <col min="14604" max="14604" width="1.6640625" style="342" customWidth="1"/>
    <col min="14605" max="14605" width="10.6640625" style="342" customWidth="1"/>
    <col min="14606" max="14606" width="1.6640625" style="342" customWidth="1"/>
    <col min="14607" max="14607" width="10.6640625" style="342" customWidth="1"/>
    <col min="14608" max="14608" width="1.6640625" style="342" customWidth="1"/>
    <col min="14609" max="14609" width="10.6640625" style="342" customWidth="1"/>
    <col min="14610" max="14610" width="1.6640625" style="342" customWidth="1"/>
    <col min="14611" max="14611" width="8.88671875" style="342"/>
    <col min="14612" max="14612" width="8.6640625" style="342" customWidth="1"/>
    <col min="14613" max="14613" width="0" style="342" hidden="1" customWidth="1"/>
    <col min="14614" max="14614" width="5.6640625" style="342" customWidth="1"/>
    <col min="14615" max="14848" width="8.88671875" style="342"/>
    <col min="14849" max="14850" width="3.33203125" style="342" customWidth="1"/>
    <col min="14851" max="14851" width="4.6640625" style="342" customWidth="1"/>
    <col min="14852" max="14852" width="4.33203125" style="342" customWidth="1"/>
    <col min="14853" max="14853" width="7.109375" style="342" customWidth="1"/>
    <col min="14854" max="14854" width="12.6640625" style="342" customWidth="1"/>
    <col min="14855" max="14855" width="2.6640625" style="342" customWidth="1"/>
    <col min="14856" max="14856" width="5" style="342" customWidth="1"/>
    <col min="14857" max="14857" width="5.88671875" style="342" customWidth="1"/>
    <col min="14858" max="14858" width="1.6640625" style="342" customWidth="1"/>
    <col min="14859" max="14859" width="10.6640625" style="342" customWidth="1"/>
    <col min="14860" max="14860" width="1.6640625" style="342" customWidth="1"/>
    <col min="14861" max="14861" width="10.6640625" style="342" customWidth="1"/>
    <col min="14862" max="14862" width="1.6640625" style="342" customWidth="1"/>
    <col min="14863" max="14863" width="10.6640625" style="342" customWidth="1"/>
    <col min="14864" max="14864" width="1.6640625" style="342" customWidth="1"/>
    <col min="14865" max="14865" width="10.6640625" style="342" customWidth="1"/>
    <col min="14866" max="14866" width="1.6640625" style="342" customWidth="1"/>
    <col min="14867" max="14867" width="8.88671875" style="342"/>
    <col min="14868" max="14868" width="8.6640625" style="342" customWidth="1"/>
    <col min="14869" max="14869" width="0" style="342" hidden="1" customWidth="1"/>
    <col min="14870" max="14870" width="5.6640625" style="342" customWidth="1"/>
    <col min="14871" max="15104" width="8.88671875" style="342"/>
    <col min="15105" max="15106" width="3.33203125" style="342" customWidth="1"/>
    <col min="15107" max="15107" width="4.6640625" style="342" customWidth="1"/>
    <col min="15108" max="15108" width="4.33203125" style="342" customWidth="1"/>
    <col min="15109" max="15109" width="7.109375" style="342" customWidth="1"/>
    <col min="15110" max="15110" width="12.6640625" style="342" customWidth="1"/>
    <col min="15111" max="15111" width="2.6640625" style="342" customWidth="1"/>
    <col min="15112" max="15112" width="5" style="342" customWidth="1"/>
    <col min="15113" max="15113" width="5.88671875" style="342" customWidth="1"/>
    <col min="15114" max="15114" width="1.6640625" style="342" customWidth="1"/>
    <col min="15115" max="15115" width="10.6640625" style="342" customWidth="1"/>
    <col min="15116" max="15116" width="1.6640625" style="342" customWidth="1"/>
    <col min="15117" max="15117" width="10.6640625" style="342" customWidth="1"/>
    <col min="15118" max="15118" width="1.6640625" style="342" customWidth="1"/>
    <col min="15119" max="15119" width="10.6640625" style="342" customWidth="1"/>
    <col min="15120" max="15120" width="1.6640625" style="342" customWidth="1"/>
    <col min="15121" max="15121" width="10.6640625" style="342" customWidth="1"/>
    <col min="15122" max="15122" width="1.6640625" style="342" customWidth="1"/>
    <col min="15123" max="15123" width="8.88671875" style="342"/>
    <col min="15124" max="15124" width="8.6640625" style="342" customWidth="1"/>
    <col min="15125" max="15125" width="0" style="342" hidden="1" customWidth="1"/>
    <col min="15126" max="15126" width="5.6640625" style="342" customWidth="1"/>
    <col min="15127" max="15360" width="8.88671875" style="342"/>
    <col min="15361" max="15362" width="3.33203125" style="342" customWidth="1"/>
    <col min="15363" max="15363" width="4.6640625" style="342" customWidth="1"/>
    <col min="15364" max="15364" width="4.33203125" style="342" customWidth="1"/>
    <col min="15365" max="15365" width="7.109375" style="342" customWidth="1"/>
    <col min="15366" max="15366" width="12.6640625" style="342" customWidth="1"/>
    <col min="15367" max="15367" width="2.6640625" style="342" customWidth="1"/>
    <col min="15368" max="15368" width="5" style="342" customWidth="1"/>
    <col min="15369" max="15369" width="5.88671875" style="342" customWidth="1"/>
    <col min="15370" max="15370" width="1.6640625" style="342" customWidth="1"/>
    <col min="15371" max="15371" width="10.6640625" style="342" customWidth="1"/>
    <col min="15372" max="15372" width="1.6640625" style="342" customWidth="1"/>
    <col min="15373" max="15373" width="10.6640625" style="342" customWidth="1"/>
    <col min="15374" max="15374" width="1.6640625" style="342" customWidth="1"/>
    <col min="15375" max="15375" width="10.6640625" style="342" customWidth="1"/>
    <col min="15376" max="15376" width="1.6640625" style="342" customWidth="1"/>
    <col min="15377" max="15377" width="10.6640625" style="342" customWidth="1"/>
    <col min="15378" max="15378" width="1.6640625" style="342" customWidth="1"/>
    <col min="15379" max="15379" width="8.88671875" style="342"/>
    <col min="15380" max="15380" width="8.6640625" style="342" customWidth="1"/>
    <col min="15381" max="15381" width="0" style="342" hidden="1" customWidth="1"/>
    <col min="15382" max="15382" width="5.6640625" style="342" customWidth="1"/>
    <col min="15383" max="15616" width="8.88671875" style="342"/>
    <col min="15617" max="15618" width="3.33203125" style="342" customWidth="1"/>
    <col min="15619" max="15619" width="4.6640625" style="342" customWidth="1"/>
    <col min="15620" max="15620" width="4.33203125" style="342" customWidth="1"/>
    <col min="15621" max="15621" width="7.109375" style="342" customWidth="1"/>
    <col min="15622" max="15622" width="12.6640625" style="342" customWidth="1"/>
    <col min="15623" max="15623" width="2.6640625" style="342" customWidth="1"/>
    <col min="15624" max="15624" width="5" style="342" customWidth="1"/>
    <col min="15625" max="15625" width="5.88671875" style="342" customWidth="1"/>
    <col min="15626" max="15626" width="1.6640625" style="342" customWidth="1"/>
    <col min="15627" max="15627" width="10.6640625" style="342" customWidth="1"/>
    <col min="15628" max="15628" width="1.6640625" style="342" customWidth="1"/>
    <col min="15629" max="15629" width="10.6640625" style="342" customWidth="1"/>
    <col min="15630" max="15630" width="1.6640625" style="342" customWidth="1"/>
    <col min="15631" max="15631" width="10.6640625" style="342" customWidth="1"/>
    <col min="15632" max="15632" width="1.6640625" style="342" customWidth="1"/>
    <col min="15633" max="15633" width="10.6640625" style="342" customWidth="1"/>
    <col min="15634" max="15634" width="1.6640625" style="342" customWidth="1"/>
    <col min="15635" max="15635" width="8.88671875" style="342"/>
    <col min="15636" max="15636" width="8.6640625" style="342" customWidth="1"/>
    <col min="15637" max="15637" width="0" style="342" hidden="1" customWidth="1"/>
    <col min="15638" max="15638" width="5.6640625" style="342" customWidth="1"/>
    <col min="15639" max="15872" width="8.88671875" style="342"/>
    <col min="15873" max="15874" width="3.33203125" style="342" customWidth="1"/>
    <col min="15875" max="15875" width="4.6640625" style="342" customWidth="1"/>
    <col min="15876" max="15876" width="4.33203125" style="342" customWidth="1"/>
    <col min="15877" max="15877" width="7.109375" style="342" customWidth="1"/>
    <col min="15878" max="15878" width="12.6640625" style="342" customWidth="1"/>
    <col min="15879" max="15879" width="2.6640625" style="342" customWidth="1"/>
    <col min="15880" max="15880" width="5" style="342" customWidth="1"/>
    <col min="15881" max="15881" width="5.88671875" style="342" customWidth="1"/>
    <col min="15882" max="15882" width="1.6640625" style="342" customWidth="1"/>
    <col min="15883" max="15883" width="10.6640625" style="342" customWidth="1"/>
    <col min="15884" max="15884" width="1.6640625" style="342" customWidth="1"/>
    <col min="15885" max="15885" width="10.6640625" style="342" customWidth="1"/>
    <col min="15886" max="15886" width="1.6640625" style="342" customWidth="1"/>
    <col min="15887" max="15887" width="10.6640625" style="342" customWidth="1"/>
    <col min="15888" max="15888" width="1.6640625" style="342" customWidth="1"/>
    <col min="15889" max="15889" width="10.6640625" style="342" customWidth="1"/>
    <col min="15890" max="15890" width="1.6640625" style="342" customWidth="1"/>
    <col min="15891" max="15891" width="8.88671875" style="342"/>
    <col min="15892" max="15892" width="8.6640625" style="342" customWidth="1"/>
    <col min="15893" max="15893" width="0" style="342" hidden="1" customWidth="1"/>
    <col min="15894" max="15894" width="5.6640625" style="342" customWidth="1"/>
    <col min="15895" max="16128" width="8.88671875" style="342"/>
    <col min="16129" max="16130" width="3.33203125" style="342" customWidth="1"/>
    <col min="16131" max="16131" width="4.6640625" style="342" customWidth="1"/>
    <col min="16132" max="16132" width="4.33203125" style="342" customWidth="1"/>
    <col min="16133" max="16133" width="7.109375" style="342" customWidth="1"/>
    <col min="16134" max="16134" width="12.6640625" style="342" customWidth="1"/>
    <col min="16135" max="16135" width="2.6640625" style="342" customWidth="1"/>
    <col min="16136" max="16136" width="5" style="342" customWidth="1"/>
    <col min="16137" max="16137" width="5.88671875" style="342" customWidth="1"/>
    <col min="16138" max="16138" width="1.6640625" style="342" customWidth="1"/>
    <col min="16139" max="16139" width="10.6640625" style="342" customWidth="1"/>
    <col min="16140" max="16140" width="1.6640625" style="342" customWidth="1"/>
    <col min="16141" max="16141" width="10.6640625" style="342" customWidth="1"/>
    <col min="16142" max="16142" width="1.6640625" style="342" customWidth="1"/>
    <col min="16143" max="16143" width="10.6640625" style="342" customWidth="1"/>
    <col min="16144" max="16144" width="1.6640625" style="342" customWidth="1"/>
    <col min="16145" max="16145" width="10.6640625" style="342" customWidth="1"/>
    <col min="16146" max="16146" width="1.6640625" style="342" customWidth="1"/>
    <col min="16147" max="16147" width="8.88671875" style="342"/>
    <col min="16148" max="16148" width="8.6640625" style="342" customWidth="1"/>
    <col min="16149" max="16149" width="0" style="342" hidden="1" customWidth="1"/>
    <col min="16150" max="16150" width="5.6640625" style="342" customWidth="1"/>
    <col min="16151" max="16384" width="8.88671875" style="342"/>
  </cols>
  <sheetData>
    <row r="1" spans="1:21" s="190" customFormat="1" ht="21.75" customHeight="1" x14ac:dyDescent="0.4">
      <c r="A1" s="188" t="str">
        <f>[1]Altalanos!$A$6</f>
        <v>Fehérvár Kupa</v>
      </c>
      <c r="B1" s="189"/>
      <c r="I1" s="191"/>
      <c r="J1" s="192"/>
      <c r="K1" s="193" t="s">
        <v>140</v>
      </c>
      <c r="L1" s="193"/>
      <c r="M1" s="194"/>
      <c r="N1" s="192"/>
      <c r="O1" s="192"/>
      <c r="P1" s="192" t="s">
        <v>141</v>
      </c>
      <c r="R1" s="192"/>
    </row>
    <row r="2" spans="1:21" s="198" customFormat="1" x14ac:dyDescent="0.25">
      <c r="A2" s="195" t="s">
        <v>2</v>
      </c>
      <c r="B2" s="196"/>
      <c r="C2" s="196"/>
      <c r="D2" s="196"/>
      <c r="E2" s="196"/>
      <c r="F2" s="344" t="str">
        <f>[1]Altalanos!$B$8</f>
        <v>L16</v>
      </c>
      <c r="G2" s="197"/>
      <c r="J2" s="199"/>
      <c r="K2" s="193"/>
      <c r="L2" s="193"/>
      <c r="M2" s="193"/>
      <c r="N2" s="199"/>
      <c r="P2" s="199"/>
      <c r="R2" s="199"/>
    </row>
    <row r="3" spans="1:21" s="206" customFormat="1" ht="10.5" customHeight="1" x14ac:dyDescent="0.25">
      <c r="A3" s="200" t="s">
        <v>4</v>
      </c>
      <c r="B3" s="200"/>
      <c r="C3" s="200"/>
      <c r="D3" s="200"/>
      <c r="E3" s="200"/>
      <c r="F3" s="200"/>
      <c r="G3" s="200" t="s">
        <v>5</v>
      </c>
      <c r="H3" s="200"/>
      <c r="I3" s="200"/>
      <c r="J3" s="201"/>
      <c r="K3" s="202" t="s">
        <v>6</v>
      </c>
      <c r="L3" s="203"/>
      <c r="M3" s="204"/>
      <c r="N3" s="201"/>
      <c r="O3" s="200"/>
      <c r="P3" s="201"/>
      <c r="Q3" s="200"/>
      <c r="R3" s="205" t="s">
        <v>7</v>
      </c>
    </row>
    <row r="4" spans="1:21" s="214" customFormat="1" ht="11.25" customHeight="1" thickBot="1" x14ac:dyDescent="0.3">
      <c r="A4" s="366" t="str">
        <f>[1]Altalanos!$A$10</f>
        <v>2022.01-15-17</v>
      </c>
      <c r="B4" s="366"/>
      <c r="C4" s="366"/>
      <c r="D4" s="207"/>
      <c r="E4" s="207"/>
      <c r="F4" s="207"/>
      <c r="G4" s="208" t="str">
        <f>[1]Altalanos!$C$10</f>
        <v>Székesfehérvár</v>
      </c>
      <c r="H4" s="209"/>
      <c r="I4" s="207"/>
      <c r="J4" s="210"/>
      <c r="K4" s="28"/>
      <c r="L4" s="211"/>
      <c r="M4" s="212"/>
      <c r="N4" s="210"/>
      <c r="O4" s="207"/>
      <c r="P4" s="210"/>
      <c r="Q4" s="207"/>
      <c r="R4" s="213" t="str">
        <f>[1]Altalanos!$E$10</f>
        <v>Izmendi Károly</v>
      </c>
    </row>
    <row r="5" spans="1:21" s="206" customFormat="1" ht="9.6" x14ac:dyDescent="0.25">
      <c r="A5" s="215"/>
      <c r="B5" s="216" t="s">
        <v>10</v>
      </c>
      <c r="C5" s="216" t="s">
        <v>142</v>
      </c>
      <c r="D5" s="216" t="s">
        <v>13</v>
      </c>
      <c r="E5" s="217" t="s">
        <v>143</v>
      </c>
      <c r="F5" s="218" t="s">
        <v>14</v>
      </c>
      <c r="G5" s="218" t="s">
        <v>15</v>
      </c>
      <c r="H5" s="218"/>
      <c r="I5" s="218" t="s">
        <v>16</v>
      </c>
      <c r="J5" s="218"/>
      <c r="K5" s="216" t="s">
        <v>17</v>
      </c>
      <c r="L5" s="219"/>
      <c r="M5" s="216" t="s">
        <v>19</v>
      </c>
      <c r="N5" s="219"/>
      <c r="O5" s="216" t="s">
        <v>20</v>
      </c>
      <c r="P5" s="219"/>
      <c r="Q5" s="216" t="s">
        <v>144</v>
      </c>
      <c r="R5" s="220"/>
    </row>
    <row r="6" spans="1:21" s="348" customFormat="1" ht="12.75" customHeight="1" thickBot="1" x14ac:dyDescent="0.3">
      <c r="A6" s="345"/>
      <c r="B6" s="346"/>
      <c r="C6" s="346"/>
      <c r="D6" s="346"/>
      <c r="E6" s="346"/>
      <c r="F6" s="347"/>
      <c r="G6" s="347"/>
      <c r="I6" s="223" t="s">
        <v>227</v>
      </c>
      <c r="J6" s="225"/>
      <c r="K6" s="222" t="s">
        <v>226</v>
      </c>
      <c r="L6" s="225"/>
      <c r="M6" s="222" t="s">
        <v>223</v>
      </c>
      <c r="N6" s="225"/>
      <c r="O6" s="222" t="s">
        <v>222</v>
      </c>
      <c r="P6" s="225"/>
      <c r="Q6" s="222" t="s">
        <v>221</v>
      </c>
      <c r="R6" s="349"/>
    </row>
    <row r="7" spans="1:21" s="238" customFormat="1" ht="10.5" customHeight="1" x14ac:dyDescent="0.25">
      <c r="A7" s="227">
        <v>1</v>
      </c>
      <c r="B7" s="228">
        <f>IF($D7="","",VLOOKUP($D7,'[1]L16P elokeszito'!$A$7:$P$23,14))</f>
        <v>0</v>
      </c>
      <c r="C7" s="228">
        <f>IF($D7="","",VLOOKUP($D7,'[1]L16P elokeszito'!$A$7:$P$33,15))</f>
        <v>9</v>
      </c>
      <c r="D7" s="229">
        <v>1</v>
      </c>
      <c r="E7" s="230" t="str">
        <f>UPPER(IF($D7="","",VLOOKUP($D7,'[1]L16P elokeszito'!$A$7:$P$33,5)))</f>
        <v>"0712140</v>
      </c>
      <c r="F7" s="231" t="str">
        <f>UPPER(IF($D7="","",VLOOKUP($D7,'[1]L16P elokeszito'!$A$7:$P$33,2)))</f>
        <v>BAK-SZABÓ</v>
      </c>
      <c r="G7" s="231" t="str">
        <f>IF($D7="","",VLOOKUP($D7,'[1]L16P elokeszito'!$A$7:$P$33,3))</f>
        <v>Norina</v>
      </c>
      <c r="H7" s="232"/>
      <c r="I7" s="231" t="str">
        <f>IF($D7="","",VLOOKUP($D7,'[1]L16P elokeszito'!$A$7:$P$33,4))</f>
        <v>Top Sport</v>
      </c>
      <c r="J7" s="233"/>
      <c r="K7" s="234"/>
      <c r="L7" s="235"/>
      <c r="M7" s="234"/>
      <c r="N7" s="235"/>
      <c r="O7" s="234"/>
      <c r="P7" s="235"/>
      <c r="Q7" s="234"/>
      <c r="R7" s="236"/>
      <c r="S7" s="237"/>
      <c r="U7" s="239" t="str">
        <f>[1]Birók!P21</f>
        <v>Bíró</v>
      </c>
    </row>
    <row r="8" spans="1:21" s="238" customFormat="1" ht="9.6" customHeight="1" x14ac:dyDescent="0.25">
      <c r="A8" s="240"/>
      <c r="B8" s="241"/>
      <c r="C8" s="241"/>
      <c r="D8" s="241"/>
      <c r="E8" s="230" t="str">
        <f>UPPER(IF($D7="","",VLOOKUP($D7,'[1]L16P elokeszito'!$A$7:$P$33,11)))</f>
        <v>"060708</v>
      </c>
      <c r="F8" s="231" t="str">
        <f>UPPER(IF($D7="","",VLOOKUP($D7,'[1]L16P elokeszito'!$A$7:$P$33,8)))</f>
        <v>KOMLÓDI</v>
      </c>
      <c r="G8" s="231" t="str">
        <f>IF($D7="","",VLOOKUP($D7,'[1]L16P elokeszito'!$A$7:$P$33,9))</f>
        <v>Kiara</v>
      </c>
      <c r="H8" s="232"/>
      <c r="I8" s="231" t="str">
        <f>IF($D7="","",VLOOKUP($D7,'[1]L16P elokeszito'!$A$7:$P$33,10))</f>
        <v>PG Tenisz</v>
      </c>
      <c r="J8" s="242"/>
      <c r="K8" s="243" t="str">
        <f>IF(J8="a",F7,IF(J8="b",F9,""))</f>
        <v/>
      </c>
      <c r="L8" s="235"/>
      <c r="M8" s="234"/>
      <c r="N8" s="235"/>
      <c r="O8" s="234"/>
      <c r="P8" s="235"/>
      <c r="Q8" s="234"/>
      <c r="R8" s="236"/>
      <c r="S8" s="237"/>
      <c r="U8" s="244" t="str">
        <f>[1]Birók!P22</f>
        <v>M Ujszászi</v>
      </c>
    </row>
    <row r="9" spans="1:21" s="238" customFormat="1" ht="9.6" customHeight="1" x14ac:dyDescent="0.25">
      <c r="A9" s="240"/>
      <c r="B9" s="245"/>
      <c r="C9" s="245"/>
      <c r="D9" s="245"/>
      <c r="E9" s="246"/>
      <c r="F9" s="247"/>
      <c r="G9" s="247"/>
      <c r="H9" s="248"/>
      <c r="I9" s="247"/>
      <c r="J9" s="249"/>
      <c r="K9" s="250" t="str">
        <f>UPPER(IF(OR(J10="a",J10="as"),F7,IF(OR(J10="b",J10="bs"),F11,)))</f>
        <v>BAK-SZABÓ</v>
      </c>
      <c r="L9" s="251"/>
      <c r="M9" s="234"/>
      <c r="N9" s="235"/>
      <c r="O9" s="234"/>
      <c r="P9" s="235"/>
      <c r="Q9" s="234"/>
      <c r="R9" s="236"/>
      <c r="S9" s="237"/>
      <c r="U9" s="244" t="str">
        <f>[1]Birók!P23</f>
        <v xml:space="preserve"> </v>
      </c>
    </row>
    <row r="10" spans="1:21" s="238" customFormat="1" ht="9.6" customHeight="1" x14ac:dyDescent="0.25">
      <c r="A10" s="240"/>
      <c r="B10" s="245"/>
      <c r="C10" s="245"/>
      <c r="D10" s="245"/>
      <c r="E10" s="252"/>
      <c r="F10" s="247"/>
      <c r="G10" s="247"/>
      <c r="H10" s="253"/>
      <c r="I10" s="254" t="s">
        <v>24</v>
      </c>
      <c r="J10" s="255" t="s">
        <v>25</v>
      </c>
      <c r="K10" s="256" t="str">
        <f>UPPER(IF(OR(J10="a",J10="as"),F8,IF(OR(J10="b",J10="bs"),F12,)))</f>
        <v>KOMLÓDI</v>
      </c>
      <c r="L10" s="257"/>
      <c r="M10" s="234"/>
      <c r="N10" s="235"/>
      <c r="O10" s="234"/>
      <c r="P10" s="235"/>
      <c r="Q10" s="234"/>
      <c r="R10" s="236"/>
      <c r="S10" s="237"/>
      <c r="U10" s="244" t="str">
        <f>[1]Birók!P24</f>
        <v xml:space="preserve"> </v>
      </c>
    </row>
    <row r="11" spans="1:21" s="238" customFormat="1" ht="9.6" customHeight="1" x14ac:dyDescent="0.25">
      <c r="A11" s="240">
        <v>2</v>
      </c>
      <c r="B11" s="228" t="str">
        <f>IF($D11="","",VLOOKUP($D11,'[1]L16P elokeszito'!$A$7:$P$23,14))</f>
        <v/>
      </c>
      <c r="C11" s="228" t="str">
        <f>IF($D11="","",VLOOKUP($D11,'[1]L16P elokeszito'!$A$7:$P$33,15))</f>
        <v/>
      </c>
      <c r="D11" s="229"/>
      <c r="E11" s="258" t="s">
        <v>31</v>
      </c>
      <c r="F11" s="259" t="str">
        <f>UPPER(IF($D11="","",VLOOKUP($D11,'[1]L16P elokeszito'!$A$7:$P$33,2)))</f>
        <v/>
      </c>
      <c r="G11" s="259" t="str">
        <f>IF($D11="","",VLOOKUP($D11,'[1]L16P elokeszito'!$A$7:$P$33,3))</f>
        <v/>
      </c>
      <c r="H11" s="260"/>
      <c r="I11" s="259" t="str">
        <f>IF($D11="","",VLOOKUP($D11,'[1]L16P elokeszito'!$A$7:$P$33,4))</f>
        <v/>
      </c>
      <c r="J11" s="261"/>
      <c r="K11" s="234"/>
      <c r="L11" s="262"/>
      <c r="M11" s="263"/>
      <c r="N11" s="251"/>
      <c r="O11" s="234"/>
      <c r="P11" s="235"/>
      <c r="Q11" s="234"/>
      <c r="R11" s="236"/>
      <c r="S11" s="237"/>
      <c r="U11" s="244" t="str">
        <f>[1]Birók!P25</f>
        <v xml:space="preserve"> </v>
      </c>
    </row>
    <row r="12" spans="1:21" s="238" customFormat="1" ht="9.6" customHeight="1" x14ac:dyDescent="0.25">
      <c r="A12" s="240"/>
      <c r="B12" s="241"/>
      <c r="C12" s="241"/>
      <c r="D12" s="241"/>
      <c r="E12" s="258" t="str">
        <f>UPPER(IF($D11="","",VLOOKUP($D11,'[1]L16P elokeszito'!$A$7:$P$33,11)))</f>
        <v/>
      </c>
      <c r="F12" s="259" t="str">
        <f>UPPER(IF($D11="","",VLOOKUP($D11,'[1]L16P elokeszito'!$A$7:$P$33,8)))</f>
        <v/>
      </c>
      <c r="G12" s="259" t="str">
        <f>IF($D11="","",VLOOKUP($D11,'[1]L16P elokeszito'!$A$7:$P$33,9))</f>
        <v/>
      </c>
      <c r="H12" s="260"/>
      <c r="I12" s="259" t="str">
        <f>IF($D11="","",VLOOKUP($D11,'[1]L16P elokeszito'!$A$7:$P$33,10))</f>
        <v/>
      </c>
      <c r="J12" s="242"/>
      <c r="K12" s="234"/>
      <c r="L12" s="262"/>
      <c r="M12" s="264"/>
      <c r="N12" s="265"/>
      <c r="O12" s="234"/>
      <c r="P12" s="235"/>
      <c r="Q12" s="234"/>
      <c r="R12" s="236"/>
      <c r="S12" s="237"/>
      <c r="U12" s="244" t="str">
        <f>[1]Birók!P26</f>
        <v xml:space="preserve"> </v>
      </c>
    </row>
    <row r="13" spans="1:21" s="238" customFormat="1" ht="9.6" customHeight="1" x14ac:dyDescent="0.25">
      <c r="A13" s="240"/>
      <c r="B13" s="245"/>
      <c r="C13" s="245"/>
      <c r="D13" s="266"/>
      <c r="E13" s="267"/>
      <c r="F13" s="247"/>
      <c r="G13" s="247"/>
      <c r="H13" s="253"/>
      <c r="I13" s="247"/>
      <c r="J13" s="268"/>
      <c r="K13" s="234"/>
      <c r="L13" s="249"/>
      <c r="M13" s="250" t="str">
        <f>UPPER(IF(OR(L14="a",L14="as"),K9,IF(OR(L14="b",L14="bs"),K17,)))</f>
        <v>BAK-SZABÓ</v>
      </c>
      <c r="N13" s="235"/>
      <c r="O13" s="234"/>
      <c r="P13" s="235"/>
      <c r="Q13" s="234"/>
      <c r="R13" s="236"/>
      <c r="S13" s="237"/>
      <c r="U13" s="244" t="str">
        <f>[1]Birók!P27</f>
        <v xml:space="preserve"> </v>
      </c>
    </row>
    <row r="14" spans="1:21" s="238" customFormat="1" ht="9.6" customHeight="1" x14ac:dyDescent="0.25">
      <c r="A14" s="240"/>
      <c r="B14" s="245"/>
      <c r="C14" s="245"/>
      <c r="D14" s="266"/>
      <c r="E14" s="267"/>
      <c r="F14" s="247"/>
      <c r="G14" s="247"/>
      <c r="H14" s="253"/>
      <c r="I14" s="247"/>
      <c r="J14" s="268"/>
      <c r="K14" s="269" t="s">
        <v>24</v>
      </c>
      <c r="L14" s="255" t="s">
        <v>25</v>
      </c>
      <c r="M14" s="256" t="str">
        <f>UPPER(IF(OR(L14="a",L14="as"),K10,IF(OR(L14="b",L14="bs"),K18,)))</f>
        <v>KOMLÓDI</v>
      </c>
      <c r="N14" s="257"/>
      <c r="O14" s="234"/>
      <c r="P14" s="235"/>
      <c r="Q14" s="234"/>
      <c r="R14" s="236"/>
      <c r="S14" s="237"/>
      <c r="U14" s="244" t="str">
        <f>[1]Birók!P28</f>
        <v xml:space="preserve"> </v>
      </c>
    </row>
    <row r="15" spans="1:21" s="238" customFormat="1" ht="9.6" customHeight="1" x14ac:dyDescent="0.25">
      <c r="A15" s="270">
        <v>3</v>
      </c>
      <c r="B15" s="228">
        <f>IF($D15="","",VLOOKUP($D15,'[1]L16P elokeszito'!$A$7:$P$23,14))</f>
        <v>0</v>
      </c>
      <c r="C15" s="228">
        <f>IF($D15="","",VLOOKUP($D15,'[1]L16P elokeszito'!$A$7:$P$33,15))</f>
        <v>56</v>
      </c>
      <c r="D15" s="229">
        <v>6</v>
      </c>
      <c r="E15" s="258" t="str">
        <f>UPPER(IF($D15="","",VLOOKUP($D15,'[1]L16P elokeszito'!$A$7:$P$33,5)))</f>
        <v>"0705271</v>
      </c>
      <c r="F15" s="259" t="str">
        <f>UPPER(IF($D15="","",VLOOKUP($D15,'[1]L16P elokeszito'!$A$7:$P$33,2)))</f>
        <v>KOVÁCS-SEBES</v>
      </c>
      <c r="G15" s="259" t="str">
        <f>IF($D15="","",VLOOKUP($D15,'[1]L16P elokeszito'!$A$7:$P$33,3))</f>
        <v>Lili</v>
      </c>
      <c r="H15" s="260"/>
      <c r="I15" s="259" t="str">
        <f>IF($D15="","",VLOOKUP($D15,'[1]L16P elokeszito'!$A$7:$P$33,4))</f>
        <v>MTK</v>
      </c>
      <c r="J15" s="233"/>
      <c r="K15" s="234"/>
      <c r="L15" s="262"/>
      <c r="M15" s="234" t="s">
        <v>172</v>
      </c>
      <c r="N15" s="262"/>
      <c r="O15" s="263"/>
      <c r="P15" s="235"/>
      <c r="Q15" s="234"/>
      <c r="R15" s="236"/>
      <c r="S15" s="237"/>
      <c r="U15" s="244" t="str">
        <f>[1]Birók!P29</f>
        <v xml:space="preserve"> </v>
      </c>
    </row>
    <row r="16" spans="1:21" s="238" customFormat="1" ht="9.6" customHeight="1" thickBot="1" x14ac:dyDescent="0.3">
      <c r="A16" s="240"/>
      <c r="B16" s="241"/>
      <c r="C16" s="241"/>
      <c r="D16" s="241"/>
      <c r="E16" s="258" t="str">
        <f>UPPER(IF($D15="","",VLOOKUP($D15,'[1]L16P elokeszito'!$A$7:$P$33,11)))</f>
        <v>"0708150</v>
      </c>
      <c r="F16" s="259" t="str">
        <f>UPPER(IF($D15="","",VLOOKUP($D15,'[1]L16P elokeszito'!$A$7:$P$33,8)))</f>
        <v>BURKUS BELLA</v>
      </c>
      <c r="G16" s="259" t="str">
        <f>IF($D15="","",VLOOKUP($D15,'[1]L16P elokeszito'!$A$7:$P$33,9))</f>
        <v>Mária</v>
      </c>
      <c r="H16" s="260"/>
      <c r="I16" s="259" t="str">
        <f>IF($D15="","",VLOOKUP($D15,'[1]L16P elokeszito'!$A$7:$P$33,10))</f>
        <v>Next TA</v>
      </c>
      <c r="J16" s="242"/>
      <c r="K16" s="243" t="str">
        <f>IF(J16="a",F15,IF(J16="b",F17,""))</f>
        <v/>
      </c>
      <c r="L16" s="262"/>
      <c r="M16" s="234"/>
      <c r="N16" s="262"/>
      <c r="O16" s="234"/>
      <c r="P16" s="235"/>
      <c r="Q16" s="234"/>
      <c r="R16" s="236"/>
      <c r="S16" s="237"/>
      <c r="U16" s="271" t="str">
        <f>[1]Birók!P30</f>
        <v>Egyik sem</v>
      </c>
    </row>
    <row r="17" spans="1:19" s="238" customFormat="1" ht="9.6" customHeight="1" x14ac:dyDescent="0.25">
      <c r="A17" s="240"/>
      <c r="B17" s="245"/>
      <c r="C17" s="245"/>
      <c r="D17" s="266"/>
      <c r="E17" s="267"/>
      <c r="F17" s="247"/>
      <c r="G17" s="247"/>
      <c r="H17" s="253"/>
      <c r="I17" s="247"/>
      <c r="J17" s="249"/>
      <c r="K17" s="250" t="str">
        <f>UPPER(IF(OR(J18="a",J18="as"),F15,IF(OR(J18="b",J18="bs"),F19,)))</f>
        <v>KOVÁCS-SEBES</v>
      </c>
      <c r="L17" s="272"/>
      <c r="M17" s="234"/>
      <c r="N17" s="262"/>
      <c r="O17" s="234"/>
      <c r="P17" s="235"/>
      <c r="Q17" s="234"/>
      <c r="R17" s="236"/>
      <c r="S17" s="237"/>
    </row>
    <row r="18" spans="1:19" s="238" customFormat="1" ht="9.6" customHeight="1" x14ac:dyDescent="0.25">
      <c r="A18" s="240"/>
      <c r="B18" s="245"/>
      <c r="C18" s="245"/>
      <c r="D18" s="266"/>
      <c r="E18" s="267"/>
      <c r="F18" s="247"/>
      <c r="G18" s="247"/>
      <c r="H18" s="253"/>
      <c r="I18" s="254" t="s">
        <v>24</v>
      </c>
      <c r="J18" s="255" t="s">
        <v>66</v>
      </c>
      <c r="K18" s="256" t="str">
        <f>UPPER(IF(OR(J18="a",J18="as"),F16,IF(OR(J18="b",J18="bs"),F20,)))</f>
        <v>BURKUS BELLA</v>
      </c>
      <c r="L18" s="242"/>
      <c r="M18" s="234"/>
      <c r="N18" s="262"/>
      <c r="O18" s="234"/>
      <c r="P18" s="235"/>
      <c r="Q18" s="234"/>
      <c r="R18" s="236"/>
      <c r="S18" s="237"/>
    </row>
    <row r="19" spans="1:19" s="238" customFormat="1" ht="9.6" customHeight="1" x14ac:dyDescent="0.25">
      <c r="A19" s="240">
        <v>4</v>
      </c>
      <c r="B19" s="228" t="str">
        <f>IF($D19="","",VLOOKUP($D19,'[1]L16P elokeszito'!$A$7:$P$23,14))</f>
        <v/>
      </c>
      <c r="C19" s="228" t="str">
        <f>IF($D19="","",VLOOKUP($D19,'[1]L16P elokeszito'!$A$7:$P$33,15))</f>
        <v/>
      </c>
      <c r="D19" s="229"/>
      <c r="E19" s="258" t="s">
        <v>31</v>
      </c>
      <c r="F19" s="259" t="str">
        <f>UPPER(IF($D19="","",VLOOKUP($D19,'[1]L16P elokeszito'!$A$7:$P$33,2)))</f>
        <v/>
      </c>
      <c r="G19" s="259" t="str">
        <f>IF($D19="","",VLOOKUP($D19,'[1]L16P elokeszito'!$A$7:$P$33,3))</f>
        <v/>
      </c>
      <c r="H19" s="260"/>
      <c r="I19" s="259" t="str">
        <f>IF($D19="","",VLOOKUP($D19,'[1]L16P elokeszito'!$A$7:$P$33,4))</f>
        <v/>
      </c>
      <c r="J19" s="261"/>
      <c r="K19" s="234"/>
      <c r="L19" s="235"/>
      <c r="M19" s="263"/>
      <c r="N19" s="272"/>
      <c r="O19" s="234"/>
      <c r="P19" s="235"/>
      <c r="Q19" s="234"/>
      <c r="R19" s="236"/>
      <c r="S19" s="237"/>
    </row>
    <row r="20" spans="1:19" s="238" customFormat="1" ht="9.6" customHeight="1" x14ac:dyDescent="0.25">
      <c r="A20" s="240"/>
      <c r="B20" s="241"/>
      <c r="C20" s="241"/>
      <c r="D20" s="241"/>
      <c r="E20" s="258" t="str">
        <f>UPPER(IF($D19="","",VLOOKUP($D19,'[1]L16P elokeszito'!$A$7:$P$33,11)))</f>
        <v/>
      </c>
      <c r="F20" s="259" t="str">
        <f>UPPER(IF($D19="","",VLOOKUP($D19,'[1]L16P elokeszito'!$A$7:$P$33,8)))</f>
        <v/>
      </c>
      <c r="G20" s="259" t="str">
        <f>IF($D19="","",VLOOKUP($D19,'[1]L16P elokeszito'!$A$7:$P$33,9))</f>
        <v/>
      </c>
      <c r="H20" s="260"/>
      <c r="I20" s="259" t="str">
        <f>IF($D19="","",VLOOKUP($D19,'[1]L16P elokeszito'!$A$7:$P$33,10))</f>
        <v/>
      </c>
      <c r="J20" s="242"/>
      <c r="K20" s="234"/>
      <c r="L20" s="235"/>
      <c r="M20" s="264"/>
      <c r="N20" s="273"/>
      <c r="O20" s="234"/>
      <c r="P20" s="235"/>
      <c r="Q20" s="234"/>
      <c r="R20" s="236"/>
      <c r="S20" s="237"/>
    </row>
    <row r="21" spans="1:19" s="238" customFormat="1" ht="9.6" customHeight="1" x14ac:dyDescent="0.25">
      <c r="A21" s="240"/>
      <c r="B21" s="245"/>
      <c r="C21" s="245"/>
      <c r="D21" s="245"/>
      <c r="E21" s="252"/>
      <c r="F21" s="247"/>
      <c r="G21" s="247"/>
      <c r="H21" s="253"/>
      <c r="I21" s="247"/>
      <c r="J21" s="268"/>
      <c r="K21" s="234"/>
      <c r="L21" s="235"/>
      <c r="M21" s="234"/>
      <c r="N21" s="249"/>
      <c r="O21" s="250" t="str">
        <f>UPPER(IF(OR(N22="a",N22="as"),M13,IF(OR(N22="b",N22="bs"),M29,)))</f>
        <v>FARKASLAKI HINTS</v>
      </c>
      <c r="P21" s="235"/>
      <c r="Q21" s="234"/>
      <c r="R21" s="236"/>
      <c r="S21" s="237"/>
    </row>
    <row r="22" spans="1:19" s="238" customFormat="1" ht="9.6" customHeight="1" x14ac:dyDescent="0.25">
      <c r="A22" s="240"/>
      <c r="B22" s="245"/>
      <c r="C22" s="245"/>
      <c r="D22" s="245"/>
      <c r="E22" s="246"/>
      <c r="F22" s="247"/>
      <c r="G22" s="247"/>
      <c r="H22" s="248"/>
      <c r="I22" s="247"/>
      <c r="J22" s="268"/>
      <c r="K22" s="234"/>
      <c r="L22" s="235"/>
      <c r="M22" s="269" t="s">
        <v>24</v>
      </c>
      <c r="N22" s="255" t="s">
        <v>159</v>
      </c>
      <c r="O22" s="256" t="str">
        <f>UPPER(IF(OR(N22="a",N22="as"),M14,IF(OR(N22="b",N22="bs"),M30,)))</f>
        <v>NAGY</v>
      </c>
      <c r="P22" s="257"/>
      <c r="Q22" s="234"/>
      <c r="R22" s="236"/>
      <c r="S22" s="237"/>
    </row>
    <row r="23" spans="1:19" s="238" customFormat="1" ht="9.6" customHeight="1" x14ac:dyDescent="0.25">
      <c r="A23" s="227">
        <v>5</v>
      </c>
      <c r="B23" s="228">
        <f>IF($D23="","",VLOOKUP($D23,'[1]L16P elokeszito'!$A$7:$P$23,14))</f>
        <v>0</v>
      </c>
      <c r="C23" s="228">
        <f>IF($D23="","",VLOOKUP($D23,'[1]L16P elokeszito'!$A$7:$P$33,15))</f>
        <v>30</v>
      </c>
      <c r="D23" s="229">
        <v>9</v>
      </c>
      <c r="E23" s="230" t="str">
        <f>UPPER(IF($D23="","",VLOOKUP($D23,'[1]L16P elokeszito'!$A$7:$P$33,5)))</f>
        <v>"070227</v>
      </c>
      <c r="F23" s="231" t="str">
        <f>UPPER(IF($D23="","",VLOOKUP($D23,'[1]L16P elokeszito'!$A$7:$P$33,2)))</f>
        <v>FARKASLAKI HINTS</v>
      </c>
      <c r="G23" s="231" t="str">
        <f>IF($D23="","",VLOOKUP($D23,'[1]L16P elokeszito'!$A$7:$P$33,3))</f>
        <v>Flóra</v>
      </c>
      <c r="H23" s="232"/>
      <c r="I23" s="231" t="str">
        <f>IF($D23="","",VLOOKUP($D23,'[1]L16P elokeszito'!$A$7:$P$33,4))</f>
        <v>Tenisztanoda</v>
      </c>
      <c r="J23" s="233"/>
      <c r="K23" s="234"/>
      <c r="L23" s="235"/>
      <c r="M23" s="234"/>
      <c r="N23" s="262"/>
      <c r="O23" s="234" t="s">
        <v>234</v>
      </c>
      <c r="P23" s="262"/>
      <c r="Q23" s="234"/>
      <c r="R23" s="236"/>
      <c r="S23" s="237"/>
    </row>
    <row r="24" spans="1:19" s="238" customFormat="1" ht="9.6" customHeight="1" x14ac:dyDescent="0.25">
      <c r="A24" s="240"/>
      <c r="B24" s="241"/>
      <c r="C24" s="241"/>
      <c r="D24" s="241"/>
      <c r="E24" s="278" t="str">
        <f>UPPER(IF($D23="","",VLOOKUP($D23,'[1]L16P elokeszito'!$A$7:$P$33,11)))</f>
        <v>"060529</v>
      </c>
      <c r="F24" s="279" t="str">
        <f>UPPER(IF($D23="","",VLOOKUP($D23,'[1]L16P elokeszito'!$A$7:$P$33,8)))</f>
        <v>NAGY</v>
      </c>
      <c r="G24" s="279" t="str">
        <f>IF($D23="","",VLOOKUP($D23,'[1]L16P elokeszito'!$A$7:$P$33,9))</f>
        <v>Gréta</v>
      </c>
      <c r="H24" s="280"/>
      <c r="I24" s="279" t="str">
        <f>IF($D23="","",VLOOKUP($D23,'[1]L16P elokeszito'!$A$7:$P$33,10))</f>
        <v>MTK</v>
      </c>
      <c r="J24" s="242"/>
      <c r="K24" s="243" t="str">
        <f>IF(J24="a",F23,IF(J24="b",F25,""))</f>
        <v/>
      </c>
      <c r="L24" s="235"/>
      <c r="M24" s="234"/>
      <c r="N24" s="262"/>
      <c r="O24" s="234"/>
      <c r="P24" s="262"/>
      <c r="Q24" s="234"/>
      <c r="R24" s="236"/>
      <c r="S24" s="237"/>
    </row>
    <row r="25" spans="1:19" s="238" customFormat="1" ht="9.6" customHeight="1" x14ac:dyDescent="0.25">
      <c r="A25" s="240"/>
      <c r="B25" s="245"/>
      <c r="C25" s="245"/>
      <c r="D25" s="245"/>
      <c r="E25" s="246"/>
      <c r="F25" s="247"/>
      <c r="G25" s="247"/>
      <c r="H25" s="248"/>
      <c r="I25" s="247"/>
      <c r="J25" s="249"/>
      <c r="K25" s="250" t="str">
        <f>UPPER(IF(OR(J26="a",J26="as"),F23,IF(OR(J26="b",J26="bs"),F27,)))</f>
        <v>FARKASLAKI HINTS</v>
      </c>
      <c r="L25" s="251"/>
      <c r="M25" s="234"/>
      <c r="N25" s="262"/>
      <c r="O25" s="234"/>
      <c r="P25" s="262"/>
      <c r="Q25" s="234"/>
      <c r="R25" s="236"/>
      <c r="S25" s="237"/>
    </row>
    <row r="26" spans="1:19" s="238" customFormat="1" ht="9.6" customHeight="1" x14ac:dyDescent="0.25">
      <c r="A26" s="240"/>
      <c r="B26" s="245"/>
      <c r="C26" s="245"/>
      <c r="D26" s="245"/>
      <c r="E26" s="252"/>
      <c r="F26" s="247"/>
      <c r="G26" s="247"/>
      <c r="H26" s="253"/>
      <c r="I26" s="254" t="s">
        <v>24</v>
      </c>
      <c r="J26" s="255" t="s">
        <v>66</v>
      </c>
      <c r="K26" s="256" t="str">
        <f>UPPER(IF(OR(J26="a",J26="as"),F24,IF(OR(J26="b",J26="bs"),F28,)))</f>
        <v>NAGY</v>
      </c>
      <c r="L26" s="257"/>
      <c r="M26" s="234"/>
      <c r="N26" s="262"/>
      <c r="O26" s="234"/>
      <c r="P26" s="262"/>
      <c r="Q26" s="234"/>
      <c r="R26" s="236"/>
      <c r="S26" s="237"/>
    </row>
    <row r="27" spans="1:19" s="238" customFormat="1" ht="9.6" customHeight="1" x14ac:dyDescent="0.25">
      <c r="A27" s="240">
        <v>6</v>
      </c>
      <c r="B27" s="228" t="str">
        <f>IF($D27="","",VLOOKUP($D27,'[1]L16P elokeszito'!$A$7:$P$23,14))</f>
        <v/>
      </c>
      <c r="C27" s="228" t="str">
        <f>IF($D27="","",VLOOKUP($D27,'[1]L16P elokeszito'!$A$7:$P$33,15))</f>
        <v/>
      </c>
      <c r="D27" s="229"/>
      <c r="E27" s="258" t="s">
        <v>31</v>
      </c>
      <c r="F27" s="259" t="str">
        <f>UPPER(IF($D27="","",VLOOKUP($D27,'[1]L16P elokeszito'!$A$7:$P$33,2)))</f>
        <v/>
      </c>
      <c r="G27" s="259" t="str">
        <f>IF($D27="","",VLOOKUP($D27,'[1]L16P elokeszito'!$A$7:$P$33,3))</f>
        <v/>
      </c>
      <c r="H27" s="260"/>
      <c r="I27" s="259" t="str">
        <f>IF($D27="","",VLOOKUP($D27,'[1]L16P elokeszito'!$A$7:$P$33,4))</f>
        <v/>
      </c>
      <c r="J27" s="261"/>
      <c r="K27" s="234"/>
      <c r="L27" s="262"/>
      <c r="M27" s="263"/>
      <c r="N27" s="272"/>
      <c r="O27" s="234"/>
      <c r="P27" s="262"/>
      <c r="Q27" s="234"/>
      <c r="R27" s="236"/>
      <c r="S27" s="237"/>
    </row>
    <row r="28" spans="1:19" s="238" customFormat="1" ht="9.6" customHeight="1" x14ac:dyDescent="0.25">
      <c r="A28" s="240"/>
      <c r="B28" s="241"/>
      <c r="C28" s="241"/>
      <c r="D28" s="241"/>
      <c r="E28" s="258" t="str">
        <f>UPPER(IF($D27="","",VLOOKUP($D27,'[1]L16P elokeszito'!$A$7:$P$33,11)))</f>
        <v/>
      </c>
      <c r="F28" s="259" t="str">
        <f>UPPER(IF($D27="","",VLOOKUP($D27,'[1]L16P elokeszito'!$A$7:$P$33,8)))</f>
        <v/>
      </c>
      <c r="G28" s="259" t="str">
        <f>IF($D27="","",VLOOKUP($D27,'[1]L16P elokeszito'!$A$7:$P$33,9))</f>
        <v/>
      </c>
      <c r="H28" s="260"/>
      <c r="I28" s="259" t="str">
        <f>IF($D27="","",VLOOKUP($D27,'[1]L16P elokeszito'!$A$7:$P$33,10))</f>
        <v/>
      </c>
      <c r="J28" s="242"/>
      <c r="K28" s="234"/>
      <c r="L28" s="262"/>
      <c r="M28" s="264"/>
      <c r="N28" s="273"/>
      <c r="O28" s="234"/>
      <c r="P28" s="262"/>
      <c r="Q28" s="234"/>
      <c r="R28" s="236"/>
      <c r="S28" s="237"/>
    </row>
    <row r="29" spans="1:19" s="238" customFormat="1" ht="9.6" customHeight="1" x14ac:dyDescent="0.25">
      <c r="A29" s="240"/>
      <c r="B29" s="245"/>
      <c r="C29" s="245"/>
      <c r="D29" s="266"/>
      <c r="E29" s="267"/>
      <c r="F29" s="247"/>
      <c r="G29" s="247"/>
      <c r="H29" s="253"/>
      <c r="I29" s="247"/>
      <c r="J29" s="268"/>
      <c r="K29" s="234"/>
      <c r="L29" s="249"/>
      <c r="M29" s="250" t="str">
        <f>UPPER(IF(OR(L30="a",L30="as"),K25,IF(OR(L30="b",L30="bs"),K33,)))</f>
        <v>FARKASLAKI HINTS</v>
      </c>
      <c r="N29" s="262"/>
      <c r="O29" s="234"/>
      <c r="P29" s="262"/>
      <c r="Q29" s="234"/>
      <c r="R29" s="236"/>
      <c r="S29" s="237"/>
    </row>
    <row r="30" spans="1:19" s="238" customFormat="1" ht="9.6" customHeight="1" x14ac:dyDescent="0.25">
      <c r="A30" s="240"/>
      <c r="B30" s="245"/>
      <c r="C30" s="245"/>
      <c r="D30" s="266"/>
      <c r="E30" s="267"/>
      <c r="F30" s="247"/>
      <c r="G30" s="247"/>
      <c r="H30" s="253"/>
      <c r="I30" s="247"/>
      <c r="J30" s="268"/>
      <c r="K30" s="269" t="s">
        <v>24</v>
      </c>
      <c r="L30" s="255" t="s">
        <v>66</v>
      </c>
      <c r="M30" s="256" t="str">
        <f>UPPER(IF(OR(L30="a",L30="as"),K26,IF(OR(L30="b",L30="bs"),K34,)))</f>
        <v>NAGY</v>
      </c>
      <c r="N30" s="242"/>
      <c r="O30" s="234"/>
      <c r="P30" s="262"/>
      <c r="Q30" s="234"/>
      <c r="R30" s="236"/>
      <c r="S30" s="237"/>
    </row>
    <row r="31" spans="1:19" s="238" customFormat="1" ht="9.6" customHeight="1" x14ac:dyDescent="0.25">
      <c r="A31" s="270">
        <v>7</v>
      </c>
      <c r="B31" s="228">
        <f>IF($D31="","",VLOOKUP($D31,'[1]L16P elokeszito'!$A$7:$P$23,14))</f>
        <v>0</v>
      </c>
      <c r="C31" s="228">
        <f>IF($D31="","",VLOOKUP($D31,'[1]L16P elokeszito'!$A$7:$P$33,15))</f>
        <v>58</v>
      </c>
      <c r="D31" s="229">
        <v>7</v>
      </c>
      <c r="E31" s="258" t="str">
        <f>UPPER(IF($D31="","",VLOOKUP($D31,'[1]L16P elokeszito'!$A$7:$P$33,5)))</f>
        <v>"0704141</v>
      </c>
      <c r="F31" s="259" t="str">
        <f>UPPER(IF($D31="","",VLOOKUP($D31,'[1]L16P elokeszito'!$A$7:$P$33,2)))</f>
        <v>RUZSINSZKY</v>
      </c>
      <c r="G31" s="259" t="str">
        <f>IF($D31="","",VLOOKUP($D31,'[1]L16P elokeszito'!$A$7:$P$33,3))</f>
        <v>Hanna</v>
      </c>
      <c r="H31" s="260"/>
      <c r="I31" s="259" t="str">
        <f>IF($D31="","",VLOOKUP($D31,'[1]L16P elokeszito'!$A$7:$P$33,4))</f>
        <v>BUSC</v>
      </c>
      <c r="J31" s="233"/>
      <c r="K31" s="234"/>
      <c r="L31" s="262"/>
      <c r="M31" s="234" t="s">
        <v>235</v>
      </c>
      <c r="N31" s="235"/>
      <c r="O31" s="263"/>
      <c r="P31" s="262"/>
      <c r="Q31" s="234"/>
      <c r="R31" s="236"/>
      <c r="S31" s="237"/>
    </row>
    <row r="32" spans="1:19" s="238" customFormat="1" ht="9.6" customHeight="1" x14ac:dyDescent="0.25">
      <c r="A32" s="240"/>
      <c r="B32" s="241"/>
      <c r="C32" s="241"/>
      <c r="D32" s="241"/>
      <c r="E32" s="258" t="str">
        <f>UPPER(IF($D31="","",VLOOKUP($D31,'[1]L16P elokeszito'!$A$7:$P$33,11)))</f>
        <v>"071211</v>
      </c>
      <c r="F32" s="259" t="str">
        <f>UPPER(IF($D31="","",VLOOKUP($D31,'[1]L16P elokeszito'!$A$7:$P$33,8)))</f>
        <v>SZABÓ</v>
      </c>
      <c r="G32" s="259" t="str">
        <f>IF($D31="","",VLOOKUP($D31,'[1]L16P elokeszito'!$A$7:$P$33,9))</f>
        <v>Lora</v>
      </c>
      <c r="H32" s="260"/>
      <c r="I32" s="259" t="str">
        <f>IF($D31="","",VLOOKUP($D31,'[1]L16P elokeszito'!$A$7:$P$33,10))</f>
        <v>Kiskút TK</v>
      </c>
      <c r="J32" s="242"/>
      <c r="K32" s="243" t="str">
        <f>IF(J32="a",F31,IF(J32="b",F33,""))</f>
        <v/>
      </c>
      <c r="L32" s="262"/>
      <c r="M32" s="234"/>
      <c r="N32" s="235"/>
      <c r="O32" s="234"/>
      <c r="P32" s="262"/>
      <c r="Q32" s="234"/>
      <c r="R32" s="236"/>
      <c r="S32" s="237"/>
    </row>
    <row r="33" spans="1:19" s="238" customFormat="1" ht="9.6" customHeight="1" x14ac:dyDescent="0.25">
      <c r="A33" s="240"/>
      <c r="B33" s="245"/>
      <c r="C33" s="245"/>
      <c r="D33" s="266"/>
      <c r="E33" s="267"/>
      <c r="F33" s="247"/>
      <c r="G33" s="247"/>
      <c r="H33" s="253"/>
      <c r="I33" s="247"/>
      <c r="J33" s="249"/>
      <c r="K33" s="250" t="str">
        <f>UPPER(IF(OR(J34="a",J34="as"),F31,IF(OR(J34="b",J34="bs"),F35,)))</f>
        <v>RUZSINSZKY</v>
      </c>
      <c r="L33" s="272"/>
      <c r="M33" s="234"/>
      <c r="N33" s="235"/>
      <c r="O33" s="234"/>
      <c r="P33" s="262"/>
      <c r="Q33" s="234"/>
      <c r="R33" s="236"/>
      <c r="S33" s="237"/>
    </row>
    <row r="34" spans="1:19" s="238" customFormat="1" ht="9.6" customHeight="1" x14ac:dyDescent="0.25">
      <c r="A34" s="240"/>
      <c r="B34" s="245"/>
      <c r="C34" s="245"/>
      <c r="D34" s="266"/>
      <c r="E34" s="267"/>
      <c r="F34" s="247"/>
      <c r="G34" s="247"/>
      <c r="H34" s="253"/>
      <c r="I34" s="254" t="s">
        <v>24</v>
      </c>
      <c r="J34" s="255" t="s">
        <v>66</v>
      </c>
      <c r="K34" s="256" t="str">
        <f>UPPER(IF(OR(J34="a",J34="as"),F32,IF(OR(J34="b",J34="bs"),F36,)))</f>
        <v>SZABÓ</v>
      </c>
      <c r="L34" s="242"/>
      <c r="M34" s="234"/>
      <c r="N34" s="235"/>
      <c r="O34" s="234"/>
      <c r="P34" s="262"/>
      <c r="Q34" s="234"/>
      <c r="R34" s="236"/>
      <c r="S34" s="237"/>
    </row>
    <row r="35" spans="1:19" s="238" customFormat="1" ht="9.6" customHeight="1" x14ac:dyDescent="0.25">
      <c r="A35" s="240">
        <v>8</v>
      </c>
      <c r="B35" s="228">
        <f>IF($D35="","",VLOOKUP($D35,'[1]L16P elokeszito'!$A$7:$P$23,14))</f>
        <v>0</v>
      </c>
      <c r="C35" s="228">
        <f>IF($D35="","",VLOOKUP($D35,'[1]L16P elokeszito'!$A$7:$P$33,15))</f>
        <v>83</v>
      </c>
      <c r="D35" s="229">
        <v>8</v>
      </c>
      <c r="E35" s="258" t="str">
        <f>UPPER(IF($D35="","",VLOOKUP($D35,'[1]L16P elokeszito'!$A$7:$P$33,5)))</f>
        <v>"0701131</v>
      </c>
      <c r="F35" s="259" t="str">
        <f>UPPER(IF($D35="","",VLOOKUP($D35,'[1]L16P elokeszito'!$A$7:$P$33,2)))</f>
        <v>HARARI</v>
      </c>
      <c r="G35" s="259" t="str">
        <f>IF($D35="","",VLOOKUP($D35,'[1]L16P elokeszito'!$A$7:$P$33,3))</f>
        <v>Amy Danielle</v>
      </c>
      <c r="H35" s="260"/>
      <c r="I35" s="259" t="str">
        <f>IF($D35="","",VLOOKUP($D35,'[1]L16P elokeszito'!$A$7:$P$33,4))</f>
        <v>Next TA</v>
      </c>
      <c r="J35" s="261"/>
      <c r="K35" s="234" t="s">
        <v>199</v>
      </c>
      <c r="L35" s="235"/>
      <c r="M35" s="263"/>
      <c r="N35" s="251"/>
      <c r="O35" s="234"/>
      <c r="P35" s="262"/>
      <c r="Q35" s="234"/>
      <c r="R35" s="236"/>
      <c r="S35" s="237"/>
    </row>
    <row r="36" spans="1:19" s="238" customFormat="1" ht="9.6" customHeight="1" x14ac:dyDescent="0.25">
      <c r="A36" s="240"/>
      <c r="B36" s="241"/>
      <c r="C36" s="241"/>
      <c r="D36" s="241"/>
      <c r="E36" s="258" t="str">
        <f>UPPER(IF($D35="","",VLOOKUP($D35,'[1]L16P elokeszito'!$A$7:$P$33,11)))</f>
        <v>"0701251</v>
      </c>
      <c r="F36" s="259" t="str">
        <f>UPPER(IF($D35="","",VLOOKUP($D35,'[1]L16P elokeszito'!$A$7:$P$33,8)))</f>
        <v>HAJDÚ</v>
      </c>
      <c r="G36" s="259" t="str">
        <f>IF($D35="","",VLOOKUP($D35,'[1]L16P elokeszito'!$A$7:$P$33,9))</f>
        <v>Anna Jázmin</v>
      </c>
      <c r="H36" s="260"/>
      <c r="I36" s="259" t="str">
        <f>IF($D35="","",VLOOKUP($D35,'[1]L16P elokeszito'!$A$7:$P$33,10))</f>
        <v>Next TA</v>
      </c>
      <c r="J36" s="242"/>
      <c r="K36" s="234"/>
      <c r="L36" s="235"/>
      <c r="M36" s="264"/>
      <c r="N36" s="265"/>
      <c r="O36" s="234"/>
      <c r="P36" s="262"/>
      <c r="Q36" s="234"/>
      <c r="R36" s="236"/>
      <c r="S36" s="237"/>
    </row>
    <row r="37" spans="1:19" s="238" customFormat="1" ht="9.6" customHeight="1" x14ac:dyDescent="0.25">
      <c r="A37" s="240"/>
      <c r="B37" s="245"/>
      <c r="C37" s="245"/>
      <c r="D37" s="266"/>
      <c r="E37" s="267"/>
      <c r="F37" s="247"/>
      <c r="G37" s="247"/>
      <c r="H37" s="253"/>
      <c r="I37" s="247"/>
      <c r="J37" s="268"/>
      <c r="K37" s="234"/>
      <c r="L37" s="235"/>
      <c r="M37" s="234"/>
      <c r="N37" s="235"/>
      <c r="O37" s="235"/>
      <c r="P37" s="249"/>
      <c r="Q37" s="250" t="str">
        <f>UPPER(IF(OR(P38="a",P38="as"),O21,IF(OR(P38="b",P38="bs"),O53,)))</f>
        <v>FARKASLAKI HINTS</v>
      </c>
      <c r="R37" s="274"/>
      <c r="S37" s="237"/>
    </row>
    <row r="38" spans="1:19" s="238" customFormat="1" ht="9.6" customHeight="1" x14ac:dyDescent="0.25">
      <c r="A38" s="240"/>
      <c r="B38" s="245"/>
      <c r="C38" s="245"/>
      <c r="D38" s="266"/>
      <c r="E38" s="267"/>
      <c r="F38" s="247"/>
      <c r="G38" s="247"/>
      <c r="H38" s="253"/>
      <c r="I38" s="247"/>
      <c r="J38" s="268"/>
      <c r="K38" s="234"/>
      <c r="L38" s="235"/>
      <c r="M38" s="234"/>
      <c r="N38" s="235"/>
      <c r="O38" s="269" t="s">
        <v>24</v>
      </c>
      <c r="P38" s="255" t="s">
        <v>66</v>
      </c>
      <c r="Q38" s="256" t="str">
        <f>UPPER(IF(OR(P38="a",P38="as"),O22,IF(OR(P38="b",P38="bs"),O54,)))</f>
        <v>NAGY</v>
      </c>
      <c r="R38" s="275"/>
      <c r="S38" s="237"/>
    </row>
    <row r="39" spans="1:19" s="238" customFormat="1" ht="9.6" customHeight="1" x14ac:dyDescent="0.25">
      <c r="A39" s="270">
        <v>9</v>
      </c>
      <c r="B39" s="228">
        <f>IF($D39="","",VLOOKUP($D39,'[1]L16P elokeszito'!$A$7:$P$23,14))</f>
        <v>0</v>
      </c>
      <c r="C39" s="228">
        <f>IF($D39="","",VLOOKUP($D39,'[1]L16P elokeszito'!$A$7:$P$33,15))</f>
        <v>27</v>
      </c>
      <c r="D39" s="229">
        <v>3</v>
      </c>
      <c r="E39" s="258" t="str">
        <f>UPPER(IF($D39="","",VLOOKUP($D39,'[1]L16P elokeszito'!$A$7:$P$33,5)))</f>
        <v>"061204</v>
      </c>
      <c r="F39" s="259" t="str">
        <f>UPPER(IF($D39="","",VLOOKUP($D39,'[1]L16P elokeszito'!$A$7:$P$33,2)))</f>
        <v>FEHÉR</v>
      </c>
      <c r="G39" s="259" t="str">
        <f>IF($D39="","",VLOOKUP($D39,'[1]L16P elokeszito'!$A$7:$P$33,3))</f>
        <v>Laura</v>
      </c>
      <c r="H39" s="260"/>
      <c r="I39" s="259" t="str">
        <f>IF($D39="","",VLOOKUP($D39,'[1]L16P elokeszito'!$A$7:$P$33,4))</f>
        <v>PG Tenisz</v>
      </c>
      <c r="J39" s="233"/>
      <c r="K39" s="234"/>
      <c r="L39" s="235"/>
      <c r="M39" s="234"/>
      <c r="N39" s="235"/>
      <c r="O39" s="234"/>
      <c r="P39" s="262"/>
      <c r="Q39" s="263" t="s">
        <v>197</v>
      </c>
      <c r="R39" s="236"/>
      <c r="S39" s="237"/>
    </row>
    <row r="40" spans="1:19" s="238" customFormat="1" ht="9.6" customHeight="1" x14ac:dyDescent="0.25">
      <c r="A40" s="240"/>
      <c r="B40" s="241"/>
      <c r="C40" s="241"/>
      <c r="D40" s="241"/>
      <c r="E40" s="258" t="str">
        <f>UPPER(IF($D39="","",VLOOKUP($D39,'[1]L16P elokeszito'!$A$7:$P$33,11)))</f>
        <v>"061213</v>
      </c>
      <c r="F40" s="259" t="str">
        <f>UPPER(IF($D39="","",VLOOKUP($D39,'[1]L16P elokeszito'!$A$7:$P$33,8)))</f>
        <v>PUKKAI</v>
      </c>
      <c r="G40" s="259" t="str">
        <f>IF($D39="","",VLOOKUP($D39,'[1]L16P elokeszito'!$A$7:$P$33,9))</f>
        <v>Réka</v>
      </c>
      <c r="H40" s="260"/>
      <c r="I40" s="259" t="str">
        <f>IF($D39="","",VLOOKUP($D39,'[1]L16P elokeszito'!$A$7:$P$33,10))</f>
        <v>PG Tenisz</v>
      </c>
      <c r="J40" s="242"/>
      <c r="K40" s="243" t="str">
        <f>IF(J40="a",F39,IF(J40="b",F41,""))</f>
        <v/>
      </c>
      <c r="L40" s="235"/>
      <c r="M40" s="234"/>
      <c r="N40" s="235"/>
      <c r="O40" s="234"/>
      <c r="P40" s="262"/>
      <c r="Q40" s="264"/>
      <c r="R40" s="276"/>
      <c r="S40" s="237"/>
    </row>
    <row r="41" spans="1:19" s="238" customFormat="1" ht="9.6" customHeight="1" x14ac:dyDescent="0.25">
      <c r="A41" s="240"/>
      <c r="B41" s="245"/>
      <c r="C41" s="245"/>
      <c r="D41" s="266"/>
      <c r="E41" s="267"/>
      <c r="F41" s="247"/>
      <c r="G41" s="247"/>
      <c r="H41" s="253"/>
      <c r="I41" s="247"/>
      <c r="J41" s="249"/>
      <c r="K41" s="250" t="str">
        <f>UPPER(IF(OR(J42="a",J42="as"),F39,IF(OR(J42="b",J42="bs"),F43,)))</f>
        <v>FEHÉR</v>
      </c>
      <c r="L41" s="251"/>
      <c r="M41" s="234"/>
      <c r="N41" s="235"/>
      <c r="O41" s="234"/>
      <c r="P41" s="262"/>
      <c r="Q41" s="234"/>
      <c r="R41" s="236"/>
      <c r="S41" s="237"/>
    </row>
    <row r="42" spans="1:19" s="238" customFormat="1" ht="9.6" customHeight="1" x14ac:dyDescent="0.25">
      <c r="A42" s="240"/>
      <c r="B42" s="245"/>
      <c r="C42" s="245"/>
      <c r="D42" s="266"/>
      <c r="E42" s="267"/>
      <c r="F42" s="247"/>
      <c r="G42" s="247"/>
      <c r="H42" s="253"/>
      <c r="I42" s="254" t="s">
        <v>24</v>
      </c>
      <c r="J42" s="255" t="s">
        <v>66</v>
      </c>
      <c r="K42" s="256" t="str">
        <f>UPPER(IF(OR(J42="a",J42="as"),F40,IF(OR(J42="b",J42="bs"),F44,)))</f>
        <v>PUKKAI</v>
      </c>
      <c r="L42" s="257"/>
      <c r="M42" s="234"/>
      <c r="N42" s="235"/>
      <c r="O42" s="234"/>
      <c r="P42" s="262"/>
      <c r="Q42" s="234"/>
      <c r="R42" s="236"/>
      <c r="S42" s="237"/>
    </row>
    <row r="43" spans="1:19" s="238" customFormat="1" ht="9.6" customHeight="1" x14ac:dyDescent="0.25">
      <c r="A43" s="240">
        <v>10</v>
      </c>
      <c r="B43" s="228" t="str">
        <f>IF($D43="","",VLOOKUP($D43,'[1]L16P elokeszito'!$A$7:$P$23,14))</f>
        <v/>
      </c>
      <c r="C43" s="228" t="str">
        <f>IF($D43="","",VLOOKUP($D43,'[1]L16P elokeszito'!$A$7:$P$33,15))</f>
        <v/>
      </c>
      <c r="D43" s="229"/>
      <c r="E43" s="258" t="s">
        <v>31</v>
      </c>
      <c r="F43" s="259" t="str">
        <f>UPPER(IF($D43="","",VLOOKUP($D43,'[1]L16P elokeszito'!$A$7:$P$33,2)))</f>
        <v/>
      </c>
      <c r="G43" s="259" t="str">
        <f>IF($D43="","",VLOOKUP($D43,'[1]L16P elokeszito'!$A$7:$P$33,3))</f>
        <v/>
      </c>
      <c r="H43" s="260"/>
      <c r="I43" s="259" t="str">
        <f>IF($D43="","",VLOOKUP($D43,'[1]L16P elokeszito'!$A$7:$P$33,4))</f>
        <v/>
      </c>
      <c r="J43" s="261"/>
      <c r="K43" s="234"/>
      <c r="L43" s="262"/>
      <c r="M43" s="263"/>
      <c r="N43" s="251"/>
      <c r="O43" s="234"/>
      <c r="P43" s="262"/>
      <c r="Q43" s="234"/>
      <c r="R43" s="236"/>
      <c r="S43" s="237"/>
    </row>
    <row r="44" spans="1:19" s="238" customFormat="1" ht="9.6" customHeight="1" x14ac:dyDescent="0.25">
      <c r="A44" s="240"/>
      <c r="B44" s="241"/>
      <c r="C44" s="241"/>
      <c r="D44" s="241"/>
      <c r="E44" s="258" t="str">
        <f>UPPER(IF($D43="","",VLOOKUP($D43,'[1]L16P elokeszito'!$A$7:$P$33,11)))</f>
        <v/>
      </c>
      <c r="F44" s="259" t="str">
        <f>UPPER(IF($D43="","",VLOOKUP($D43,'[1]L16P elokeszito'!$A$7:$P$33,8)))</f>
        <v/>
      </c>
      <c r="G44" s="259" t="str">
        <f>IF($D43="","",VLOOKUP($D43,'[1]L16P elokeszito'!$A$7:$P$33,9))</f>
        <v/>
      </c>
      <c r="H44" s="260"/>
      <c r="I44" s="259" t="str">
        <f>IF($D43="","",VLOOKUP($D43,'[1]L16P elokeszito'!$A$7:$P$33,10))</f>
        <v/>
      </c>
      <c r="J44" s="242"/>
      <c r="K44" s="234"/>
      <c r="L44" s="262"/>
      <c r="M44" s="264"/>
      <c r="N44" s="265"/>
      <c r="O44" s="234"/>
      <c r="P44" s="262"/>
      <c r="Q44" s="234"/>
      <c r="R44" s="236"/>
      <c r="S44" s="237"/>
    </row>
    <row r="45" spans="1:19" s="238" customFormat="1" ht="9.6" customHeight="1" x14ac:dyDescent="0.25">
      <c r="A45" s="240"/>
      <c r="B45" s="245"/>
      <c r="C45" s="245"/>
      <c r="D45" s="266"/>
      <c r="E45" s="267"/>
      <c r="F45" s="247"/>
      <c r="G45" s="247"/>
      <c r="H45" s="253"/>
      <c r="I45" s="247"/>
      <c r="J45" s="268"/>
      <c r="K45" s="234"/>
      <c r="L45" s="249"/>
      <c r="M45" s="250" t="str">
        <f>UPPER(IF(OR(L46="a",L46="as"),K41,IF(OR(L46="b",L46="bs"),K49,)))</f>
        <v>FEHÉR</v>
      </c>
      <c r="N45" s="235"/>
      <c r="O45" s="234"/>
      <c r="P45" s="262"/>
      <c r="Q45" s="234"/>
      <c r="R45" s="236"/>
      <c r="S45" s="237"/>
    </row>
    <row r="46" spans="1:19" s="238" customFormat="1" ht="9.6" customHeight="1" x14ac:dyDescent="0.25">
      <c r="A46" s="240"/>
      <c r="B46" s="245"/>
      <c r="C46" s="245"/>
      <c r="D46" s="266"/>
      <c r="E46" s="267"/>
      <c r="F46" s="247"/>
      <c r="G46" s="247"/>
      <c r="H46" s="253"/>
      <c r="I46" s="247"/>
      <c r="J46" s="268"/>
      <c r="K46" s="269" t="s">
        <v>24</v>
      </c>
      <c r="L46" s="255" t="s">
        <v>66</v>
      </c>
      <c r="M46" s="256" t="str">
        <f>UPPER(IF(OR(L46="a",L46="as"),K42,IF(OR(L46="b",L46="bs"),K50,)))</f>
        <v>PUKKAI</v>
      </c>
      <c r="N46" s="257"/>
      <c r="O46" s="234"/>
      <c r="P46" s="262"/>
      <c r="Q46" s="234"/>
      <c r="R46" s="236"/>
      <c r="S46" s="237"/>
    </row>
    <row r="47" spans="1:19" s="238" customFormat="1" ht="9.6" customHeight="1" x14ac:dyDescent="0.25">
      <c r="A47" s="270">
        <v>11</v>
      </c>
      <c r="B47" s="228">
        <f>IF($D47="","",VLOOKUP($D47,'[1]L16P elokeszito'!$A$7:$P$23,14))</f>
        <v>0</v>
      </c>
      <c r="C47" s="228">
        <f>IF($D47="","",VLOOKUP($D47,'[1]L16P elokeszito'!$A$7:$P$33,15))</f>
        <v>34</v>
      </c>
      <c r="D47" s="229">
        <v>5</v>
      </c>
      <c r="E47" s="258" t="str">
        <f>UPPER(IF($D47="","",VLOOKUP($D47,'[1]L16P elokeszito'!$A$7:$P$33,5)))</f>
        <v>"060119</v>
      </c>
      <c r="F47" s="259" t="str">
        <f>UPPER(IF($D47="","",VLOOKUP($D47,'[1]L16P elokeszito'!$A$7:$P$33,2)))</f>
        <v>NÉMETH</v>
      </c>
      <c r="G47" s="259" t="str">
        <f>IF($D47="","",VLOOKUP($D47,'[1]L16P elokeszito'!$A$7:$P$33,3))</f>
        <v>Laura</v>
      </c>
      <c r="H47" s="260"/>
      <c r="I47" s="259" t="str">
        <f>IF($D47="","",VLOOKUP($D47,'[1]L16P elokeszito'!$A$7:$P$33,4))</f>
        <v>SVSE</v>
      </c>
      <c r="J47" s="233"/>
      <c r="K47" s="234"/>
      <c r="L47" s="262"/>
      <c r="M47" s="234" t="s">
        <v>160</v>
      </c>
      <c r="N47" s="262"/>
      <c r="O47" s="263"/>
      <c r="P47" s="262"/>
      <c r="Q47" s="234"/>
      <c r="R47" s="236"/>
      <c r="S47" s="237"/>
    </row>
    <row r="48" spans="1:19" s="238" customFormat="1" ht="9.6" customHeight="1" x14ac:dyDescent="0.25">
      <c r="A48" s="240"/>
      <c r="B48" s="241"/>
      <c r="C48" s="241"/>
      <c r="D48" s="241"/>
      <c r="E48" s="258" t="str">
        <f>UPPER(IF($D47="","",VLOOKUP($D47,'[1]L16P elokeszito'!$A$7:$P$33,11)))</f>
        <v>"0609040</v>
      </c>
      <c r="F48" s="259" t="str">
        <f>UPPER(IF($D47="","",VLOOKUP($D47,'[1]L16P elokeszito'!$A$7:$P$33,8)))</f>
        <v>KUN</v>
      </c>
      <c r="G48" s="259" t="str">
        <f>IF($D47="","",VLOOKUP($D47,'[1]L16P elokeszito'!$A$7:$P$33,9))</f>
        <v>Csenge</v>
      </c>
      <c r="H48" s="260"/>
      <c r="I48" s="259" t="str">
        <f>IF($D47="","",VLOOKUP($D47,'[1]L16P elokeszito'!$A$7:$P$33,10))</f>
        <v>SVSE</v>
      </c>
      <c r="J48" s="242"/>
      <c r="K48" s="243" t="str">
        <f>IF(J48="a",F47,IF(J48="b",F49,""))</f>
        <v/>
      </c>
      <c r="L48" s="262"/>
      <c r="M48" s="234"/>
      <c r="N48" s="262"/>
      <c r="O48" s="234"/>
      <c r="P48" s="262"/>
      <c r="Q48" s="234"/>
      <c r="R48" s="236"/>
      <c r="S48" s="237"/>
    </row>
    <row r="49" spans="1:19" s="238" customFormat="1" ht="9.6" customHeight="1" x14ac:dyDescent="0.25">
      <c r="A49" s="240"/>
      <c r="B49" s="245"/>
      <c r="C49" s="245"/>
      <c r="D49" s="245"/>
      <c r="E49" s="252"/>
      <c r="F49" s="247"/>
      <c r="G49" s="247"/>
      <c r="H49" s="253"/>
      <c r="I49" s="247"/>
      <c r="J49" s="249"/>
      <c r="K49" s="250" t="str">
        <f>UPPER(IF(OR(J50="a",J50="as"),F47,IF(OR(J50="b",J50="bs"),F51,)))</f>
        <v>NÉMETH</v>
      </c>
      <c r="L49" s="272"/>
      <c r="M49" s="234"/>
      <c r="N49" s="262"/>
      <c r="O49" s="234"/>
      <c r="P49" s="262"/>
      <c r="Q49" s="234"/>
      <c r="R49" s="236"/>
      <c r="S49" s="237"/>
    </row>
    <row r="50" spans="1:19" s="238" customFormat="1" ht="9.6" customHeight="1" x14ac:dyDescent="0.25">
      <c r="A50" s="240"/>
      <c r="B50" s="245"/>
      <c r="C50" s="245"/>
      <c r="D50" s="245"/>
      <c r="E50" s="246"/>
      <c r="F50" s="247"/>
      <c r="G50" s="247"/>
      <c r="H50" s="248"/>
      <c r="I50" s="269" t="s">
        <v>24</v>
      </c>
      <c r="J50" s="255" t="s">
        <v>66</v>
      </c>
      <c r="K50" s="256" t="str">
        <f>UPPER(IF(OR(J50="a",J50="as"),F48,IF(OR(J50="b",J50="bs"),F52,)))</f>
        <v>KUN</v>
      </c>
      <c r="L50" s="242"/>
      <c r="M50" s="234"/>
      <c r="N50" s="262"/>
      <c r="O50" s="234"/>
      <c r="P50" s="262"/>
      <c r="Q50" s="234"/>
      <c r="R50" s="236"/>
      <c r="S50" s="237"/>
    </row>
    <row r="51" spans="1:19" s="238" customFormat="1" ht="9.6" customHeight="1" x14ac:dyDescent="0.25">
      <c r="A51" s="277">
        <v>12</v>
      </c>
      <c r="B51" s="228" t="str">
        <f>IF($D51="","",VLOOKUP($D51,'[1]L16P elokeszito'!$A$7:$P$23,14))</f>
        <v/>
      </c>
      <c r="C51" s="228" t="str">
        <f>IF($D51="","",VLOOKUP($D51,'[1]L16P elokeszito'!$A$7:$P$33,15))</f>
        <v/>
      </c>
      <c r="D51" s="229"/>
      <c r="E51" s="230" t="s">
        <v>31</v>
      </c>
      <c r="F51" s="231" t="str">
        <f>UPPER(IF($D51="","",VLOOKUP($D51,'[1]L16P elokeszito'!$A$7:$P$33,2)))</f>
        <v/>
      </c>
      <c r="G51" s="231" t="str">
        <f>IF($D51="","",VLOOKUP($D51,'[1]L16P elokeszito'!$A$7:$P$33,3))</f>
        <v/>
      </c>
      <c r="H51" s="232"/>
      <c r="I51" s="231" t="str">
        <f>IF($D51="","",VLOOKUP($D51,'[1]L16P elokeszito'!$A$7:$P$33,4))</f>
        <v/>
      </c>
      <c r="J51" s="261"/>
      <c r="K51" s="234"/>
      <c r="L51" s="235"/>
      <c r="M51" s="263"/>
      <c r="N51" s="272"/>
      <c r="O51" s="234"/>
      <c r="P51" s="262"/>
      <c r="Q51" s="234"/>
      <c r="R51" s="236"/>
      <c r="S51" s="237"/>
    </row>
    <row r="52" spans="1:19" s="238" customFormat="1" ht="9.6" customHeight="1" x14ac:dyDescent="0.25">
      <c r="A52" s="240"/>
      <c r="B52" s="241"/>
      <c r="C52" s="241"/>
      <c r="D52" s="241"/>
      <c r="E52" s="278" t="str">
        <f>UPPER(IF($D51="","",VLOOKUP($D51,'[1]L16P elokeszito'!$A$7:$P$33,11)))</f>
        <v/>
      </c>
      <c r="F52" s="279" t="str">
        <f>UPPER(IF($D51="","",VLOOKUP($D51,'[1]L16P elokeszito'!$A$7:$P$33,8)))</f>
        <v/>
      </c>
      <c r="G52" s="279" t="str">
        <f>IF($D51="","",VLOOKUP($D51,'[1]L16P elokeszito'!$A$7:$P$33,9))</f>
        <v/>
      </c>
      <c r="H52" s="280"/>
      <c r="I52" s="279" t="str">
        <f>IF($D51="","",VLOOKUP($D51,'[1]L16P elokeszito'!$A$7:$P$33,10))</f>
        <v/>
      </c>
      <c r="J52" s="242"/>
      <c r="K52" s="234"/>
      <c r="L52" s="235"/>
      <c r="M52" s="264"/>
      <c r="N52" s="273"/>
      <c r="O52" s="234"/>
      <c r="P52" s="262"/>
      <c r="Q52" s="234"/>
      <c r="R52" s="236"/>
      <c r="S52" s="237"/>
    </row>
    <row r="53" spans="1:19" s="238" customFormat="1" ht="9.6" customHeight="1" x14ac:dyDescent="0.25">
      <c r="A53" s="240"/>
      <c r="B53" s="245"/>
      <c r="C53" s="245"/>
      <c r="D53" s="245"/>
      <c r="E53" s="246"/>
      <c r="F53" s="247"/>
      <c r="G53" s="247"/>
      <c r="H53" s="248"/>
      <c r="I53" s="247"/>
      <c r="J53" s="268"/>
      <c r="K53" s="234"/>
      <c r="L53" s="235"/>
      <c r="M53" s="234"/>
      <c r="N53" s="249"/>
      <c r="O53" s="250" t="str">
        <f>UPPER(IF(OR(N54="a",N54="as"),M45,IF(OR(N54="b",N54="bs"),M61,)))</f>
        <v>FEHÉR</v>
      </c>
      <c r="P53" s="262"/>
      <c r="Q53" s="234"/>
      <c r="R53" s="236"/>
      <c r="S53" s="237"/>
    </row>
    <row r="54" spans="1:19" s="238" customFormat="1" ht="9.6" customHeight="1" x14ac:dyDescent="0.25">
      <c r="A54" s="240"/>
      <c r="B54" s="245"/>
      <c r="C54" s="245"/>
      <c r="D54" s="245"/>
      <c r="E54" s="252"/>
      <c r="F54" s="247"/>
      <c r="G54" s="247"/>
      <c r="H54" s="253"/>
      <c r="I54" s="247"/>
      <c r="J54" s="268"/>
      <c r="K54" s="234"/>
      <c r="L54" s="235"/>
      <c r="M54" s="269" t="s">
        <v>24</v>
      </c>
      <c r="N54" s="255" t="s">
        <v>66</v>
      </c>
      <c r="O54" s="256" t="str">
        <f>UPPER(IF(OR(N54="a",N54="as"),M46,IF(OR(N54="b",N54="bs"),M62,)))</f>
        <v>PUKKAI</v>
      </c>
      <c r="P54" s="242"/>
      <c r="Q54" s="234"/>
      <c r="R54" s="236"/>
      <c r="S54" s="237"/>
    </row>
    <row r="55" spans="1:19" s="238" customFormat="1" ht="9.6" customHeight="1" x14ac:dyDescent="0.25">
      <c r="A55" s="270">
        <v>13</v>
      </c>
      <c r="B55" s="228">
        <f>IF($D55="","",VLOOKUP($D55,'[1]L16P elokeszito'!$A$7:$P$23,14))</f>
        <v>0</v>
      </c>
      <c r="C55" s="228">
        <f>IF($D55="","",VLOOKUP($D55,'[1]L16P elokeszito'!$A$7:$P$33,15))</f>
        <v>32</v>
      </c>
      <c r="D55" s="229">
        <v>4</v>
      </c>
      <c r="E55" s="258" t="str">
        <f>UPPER(IF($D55="","",VLOOKUP($D55,'[1]L16P elokeszito'!$A$7:$P$33,5)))</f>
        <v>"071011</v>
      </c>
      <c r="F55" s="259" t="str">
        <f>UPPER(IF($D55="","",VLOOKUP($D55,'[1]L16P elokeszito'!$A$7:$P$33,2)))</f>
        <v>BÖRÖCZKY</v>
      </c>
      <c r="G55" s="259" t="str">
        <f>IF($D55="","",VLOOKUP($D55,'[1]L16P elokeszito'!$A$7:$P$33,3))</f>
        <v>Emília Anikó</v>
      </c>
      <c r="H55" s="260"/>
      <c r="I55" s="259" t="str">
        <f>IF($D55="","",VLOOKUP($D55,'[1]L16P elokeszito'!$A$7:$P$33,4))</f>
        <v>Fitt SE</v>
      </c>
      <c r="J55" s="233"/>
      <c r="K55" s="234"/>
      <c r="L55" s="235"/>
      <c r="M55" s="234"/>
      <c r="N55" s="262"/>
      <c r="O55" s="234" t="s">
        <v>212</v>
      </c>
      <c r="P55" s="235"/>
      <c r="Q55" s="234"/>
      <c r="R55" s="236"/>
      <c r="S55" s="237"/>
    </row>
    <row r="56" spans="1:19" s="238" customFormat="1" ht="9.6" customHeight="1" x14ac:dyDescent="0.25">
      <c r="A56" s="240"/>
      <c r="B56" s="241"/>
      <c r="C56" s="241"/>
      <c r="D56" s="241"/>
      <c r="E56" s="258" t="str">
        <f>UPPER(IF($D55="","",VLOOKUP($D55,'[1]L16P elokeszito'!$A$7:$P$33,11)))</f>
        <v>"0608010</v>
      </c>
      <c r="F56" s="259" t="str">
        <f>UPPER(IF($D55="","",VLOOKUP($D55,'[1]L16P elokeszito'!$A$7:$P$33,8)))</f>
        <v xml:space="preserve">GYÖRGY </v>
      </c>
      <c r="G56" s="259" t="str">
        <f>IF($D55="","",VLOOKUP($D55,'[1]L16P elokeszito'!$A$7:$P$33,9))</f>
        <v>Emília</v>
      </c>
      <c r="H56" s="260"/>
      <c r="I56" s="259" t="str">
        <f>IF($D55="","",VLOOKUP($D55,'[1]L16P elokeszito'!$A$7:$P$33,10))</f>
        <v>Bebto Team</v>
      </c>
      <c r="J56" s="242"/>
      <c r="K56" s="243" t="str">
        <f>IF(J56="a",F55,IF(J56="b",F57,""))</f>
        <v/>
      </c>
      <c r="L56" s="235"/>
      <c r="M56" s="234"/>
      <c r="N56" s="262"/>
      <c r="O56" s="234"/>
      <c r="P56" s="235"/>
      <c r="Q56" s="234"/>
      <c r="R56" s="236"/>
      <c r="S56" s="237"/>
    </row>
    <row r="57" spans="1:19" s="238" customFormat="1" ht="9.6" customHeight="1" x14ac:dyDescent="0.25">
      <c r="A57" s="240"/>
      <c r="B57" s="245"/>
      <c r="C57" s="245"/>
      <c r="D57" s="266"/>
      <c r="E57" s="267"/>
      <c r="F57" s="247"/>
      <c r="G57" s="247"/>
      <c r="H57" s="253"/>
      <c r="I57" s="247"/>
      <c r="J57" s="249"/>
      <c r="K57" s="250" t="str">
        <f>UPPER(IF(OR(J58="a",J58="as"),F55,IF(OR(J58="b",J58="bs"),F59,)))</f>
        <v>BÖRÖCZKY</v>
      </c>
      <c r="L57" s="251"/>
      <c r="M57" s="234"/>
      <c r="N57" s="262"/>
      <c r="O57" s="234"/>
      <c r="P57" s="235"/>
      <c r="Q57" s="234"/>
      <c r="R57" s="236"/>
      <c r="S57" s="237"/>
    </row>
    <row r="58" spans="1:19" s="238" customFormat="1" ht="9.6" customHeight="1" x14ac:dyDescent="0.25">
      <c r="A58" s="240"/>
      <c r="B58" s="245"/>
      <c r="C58" s="245"/>
      <c r="D58" s="266"/>
      <c r="E58" s="267"/>
      <c r="F58" s="247"/>
      <c r="G58" s="247"/>
      <c r="H58" s="253"/>
      <c r="I58" s="254" t="s">
        <v>24</v>
      </c>
      <c r="J58" s="255" t="s">
        <v>66</v>
      </c>
      <c r="K58" s="256" t="str">
        <f>UPPER(IF(OR(J58="a",J58="as"),F56,IF(OR(J58="b",J58="bs"),F60,)))</f>
        <v xml:space="preserve">GYÖRGY </v>
      </c>
      <c r="L58" s="257"/>
      <c r="M58" s="234"/>
      <c r="N58" s="262"/>
      <c r="O58" s="234"/>
      <c r="P58" s="235"/>
      <c r="Q58" s="234"/>
      <c r="R58" s="236"/>
      <c r="S58" s="237"/>
    </row>
    <row r="59" spans="1:19" s="238" customFormat="1" ht="9.6" customHeight="1" x14ac:dyDescent="0.25">
      <c r="A59" s="240">
        <v>14</v>
      </c>
      <c r="B59" s="228" t="str">
        <f>IF($D59="","",VLOOKUP($D59,'[1]L16P elokeszito'!$A$7:$P$23,14))</f>
        <v/>
      </c>
      <c r="C59" s="228" t="str">
        <f>IF($D59="","",VLOOKUP($D59,'[1]L16P elokeszito'!$A$7:$P$33,15))</f>
        <v/>
      </c>
      <c r="D59" s="229"/>
      <c r="E59" s="258" t="s">
        <v>31</v>
      </c>
      <c r="F59" s="259" t="str">
        <f>UPPER(IF($D59="","",VLOOKUP($D59,'[1]L16P elokeszito'!$A$7:$P$33,2)))</f>
        <v/>
      </c>
      <c r="G59" s="259" t="str">
        <f>IF($D59="","",VLOOKUP($D59,'[1]L16P elokeszito'!$A$7:$P$33,3))</f>
        <v/>
      </c>
      <c r="H59" s="260"/>
      <c r="I59" s="259" t="str">
        <f>IF($D59="","",VLOOKUP($D59,'[1]L16P elokeszito'!$A$7:$P$33,4))</f>
        <v/>
      </c>
      <c r="J59" s="261"/>
      <c r="K59" s="234"/>
      <c r="L59" s="262"/>
      <c r="M59" s="263"/>
      <c r="N59" s="272"/>
      <c r="O59" s="234"/>
      <c r="P59" s="235"/>
      <c r="Q59" s="234"/>
      <c r="R59" s="236"/>
      <c r="S59" s="237"/>
    </row>
    <row r="60" spans="1:19" s="238" customFormat="1" ht="9.6" customHeight="1" x14ac:dyDescent="0.25">
      <c r="A60" s="240"/>
      <c r="B60" s="241"/>
      <c r="C60" s="241"/>
      <c r="D60" s="241"/>
      <c r="E60" s="258" t="str">
        <f>UPPER(IF($D59="","",VLOOKUP($D59,'[1]L16P elokeszito'!$A$7:$P$33,11)))</f>
        <v/>
      </c>
      <c r="F60" s="259" t="str">
        <f>UPPER(IF($D59="","",VLOOKUP($D59,'[1]L16P elokeszito'!$A$7:$P$33,8)))</f>
        <v/>
      </c>
      <c r="G60" s="259" t="str">
        <f>IF($D59="","",VLOOKUP($D59,'[1]L16P elokeszito'!$A$7:$P$33,9))</f>
        <v/>
      </c>
      <c r="H60" s="260"/>
      <c r="I60" s="259" t="str">
        <f>IF($D59="","",VLOOKUP($D59,'[1]L16P elokeszito'!$A$7:$P$33,10))</f>
        <v/>
      </c>
      <c r="J60" s="242"/>
      <c r="K60" s="234"/>
      <c r="L60" s="262"/>
      <c r="M60" s="264"/>
      <c r="N60" s="273"/>
      <c r="O60" s="234"/>
      <c r="P60" s="235"/>
      <c r="Q60" s="234"/>
      <c r="R60" s="236"/>
      <c r="S60" s="237"/>
    </row>
    <row r="61" spans="1:19" s="238" customFormat="1" ht="9.6" customHeight="1" x14ac:dyDescent="0.25">
      <c r="A61" s="240"/>
      <c r="B61" s="245"/>
      <c r="C61" s="245"/>
      <c r="D61" s="266"/>
      <c r="E61" s="267"/>
      <c r="F61" s="247"/>
      <c r="G61" s="247"/>
      <c r="H61" s="253"/>
      <c r="I61" s="247"/>
      <c r="J61" s="268"/>
      <c r="K61" s="234"/>
      <c r="L61" s="249"/>
      <c r="M61" s="250" t="str">
        <f>UPPER(IF(OR(L62="a",L62="as"),K57,IF(OR(L62="b",L62="bs"),K65,)))</f>
        <v>PÉCSI</v>
      </c>
      <c r="N61" s="262"/>
      <c r="O61" s="234"/>
      <c r="P61" s="235"/>
      <c r="Q61" s="234"/>
      <c r="R61" s="236"/>
      <c r="S61" s="237"/>
    </row>
    <row r="62" spans="1:19" s="238" customFormat="1" ht="9.6" customHeight="1" x14ac:dyDescent="0.25">
      <c r="A62" s="240"/>
      <c r="B62" s="245"/>
      <c r="C62" s="245"/>
      <c r="D62" s="266"/>
      <c r="E62" s="267"/>
      <c r="F62" s="247"/>
      <c r="G62" s="247"/>
      <c r="H62" s="253"/>
      <c r="I62" s="247"/>
      <c r="J62" s="268"/>
      <c r="K62" s="269" t="s">
        <v>24</v>
      </c>
      <c r="L62" s="255" t="s">
        <v>47</v>
      </c>
      <c r="M62" s="256" t="str">
        <f>UPPER(IF(OR(L62="a",L62="as"),K58,IF(OR(L62="b",L62="bs"),K66,)))</f>
        <v>TUZSON</v>
      </c>
      <c r="N62" s="242"/>
      <c r="O62" s="234"/>
      <c r="P62" s="235"/>
      <c r="Q62" s="234"/>
      <c r="R62" s="236"/>
      <c r="S62" s="237"/>
    </row>
    <row r="63" spans="1:19" s="238" customFormat="1" ht="9.6" customHeight="1" x14ac:dyDescent="0.25">
      <c r="A63" s="270">
        <v>15</v>
      </c>
      <c r="B63" s="228" t="str">
        <f>IF($D63="","",VLOOKUP($D63,'[1]L16P elokeszito'!$A$7:$P$23,14))</f>
        <v/>
      </c>
      <c r="C63" s="228" t="str">
        <f>IF($D63="","",VLOOKUP($D63,'[1]L16P elokeszito'!$A$7:$P$33,15))</f>
        <v/>
      </c>
      <c r="D63" s="229"/>
      <c r="E63" s="258" t="s">
        <v>31</v>
      </c>
      <c r="F63" s="259" t="str">
        <f>UPPER(IF($D63="","",VLOOKUP($D63,'[1]L16P elokeszito'!$A$7:$P$33,2)))</f>
        <v/>
      </c>
      <c r="G63" s="259" t="str">
        <f>IF($D63="","",VLOOKUP($D63,'[1]L16P elokeszito'!$A$7:$P$33,3))</f>
        <v/>
      </c>
      <c r="H63" s="260"/>
      <c r="I63" s="259" t="str">
        <f>IF($D63="","",VLOOKUP($D63,'[1]L16P elokeszito'!$A$7:$P$33,4))</f>
        <v/>
      </c>
      <c r="J63" s="233"/>
      <c r="K63" s="234"/>
      <c r="L63" s="262"/>
      <c r="M63" s="234" t="s">
        <v>176</v>
      </c>
      <c r="N63" s="235"/>
      <c r="O63" s="263"/>
      <c r="P63" s="235"/>
      <c r="Q63" s="234"/>
      <c r="R63" s="236"/>
      <c r="S63" s="237"/>
    </row>
    <row r="64" spans="1:19" s="238" customFormat="1" ht="9.6" customHeight="1" x14ac:dyDescent="0.25">
      <c r="A64" s="240"/>
      <c r="B64" s="241"/>
      <c r="C64" s="241"/>
      <c r="D64" s="241"/>
      <c r="E64" s="258" t="str">
        <f>UPPER(IF($D63="","",VLOOKUP($D63,'[1]L16P elokeszito'!$A$7:$P$33,11)))</f>
        <v/>
      </c>
      <c r="F64" s="259" t="str">
        <f>UPPER(IF($D63="","",VLOOKUP($D63,'[1]L16P elokeszito'!$A$7:$P$33,8)))</f>
        <v/>
      </c>
      <c r="G64" s="259" t="str">
        <f>IF($D63="","",VLOOKUP($D63,'[1]L16P elokeszito'!$A$7:$P$33,9))</f>
        <v/>
      </c>
      <c r="H64" s="260"/>
      <c r="I64" s="259" t="str">
        <f>IF($D63="","",VLOOKUP($D63,'[1]L16P elokeszito'!$A$7:$P$33,10))</f>
        <v/>
      </c>
      <c r="J64" s="242"/>
      <c r="K64" s="243" t="str">
        <f>IF(J64="a",F63,IF(J64="b",F65,""))</f>
        <v/>
      </c>
      <c r="L64" s="262"/>
      <c r="M64" s="234"/>
      <c r="N64" s="235"/>
      <c r="O64" s="234"/>
      <c r="P64" s="235"/>
      <c r="Q64" s="234"/>
      <c r="R64" s="236"/>
      <c r="S64" s="237"/>
    </row>
    <row r="65" spans="1:19" s="238" customFormat="1" ht="9.6" customHeight="1" x14ac:dyDescent="0.25">
      <c r="A65" s="240"/>
      <c r="B65" s="245"/>
      <c r="C65" s="245"/>
      <c r="D65" s="245"/>
      <c r="E65" s="252"/>
      <c r="F65" s="247"/>
      <c r="G65" s="247"/>
      <c r="H65" s="253"/>
      <c r="I65" s="247"/>
      <c r="J65" s="249"/>
      <c r="K65" s="250" t="str">
        <f>UPPER(IF(OR(J66="a",J66="as"),F63,IF(OR(J66="b",J66="bs"),F67,)))</f>
        <v>PÉCSI</v>
      </c>
      <c r="L65" s="272"/>
      <c r="M65" s="234"/>
      <c r="N65" s="235"/>
      <c r="O65" s="234"/>
      <c r="P65" s="235"/>
      <c r="Q65" s="234"/>
      <c r="R65" s="236"/>
      <c r="S65" s="237"/>
    </row>
    <row r="66" spans="1:19" s="238" customFormat="1" ht="9.6" customHeight="1" x14ac:dyDescent="0.25">
      <c r="A66" s="240"/>
      <c r="B66" s="245"/>
      <c r="C66" s="245"/>
      <c r="D66" s="245"/>
      <c r="E66" s="246"/>
      <c r="F66" s="234"/>
      <c r="G66" s="234"/>
      <c r="H66" s="248"/>
      <c r="I66" s="269" t="s">
        <v>24</v>
      </c>
      <c r="J66" s="255" t="s">
        <v>47</v>
      </c>
      <c r="K66" s="256" t="str">
        <f>UPPER(IF(OR(J66="a",J66="as"),F64,IF(OR(J66="b",J66="bs"),F68,)))</f>
        <v>TUZSON</v>
      </c>
      <c r="L66" s="242"/>
      <c r="M66" s="234"/>
      <c r="N66" s="235"/>
      <c r="O66" s="234"/>
      <c r="P66" s="235"/>
      <c r="Q66" s="234"/>
      <c r="R66" s="236"/>
      <c r="S66" s="237"/>
    </row>
    <row r="67" spans="1:19" s="238" customFormat="1" ht="9.6" customHeight="1" x14ac:dyDescent="0.25">
      <c r="A67" s="277">
        <v>16</v>
      </c>
      <c r="B67" s="228">
        <f>IF($D67="","",VLOOKUP($D67,'[1]L16P elokeszito'!$A$7:$P$23,14))</f>
        <v>0</v>
      </c>
      <c r="C67" s="228">
        <f>IF($D67="","",VLOOKUP($D67,'[1]L16P elokeszito'!$A$7:$P$33,15))</f>
        <v>20</v>
      </c>
      <c r="D67" s="229">
        <v>2</v>
      </c>
      <c r="E67" s="230" t="str">
        <f>UPPER(IF($D67="","",VLOOKUP($D67,'[1]L16P elokeszito'!$A$7:$P$33,5)))</f>
        <v>"071108</v>
      </c>
      <c r="F67" s="231" t="str">
        <f>UPPER(IF($D67="","",VLOOKUP($D67,'[1]L16P elokeszito'!$A$7:$P$33,2)))</f>
        <v>PÉCSI</v>
      </c>
      <c r="G67" s="231" t="str">
        <f>IF($D67="","",VLOOKUP($D67,'[1]L16P elokeszito'!$A$7:$P$33,3))</f>
        <v>Boglárka</v>
      </c>
      <c r="H67" s="232"/>
      <c r="I67" s="231" t="str">
        <f>IF($D67="","",VLOOKUP($D67,'[1]L16P elokeszito'!$A$7:$P$33,4))</f>
        <v>Future TT</v>
      </c>
      <c r="J67" s="261"/>
      <c r="K67" s="234"/>
      <c r="L67" s="235"/>
      <c r="M67" s="263"/>
      <c r="N67" s="251"/>
      <c r="O67" s="234"/>
      <c r="P67" s="235"/>
      <c r="Q67" s="234"/>
      <c r="R67" s="236"/>
      <c r="S67" s="237"/>
    </row>
    <row r="68" spans="1:19" s="238" customFormat="1" ht="9.6" customHeight="1" x14ac:dyDescent="0.25">
      <c r="A68" s="240"/>
      <c r="B68" s="241"/>
      <c r="C68" s="241"/>
      <c r="D68" s="241"/>
      <c r="E68" s="278" t="str">
        <f>UPPER(IF($D67="","",VLOOKUP($D67,'[1]L16P elokeszito'!$A$7:$P$33,11)))</f>
        <v>"070820</v>
      </c>
      <c r="F68" s="279" t="str">
        <f>UPPER(IF($D67="","",VLOOKUP($D67,'[1]L16P elokeszito'!$A$7:$P$33,8)))</f>
        <v>TUZSON</v>
      </c>
      <c r="G68" s="279" t="str">
        <f>IF($D67="","",VLOOKUP($D67,'[1]L16P elokeszito'!$A$7:$P$33,9))</f>
        <v>Viktória</v>
      </c>
      <c r="H68" s="280"/>
      <c r="I68" s="279" t="str">
        <f>IF($D67="","",VLOOKUP($D67,'[1]L16P elokeszito'!$A$7:$P$33,10))</f>
        <v>MESE</v>
      </c>
      <c r="J68" s="242"/>
      <c r="K68" s="234"/>
      <c r="L68" s="235"/>
      <c r="M68" s="264"/>
      <c r="N68" s="265"/>
      <c r="O68" s="234"/>
      <c r="P68" s="235"/>
      <c r="Q68" s="234"/>
      <c r="R68" s="236"/>
      <c r="S68" s="237"/>
    </row>
    <row r="69" spans="1:19" s="238" customFormat="1" ht="9.6" customHeight="1" x14ac:dyDescent="0.25">
      <c r="A69" s="281"/>
      <c r="B69" s="282"/>
      <c r="C69" s="282"/>
      <c r="D69" s="283"/>
      <c r="E69" s="283"/>
      <c r="F69" s="284"/>
      <c r="G69" s="284"/>
      <c r="H69" s="285"/>
      <c r="I69" s="284"/>
      <c r="J69" s="286"/>
      <c r="K69" s="287"/>
      <c r="L69" s="288"/>
      <c r="M69" s="287"/>
      <c r="N69" s="288"/>
      <c r="O69" s="287"/>
      <c r="P69" s="288"/>
      <c r="Q69" s="287"/>
      <c r="R69" s="288"/>
      <c r="S69" s="237"/>
    </row>
    <row r="70" spans="1:19" s="248" customFormat="1" ht="6" customHeight="1" x14ac:dyDescent="0.25">
      <c r="A70" s="281"/>
      <c r="B70" s="282"/>
      <c r="C70" s="282"/>
      <c r="D70" s="283"/>
      <c r="E70" s="283"/>
      <c r="F70" s="284"/>
      <c r="G70" s="284"/>
      <c r="H70" s="285"/>
      <c r="I70" s="284"/>
      <c r="J70" s="286"/>
      <c r="K70" s="287"/>
      <c r="L70" s="288"/>
      <c r="M70" s="289"/>
      <c r="N70" s="290"/>
      <c r="O70" s="289"/>
      <c r="P70" s="290"/>
      <c r="Q70" s="289"/>
      <c r="R70" s="290"/>
      <c r="S70" s="291"/>
    </row>
    <row r="71" spans="1:19" s="303" customFormat="1" ht="10.5" customHeight="1" x14ac:dyDescent="0.25">
      <c r="A71" s="292" t="s">
        <v>11</v>
      </c>
      <c r="B71" s="293"/>
      <c r="C71" s="294"/>
      <c r="D71" s="295" t="s">
        <v>48</v>
      </c>
      <c r="E71" s="295"/>
      <c r="F71" s="296" t="s">
        <v>145</v>
      </c>
      <c r="G71" s="296"/>
      <c r="H71" s="296"/>
      <c r="I71" s="297"/>
      <c r="J71" s="296" t="s">
        <v>48</v>
      </c>
      <c r="K71" s="296" t="s">
        <v>146</v>
      </c>
      <c r="L71" s="298"/>
      <c r="M71" s="296" t="s">
        <v>147</v>
      </c>
      <c r="N71" s="299"/>
      <c r="O71" s="300" t="s">
        <v>148</v>
      </c>
      <c r="P71" s="300"/>
      <c r="Q71" s="301"/>
      <c r="R71" s="302"/>
    </row>
    <row r="72" spans="1:19" s="303" customFormat="1" ht="9" customHeight="1" x14ac:dyDescent="0.25">
      <c r="A72" s="304" t="s">
        <v>149</v>
      </c>
      <c r="B72" s="305"/>
      <c r="C72" s="306"/>
      <c r="D72" s="307">
        <v>1</v>
      </c>
      <c r="E72" s="307"/>
      <c r="F72" s="308" t="str">
        <f>IF(D72&gt;$R$79,,UPPER(VLOOKUP(D72,'[1]L16P elokeszito'!$A$7:$L$23,2)))</f>
        <v>BAK-SZABÓ</v>
      </c>
      <c r="G72" s="309"/>
      <c r="H72" s="309"/>
      <c r="I72" s="310"/>
      <c r="J72" s="311" t="s">
        <v>54</v>
      </c>
      <c r="K72" s="305"/>
      <c r="L72" s="312"/>
      <c r="M72" s="305"/>
      <c r="N72" s="313"/>
      <c r="O72" s="314" t="s">
        <v>150</v>
      </c>
      <c r="P72" s="315"/>
      <c r="Q72" s="315"/>
      <c r="R72" s="316"/>
    </row>
    <row r="73" spans="1:19" s="303" customFormat="1" ht="9" customHeight="1" x14ac:dyDescent="0.25">
      <c r="A73" s="317" t="s">
        <v>56</v>
      </c>
      <c r="B73" s="318"/>
      <c r="C73" s="319"/>
      <c r="D73" s="307"/>
      <c r="E73" s="307"/>
      <c r="F73" s="308" t="str">
        <f>IF(D72&gt;$R$79,,UPPER(VLOOKUP(D72,'[1]L16P elokeszito'!$A$7:$L$23,8)))</f>
        <v>KOMLÓDI</v>
      </c>
      <c r="G73" s="309"/>
      <c r="H73" s="309"/>
      <c r="I73" s="310"/>
      <c r="J73" s="311"/>
      <c r="K73" s="305"/>
      <c r="L73" s="312"/>
      <c r="M73" s="305"/>
      <c r="N73" s="313"/>
      <c r="O73" s="318"/>
      <c r="P73" s="320"/>
      <c r="Q73" s="318"/>
      <c r="R73" s="321"/>
    </row>
    <row r="74" spans="1:19" s="303" customFormat="1" ht="9" customHeight="1" x14ac:dyDescent="0.25">
      <c r="A74" s="322"/>
      <c r="B74" s="323"/>
      <c r="C74" s="324"/>
      <c r="D74" s="307">
        <v>2</v>
      </c>
      <c r="E74" s="307"/>
      <c r="F74" s="308" t="str">
        <f>IF(D74&gt;$R$79,,UPPER(VLOOKUP(D74,'[1]L16P elokeszito'!$A$7:$L$23,2)))</f>
        <v>PÉCSI</v>
      </c>
      <c r="G74" s="309"/>
      <c r="H74" s="309"/>
      <c r="I74" s="310"/>
      <c r="J74" s="311" t="s">
        <v>57</v>
      </c>
      <c r="K74" s="305"/>
      <c r="L74" s="312"/>
      <c r="M74" s="305"/>
      <c r="N74" s="313"/>
      <c r="O74" s="314" t="s">
        <v>59</v>
      </c>
      <c r="P74" s="315"/>
      <c r="Q74" s="315"/>
      <c r="R74" s="316"/>
    </row>
    <row r="75" spans="1:19" s="303" customFormat="1" ht="9" customHeight="1" x14ac:dyDescent="0.25">
      <c r="A75" s="325"/>
      <c r="B75" s="326"/>
      <c r="C75" s="327"/>
      <c r="D75" s="307"/>
      <c r="E75" s="307"/>
      <c r="F75" s="308" t="str">
        <f>IF(D74&gt;$R$79,,UPPER(VLOOKUP(D74,'[1]L16P elokeszito'!$A$7:$L$23,8)))</f>
        <v>TUZSON</v>
      </c>
      <c r="G75" s="309"/>
      <c r="H75" s="309"/>
      <c r="I75" s="310"/>
      <c r="J75" s="311"/>
      <c r="K75" s="305"/>
      <c r="L75" s="312"/>
      <c r="M75" s="305"/>
      <c r="N75" s="313"/>
      <c r="O75" s="305"/>
      <c r="P75" s="312"/>
      <c r="Q75" s="305"/>
      <c r="R75" s="313"/>
    </row>
    <row r="76" spans="1:19" s="303" customFormat="1" ht="9" customHeight="1" x14ac:dyDescent="0.25">
      <c r="A76" s="328"/>
      <c r="B76" s="329"/>
      <c r="C76" s="330"/>
      <c r="D76" s="307">
        <v>3</v>
      </c>
      <c r="E76" s="307"/>
      <c r="F76" s="308">
        <f>IF(D76&gt;$R$79,,UPPER(VLOOKUP(D76,'[1]L16P elokeszito'!$A$7:$L$23,2)))</f>
        <v>0</v>
      </c>
      <c r="G76" s="309"/>
      <c r="H76" s="309"/>
      <c r="I76" s="310"/>
      <c r="J76" s="311" t="s">
        <v>58</v>
      </c>
      <c r="K76" s="305"/>
      <c r="L76" s="312"/>
      <c r="M76" s="305"/>
      <c r="N76" s="313"/>
      <c r="O76" s="318"/>
      <c r="P76" s="320"/>
      <c r="Q76" s="318"/>
      <c r="R76" s="321"/>
    </row>
    <row r="77" spans="1:19" s="303" customFormat="1" ht="9" customHeight="1" x14ac:dyDescent="0.25">
      <c r="A77" s="331"/>
      <c r="B77" s="332"/>
      <c r="C77" s="327"/>
      <c r="D77" s="307"/>
      <c r="E77" s="307"/>
      <c r="F77" s="308">
        <f>IF(D76&gt;$R$79,,UPPER(VLOOKUP(D76,'[1]L16P elokeszito'!$A$7:$L$23,8)))</f>
        <v>0</v>
      </c>
      <c r="G77" s="309"/>
      <c r="H77" s="309"/>
      <c r="I77" s="310"/>
      <c r="J77" s="311"/>
      <c r="K77" s="305"/>
      <c r="L77" s="312"/>
      <c r="M77" s="305"/>
      <c r="N77" s="313"/>
      <c r="O77" s="314" t="s">
        <v>63</v>
      </c>
      <c r="P77" s="315"/>
      <c r="Q77" s="315"/>
      <c r="R77" s="316"/>
    </row>
    <row r="78" spans="1:19" s="303" customFormat="1" ht="9" customHeight="1" x14ac:dyDescent="0.25">
      <c r="A78" s="331"/>
      <c r="B78" s="332"/>
      <c r="C78" s="333"/>
      <c r="D78" s="307">
        <v>4</v>
      </c>
      <c r="E78" s="307"/>
      <c r="F78" s="308">
        <f>IF(D78&gt;$R$79,,UPPER(VLOOKUP(D78,'[1]L16P elokeszito'!$A$7:$L$23,2)))</f>
        <v>0</v>
      </c>
      <c r="G78" s="309"/>
      <c r="H78" s="309"/>
      <c r="I78" s="310"/>
      <c r="J78" s="311" t="s">
        <v>60</v>
      </c>
      <c r="K78" s="305"/>
      <c r="L78" s="312"/>
      <c r="M78" s="305"/>
      <c r="N78" s="313"/>
      <c r="O78" s="305"/>
      <c r="P78" s="312"/>
      <c r="Q78" s="305"/>
      <c r="R78" s="313"/>
    </row>
    <row r="79" spans="1:19" s="303" customFormat="1" ht="9" customHeight="1" x14ac:dyDescent="0.25">
      <c r="A79" s="334"/>
      <c r="B79" s="335"/>
      <c r="C79" s="336"/>
      <c r="D79" s="337"/>
      <c r="E79" s="337"/>
      <c r="F79" s="308">
        <f>IF(D78&gt;$R$79,,UPPER(VLOOKUP(D78,'[1]L16P elokeszito'!$A$7:$L$23,8)))</f>
        <v>0</v>
      </c>
      <c r="G79" s="338"/>
      <c r="H79" s="338"/>
      <c r="I79" s="339"/>
      <c r="J79" s="340"/>
      <c r="K79" s="318"/>
      <c r="L79" s="320"/>
      <c r="M79" s="318"/>
      <c r="N79" s="321"/>
      <c r="O79" s="318" t="str">
        <f>R4</f>
        <v>Izmendi Károly</v>
      </c>
      <c r="P79" s="320"/>
      <c r="Q79" s="318"/>
      <c r="R79" s="341">
        <f>MIN(4,'[1]L16P elokeszito'!$P$5)</f>
        <v>2</v>
      </c>
    </row>
    <row r="80" spans="1:19" ht="15.75" customHeight="1" x14ac:dyDescent="0.25"/>
    <row r="81" ht="9" customHeight="1" x14ac:dyDescent="0.25"/>
  </sheetData>
  <mergeCells count="1">
    <mergeCell ref="A4:C4"/>
  </mergeCells>
  <conditionalFormatting sqref="I10 I58 I42 I50 I34 I26 I18 I66 K30 M22 O38 K62 K46 M54 K14">
    <cfRule type="expression" dxfId="9" priority="8" stopIfTrue="1">
      <formula>AND($O$1="CU",I10="Umpire")</formula>
    </cfRule>
    <cfRule type="expression" dxfId="8" priority="9" stopIfTrue="1">
      <formula>AND($O$1="CU",I10&lt;&gt;"Umpire",J10&lt;&gt;"")</formula>
    </cfRule>
    <cfRule type="expression" dxfId="7" priority="10" stopIfTrue="1">
      <formula>AND($O$1="CU",I10&lt;&gt;"Umpire")</formula>
    </cfRule>
  </conditionalFormatting>
  <conditionalFormatting sqref="M13 M29 M45 M61 O21 O53 Q37 K9 K17 K25 K33 K41 K49 K57 K65">
    <cfRule type="expression" dxfId="6" priority="6" stopIfTrue="1">
      <formula>J10="as"</formula>
    </cfRule>
    <cfRule type="expression" dxfId="5" priority="7" stopIfTrue="1">
      <formula>J10="bs"</formula>
    </cfRule>
  </conditionalFormatting>
  <conditionalFormatting sqref="M14 M30 M46 M62 O22 O54 Q38 K10 K18 K26 K34 K42 K50 K58 K66">
    <cfRule type="expression" dxfId="4" priority="4" stopIfTrue="1">
      <formula>J10="as"</formula>
    </cfRule>
    <cfRule type="expression" dxfId="3" priority="5" stopIfTrue="1">
      <formula>J10="bs"</formula>
    </cfRule>
  </conditionalFormatting>
  <conditionalFormatting sqref="J10 J18 J26 J34 J42 J50 J58 J66 L62 L46 L30 L14 N22 N54 P38">
    <cfRule type="expression" dxfId="2" priority="3" stopIfTrue="1">
      <formula>$O$1="CU"</formula>
    </cfRule>
  </conditionalFormatting>
  <conditionalFormatting sqref="E7:F7 E63:F63 E11:F11 E15:F15 E19:F19 E23:F23 E27:F27 E31:F31 E35:F35 E39:F39 E43:F43 E47:F47 E51:F51 E55:F55 E59:F59 E67:F67">
    <cfRule type="cellIs" dxfId="1" priority="2" stopIfTrue="1" operator="equal">
      <formula>"Bye"</formula>
    </cfRule>
  </conditionalFormatting>
  <conditionalFormatting sqref="D63 D7 D11 D15 D19 D23 D27 D31 D35 D39 D43 D47 D51 D55 D59 D67">
    <cfRule type="cellIs" dxfId="0" priority="1" stopIfTrue="1" operator="lessThan">
      <formula>5</formula>
    </cfRule>
  </conditionalFormatting>
  <printOptions horizontalCentered="1"/>
  <pageMargins left="0.35" right="0.35" top="0.39" bottom="0.39" header="0" footer="0"/>
  <pageSetup paperSize="9" scale="9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1]!Jun_Show_CU">
                <anchor moveWithCells="1" sizeWithCells="1">
                  <from>
                    <xdr:col>12</xdr:col>
                    <xdr:colOff>510540</xdr:colOff>
                    <xdr:row>0</xdr:row>
                    <xdr:rowOff>7620</xdr:rowOff>
                  </from>
                  <to>
                    <xdr:col>14</xdr:col>
                    <xdr:colOff>350520</xdr:colOff>
                    <xdr:row>0</xdr:row>
                    <xdr:rowOff>175260</xdr:rowOff>
                  </to>
                </anchor>
              </controlPr>
            </control>
          </mc:Choice>
        </mc:AlternateContent>
        <mc:AlternateContent xmlns:mc="http://schemas.openxmlformats.org/markup-compatibility/2006">
          <mc:Choice Requires="x14">
            <control shapeId="6146" r:id="rId5" name="Button 2">
              <controlPr defaultSize="0" print="0" autoFill="0" autoPict="0" macro="[1]!Jun_Hide_CU">
                <anchor moveWithCells="1" sizeWithCells="1">
                  <from>
                    <xdr:col>12</xdr:col>
                    <xdr:colOff>495300</xdr:colOff>
                    <xdr:row>0</xdr:row>
                    <xdr:rowOff>175260</xdr:rowOff>
                  </from>
                  <to>
                    <xdr:col>14</xdr:col>
                    <xdr:colOff>350520</xdr:colOff>
                    <xdr:row>1</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9800E823-5A65-4228-B42D-6EC05DA31A7A}">
          <x14:formula1>
            <xm:f>$U$7:$U$16</xm:f>
          </x14:formula1>
          <xm: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K65550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K131086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K196622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K262158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K327694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K393230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K458766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K524302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K589838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K655374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K720910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K786446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K851982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K917518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K983054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 K46 JG46 TC46 ACY46 AMU46 AWQ46 BGM46 BQI46 CAE46 CKA46 CTW46 DDS46 DNO46 DXK46 EHG46 ERC46 FAY46 FKU46 FUQ46 GEM46 GOI46 GYE46 HIA46 HRW46 IBS46 ILO46 IVK46 JFG46 JPC46 JYY46 KIU46 KSQ46 LCM46 LMI46 LWE46 MGA46 MPW46 MZS46 NJO46 NTK46 ODG46 ONC46 OWY46 PGU46 PQQ46 QAM46 QKI46 QUE46 REA46 RNW46 RXS46 SHO46 SRK46 TBG46 TLC46 TUY46 UEU46 UOQ46 UYM46 VII46 VSE46 WCA46 WLW46 WVS46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K62 JG62 TC62 ACY62 AMU62 AWQ62 BGM62 BQI62 CAE62 CKA62 CTW62 DDS62 DNO62 DXK62 EHG62 ERC62 FAY62 FKU62 FUQ62 GEM62 GOI62 GYE62 HIA62 HRW62 IBS62 ILO62 IVK62 JFG62 JPC62 JYY62 KIU62 KSQ62 LCM62 LMI62 LWE62 MGA62 MPW62 MZS62 NJO62 NTK62 ODG62 ONC62 OWY62 PGU62 PQQ62 QAM62 QKI62 QUE62 REA62 RNW62 RXS62 SHO62 SRK62 TBG62 TLC62 TUY62 UEU62 UOQ62 UYM62 VII62 VSE62 WCA62 WLW62 WVS62 K65598 JG65598 TC65598 ACY65598 AMU65598 AWQ65598 BGM65598 BQI65598 CAE65598 CKA65598 CTW65598 DDS65598 DNO65598 DXK65598 EHG65598 ERC65598 FAY65598 FKU65598 FUQ65598 GEM65598 GOI65598 GYE65598 HIA65598 HRW65598 IBS65598 ILO65598 IVK65598 JFG65598 JPC65598 JYY65598 KIU65598 KSQ65598 LCM65598 LMI65598 LWE65598 MGA65598 MPW65598 MZS65598 NJO65598 NTK65598 ODG65598 ONC65598 OWY65598 PGU65598 PQQ65598 QAM65598 QKI65598 QUE65598 REA65598 RNW65598 RXS65598 SHO65598 SRK65598 TBG65598 TLC65598 TUY65598 UEU65598 UOQ65598 UYM65598 VII65598 VSE65598 WCA65598 WLW65598 WVS65598 K131134 JG131134 TC131134 ACY131134 AMU131134 AWQ131134 BGM131134 BQI131134 CAE131134 CKA131134 CTW131134 DDS131134 DNO131134 DXK131134 EHG131134 ERC131134 FAY131134 FKU131134 FUQ131134 GEM131134 GOI131134 GYE131134 HIA131134 HRW131134 IBS131134 ILO131134 IVK131134 JFG131134 JPC131134 JYY131134 KIU131134 KSQ131134 LCM131134 LMI131134 LWE131134 MGA131134 MPW131134 MZS131134 NJO131134 NTK131134 ODG131134 ONC131134 OWY131134 PGU131134 PQQ131134 QAM131134 QKI131134 QUE131134 REA131134 RNW131134 RXS131134 SHO131134 SRK131134 TBG131134 TLC131134 TUY131134 UEU131134 UOQ131134 UYM131134 VII131134 VSE131134 WCA131134 WLW131134 WVS131134 K196670 JG196670 TC196670 ACY196670 AMU196670 AWQ196670 BGM196670 BQI196670 CAE196670 CKA196670 CTW196670 DDS196670 DNO196670 DXK196670 EHG196670 ERC196670 FAY196670 FKU196670 FUQ196670 GEM196670 GOI196670 GYE196670 HIA196670 HRW196670 IBS196670 ILO196670 IVK196670 JFG196670 JPC196670 JYY196670 KIU196670 KSQ196670 LCM196670 LMI196670 LWE196670 MGA196670 MPW196670 MZS196670 NJO196670 NTK196670 ODG196670 ONC196670 OWY196670 PGU196670 PQQ196670 QAM196670 QKI196670 QUE196670 REA196670 RNW196670 RXS196670 SHO196670 SRK196670 TBG196670 TLC196670 TUY196670 UEU196670 UOQ196670 UYM196670 VII196670 VSE196670 WCA196670 WLW196670 WVS196670 K262206 JG262206 TC262206 ACY262206 AMU262206 AWQ262206 BGM262206 BQI262206 CAE262206 CKA262206 CTW262206 DDS262206 DNO262206 DXK262206 EHG262206 ERC262206 FAY262206 FKU262206 FUQ262206 GEM262206 GOI262206 GYE262206 HIA262206 HRW262206 IBS262206 ILO262206 IVK262206 JFG262206 JPC262206 JYY262206 KIU262206 KSQ262206 LCM262206 LMI262206 LWE262206 MGA262206 MPW262206 MZS262206 NJO262206 NTK262206 ODG262206 ONC262206 OWY262206 PGU262206 PQQ262206 QAM262206 QKI262206 QUE262206 REA262206 RNW262206 RXS262206 SHO262206 SRK262206 TBG262206 TLC262206 TUY262206 UEU262206 UOQ262206 UYM262206 VII262206 VSE262206 WCA262206 WLW262206 WVS262206 K327742 JG327742 TC327742 ACY327742 AMU327742 AWQ327742 BGM327742 BQI327742 CAE327742 CKA327742 CTW327742 DDS327742 DNO327742 DXK327742 EHG327742 ERC327742 FAY327742 FKU327742 FUQ327742 GEM327742 GOI327742 GYE327742 HIA327742 HRW327742 IBS327742 ILO327742 IVK327742 JFG327742 JPC327742 JYY327742 KIU327742 KSQ327742 LCM327742 LMI327742 LWE327742 MGA327742 MPW327742 MZS327742 NJO327742 NTK327742 ODG327742 ONC327742 OWY327742 PGU327742 PQQ327742 QAM327742 QKI327742 QUE327742 REA327742 RNW327742 RXS327742 SHO327742 SRK327742 TBG327742 TLC327742 TUY327742 UEU327742 UOQ327742 UYM327742 VII327742 VSE327742 WCA327742 WLW327742 WVS327742 K393278 JG393278 TC393278 ACY393278 AMU393278 AWQ393278 BGM393278 BQI393278 CAE393278 CKA393278 CTW393278 DDS393278 DNO393278 DXK393278 EHG393278 ERC393278 FAY393278 FKU393278 FUQ393278 GEM393278 GOI393278 GYE393278 HIA393278 HRW393278 IBS393278 ILO393278 IVK393278 JFG393278 JPC393278 JYY393278 KIU393278 KSQ393278 LCM393278 LMI393278 LWE393278 MGA393278 MPW393278 MZS393278 NJO393278 NTK393278 ODG393278 ONC393278 OWY393278 PGU393278 PQQ393278 QAM393278 QKI393278 QUE393278 REA393278 RNW393278 RXS393278 SHO393278 SRK393278 TBG393278 TLC393278 TUY393278 UEU393278 UOQ393278 UYM393278 VII393278 VSE393278 WCA393278 WLW393278 WVS393278 K458814 JG458814 TC458814 ACY458814 AMU458814 AWQ458814 BGM458814 BQI458814 CAE458814 CKA458814 CTW458814 DDS458814 DNO458814 DXK458814 EHG458814 ERC458814 FAY458814 FKU458814 FUQ458814 GEM458814 GOI458814 GYE458814 HIA458814 HRW458814 IBS458814 ILO458814 IVK458814 JFG458814 JPC458814 JYY458814 KIU458814 KSQ458814 LCM458814 LMI458814 LWE458814 MGA458814 MPW458814 MZS458814 NJO458814 NTK458814 ODG458814 ONC458814 OWY458814 PGU458814 PQQ458814 QAM458814 QKI458814 QUE458814 REA458814 RNW458814 RXS458814 SHO458814 SRK458814 TBG458814 TLC458814 TUY458814 UEU458814 UOQ458814 UYM458814 VII458814 VSE458814 WCA458814 WLW458814 WVS458814 K524350 JG524350 TC524350 ACY524350 AMU524350 AWQ524350 BGM524350 BQI524350 CAE524350 CKA524350 CTW524350 DDS524350 DNO524350 DXK524350 EHG524350 ERC524350 FAY524350 FKU524350 FUQ524350 GEM524350 GOI524350 GYE524350 HIA524350 HRW524350 IBS524350 ILO524350 IVK524350 JFG524350 JPC524350 JYY524350 KIU524350 KSQ524350 LCM524350 LMI524350 LWE524350 MGA524350 MPW524350 MZS524350 NJO524350 NTK524350 ODG524350 ONC524350 OWY524350 PGU524350 PQQ524350 QAM524350 QKI524350 QUE524350 REA524350 RNW524350 RXS524350 SHO524350 SRK524350 TBG524350 TLC524350 TUY524350 UEU524350 UOQ524350 UYM524350 VII524350 VSE524350 WCA524350 WLW524350 WVS524350 K589886 JG589886 TC589886 ACY589886 AMU589886 AWQ589886 BGM589886 BQI589886 CAE589886 CKA589886 CTW589886 DDS589886 DNO589886 DXK589886 EHG589886 ERC589886 FAY589886 FKU589886 FUQ589886 GEM589886 GOI589886 GYE589886 HIA589886 HRW589886 IBS589886 ILO589886 IVK589886 JFG589886 JPC589886 JYY589886 KIU589886 KSQ589886 LCM589886 LMI589886 LWE589886 MGA589886 MPW589886 MZS589886 NJO589886 NTK589886 ODG589886 ONC589886 OWY589886 PGU589886 PQQ589886 QAM589886 QKI589886 QUE589886 REA589886 RNW589886 RXS589886 SHO589886 SRK589886 TBG589886 TLC589886 TUY589886 UEU589886 UOQ589886 UYM589886 VII589886 VSE589886 WCA589886 WLW589886 WVS589886 K655422 JG655422 TC655422 ACY655422 AMU655422 AWQ655422 BGM655422 BQI655422 CAE655422 CKA655422 CTW655422 DDS655422 DNO655422 DXK655422 EHG655422 ERC655422 FAY655422 FKU655422 FUQ655422 GEM655422 GOI655422 GYE655422 HIA655422 HRW655422 IBS655422 ILO655422 IVK655422 JFG655422 JPC655422 JYY655422 KIU655422 KSQ655422 LCM655422 LMI655422 LWE655422 MGA655422 MPW655422 MZS655422 NJO655422 NTK655422 ODG655422 ONC655422 OWY655422 PGU655422 PQQ655422 QAM655422 QKI655422 QUE655422 REA655422 RNW655422 RXS655422 SHO655422 SRK655422 TBG655422 TLC655422 TUY655422 UEU655422 UOQ655422 UYM655422 VII655422 VSE655422 WCA655422 WLW655422 WVS655422 K720958 JG720958 TC720958 ACY720958 AMU720958 AWQ720958 BGM720958 BQI720958 CAE720958 CKA720958 CTW720958 DDS720958 DNO720958 DXK720958 EHG720958 ERC720958 FAY720958 FKU720958 FUQ720958 GEM720958 GOI720958 GYE720958 HIA720958 HRW720958 IBS720958 ILO720958 IVK720958 JFG720958 JPC720958 JYY720958 KIU720958 KSQ720958 LCM720958 LMI720958 LWE720958 MGA720958 MPW720958 MZS720958 NJO720958 NTK720958 ODG720958 ONC720958 OWY720958 PGU720958 PQQ720958 QAM720958 QKI720958 QUE720958 REA720958 RNW720958 RXS720958 SHO720958 SRK720958 TBG720958 TLC720958 TUY720958 UEU720958 UOQ720958 UYM720958 VII720958 VSE720958 WCA720958 WLW720958 WVS720958 K786494 JG786494 TC786494 ACY786494 AMU786494 AWQ786494 BGM786494 BQI786494 CAE786494 CKA786494 CTW786494 DDS786494 DNO786494 DXK786494 EHG786494 ERC786494 FAY786494 FKU786494 FUQ786494 GEM786494 GOI786494 GYE786494 HIA786494 HRW786494 IBS786494 ILO786494 IVK786494 JFG786494 JPC786494 JYY786494 KIU786494 KSQ786494 LCM786494 LMI786494 LWE786494 MGA786494 MPW786494 MZS786494 NJO786494 NTK786494 ODG786494 ONC786494 OWY786494 PGU786494 PQQ786494 QAM786494 QKI786494 QUE786494 REA786494 RNW786494 RXS786494 SHO786494 SRK786494 TBG786494 TLC786494 TUY786494 UEU786494 UOQ786494 UYM786494 VII786494 VSE786494 WCA786494 WLW786494 WVS786494 K852030 JG852030 TC852030 ACY852030 AMU852030 AWQ852030 BGM852030 BQI852030 CAE852030 CKA852030 CTW852030 DDS852030 DNO852030 DXK852030 EHG852030 ERC852030 FAY852030 FKU852030 FUQ852030 GEM852030 GOI852030 GYE852030 HIA852030 HRW852030 IBS852030 ILO852030 IVK852030 JFG852030 JPC852030 JYY852030 KIU852030 KSQ852030 LCM852030 LMI852030 LWE852030 MGA852030 MPW852030 MZS852030 NJO852030 NTK852030 ODG852030 ONC852030 OWY852030 PGU852030 PQQ852030 QAM852030 QKI852030 QUE852030 REA852030 RNW852030 RXS852030 SHO852030 SRK852030 TBG852030 TLC852030 TUY852030 UEU852030 UOQ852030 UYM852030 VII852030 VSE852030 WCA852030 WLW852030 WVS852030 K917566 JG917566 TC917566 ACY917566 AMU917566 AWQ917566 BGM917566 BQI917566 CAE917566 CKA917566 CTW917566 DDS917566 DNO917566 DXK917566 EHG917566 ERC917566 FAY917566 FKU917566 FUQ917566 GEM917566 GOI917566 GYE917566 HIA917566 HRW917566 IBS917566 ILO917566 IVK917566 JFG917566 JPC917566 JYY917566 KIU917566 KSQ917566 LCM917566 LMI917566 LWE917566 MGA917566 MPW917566 MZS917566 NJO917566 NTK917566 ODG917566 ONC917566 OWY917566 PGU917566 PQQ917566 QAM917566 QKI917566 QUE917566 REA917566 RNW917566 RXS917566 SHO917566 SRK917566 TBG917566 TLC917566 TUY917566 UEU917566 UOQ917566 UYM917566 VII917566 VSE917566 WCA917566 WLW917566 WVS917566 K983102 JG983102 TC983102 ACY983102 AMU983102 AWQ983102 BGM983102 BQI983102 CAE983102 CKA983102 CTW983102 DDS983102 DNO983102 DXK983102 EHG983102 ERC983102 FAY983102 FKU983102 FUQ983102 GEM983102 GOI983102 GYE983102 HIA983102 HRW983102 IBS983102 ILO983102 IVK983102 JFG983102 JPC983102 JYY983102 KIU983102 KSQ983102 LCM983102 LMI983102 LWE983102 MGA983102 MPW983102 MZS983102 NJO983102 NTK983102 ODG983102 ONC983102 OWY983102 PGU983102 PQQ983102 QAM983102 QKI983102 QUE983102 REA983102 RNW983102 RXS983102 SHO983102 SRK983102 TBG983102 TLC983102 TUY983102 UEU983102 UOQ983102 UYM983102 VII983102 VSE983102 WCA983102 WLW983102 WVS983102 I66 JE66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WVQ66 I65602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I131138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I196674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I262210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I327746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I393282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I458818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I524354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I589890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I655426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I720962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I786498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I852034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I917570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I983106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VIG983106 VSC983106 WBY983106 WLU983106 WVQ983106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I65586 JE65586 TA65586 ACW65586 AMS65586 AWO65586 BGK65586 BQG65586 CAC65586 CJY65586 CTU65586 DDQ65586 DNM65586 DXI65586 EHE65586 ERA65586 FAW65586 FKS65586 FUO65586 GEK65586 GOG65586 GYC65586 HHY65586 HRU65586 IBQ65586 ILM65586 IVI65586 JFE65586 JPA65586 JYW65586 KIS65586 KSO65586 LCK65586 LMG65586 LWC65586 MFY65586 MPU65586 MZQ65586 NJM65586 NTI65586 ODE65586 ONA65586 OWW65586 PGS65586 PQO65586 QAK65586 QKG65586 QUC65586 RDY65586 RNU65586 RXQ65586 SHM65586 SRI65586 TBE65586 TLA65586 TUW65586 UES65586 UOO65586 UYK65586 VIG65586 VSC65586 WBY65586 WLU65586 WVQ65586 I131122 JE131122 TA131122 ACW131122 AMS131122 AWO131122 BGK131122 BQG131122 CAC131122 CJY131122 CTU131122 DDQ131122 DNM131122 DXI131122 EHE131122 ERA131122 FAW131122 FKS131122 FUO131122 GEK131122 GOG131122 GYC131122 HHY131122 HRU131122 IBQ131122 ILM131122 IVI131122 JFE131122 JPA131122 JYW131122 KIS131122 KSO131122 LCK131122 LMG131122 LWC131122 MFY131122 MPU131122 MZQ131122 NJM131122 NTI131122 ODE131122 ONA131122 OWW131122 PGS131122 PQO131122 QAK131122 QKG131122 QUC131122 RDY131122 RNU131122 RXQ131122 SHM131122 SRI131122 TBE131122 TLA131122 TUW131122 UES131122 UOO131122 UYK131122 VIG131122 VSC131122 WBY131122 WLU131122 WVQ131122 I196658 JE196658 TA196658 ACW196658 AMS196658 AWO196658 BGK196658 BQG196658 CAC196658 CJY196658 CTU196658 DDQ196658 DNM196658 DXI196658 EHE196658 ERA196658 FAW196658 FKS196658 FUO196658 GEK196658 GOG196658 GYC196658 HHY196658 HRU196658 IBQ196658 ILM196658 IVI196658 JFE196658 JPA196658 JYW196658 KIS196658 KSO196658 LCK196658 LMG196658 LWC196658 MFY196658 MPU196658 MZQ196658 NJM196658 NTI196658 ODE196658 ONA196658 OWW196658 PGS196658 PQO196658 QAK196658 QKG196658 QUC196658 RDY196658 RNU196658 RXQ196658 SHM196658 SRI196658 TBE196658 TLA196658 TUW196658 UES196658 UOO196658 UYK196658 VIG196658 VSC196658 WBY196658 WLU196658 WVQ196658 I262194 JE262194 TA262194 ACW262194 AMS262194 AWO262194 BGK262194 BQG262194 CAC262194 CJY262194 CTU262194 DDQ262194 DNM262194 DXI262194 EHE262194 ERA262194 FAW262194 FKS262194 FUO262194 GEK262194 GOG262194 GYC262194 HHY262194 HRU262194 IBQ262194 ILM262194 IVI262194 JFE262194 JPA262194 JYW262194 KIS262194 KSO262194 LCK262194 LMG262194 LWC262194 MFY262194 MPU262194 MZQ262194 NJM262194 NTI262194 ODE262194 ONA262194 OWW262194 PGS262194 PQO262194 QAK262194 QKG262194 QUC262194 RDY262194 RNU262194 RXQ262194 SHM262194 SRI262194 TBE262194 TLA262194 TUW262194 UES262194 UOO262194 UYK262194 VIG262194 VSC262194 WBY262194 WLU262194 WVQ262194 I327730 JE327730 TA327730 ACW327730 AMS327730 AWO327730 BGK327730 BQG327730 CAC327730 CJY327730 CTU327730 DDQ327730 DNM327730 DXI327730 EHE327730 ERA327730 FAW327730 FKS327730 FUO327730 GEK327730 GOG327730 GYC327730 HHY327730 HRU327730 IBQ327730 ILM327730 IVI327730 JFE327730 JPA327730 JYW327730 KIS327730 KSO327730 LCK327730 LMG327730 LWC327730 MFY327730 MPU327730 MZQ327730 NJM327730 NTI327730 ODE327730 ONA327730 OWW327730 PGS327730 PQO327730 QAK327730 QKG327730 QUC327730 RDY327730 RNU327730 RXQ327730 SHM327730 SRI327730 TBE327730 TLA327730 TUW327730 UES327730 UOO327730 UYK327730 VIG327730 VSC327730 WBY327730 WLU327730 WVQ327730 I393266 JE393266 TA393266 ACW393266 AMS393266 AWO393266 BGK393266 BQG393266 CAC393266 CJY393266 CTU393266 DDQ393266 DNM393266 DXI393266 EHE393266 ERA393266 FAW393266 FKS393266 FUO393266 GEK393266 GOG393266 GYC393266 HHY393266 HRU393266 IBQ393266 ILM393266 IVI393266 JFE393266 JPA393266 JYW393266 KIS393266 KSO393266 LCK393266 LMG393266 LWC393266 MFY393266 MPU393266 MZQ393266 NJM393266 NTI393266 ODE393266 ONA393266 OWW393266 PGS393266 PQO393266 QAK393266 QKG393266 QUC393266 RDY393266 RNU393266 RXQ393266 SHM393266 SRI393266 TBE393266 TLA393266 TUW393266 UES393266 UOO393266 UYK393266 VIG393266 VSC393266 WBY393266 WLU393266 WVQ393266 I458802 JE458802 TA458802 ACW458802 AMS458802 AWO458802 BGK458802 BQG458802 CAC458802 CJY458802 CTU458802 DDQ458802 DNM458802 DXI458802 EHE458802 ERA458802 FAW458802 FKS458802 FUO458802 GEK458802 GOG458802 GYC458802 HHY458802 HRU458802 IBQ458802 ILM458802 IVI458802 JFE458802 JPA458802 JYW458802 KIS458802 KSO458802 LCK458802 LMG458802 LWC458802 MFY458802 MPU458802 MZQ458802 NJM458802 NTI458802 ODE458802 ONA458802 OWW458802 PGS458802 PQO458802 QAK458802 QKG458802 QUC458802 RDY458802 RNU458802 RXQ458802 SHM458802 SRI458802 TBE458802 TLA458802 TUW458802 UES458802 UOO458802 UYK458802 VIG458802 VSC458802 WBY458802 WLU458802 WVQ458802 I524338 JE524338 TA524338 ACW524338 AMS524338 AWO524338 BGK524338 BQG524338 CAC524338 CJY524338 CTU524338 DDQ524338 DNM524338 DXI524338 EHE524338 ERA524338 FAW524338 FKS524338 FUO524338 GEK524338 GOG524338 GYC524338 HHY524338 HRU524338 IBQ524338 ILM524338 IVI524338 JFE524338 JPA524338 JYW524338 KIS524338 KSO524338 LCK524338 LMG524338 LWC524338 MFY524338 MPU524338 MZQ524338 NJM524338 NTI524338 ODE524338 ONA524338 OWW524338 PGS524338 PQO524338 QAK524338 QKG524338 QUC524338 RDY524338 RNU524338 RXQ524338 SHM524338 SRI524338 TBE524338 TLA524338 TUW524338 UES524338 UOO524338 UYK524338 VIG524338 VSC524338 WBY524338 WLU524338 WVQ524338 I589874 JE589874 TA589874 ACW589874 AMS589874 AWO589874 BGK589874 BQG589874 CAC589874 CJY589874 CTU589874 DDQ589874 DNM589874 DXI589874 EHE589874 ERA589874 FAW589874 FKS589874 FUO589874 GEK589874 GOG589874 GYC589874 HHY589874 HRU589874 IBQ589874 ILM589874 IVI589874 JFE589874 JPA589874 JYW589874 KIS589874 KSO589874 LCK589874 LMG589874 LWC589874 MFY589874 MPU589874 MZQ589874 NJM589874 NTI589874 ODE589874 ONA589874 OWW589874 PGS589874 PQO589874 QAK589874 QKG589874 QUC589874 RDY589874 RNU589874 RXQ589874 SHM589874 SRI589874 TBE589874 TLA589874 TUW589874 UES589874 UOO589874 UYK589874 VIG589874 VSC589874 WBY589874 WLU589874 WVQ589874 I655410 JE655410 TA655410 ACW655410 AMS655410 AWO655410 BGK655410 BQG655410 CAC655410 CJY655410 CTU655410 DDQ655410 DNM655410 DXI655410 EHE655410 ERA655410 FAW655410 FKS655410 FUO655410 GEK655410 GOG655410 GYC655410 HHY655410 HRU655410 IBQ655410 ILM655410 IVI655410 JFE655410 JPA655410 JYW655410 KIS655410 KSO655410 LCK655410 LMG655410 LWC655410 MFY655410 MPU655410 MZQ655410 NJM655410 NTI655410 ODE655410 ONA655410 OWW655410 PGS655410 PQO655410 QAK655410 QKG655410 QUC655410 RDY655410 RNU655410 RXQ655410 SHM655410 SRI655410 TBE655410 TLA655410 TUW655410 UES655410 UOO655410 UYK655410 VIG655410 VSC655410 WBY655410 WLU655410 WVQ655410 I720946 JE720946 TA720946 ACW720946 AMS720946 AWO720946 BGK720946 BQG720946 CAC720946 CJY720946 CTU720946 DDQ720946 DNM720946 DXI720946 EHE720946 ERA720946 FAW720946 FKS720946 FUO720946 GEK720946 GOG720946 GYC720946 HHY720946 HRU720946 IBQ720946 ILM720946 IVI720946 JFE720946 JPA720946 JYW720946 KIS720946 KSO720946 LCK720946 LMG720946 LWC720946 MFY720946 MPU720946 MZQ720946 NJM720946 NTI720946 ODE720946 ONA720946 OWW720946 PGS720946 PQO720946 QAK720946 QKG720946 QUC720946 RDY720946 RNU720946 RXQ720946 SHM720946 SRI720946 TBE720946 TLA720946 TUW720946 UES720946 UOO720946 UYK720946 VIG720946 VSC720946 WBY720946 WLU720946 WVQ720946 I786482 JE786482 TA786482 ACW786482 AMS786482 AWO786482 BGK786482 BQG786482 CAC786482 CJY786482 CTU786482 DDQ786482 DNM786482 DXI786482 EHE786482 ERA786482 FAW786482 FKS786482 FUO786482 GEK786482 GOG786482 GYC786482 HHY786482 HRU786482 IBQ786482 ILM786482 IVI786482 JFE786482 JPA786482 JYW786482 KIS786482 KSO786482 LCK786482 LMG786482 LWC786482 MFY786482 MPU786482 MZQ786482 NJM786482 NTI786482 ODE786482 ONA786482 OWW786482 PGS786482 PQO786482 QAK786482 QKG786482 QUC786482 RDY786482 RNU786482 RXQ786482 SHM786482 SRI786482 TBE786482 TLA786482 TUW786482 UES786482 UOO786482 UYK786482 VIG786482 VSC786482 WBY786482 WLU786482 WVQ786482 I852018 JE852018 TA852018 ACW852018 AMS852018 AWO852018 BGK852018 BQG852018 CAC852018 CJY852018 CTU852018 DDQ852018 DNM852018 DXI852018 EHE852018 ERA852018 FAW852018 FKS852018 FUO852018 GEK852018 GOG852018 GYC852018 HHY852018 HRU852018 IBQ852018 ILM852018 IVI852018 JFE852018 JPA852018 JYW852018 KIS852018 KSO852018 LCK852018 LMG852018 LWC852018 MFY852018 MPU852018 MZQ852018 NJM852018 NTI852018 ODE852018 ONA852018 OWW852018 PGS852018 PQO852018 QAK852018 QKG852018 QUC852018 RDY852018 RNU852018 RXQ852018 SHM852018 SRI852018 TBE852018 TLA852018 TUW852018 UES852018 UOO852018 UYK852018 VIG852018 VSC852018 WBY852018 WLU852018 WVQ852018 I917554 JE917554 TA917554 ACW917554 AMS917554 AWO917554 BGK917554 BQG917554 CAC917554 CJY917554 CTU917554 DDQ917554 DNM917554 DXI917554 EHE917554 ERA917554 FAW917554 FKS917554 FUO917554 GEK917554 GOG917554 GYC917554 HHY917554 HRU917554 IBQ917554 ILM917554 IVI917554 JFE917554 JPA917554 JYW917554 KIS917554 KSO917554 LCK917554 LMG917554 LWC917554 MFY917554 MPU917554 MZQ917554 NJM917554 NTI917554 ODE917554 ONA917554 OWW917554 PGS917554 PQO917554 QAK917554 QKG917554 QUC917554 RDY917554 RNU917554 RXQ917554 SHM917554 SRI917554 TBE917554 TLA917554 TUW917554 UES917554 UOO917554 UYK917554 VIG917554 VSC917554 WBY917554 WLU917554 WVQ917554 I983090 JE983090 TA983090 ACW983090 AMS983090 AWO983090 BGK983090 BQG983090 CAC983090 CJY983090 CTU983090 DDQ983090 DNM983090 DXI983090 EHE983090 ERA983090 FAW983090 FKS983090 FUO983090 GEK983090 GOG983090 GYC983090 HHY983090 HRU983090 IBQ983090 ILM983090 IVI983090 JFE983090 JPA983090 JYW983090 KIS983090 KSO983090 LCK983090 LMG983090 LWC983090 MFY983090 MPU983090 MZQ983090 NJM983090 NTI983090 ODE983090 ONA983090 OWW983090 PGS983090 PQO983090 QAK983090 QKG983090 QUC983090 RDY983090 RNU983090 RXQ983090 SHM983090 SRI983090 TBE983090 TLA983090 TUW983090 UES983090 UOO983090 UYK983090 VIG983090 VSC983090 WBY983090 WLU983090 WVQ983090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I58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I65594 JE65594 TA65594 ACW65594 AMS65594 AWO65594 BGK65594 BQG65594 CAC65594 CJY65594 CTU65594 DDQ65594 DNM65594 DXI65594 EHE65594 ERA65594 FAW65594 FKS65594 FUO65594 GEK65594 GOG65594 GYC65594 HHY65594 HRU65594 IBQ65594 ILM65594 IVI65594 JFE65594 JPA65594 JYW65594 KIS65594 KSO65594 LCK65594 LMG65594 LWC65594 MFY65594 MPU65594 MZQ65594 NJM65594 NTI65594 ODE65594 ONA65594 OWW65594 PGS65594 PQO65594 QAK65594 QKG65594 QUC65594 RDY65594 RNU65594 RXQ65594 SHM65594 SRI65594 TBE65594 TLA65594 TUW65594 UES65594 UOO65594 UYK65594 VIG65594 VSC65594 WBY65594 WLU65594 WVQ65594 I131130 JE131130 TA131130 ACW131130 AMS131130 AWO131130 BGK131130 BQG131130 CAC131130 CJY131130 CTU131130 DDQ131130 DNM131130 DXI131130 EHE131130 ERA131130 FAW131130 FKS131130 FUO131130 GEK131130 GOG131130 GYC131130 HHY131130 HRU131130 IBQ131130 ILM131130 IVI131130 JFE131130 JPA131130 JYW131130 KIS131130 KSO131130 LCK131130 LMG131130 LWC131130 MFY131130 MPU131130 MZQ131130 NJM131130 NTI131130 ODE131130 ONA131130 OWW131130 PGS131130 PQO131130 QAK131130 QKG131130 QUC131130 RDY131130 RNU131130 RXQ131130 SHM131130 SRI131130 TBE131130 TLA131130 TUW131130 UES131130 UOO131130 UYK131130 VIG131130 VSC131130 WBY131130 WLU131130 WVQ131130 I196666 JE196666 TA196666 ACW196666 AMS196666 AWO196666 BGK196666 BQG196666 CAC196666 CJY196666 CTU196666 DDQ196666 DNM196666 DXI196666 EHE196666 ERA196666 FAW196666 FKS196666 FUO196666 GEK196666 GOG196666 GYC196666 HHY196666 HRU196666 IBQ196666 ILM196666 IVI196666 JFE196666 JPA196666 JYW196666 KIS196666 KSO196666 LCK196666 LMG196666 LWC196666 MFY196666 MPU196666 MZQ196666 NJM196666 NTI196666 ODE196666 ONA196666 OWW196666 PGS196666 PQO196666 QAK196666 QKG196666 QUC196666 RDY196666 RNU196666 RXQ196666 SHM196666 SRI196666 TBE196666 TLA196666 TUW196666 UES196666 UOO196666 UYK196666 VIG196666 VSC196666 WBY196666 WLU196666 WVQ196666 I262202 JE262202 TA262202 ACW262202 AMS262202 AWO262202 BGK262202 BQG262202 CAC262202 CJY262202 CTU262202 DDQ262202 DNM262202 DXI262202 EHE262202 ERA262202 FAW262202 FKS262202 FUO262202 GEK262202 GOG262202 GYC262202 HHY262202 HRU262202 IBQ262202 ILM262202 IVI262202 JFE262202 JPA262202 JYW262202 KIS262202 KSO262202 LCK262202 LMG262202 LWC262202 MFY262202 MPU262202 MZQ262202 NJM262202 NTI262202 ODE262202 ONA262202 OWW262202 PGS262202 PQO262202 QAK262202 QKG262202 QUC262202 RDY262202 RNU262202 RXQ262202 SHM262202 SRI262202 TBE262202 TLA262202 TUW262202 UES262202 UOO262202 UYK262202 VIG262202 VSC262202 WBY262202 WLU262202 WVQ262202 I327738 JE327738 TA327738 ACW327738 AMS327738 AWO327738 BGK327738 BQG327738 CAC327738 CJY327738 CTU327738 DDQ327738 DNM327738 DXI327738 EHE327738 ERA327738 FAW327738 FKS327738 FUO327738 GEK327738 GOG327738 GYC327738 HHY327738 HRU327738 IBQ327738 ILM327738 IVI327738 JFE327738 JPA327738 JYW327738 KIS327738 KSO327738 LCK327738 LMG327738 LWC327738 MFY327738 MPU327738 MZQ327738 NJM327738 NTI327738 ODE327738 ONA327738 OWW327738 PGS327738 PQO327738 QAK327738 QKG327738 QUC327738 RDY327738 RNU327738 RXQ327738 SHM327738 SRI327738 TBE327738 TLA327738 TUW327738 UES327738 UOO327738 UYK327738 VIG327738 VSC327738 WBY327738 WLU327738 WVQ327738 I393274 JE393274 TA393274 ACW393274 AMS393274 AWO393274 BGK393274 BQG393274 CAC393274 CJY393274 CTU393274 DDQ393274 DNM393274 DXI393274 EHE393274 ERA393274 FAW393274 FKS393274 FUO393274 GEK393274 GOG393274 GYC393274 HHY393274 HRU393274 IBQ393274 ILM393274 IVI393274 JFE393274 JPA393274 JYW393274 KIS393274 KSO393274 LCK393274 LMG393274 LWC393274 MFY393274 MPU393274 MZQ393274 NJM393274 NTI393274 ODE393274 ONA393274 OWW393274 PGS393274 PQO393274 QAK393274 QKG393274 QUC393274 RDY393274 RNU393274 RXQ393274 SHM393274 SRI393274 TBE393274 TLA393274 TUW393274 UES393274 UOO393274 UYK393274 VIG393274 VSC393274 WBY393274 WLU393274 WVQ393274 I458810 JE458810 TA458810 ACW458810 AMS458810 AWO458810 BGK458810 BQG458810 CAC458810 CJY458810 CTU458810 DDQ458810 DNM458810 DXI458810 EHE458810 ERA458810 FAW458810 FKS458810 FUO458810 GEK458810 GOG458810 GYC458810 HHY458810 HRU458810 IBQ458810 ILM458810 IVI458810 JFE458810 JPA458810 JYW458810 KIS458810 KSO458810 LCK458810 LMG458810 LWC458810 MFY458810 MPU458810 MZQ458810 NJM458810 NTI458810 ODE458810 ONA458810 OWW458810 PGS458810 PQO458810 QAK458810 QKG458810 QUC458810 RDY458810 RNU458810 RXQ458810 SHM458810 SRI458810 TBE458810 TLA458810 TUW458810 UES458810 UOO458810 UYK458810 VIG458810 VSC458810 WBY458810 WLU458810 WVQ458810 I524346 JE524346 TA524346 ACW524346 AMS524346 AWO524346 BGK524346 BQG524346 CAC524346 CJY524346 CTU524346 DDQ524346 DNM524346 DXI524346 EHE524346 ERA524346 FAW524346 FKS524346 FUO524346 GEK524346 GOG524346 GYC524346 HHY524346 HRU524346 IBQ524346 ILM524346 IVI524346 JFE524346 JPA524346 JYW524346 KIS524346 KSO524346 LCK524346 LMG524346 LWC524346 MFY524346 MPU524346 MZQ524346 NJM524346 NTI524346 ODE524346 ONA524346 OWW524346 PGS524346 PQO524346 QAK524346 QKG524346 QUC524346 RDY524346 RNU524346 RXQ524346 SHM524346 SRI524346 TBE524346 TLA524346 TUW524346 UES524346 UOO524346 UYK524346 VIG524346 VSC524346 WBY524346 WLU524346 WVQ524346 I589882 JE589882 TA589882 ACW589882 AMS589882 AWO589882 BGK589882 BQG589882 CAC589882 CJY589882 CTU589882 DDQ589882 DNM589882 DXI589882 EHE589882 ERA589882 FAW589882 FKS589882 FUO589882 GEK589882 GOG589882 GYC589882 HHY589882 HRU589882 IBQ589882 ILM589882 IVI589882 JFE589882 JPA589882 JYW589882 KIS589882 KSO589882 LCK589882 LMG589882 LWC589882 MFY589882 MPU589882 MZQ589882 NJM589882 NTI589882 ODE589882 ONA589882 OWW589882 PGS589882 PQO589882 QAK589882 QKG589882 QUC589882 RDY589882 RNU589882 RXQ589882 SHM589882 SRI589882 TBE589882 TLA589882 TUW589882 UES589882 UOO589882 UYK589882 VIG589882 VSC589882 WBY589882 WLU589882 WVQ589882 I655418 JE655418 TA655418 ACW655418 AMS655418 AWO655418 BGK655418 BQG655418 CAC655418 CJY655418 CTU655418 DDQ655418 DNM655418 DXI655418 EHE655418 ERA655418 FAW655418 FKS655418 FUO655418 GEK655418 GOG655418 GYC655418 HHY655418 HRU655418 IBQ655418 ILM655418 IVI655418 JFE655418 JPA655418 JYW655418 KIS655418 KSO655418 LCK655418 LMG655418 LWC655418 MFY655418 MPU655418 MZQ655418 NJM655418 NTI655418 ODE655418 ONA655418 OWW655418 PGS655418 PQO655418 QAK655418 QKG655418 QUC655418 RDY655418 RNU655418 RXQ655418 SHM655418 SRI655418 TBE655418 TLA655418 TUW655418 UES655418 UOO655418 UYK655418 VIG655418 VSC655418 WBY655418 WLU655418 WVQ655418 I720954 JE720954 TA720954 ACW720954 AMS720954 AWO720954 BGK720954 BQG720954 CAC720954 CJY720954 CTU720954 DDQ720954 DNM720954 DXI720954 EHE720954 ERA720954 FAW720954 FKS720954 FUO720954 GEK720954 GOG720954 GYC720954 HHY720954 HRU720954 IBQ720954 ILM720954 IVI720954 JFE720954 JPA720954 JYW720954 KIS720954 KSO720954 LCK720954 LMG720954 LWC720954 MFY720954 MPU720954 MZQ720954 NJM720954 NTI720954 ODE720954 ONA720954 OWW720954 PGS720954 PQO720954 QAK720954 QKG720954 QUC720954 RDY720954 RNU720954 RXQ720954 SHM720954 SRI720954 TBE720954 TLA720954 TUW720954 UES720954 UOO720954 UYK720954 VIG720954 VSC720954 WBY720954 WLU720954 WVQ720954 I786490 JE786490 TA786490 ACW786490 AMS786490 AWO786490 BGK786490 BQG786490 CAC786490 CJY786490 CTU786490 DDQ786490 DNM786490 DXI786490 EHE786490 ERA786490 FAW786490 FKS786490 FUO786490 GEK786490 GOG786490 GYC786490 HHY786490 HRU786490 IBQ786490 ILM786490 IVI786490 JFE786490 JPA786490 JYW786490 KIS786490 KSO786490 LCK786490 LMG786490 LWC786490 MFY786490 MPU786490 MZQ786490 NJM786490 NTI786490 ODE786490 ONA786490 OWW786490 PGS786490 PQO786490 QAK786490 QKG786490 QUC786490 RDY786490 RNU786490 RXQ786490 SHM786490 SRI786490 TBE786490 TLA786490 TUW786490 UES786490 UOO786490 UYK786490 VIG786490 VSC786490 WBY786490 WLU786490 WVQ786490 I852026 JE852026 TA852026 ACW852026 AMS852026 AWO852026 BGK852026 BQG852026 CAC852026 CJY852026 CTU852026 DDQ852026 DNM852026 DXI852026 EHE852026 ERA852026 FAW852026 FKS852026 FUO852026 GEK852026 GOG852026 GYC852026 HHY852026 HRU852026 IBQ852026 ILM852026 IVI852026 JFE852026 JPA852026 JYW852026 KIS852026 KSO852026 LCK852026 LMG852026 LWC852026 MFY852026 MPU852026 MZQ852026 NJM852026 NTI852026 ODE852026 ONA852026 OWW852026 PGS852026 PQO852026 QAK852026 QKG852026 QUC852026 RDY852026 RNU852026 RXQ852026 SHM852026 SRI852026 TBE852026 TLA852026 TUW852026 UES852026 UOO852026 UYK852026 VIG852026 VSC852026 WBY852026 WLU852026 WVQ852026 I917562 JE917562 TA917562 ACW917562 AMS917562 AWO917562 BGK917562 BQG917562 CAC917562 CJY917562 CTU917562 DDQ917562 DNM917562 DXI917562 EHE917562 ERA917562 FAW917562 FKS917562 FUO917562 GEK917562 GOG917562 GYC917562 HHY917562 HRU917562 IBQ917562 ILM917562 IVI917562 JFE917562 JPA917562 JYW917562 KIS917562 KSO917562 LCK917562 LMG917562 LWC917562 MFY917562 MPU917562 MZQ917562 NJM917562 NTI917562 ODE917562 ONA917562 OWW917562 PGS917562 PQO917562 QAK917562 QKG917562 QUC917562 RDY917562 RNU917562 RXQ917562 SHM917562 SRI917562 TBE917562 TLA917562 TUW917562 UES917562 UOO917562 UYK917562 VIG917562 VSC917562 WBY917562 WLU917562 WVQ917562 I983098 JE983098 TA983098 ACW983098 AMS983098 AWO983098 BGK983098 BQG983098 CAC983098 CJY983098 CTU983098 DDQ983098 DNM983098 DXI983098 EHE983098 ERA983098 FAW983098 FKS983098 FUO983098 GEK983098 GOG983098 GYC983098 HHY983098 HRU983098 IBQ983098 ILM983098 IVI983098 JFE983098 JPA983098 JYW983098 KIS983098 KSO983098 LCK983098 LMG983098 LWC983098 MFY983098 MPU983098 MZQ983098 NJM983098 NTI983098 ODE983098 ONA983098 OWW983098 PGS983098 PQO983098 QAK983098 QKG983098 QUC983098 RDY983098 RNU983098 RXQ983098 SHM983098 SRI983098 TBE983098 TLA983098 TUW983098 UES983098 UOO983098 UYK983098 VIG983098 VSC983098 WBY983098 WLU983098 WVQ983098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557D-00C7-4D12-9C1A-F352F6AFA044}">
  <dimension ref="A1:P77"/>
  <sheetViews>
    <sheetView zoomScale="90" zoomScaleNormal="90" workbookViewId="0">
      <selection activeCell="G47" sqref="G47"/>
    </sheetView>
  </sheetViews>
  <sheetFormatPr defaultRowHeight="14.4" x14ac:dyDescent="0.3"/>
  <cols>
    <col min="1" max="2" width="5.6640625" style="179" customWidth="1"/>
    <col min="3" max="3" width="4.33203125" style="179" customWidth="1"/>
    <col min="4" max="4" width="4.33203125" style="172" customWidth="1"/>
    <col min="5" max="6" width="24.6640625" style="171" customWidth="1"/>
    <col min="7" max="7" width="11.6640625" style="171" customWidth="1"/>
    <col min="8" max="256" width="8.88671875" style="168"/>
    <col min="257" max="258" width="5.6640625" style="168" customWidth="1"/>
    <col min="259" max="260" width="4.33203125" style="168" customWidth="1"/>
    <col min="261" max="262" width="24.6640625" style="168" customWidth="1"/>
    <col min="263" max="263" width="11.6640625" style="168" customWidth="1"/>
    <col min="264" max="512" width="8.88671875" style="168"/>
    <col min="513" max="514" width="5.6640625" style="168" customWidth="1"/>
    <col min="515" max="516" width="4.33203125" style="168" customWidth="1"/>
    <col min="517" max="518" width="24.6640625" style="168" customWidth="1"/>
    <col min="519" max="519" width="11.6640625" style="168" customWidth="1"/>
    <col min="520" max="768" width="8.88671875" style="168"/>
    <col min="769" max="770" width="5.6640625" style="168" customWidth="1"/>
    <col min="771" max="772" width="4.33203125" style="168" customWidth="1"/>
    <col min="773" max="774" width="24.6640625" style="168" customWidth="1"/>
    <col min="775" max="775" width="11.6640625" style="168" customWidth="1"/>
    <col min="776" max="1024" width="8.88671875" style="168"/>
    <col min="1025" max="1026" width="5.6640625" style="168" customWidth="1"/>
    <col min="1027" max="1028" width="4.33203125" style="168" customWidth="1"/>
    <col min="1029" max="1030" width="24.6640625" style="168" customWidth="1"/>
    <col min="1031" max="1031" width="11.6640625" style="168" customWidth="1"/>
    <col min="1032" max="1280" width="8.88671875" style="168"/>
    <col min="1281" max="1282" width="5.6640625" style="168" customWidth="1"/>
    <col min="1283" max="1284" width="4.33203125" style="168" customWidth="1"/>
    <col min="1285" max="1286" width="24.6640625" style="168" customWidth="1"/>
    <col min="1287" max="1287" width="11.6640625" style="168" customWidth="1"/>
    <col min="1288" max="1536" width="8.88671875" style="168"/>
    <col min="1537" max="1538" width="5.6640625" style="168" customWidth="1"/>
    <col min="1539" max="1540" width="4.33203125" style="168" customWidth="1"/>
    <col min="1541" max="1542" width="24.6640625" style="168" customWidth="1"/>
    <col min="1543" max="1543" width="11.6640625" style="168" customWidth="1"/>
    <col min="1544" max="1792" width="8.88671875" style="168"/>
    <col min="1793" max="1794" width="5.6640625" style="168" customWidth="1"/>
    <col min="1795" max="1796" width="4.33203125" style="168" customWidth="1"/>
    <col min="1797" max="1798" width="24.6640625" style="168" customWidth="1"/>
    <col min="1799" max="1799" width="11.6640625" style="168" customWidth="1"/>
    <col min="1800" max="2048" width="8.88671875" style="168"/>
    <col min="2049" max="2050" width="5.6640625" style="168" customWidth="1"/>
    <col min="2051" max="2052" width="4.33203125" style="168" customWidth="1"/>
    <col min="2053" max="2054" width="24.6640625" style="168" customWidth="1"/>
    <col min="2055" max="2055" width="11.6640625" style="168" customWidth="1"/>
    <col min="2056" max="2304" width="8.88671875" style="168"/>
    <col min="2305" max="2306" width="5.6640625" style="168" customWidth="1"/>
    <col min="2307" max="2308" width="4.33203125" style="168" customWidth="1"/>
    <col min="2309" max="2310" width="24.6640625" style="168" customWidth="1"/>
    <col min="2311" max="2311" width="11.6640625" style="168" customWidth="1"/>
    <col min="2312" max="2560" width="8.88671875" style="168"/>
    <col min="2561" max="2562" width="5.6640625" style="168" customWidth="1"/>
    <col min="2563" max="2564" width="4.33203125" style="168" customWidth="1"/>
    <col min="2565" max="2566" width="24.6640625" style="168" customWidth="1"/>
    <col min="2567" max="2567" width="11.6640625" style="168" customWidth="1"/>
    <col min="2568" max="2816" width="8.88671875" style="168"/>
    <col min="2817" max="2818" width="5.6640625" style="168" customWidth="1"/>
    <col min="2819" max="2820" width="4.33203125" style="168" customWidth="1"/>
    <col min="2821" max="2822" width="24.6640625" style="168" customWidth="1"/>
    <col min="2823" max="2823" width="11.6640625" style="168" customWidth="1"/>
    <col min="2824" max="3072" width="8.88671875" style="168"/>
    <col min="3073" max="3074" width="5.6640625" style="168" customWidth="1"/>
    <col min="3075" max="3076" width="4.33203125" style="168" customWidth="1"/>
    <col min="3077" max="3078" width="24.6640625" style="168" customWidth="1"/>
    <col min="3079" max="3079" width="11.6640625" style="168" customWidth="1"/>
    <col min="3080" max="3328" width="8.88671875" style="168"/>
    <col min="3329" max="3330" width="5.6640625" style="168" customWidth="1"/>
    <col min="3331" max="3332" width="4.33203125" style="168" customWidth="1"/>
    <col min="3333" max="3334" width="24.6640625" style="168" customWidth="1"/>
    <col min="3335" max="3335" width="11.6640625" style="168" customWidth="1"/>
    <col min="3336" max="3584" width="8.88671875" style="168"/>
    <col min="3585" max="3586" width="5.6640625" style="168" customWidth="1"/>
    <col min="3587" max="3588" width="4.33203125" style="168" customWidth="1"/>
    <col min="3589" max="3590" width="24.6640625" style="168" customWidth="1"/>
    <col min="3591" max="3591" width="11.6640625" style="168" customWidth="1"/>
    <col min="3592" max="3840" width="8.88671875" style="168"/>
    <col min="3841" max="3842" width="5.6640625" style="168" customWidth="1"/>
    <col min="3843" max="3844" width="4.33203125" style="168" customWidth="1"/>
    <col min="3845" max="3846" width="24.6640625" style="168" customWidth="1"/>
    <col min="3847" max="3847" width="11.6640625" style="168" customWidth="1"/>
    <col min="3848" max="4096" width="8.88671875" style="168"/>
    <col min="4097" max="4098" width="5.6640625" style="168" customWidth="1"/>
    <col min="4099" max="4100" width="4.33203125" style="168" customWidth="1"/>
    <col min="4101" max="4102" width="24.6640625" style="168" customWidth="1"/>
    <col min="4103" max="4103" width="11.6640625" style="168" customWidth="1"/>
    <col min="4104" max="4352" width="8.88671875" style="168"/>
    <col min="4353" max="4354" width="5.6640625" style="168" customWidth="1"/>
    <col min="4355" max="4356" width="4.33203125" style="168" customWidth="1"/>
    <col min="4357" max="4358" width="24.6640625" style="168" customWidth="1"/>
    <col min="4359" max="4359" width="11.6640625" style="168" customWidth="1"/>
    <col min="4360" max="4608" width="8.88671875" style="168"/>
    <col min="4609" max="4610" width="5.6640625" style="168" customWidth="1"/>
    <col min="4611" max="4612" width="4.33203125" style="168" customWidth="1"/>
    <col min="4613" max="4614" width="24.6640625" style="168" customWidth="1"/>
    <col min="4615" max="4615" width="11.6640625" style="168" customWidth="1"/>
    <col min="4616" max="4864" width="8.88671875" style="168"/>
    <col min="4865" max="4866" width="5.6640625" style="168" customWidth="1"/>
    <col min="4867" max="4868" width="4.33203125" style="168" customWidth="1"/>
    <col min="4869" max="4870" width="24.6640625" style="168" customWidth="1"/>
    <col min="4871" max="4871" width="11.6640625" style="168" customWidth="1"/>
    <col min="4872" max="5120" width="8.88671875" style="168"/>
    <col min="5121" max="5122" width="5.6640625" style="168" customWidth="1"/>
    <col min="5123" max="5124" width="4.33203125" style="168" customWidth="1"/>
    <col min="5125" max="5126" width="24.6640625" style="168" customWidth="1"/>
    <col min="5127" max="5127" width="11.6640625" style="168" customWidth="1"/>
    <col min="5128" max="5376" width="8.88671875" style="168"/>
    <col min="5377" max="5378" width="5.6640625" style="168" customWidth="1"/>
    <col min="5379" max="5380" width="4.33203125" style="168" customWidth="1"/>
    <col min="5381" max="5382" width="24.6640625" style="168" customWidth="1"/>
    <col min="5383" max="5383" width="11.6640625" style="168" customWidth="1"/>
    <col min="5384" max="5632" width="8.88671875" style="168"/>
    <col min="5633" max="5634" width="5.6640625" style="168" customWidth="1"/>
    <col min="5635" max="5636" width="4.33203125" style="168" customWidth="1"/>
    <col min="5637" max="5638" width="24.6640625" style="168" customWidth="1"/>
    <col min="5639" max="5639" width="11.6640625" style="168" customWidth="1"/>
    <col min="5640" max="5888" width="8.88671875" style="168"/>
    <col min="5889" max="5890" width="5.6640625" style="168" customWidth="1"/>
    <col min="5891" max="5892" width="4.33203125" style="168" customWidth="1"/>
    <col min="5893" max="5894" width="24.6640625" style="168" customWidth="1"/>
    <col min="5895" max="5895" width="11.6640625" style="168" customWidth="1"/>
    <col min="5896" max="6144" width="8.88671875" style="168"/>
    <col min="6145" max="6146" width="5.6640625" style="168" customWidth="1"/>
    <col min="6147" max="6148" width="4.33203125" style="168" customWidth="1"/>
    <col min="6149" max="6150" width="24.6640625" style="168" customWidth="1"/>
    <col min="6151" max="6151" width="11.6640625" style="168" customWidth="1"/>
    <col min="6152" max="6400" width="8.88671875" style="168"/>
    <col min="6401" max="6402" width="5.6640625" style="168" customWidth="1"/>
    <col min="6403" max="6404" width="4.33203125" style="168" customWidth="1"/>
    <col min="6405" max="6406" width="24.6640625" style="168" customWidth="1"/>
    <col min="6407" max="6407" width="11.6640625" style="168" customWidth="1"/>
    <col min="6408" max="6656" width="8.88671875" style="168"/>
    <col min="6657" max="6658" width="5.6640625" style="168" customWidth="1"/>
    <col min="6659" max="6660" width="4.33203125" style="168" customWidth="1"/>
    <col min="6661" max="6662" width="24.6640625" style="168" customWidth="1"/>
    <col min="6663" max="6663" width="11.6640625" style="168" customWidth="1"/>
    <col min="6664" max="6912" width="8.88671875" style="168"/>
    <col min="6913" max="6914" width="5.6640625" style="168" customWidth="1"/>
    <col min="6915" max="6916" width="4.33203125" style="168" customWidth="1"/>
    <col min="6917" max="6918" width="24.6640625" style="168" customWidth="1"/>
    <col min="6919" max="6919" width="11.6640625" style="168" customWidth="1"/>
    <col min="6920" max="7168" width="8.88671875" style="168"/>
    <col min="7169" max="7170" width="5.6640625" style="168" customWidth="1"/>
    <col min="7171" max="7172" width="4.33203125" style="168" customWidth="1"/>
    <col min="7173" max="7174" width="24.6640625" style="168" customWidth="1"/>
    <col min="7175" max="7175" width="11.6640625" style="168" customWidth="1"/>
    <col min="7176" max="7424" width="8.88671875" style="168"/>
    <col min="7425" max="7426" width="5.6640625" style="168" customWidth="1"/>
    <col min="7427" max="7428" width="4.33203125" style="168" customWidth="1"/>
    <col min="7429" max="7430" width="24.6640625" style="168" customWidth="1"/>
    <col min="7431" max="7431" width="11.6640625" style="168" customWidth="1"/>
    <col min="7432" max="7680" width="8.88671875" style="168"/>
    <col min="7681" max="7682" width="5.6640625" style="168" customWidth="1"/>
    <col min="7683" max="7684" width="4.33203125" style="168" customWidth="1"/>
    <col min="7685" max="7686" width="24.6640625" style="168" customWidth="1"/>
    <col min="7687" max="7687" width="11.6640625" style="168" customWidth="1"/>
    <col min="7688" max="7936" width="8.88671875" style="168"/>
    <col min="7937" max="7938" width="5.6640625" style="168" customWidth="1"/>
    <col min="7939" max="7940" width="4.33203125" style="168" customWidth="1"/>
    <col min="7941" max="7942" width="24.6640625" style="168" customWidth="1"/>
    <col min="7943" max="7943" width="11.6640625" style="168" customWidth="1"/>
    <col min="7944" max="8192" width="8.88671875" style="168"/>
    <col min="8193" max="8194" width="5.6640625" style="168" customWidth="1"/>
    <col min="8195" max="8196" width="4.33203125" style="168" customWidth="1"/>
    <col min="8197" max="8198" width="24.6640625" style="168" customWidth="1"/>
    <col min="8199" max="8199" width="11.6640625" style="168" customWidth="1"/>
    <col min="8200" max="8448" width="8.88671875" style="168"/>
    <col min="8449" max="8450" width="5.6640625" style="168" customWidth="1"/>
    <col min="8451" max="8452" width="4.33203125" style="168" customWidth="1"/>
    <col min="8453" max="8454" width="24.6640625" style="168" customWidth="1"/>
    <col min="8455" max="8455" width="11.6640625" style="168" customWidth="1"/>
    <col min="8456" max="8704" width="8.88671875" style="168"/>
    <col min="8705" max="8706" width="5.6640625" style="168" customWidth="1"/>
    <col min="8707" max="8708" width="4.33203125" style="168" customWidth="1"/>
    <col min="8709" max="8710" width="24.6640625" style="168" customWidth="1"/>
    <col min="8711" max="8711" width="11.6640625" style="168" customWidth="1"/>
    <col min="8712" max="8960" width="8.88671875" style="168"/>
    <col min="8961" max="8962" width="5.6640625" style="168" customWidth="1"/>
    <col min="8963" max="8964" width="4.33203125" style="168" customWidth="1"/>
    <col min="8965" max="8966" width="24.6640625" style="168" customWidth="1"/>
    <col min="8967" max="8967" width="11.6640625" style="168" customWidth="1"/>
    <col min="8968" max="9216" width="8.88671875" style="168"/>
    <col min="9217" max="9218" width="5.6640625" style="168" customWidth="1"/>
    <col min="9219" max="9220" width="4.33203125" style="168" customWidth="1"/>
    <col min="9221" max="9222" width="24.6640625" style="168" customWidth="1"/>
    <col min="9223" max="9223" width="11.6640625" style="168" customWidth="1"/>
    <col min="9224" max="9472" width="8.88671875" style="168"/>
    <col min="9473" max="9474" width="5.6640625" style="168" customWidth="1"/>
    <col min="9475" max="9476" width="4.33203125" style="168" customWidth="1"/>
    <col min="9477" max="9478" width="24.6640625" style="168" customWidth="1"/>
    <col min="9479" max="9479" width="11.6640625" style="168" customWidth="1"/>
    <col min="9480" max="9728" width="8.88671875" style="168"/>
    <col min="9729" max="9730" width="5.6640625" style="168" customWidth="1"/>
    <col min="9731" max="9732" width="4.33203125" style="168" customWidth="1"/>
    <col min="9733" max="9734" width="24.6640625" style="168" customWidth="1"/>
    <col min="9735" max="9735" width="11.6640625" style="168" customWidth="1"/>
    <col min="9736" max="9984" width="8.88671875" style="168"/>
    <col min="9985" max="9986" width="5.6640625" style="168" customWidth="1"/>
    <col min="9987" max="9988" width="4.33203125" style="168" customWidth="1"/>
    <col min="9989" max="9990" width="24.6640625" style="168" customWidth="1"/>
    <col min="9991" max="9991" width="11.6640625" style="168" customWidth="1"/>
    <col min="9992" max="10240" width="8.88671875" style="168"/>
    <col min="10241" max="10242" width="5.6640625" style="168" customWidth="1"/>
    <col min="10243" max="10244" width="4.33203125" style="168" customWidth="1"/>
    <col min="10245" max="10246" width="24.6640625" style="168" customWidth="1"/>
    <col min="10247" max="10247" width="11.6640625" style="168" customWidth="1"/>
    <col min="10248" max="10496" width="8.88671875" style="168"/>
    <col min="10497" max="10498" width="5.6640625" style="168" customWidth="1"/>
    <col min="10499" max="10500" width="4.33203125" style="168" customWidth="1"/>
    <col min="10501" max="10502" width="24.6640625" style="168" customWidth="1"/>
    <col min="10503" max="10503" width="11.6640625" style="168" customWidth="1"/>
    <col min="10504" max="10752" width="8.88671875" style="168"/>
    <col min="10753" max="10754" width="5.6640625" style="168" customWidth="1"/>
    <col min="10755" max="10756" width="4.33203125" style="168" customWidth="1"/>
    <col min="10757" max="10758" width="24.6640625" style="168" customWidth="1"/>
    <col min="10759" max="10759" width="11.6640625" style="168" customWidth="1"/>
    <col min="10760" max="11008" width="8.88671875" style="168"/>
    <col min="11009" max="11010" width="5.6640625" style="168" customWidth="1"/>
    <col min="11011" max="11012" width="4.33203125" style="168" customWidth="1"/>
    <col min="11013" max="11014" width="24.6640625" style="168" customWidth="1"/>
    <col min="11015" max="11015" width="11.6640625" style="168" customWidth="1"/>
    <col min="11016" max="11264" width="8.88671875" style="168"/>
    <col min="11265" max="11266" width="5.6640625" style="168" customWidth="1"/>
    <col min="11267" max="11268" width="4.33203125" style="168" customWidth="1"/>
    <col min="11269" max="11270" width="24.6640625" style="168" customWidth="1"/>
    <col min="11271" max="11271" width="11.6640625" style="168" customWidth="1"/>
    <col min="11272" max="11520" width="8.88671875" style="168"/>
    <col min="11521" max="11522" width="5.6640625" style="168" customWidth="1"/>
    <col min="11523" max="11524" width="4.33203125" style="168" customWidth="1"/>
    <col min="11525" max="11526" width="24.6640625" style="168" customWidth="1"/>
    <col min="11527" max="11527" width="11.6640625" style="168" customWidth="1"/>
    <col min="11528" max="11776" width="8.88671875" style="168"/>
    <col min="11777" max="11778" width="5.6640625" style="168" customWidth="1"/>
    <col min="11779" max="11780" width="4.33203125" style="168" customWidth="1"/>
    <col min="11781" max="11782" width="24.6640625" style="168" customWidth="1"/>
    <col min="11783" max="11783" width="11.6640625" style="168" customWidth="1"/>
    <col min="11784" max="12032" width="8.88671875" style="168"/>
    <col min="12033" max="12034" width="5.6640625" style="168" customWidth="1"/>
    <col min="12035" max="12036" width="4.33203125" style="168" customWidth="1"/>
    <col min="12037" max="12038" width="24.6640625" style="168" customWidth="1"/>
    <col min="12039" max="12039" width="11.6640625" style="168" customWidth="1"/>
    <col min="12040" max="12288" width="8.88671875" style="168"/>
    <col min="12289" max="12290" width="5.6640625" style="168" customWidth="1"/>
    <col min="12291" max="12292" width="4.33203125" style="168" customWidth="1"/>
    <col min="12293" max="12294" width="24.6640625" style="168" customWidth="1"/>
    <col min="12295" max="12295" width="11.6640625" style="168" customWidth="1"/>
    <col min="12296" max="12544" width="8.88671875" style="168"/>
    <col min="12545" max="12546" width="5.6640625" style="168" customWidth="1"/>
    <col min="12547" max="12548" width="4.33203125" style="168" customWidth="1"/>
    <col min="12549" max="12550" width="24.6640625" style="168" customWidth="1"/>
    <col min="12551" max="12551" width="11.6640625" style="168" customWidth="1"/>
    <col min="12552" max="12800" width="8.88671875" style="168"/>
    <col min="12801" max="12802" width="5.6640625" style="168" customWidth="1"/>
    <col min="12803" max="12804" width="4.33203125" style="168" customWidth="1"/>
    <col min="12805" max="12806" width="24.6640625" style="168" customWidth="1"/>
    <col min="12807" max="12807" width="11.6640625" style="168" customWidth="1"/>
    <col min="12808" max="13056" width="8.88671875" style="168"/>
    <col min="13057" max="13058" width="5.6640625" style="168" customWidth="1"/>
    <col min="13059" max="13060" width="4.33203125" style="168" customWidth="1"/>
    <col min="13061" max="13062" width="24.6640625" style="168" customWidth="1"/>
    <col min="13063" max="13063" width="11.6640625" style="168" customWidth="1"/>
    <col min="13064" max="13312" width="8.88671875" style="168"/>
    <col min="13313" max="13314" width="5.6640625" style="168" customWidth="1"/>
    <col min="13315" max="13316" width="4.33203125" style="168" customWidth="1"/>
    <col min="13317" max="13318" width="24.6640625" style="168" customWidth="1"/>
    <col min="13319" max="13319" width="11.6640625" style="168" customWidth="1"/>
    <col min="13320" max="13568" width="8.88671875" style="168"/>
    <col min="13569" max="13570" width="5.6640625" style="168" customWidth="1"/>
    <col min="13571" max="13572" width="4.33203125" style="168" customWidth="1"/>
    <col min="13573" max="13574" width="24.6640625" style="168" customWidth="1"/>
    <col min="13575" max="13575" width="11.6640625" style="168" customWidth="1"/>
    <col min="13576" max="13824" width="8.88671875" style="168"/>
    <col min="13825" max="13826" width="5.6640625" style="168" customWidth="1"/>
    <col min="13827" max="13828" width="4.33203125" style="168" customWidth="1"/>
    <col min="13829" max="13830" width="24.6640625" style="168" customWidth="1"/>
    <col min="13831" max="13831" width="11.6640625" style="168" customWidth="1"/>
    <col min="13832" max="14080" width="8.88671875" style="168"/>
    <col min="14081" max="14082" width="5.6640625" style="168" customWidth="1"/>
    <col min="14083" max="14084" width="4.33203125" style="168" customWidth="1"/>
    <col min="14085" max="14086" width="24.6640625" style="168" customWidth="1"/>
    <col min="14087" max="14087" width="11.6640625" style="168" customWidth="1"/>
    <col min="14088" max="14336" width="8.88671875" style="168"/>
    <col min="14337" max="14338" width="5.6640625" style="168" customWidth="1"/>
    <col min="14339" max="14340" width="4.33203125" style="168" customWidth="1"/>
    <col min="14341" max="14342" width="24.6640625" style="168" customWidth="1"/>
    <col min="14343" max="14343" width="11.6640625" style="168" customWidth="1"/>
    <col min="14344" max="14592" width="8.88671875" style="168"/>
    <col min="14593" max="14594" width="5.6640625" style="168" customWidth="1"/>
    <col min="14595" max="14596" width="4.33203125" style="168" customWidth="1"/>
    <col min="14597" max="14598" width="24.6640625" style="168" customWidth="1"/>
    <col min="14599" max="14599" width="11.6640625" style="168" customWidth="1"/>
    <col min="14600" max="14848" width="8.88671875" style="168"/>
    <col min="14849" max="14850" width="5.6640625" style="168" customWidth="1"/>
    <col min="14851" max="14852" width="4.33203125" style="168" customWidth="1"/>
    <col min="14853" max="14854" width="24.6640625" style="168" customWidth="1"/>
    <col min="14855" max="14855" width="11.6640625" style="168" customWidth="1"/>
    <col min="14856" max="15104" width="8.88671875" style="168"/>
    <col min="15105" max="15106" width="5.6640625" style="168" customWidth="1"/>
    <col min="15107" max="15108" width="4.33203125" style="168" customWidth="1"/>
    <col min="15109" max="15110" width="24.6640625" style="168" customWidth="1"/>
    <col min="15111" max="15111" width="11.6640625" style="168" customWidth="1"/>
    <col min="15112" max="15360" width="8.88671875" style="168"/>
    <col min="15361" max="15362" width="5.6640625" style="168" customWidth="1"/>
    <col min="15363" max="15364" width="4.33203125" style="168" customWidth="1"/>
    <col min="15365" max="15366" width="24.6640625" style="168" customWidth="1"/>
    <col min="15367" max="15367" width="11.6640625" style="168" customWidth="1"/>
    <col min="15368" max="15616" width="8.88671875" style="168"/>
    <col min="15617" max="15618" width="5.6640625" style="168" customWidth="1"/>
    <col min="15619" max="15620" width="4.33203125" style="168" customWidth="1"/>
    <col min="15621" max="15622" width="24.6640625" style="168" customWidth="1"/>
    <col min="15623" max="15623" width="11.6640625" style="168" customWidth="1"/>
    <col min="15624" max="15872" width="8.88671875" style="168"/>
    <col min="15873" max="15874" width="5.6640625" style="168" customWidth="1"/>
    <col min="15875" max="15876" width="4.33203125" style="168" customWidth="1"/>
    <col min="15877" max="15878" width="24.6640625" style="168" customWidth="1"/>
    <col min="15879" max="15879" width="11.6640625" style="168" customWidth="1"/>
    <col min="15880" max="16128" width="8.88671875" style="168"/>
    <col min="16129" max="16130" width="5.6640625" style="168" customWidth="1"/>
    <col min="16131" max="16132" width="4.33203125" style="168" customWidth="1"/>
    <col min="16133" max="16134" width="24.6640625" style="168" customWidth="1"/>
    <col min="16135" max="16135" width="11.6640625" style="168" customWidth="1"/>
    <col min="16136" max="16384" width="8.88671875" style="168"/>
  </cols>
  <sheetData>
    <row r="1" spans="1:7" ht="25.8" x14ac:dyDescent="0.3">
      <c r="A1" s="367" t="s">
        <v>67</v>
      </c>
      <c r="B1" s="367"/>
      <c r="C1" s="367"/>
      <c r="D1" s="367"/>
      <c r="E1" s="367"/>
      <c r="F1" s="367"/>
      <c r="G1" s="367"/>
    </row>
    <row r="2" spans="1:7" ht="46.5" customHeight="1" x14ac:dyDescent="0.3">
      <c r="A2" s="368" t="s">
        <v>68</v>
      </c>
      <c r="B2" s="368"/>
      <c r="C2" s="368"/>
      <c r="D2" s="368"/>
      <c r="E2" s="368"/>
      <c r="F2" s="368"/>
      <c r="G2" s="368"/>
    </row>
    <row r="3" spans="1:7" ht="21" x14ac:dyDescent="0.3">
      <c r="A3" s="369" t="s">
        <v>135</v>
      </c>
      <c r="B3" s="369"/>
      <c r="C3" s="369"/>
      <c r="D3" s="369"/>
      <c r="E3" s="369"/>
      <c r="F3" s="369"/>
      <c r="G3" s="369"/>
    </row>
    <row r="4" spans="1:7" ht="66" x14ac:dyDescent="0.3">
      <c r="A4" s="169" t="s">
        <v>69</v>
      </c>
      <c r="B4" s="169" t="s">
        <v>70</v>
      </c>
      <c r="C4" s="169" t="s">
        <v>71</v>
      </c>
      <c r="D4" s="170" t="s">
        <v>72</v>
      </c>
      <c r="G4" s="172" t="s">
        <v>73</v>
      </c>
    </row>
    <row r="5" spans="1:7" ht="22.5" customHeight="1" x14ac:dyDescent="0.3">
      <c r="A5" s="173" t="s">
        <v>74</v>
      </c>
      <c r="B5" s="174"/>
      <c r="C5" s="173" t="s">
        <v>75</v>
      </c>
      <c r="D5" s="175" t="s">
        <v>54</v>
      </c>
      <c r="E5" s="176" t="s">
        <v>76</v>
      </c>
      <c r="F5" s="186" t="s">
        <v>77</v>
      </c>
      <c r="G5" s="177" t="s">
        <v>136</v>
      </c>
    </row>
    <row r="6" spans="1:7" ht="22.5" customHeight="1" x14ac:dyDescent="0.3">
      <c r="A6" s="173"/>
      <c r="B6" s="174"/>
      <c r="C6" s="173"/>
      <c r="D6" s="175" t="s">
        <v>57</v>
      </c>
      <c r="E6" s="178" t="s">
        <v>78</v>
      </c>
      <c r="F6" s="187" t="s">
        <v>79</v>
      </c>
      <c r="G6" s="177" t="s">
        <v>137</v>
      </c>
    </row>
    <row r="7" spans="1:7" ht="22.5" customHeight="1" x14ac:dyDescent="0.3">
      <c r="A7" s="173"/>
      <c r="B7" s="174"/>
      <c r="C7" s="173"/>
      <c r="D7" s="175" t="s">
        <v>58</v>
      </c>
      <c r="E7" s="178" t="s">
        <v>80</v>
      </c>
      <c r="F7" s="352" t="s">
        <v>81</v>
      </c>
      <c r="G7" s="177" t="s">
        <v>161</v>
      </c>
    </row>
    <row r="8" spans="1:7" ht="22.5" customHeight="1" x14ac:dyDescent="0.3">
      <c r="A8" s="173"/>
      <c r="B8" s="174"/>
      <c r="C8" s="173"/>
      <c r="D8" s="175" t="s">
        <v>60</v>
      </c>
      <c r="E8" s="187" t="s">
        <v>82</v>
      </c>
      <c r="F8" s="178" t="s">
        <v>83</v>
      </c>
      <c r="G8" s="177" t="s">
        <v>138</v>
      </c>
    </row>
    <row r="9" spans="1:7" ht="22.5" customHeight="1" x14ac:dyDescent="0.3">
      <c r="A9" s="173"/>
      <c r="B9" s="174"/>
      <c r="C9" s="173"/>
      <c r="D9" s="175" t="s">
        <v>61</v>
      </c>
      <c r="E9" s="187" t="s">
        <v>84</v>
      </c>
      <c r="F9" s="178" t="s">
        <v>85</v>
      </c>
      <c r="G9" s="177" t="s">
        <v>139</v>
      </c>
    </row>
    <row r="10" spans="1:7" ht="22.5" customHeight="1" x14ac:dyDescent="0.3">
      <c r="A10" s="173" t="s">
        <v>86</v>
      </c>
      <c r="B10" s="174"/>
      <c r="C10" s="173"/>
      <c r="D10" s="175"/>
      <c r="E10" s="187" t="s">
        <v>87</v>
      </c>
      <c r="F10" s="178" t="s">
        <v>88</v>
      </c>
      <c r="G10" s="177" t="s">
        <v>164</v>
      </c>
    </row>
    <row r="11" spans="1:7" ht="22.5" customHeight="1" x14ac:dyDescent="0.3">
      <c r="A11" s="173"/>
      <c r="B11" s="174"/>
      <c r="C11" s="173"/>
      <c r="D11" s="175"/>
      <c r="E11" s="186" t="s">
        <v>89</v>
      </c>
      <c r="F11" s="176" t="s">
        <v>90</v>
      </c>
      <c r="G11" s="177" t="s">
        <v>164</v>
      </c>
    </row>
    <row r="12" spans="1:7" ht="22.5" customHeight="1" x14ac:dyDescent="0.3">
      <c r="A12" s="173"/>
      <c r="B12" s="174"/>
      <c r="C12" s="173"/>
      <c r="D12" s="175"/>
      <c r="E12" s="186" t="s">
        <v>91</v>
      </c>
      <c r="F12" s="176" t="s">
        <v>92</v>
      </c>
      <c r="G12" s="177" t="s">
        <v>160</v>
      </c>
    </row>
    <row r="13" spans="1:7" ht="22.5" customHeight="1" x14ac:dyDescent="0.3">
      <c r="A13" s="173"/>
      <c r="B13" s="174"/>
      <c r="C13" s="173"/>
      <c r="D13" s="175"/>
      <c r="E13" s="186" t="s">
        <v>93</v>
      </c>
      <c r="F13" s="176" t="s">
        <v>94</v>
      </c>
      <c r="G13" s="177" t="s">
        <v>137</v>
      </c>
    </row>
    <row r="14" spans="1:7" ht="22.5" customHeight="1" x14ac:dyDescent="0.3">
      <c r="A14" s="173"/>
      <c r="B14" s="174"/>
      <c r="C14" s="173"/>
      <c r="D14" s="175"/>
      <c r="E14" s="176" t="s">
        <v>95</v>
      </c>
      <c r="F14" s="186" t="s">
        <v>96</v>
      </c>
      <c r="G14" s="177" t="s">
        <v>162</v>
      </c>
    </row>
    <row r="15" spans="1:7" ht="22.5" customHeight="1" x14ac:dyDescent="0.3">
      <c r="A15" s="173" t="s">
        <v>97</v>
      </c>
      <c r="B15" s="174"/>
      <c r="C15" s="173"/>
      <c r="D15" s="175"/>
      <c r="E15" s="176" t="s">
        <v>98</v>
      </c>
      <c r="F15" s="186" t="s">
        <v>99</v>
      </c>
      <c r="G15" s="177" t="s">
        <v>163</v>
      </c>
    </row>
    <row r="16" spans="1:7" ht="22.5" customHeight="1" x14ac:dyDescent="0.3">
      <c r="A16" s="173"/>
      <c r="B16" s="174"/>
      <c r="C16" s="173" t="s">
        <v>100</v>
      </c>
      <c r="D16" s="175"/>
      <c r="E16" s="186" t="s">
        <v>101</v>
      </c>
      <c r="F16" s="176" t="s">
        <v>102</v>
      </c>
      <c r="G16" s="177" t="s">
        <v>137</v>
      </c>
    </row>
    <row r="17" spans="1:16" ht="22.5" customHeight="1" x14ac:dyDescent="0.3">
      <c r="A17" s="173"/>
      <c r="B17" s="174"/>
      <c r="C17" s="173"/>
      <c r="D17" s="175"/>
      <c r="E17" s="176" t="s">
        <v>103</v>
      </c>
      <c r="F17" s="186" t="s">
        <v>104</v>
      </c>
      <c r="G17" s="177" t="s">
        <v>170</v>
      </c>
    </row>
    <row r="18" spans="1:16" ht="22.5" customHeight="1" x14ac:dyDescent="0.3">
      <c r="A18" s="173"/>
      <c r="B18" s="174"/>
      <c r="C18" s="173"/>
      <c r="D18" s="175"/>
      <c r="E18" s="176" t="s">
        <v>105</v>
      </c>
      <c r="F18" s="186" t="s">
        <v>106</v>
      </c>
      <c r="G18" s="177" t="s">
        <v>171</v>
      </c>
      <c r="K18" s="179"/>
      <c r="L18" s="180"/>
      <c r="M18" s="179"/>
      <c r="N18" s="172"/>
      <c r="O18" s="181"/>
      <c r="P18" s="181"/>
    </row>
    <row r="19" spans="1:16" ht="22.5" customHeight="1" x14ac:dyDescent="0.3">
      <c r="A19" s="173"/>
      <c r="B19" s="174"/>
      <c r="C19" s="173"/>
      <c r="D19" s="175"/>
      <c r="E19" s="187" t="s">
        <v>107</v>
      </c>
      <c r="F19" s="178" t="s">
        <v>108</v>
      </c>
      <c r="G19" s="177" t="s">
        <v>136</v>
      </c>
    </row>
    <row r="20" spans="1:16" ht="22.5" customHeight="1" x14ac:dyDescent="0.3">
      <c r="A20" s="173" t="s">
        <v>109</v>
      </c>
      <c r="B20" s="174"/>
      <c r="C20" s="173"/>
      <c r="D20" s="175"/>
      <c r="E20" s="178" t="s">
        <v>110</v>
      </c>
      <c r="F20" s="187" t="s">
        <v>111</v>
      </c>
      <c r="G20" s="177" t="s">
        <v>173</v>
      </c>
    </row>
    <row r="21" spans="1:16" ht="22.5" customHeight="1" x14ac:dyDescent="0.3">
      <c r="A21" s="173"/>
      <c r="B21" s="174"/>
      <c r="C21" s="173"/>
      <c r="D21" s="175"/>
      <c r="E21" s="182" t="s">
        <v>112</v>
      </c>
      <c r="F21" s="353" t="s">
        <v>113</v>
      </c>
      <c r="G21" s="177" t="s">
        <v>139</v>
      </c>
      <c r="I21" s="184"/>
      <c r="K21" s="179"/>
      <c r="L21" s="180"/>
      <c r="M21" s="179"/>
      <c r="N21" s="172"/>
      <c r="O21" s="181"/>
      <c r="P21" s="181"/>
    </row>
    <row r="22" spans="1:16" ht="22.5" customHeight="1" x14ac:dyDescent="0.3">
      <c r="A22" s="173"/>
      <c r="B22" s="174"/>
      <c r="C22" s="173"/>
      <c r="D22" s="175"/>
      <c r="E22" s="353" t="s">
        <v>114</v>
      </c>
      <c r="F22" s="183" t="s">
        <v>115</v>
      </c>
      <c r="G22" s="177" t="s">
        <v>172</v>
      </c>
      <c r="K22" s="179"/>
      <c r="L22" s="180"/>
      <c r="M22" s="179"/>
      <c r="N22" s="172"/>
      <c r="O22" s="184"/>
      <c r="P22" s="184"/>
    </row>
    <row r="23" spans="1:16" ht="22.5" customHeight="1" x14ac:dyDescent="0.3">
      <c r="A23" s="173"/>
      <c r="B23" s="174"/>
      <c r="C23" s="173" t="s">
        <v>75</v>
      </c>
      <c r="D23" s="175"/>
      <c r="E23" s="185" t="s">
        <v>116</v>
      </c>
      <c r="F23" s="355" t="s">
        <v>77</v>
      </c>
      <c r="G23" s="177" t="s">
        <v>165</v>
      </c>
      <c r="K23" s="179"/>
      <c r="L23" s="180"/>
      <c r="M23" s="179"/>
      <c r="N23" s="172"/>
      <c r="O23" s="184"/>
      <c r="P23" s="184"/>
    </row>
    <row r="24" spans="1:16" ht="22.5" customHeight="1" x14ac:dyDescent="0.3">
      <c r="A24" s="173"/>
      <c r="B24" s="173"/>
      <c r="C24" s="173"/>
      <c r="D24" s="175"/>
      <c r="E24" s="356" t="s">
        <v>117</v>
      </c>
      <c r="F24" s="185" t="s">
        <v>81</v>
      </c>
      <c r="G24" s="177" t="s">
        <v>162</v>
      </c>
    </row>
    <row r="25" spans="1:16" ht="22.5" customHeight="1" x14ac:dyDescent="0.3">
      <c r="A25" s="173" t="s">
        <v>118</v>
      </c>
      <c r="B25" s="174"/>
      <c r="C25" s="173"/>
      <c r="D25" s="175"/>
      <c r="E25" s="185" t="s">
        <v>82</v>
      </c>
      <c r="F25" s="355" t="s">
        <v>96</v>
      </c>
      <c r="G25" s="177" t="s">
        <v>166</v>
      </c>
      <c r="K25" s="179"/>
      <c r="L25" s="180"/>
      <c r="M25" s="179"/>
      <c r="N25" s="172"/>
      <c r="O25" s="181"/>
      <c r="P25" s="181"/>
    </row>
    <row r="26" spans="1:16" ht="22.5" customHeight="1" x14ac:dyDescent="0.3">
      <c r="A26" s="173"/>
      <c r="B26" s="174"/>
      <c r="C26" s="173"/>
      <c r="D26" s="175"/>
      <c r="E26" s="355" t="s">
        <v>91</v>
      </c>
      <c r="F26" s="185" t="s">
        <v>79</v>
      </c>
      <c r="G26" s="177" t="s">
        <v>163</v>
      </c>
      <c r="M26" s="172"/>
      <c r="N26" s="171"/>
      <c r="O26" s="171"/>
    </row>
    <row r="27" spans="1:16" ht="22.5" customHeight="1" x14ac:dyDescent="0.3">
      <c r="A27" s="173"/>
      <c r="B27" s="174"/>
      <c r="C27" s="173"/>
      <c r="D27" s="175"/>
      <c r="E27" s="177" t="s">
        <v>87</v>
      </c>
      <c r="F27" s="356" t="s">
        <v>119</v>
      </c>
      <c r="G27" s="177" t="s">
        <v>168</v>
      </c>
    </row>
    <row r="28" spans="1:16" ht="22.5" customHeight="1" x14ac:dyDescent="0.3">
      <c r="A28" s="173"/>
      <c r="B28" s="174"/>
      <c r="C28" s="173"/>
      <c r="D28" s="175"/>
      <c r="E28" s="355" t="s">
        <v>84</v>
      </c>
      <c r="F28" s="185" t="s">
        <v>89</v>
      </c>
      <c r="G28" s="177" t="s">
        <v>160</v>
      </c>
    </row>
    <row r="29" spans="1:16" ht="22.5" customHeight="1" x14ac:dyDescent="0.3">
      <c r="A29" s="173"/>
      <c r="B29" s="174"/>
      <c r="C29" s="173"/>
      <c r="D29" s="175"/>
      <c r="E29" s="185" t="s">
        <v>93</v>
      </c>
      <c r="F29" s="356" t="s">
        <v>120</v>
      </c>
      <c r="G29" s="177" t="s">
        <v>169</v>
      </c>
    </row>
    <row r="30" spans="1:16" ht="22.5" customHeight="1" x14ac:dyDescent="0.3">
      <c r="A30" s="173" t="s">
        <v>121</v>
      </c>
      <c r="B30" s="174"/>
      <c r="C30" s="173"/>
      <c r="D30" s="175"/>
      <c r="E30" s="355" t="s">
        <v>122</v>
      </c>
      <c r="F30" s="177" t="s">
        <v>99</v>
      </c>
      <c r="G30" s="177" t="s">
        <v>167</v>
      </c>
    </row>
    <row r="31" spans="1:16" ht="22.5" customHeight="1" x14ac:dyDescent="0.3">
      <c r="A31" s="173"/>
      <c r="B31" s="174"/>
      <c r="C31" s="173" t="s">
        <v>100</v>
      </c>
      <c r="D31" s="175"/>
      <c r="E31" s="356" t="s">
        <v>123</v>
      </c>
      <c r="F31" s="177" t="s">
        <v>179</v>
      </c>
      <c r="G31" s="177" t="s">
        <v>172</v>
      </c>
    </row>
    <row r="32" spans="1:16" ht="22.5" customHeight="1" x14ac:dyDescent="0.3">
      <c r="A32" s="173"/>
      <c r="B32" s="174"/>
      <c r="C32" s="173"/>
      <c r="D32" s="175"/>
      <c r="E32" s="177" t="s">
        <v>104</v>
      </c>
      <c r="F32" s="356" t="s">
        <v>124</v>
      </c>
      <c r="G32" s="177" t="s">
        <v>174</v>
      </c>
    </row>
    <row r="33" spans="1:7" ht="22.5" customHeight="1" x14ac:dyDescent="0.3">
      <c r="A33" s="173"/>
      <c r="B33" s="174"/>
      <c r="C33" s="173"/>
      <c r="D33" s="175"/>
      <c r="E33" s="177" t="s">
        <v>125</v>
      </c>
      <c r="F33" s="356" t="s">
        <v>106</v>
      </c>
      <c r="G33" s="177" t="s">
        <v>164</v>
      </c>
    </row>
    <row r="34" spans="1:7" ht="22.5" customHeight="1" x14ac:dyDescent="0.3">
      <c r="A34" s="173"/>
      <c r="B34" s="174"/>
      <c r="C34" s="173"/>
      <c r="D34" s="175"/>
      <c r="E34" s="356" t="s">
        <v>126</v>
      </c>
      <c r="F34" s="177" t="s">
        <v>127</v>
      </c>
      <c r="G34" s="177" t="s">
        <v>176</v>
      </c>
    </row>
    <row r="35" spans="1:7" ht="22.5" customHeight="1" x14ac:dyDescent="0.3">
      <c r="A35" s="173" t="s">
        <v>128</v>
      </c>
      <c r="B35" s="174"/>
      <c r="C35" s="173"/>
      <c r="D35" s="175"/>
      <c r="E35" s="356" t="s">
        <v>114</v>
      </c>
      <c r="F35" s="177" t="s">
        <v>129</v>
      </c>
      <c r="G35" s="177" t="s">
        <v>175</v>
      </c>
    </row>
    <row r="36" spans="1:7" ht="22.5" customHeight="1" x14ac:dyDescent="0.3">
      <c r="A36" s="173"/>
      <c r="B36" s="174"/>
      <c r="C36" s="173"/>
      <c r="D36" s="175"/>
      <c r="E36" s="177" t="s">
        <v>107</v>
      </c>
      <c r="F36" s="356" t="s">
        <v>130</v>
      </c>
      <c r="G36" s="177" t="s">
        <v>177</v>
      </c>
    </row>
    <row r="37" spans="1:7" ht="22.5" customHeight="1" x14ac:dyDescent="0.3">
      <c r="A37" s="173"/>
      <c r="B37" s="174"/>
      <c r="C37" s="173"/>
      <c r="D37" s="175"/>
      <c r="E37" s="177" t="s">
        <v>131</v>
      </c>
      <c r="F37" s="356" t="s">
        <v>111</v>
      </c>
      <c r="G37" s="177" t="s">
        <v>172</v>
      </c>
    </row>
    <row r="38" spans="1:7" ht="22.5" customHeight="1" x14ac:dyDescent="0.3">
      <c r="A38" s="173"/>
      <c r="B38" s="174"/>
      <c r="C38" s="173"/>
      <c r="D38" s="175"/>
      <c r="E38" s="177" t="s">
        <v>113</v>
      </c>
      <c r="F38" s="356" t="s">
        <v>132</v>
      </c>
      <c r="G38" s="177" t="s">
        <v>162</v>
      </c>
    </row>
    <row r="39" spans="1:7" ht="22.5" customHeight="1" x14ac:dyDescent="0.3">
      <c r="A39" s="173"/>
      <c r="B39" s="174"/>
      <c r="C39" s="173" t="s">
        <v>133</v>
      </c>
      <c r="D39" s="175"/>
      <c r="E39" s="356" t="s">
        <v>180</v>
      </c>
      <c r="F39" s="177" t="s">
        <v>181</v>
      </c>
      <c r="G39" s="177" t="s">
        <v>178</v>
      </c>
    </row>
    <row r="40" spans="1:7" ht="22.5" customHeight="1" x14ac:dyDescent="0.3">
      <c r="A40" s="173"/>
      <c r="B40" s="174"/>
      <c r="C40" s="173"/>
      <c r="D40" s="175"/>
      <c r="E40" s="356" t="s">
        <v>182</v>
      </c>
      <c r="F40" s="177" t="s">
        <v>183</v>
      </c>
      <c r="G40" s="177" t="s">
        <v>197</v>
      </c>
    </row>
    <row r="41" spans="1:7" ht="22.5" customHeight="1" x14ac:dyDescent="0.3">
      <c r="A41" s="173"/>
      <c r="B41" s="174"/>
      <c r="C41" s="173"/>
      <c r="D41" s="175"/>
      <c r="E41" s="177" t="s">
        <v>184</v>
      </c>
      <c r="F41" s="356" t="s">
        <v>185</v>
      </c>
      <c r="G41" s="177" t="s">
        <v>198</v>
      </c>
    </row>
    <row r="42" spans="1:7" ht="22.5" customHeight="1" x14ac:dyDescent="0.3">
      <c r="A42" s="173"/>
      <c r="B42" s="174"/>
      <c r="C42" s="173"/>
      <c r="D42" s="175"/>
      <c r="E42" s="177" t="s">
        <v>186</v>
      </c>
      <c r="F42" s="356" t="s">
        <v>187</v>
      </c>
      <c r="G42" s="177" t="s">
        <v>162</v>
      </c>
    </row>
    <row r="43" spans="1:7" ht="22.5" customHeight="1" x14ac:dyDescent="0.3">
      <c r="A43" s="173"/>
      <c r="B43" s="174"/>
      <c r="C43" s="173"/>
      <c r="D43" s="175"/>
      <c r="E43" s="177" t="s">
        <v>180</v>
      </c>
      <c r="F43" s="356" t="s">
        <v>188</v>
      </c>
      <c r="G43" s="177" t="s">
        <v>200</v>
      </c>
    </row>
    <row r="44" spans="1:7" ht="22.5" customHeight="1" x14ac:dyDescent="0.3">
      <c r="A44" s="173"/>
      <c r="B44" s="174"/>
      <c r="C44" s="173" t="s">
        <v>134</v>
      </c>
      <c r="D44" s="175"/>
      <c r="E44" s="356" t="s">
        <v>189</v>
      </c>
      <c r="F44" s="177" t="s">
        <v>190</v>
      </c>
      <c r="G44" s="177" t="s">
        <v>160</v>
      </c>
    </row>
    <row r="45" spans="1:7" ht="22.5" customHeight="1" x14ac:dyDescent="0.3">
      <c r="A45" s="173"/>
      <c r="B45" s="174"/>
      <c r="C45" s="173"/>
      <c r="D45" s="175"/>
      <c r="E45" s="177" t="s">
        <v>191</v>
      </c>
      <c r="F45" s="356" t="s">
        <v>192</v>
      </c>
      <c r="G45" s="177" t="s">
        <v>176</v>
      </c>
    </row>
    <row r="46" spans="1:7" ht="22.5" customHeight="1" x14ac:dyDescent="0.3">
      <c r="A46" s="173"/>
      <c r="B46" s="174"/>
      <c r="C46" s="173"/>
      <c r="D46" s="175"/>
      <c r="E46" s="356" t="s">
        <v>193</v>
      </c>
      <c r="F46" s="177" t="s">
        <v>196</v>
      </c>
      <c r="G46" s="177" t="s">
        <v>172</v>
      </c>
    </row>
    <row r="47" spans="1:7" ht="22.5" customHeight="1" x14ac:dyDescent="0.3">
      <c r="A47" s="173"/>
      <c r="B47" s="174"/>
      <c r="C47" s="173"/>
      <c r="D47" s="175"/>
      <c r="E47" s="356" t="s">
        <v>195</v>
      </c>
      <c r="F47" s="177" t="s">
        <v>194</v>
      </c>
      <c r="G47" s="177" t="s">
        <v>199</v>
      </c>
    </row>
    <row r="48" spans="1:7" ht="22.5" customHeight="1" x14ac:dyDescent="0.3">
      <c r="A48" s="173"/>
      <c r="B48" s="174"/>
      <c r="C48" s="173"/>
      <c r="D48" s="175"/>
      <c r="E48" s="177"/>
      <c r="F48" s="177"/>
      <c r="G48" s="177"/>
    </row>
    <row r="49" spans="1:7" ht="22.5" customHeight="1" x14ac:dyDescent="0.3">
      <c r="A49" s="173"/>
      <c r="B49" s="174"/>
      <c r="C49" s="173"/>
      <c r="D49" s="175"/>
      <c r="E49" s="177"/>
      <c r="F49" s="177"/>
      <c r="G49" s="177"/>
    </row>
    <row r="50" spans="1:7" ht="22.5" customHeight="1" x14ac:dyDescent="0.3">
      <c r="A50" s="173"/>
      <c r="B50" s="174"/>
      <c r="C50" s="173"/>
      <c r="D50" s="175"/>
      <c r="E50" s="177"/>
      <c r="F50" s="177"/>
      <c r="G50" s="177"/>
    </row>
    <row r="51" spans="1:7" ht="22.5" customHeight="1" x14ac:dyDescent="0.3">
      <c r="A51" s="173"/>
      <c r="B51" s="174"/>
      <c r="C51" s="173"/>
      <c r="D51" s="175"/>
      <c r="E51" s="177"/>
      <c r="F51" s="177"/>
      <c r="G51" s="177"/>
    </row>
    <row r="52" spans="1:7" ht="22.5" customHeight="1" x14ac:dyDescent="0.3">
      <c r="A52" s="173"/>
      <c r="B52" s="174"/>
      <c r="C52" s="173"/>
      <c r="D52" s="175"/>
      <c r="E52" s="177"/>
      <c r="F52" s="177"/>
      <c r="G52" s="177"/>
    </row>
    <row r="53" spans="1:7" ht="22.5" customHeight="1" x14ac:dyDescent="0.3">
      <c r="A53" s="173"/>
      <c r="B53" s="174"/>
      <c r="C53" s="173"/>
      <c r="D53" s="175"/>
      <c r="E53" s="177"/>
      <c r="F53" s="177"/>
      <c r="G53" s="177"/>
    </row>
    <row r="54" spans="1:7" ht="22.5" customHeight="1" x14ac:dyDescent="0.3">
      <c r="A54" s="173"/>
      <c r="B54" s="174"/>
      <c r="C54" s="173"/>
      <c r="D54" s="175"/>
      <c r="E54" s="177"/>
      <c r="F54" s="177"/>
      <c r="G54" s="177"/>
    </row>
    <row r="55" spans="1:7" ht="22.5" customHeight="1" x14ac:dyDescent="0.3">
      <c r="A55" s="173"/>
      <c r="B55" s="174"/>
      <c r="C55" s="173"/>
      <c r="D55" s="175"/>
      <c r="E55" s="177"/>
      <c r="F55" s="177"/>
      <c r="G55" s="177"/>
    </row>
    <row r="56" spans="1:7" ht="22.5" customHeight="1" x14ac:dyDescent="0.3">
      <c r="A56" s="173"/>
      <c r="B56" s="174"/>
      <c r="C56" s="173"/>
      <c r="D56" s="175"/>
      <c r="E56" s="177"/>
      <c r="F56" s="177"/>
      <c r="G56" s="177"/>
    </row>
    <row r="57" spans="1:7" ht="22.5" customHeight="1" x14ac:dyDescent="0.3">
      <c r="A57" s="173"/>
      <c r="B57" s="174"/>
      <c r="C57" s="173"/>
      <c r="D57" s="175"/>
      <c r="E57" s="177"/>
      <c r="F57" s="177"/>
      <c r="G57" s="177"/>
    </row>
    <row r="58" spans="1:7" ht="22.5" customHeight="1" x14ac:dyDescent="0.3">
      <c r="A58" s="173"/>
      <c r="B58" s="173"/>
      <c r="C58" s="173"/>
      <c r="D58" s="175"/>
      <c r="E58" s="177"/>
      <c r="F58" s="177"/>
      <c r="G58" s="177"/>
    </row>
    <row r="59" spans="1:7" ht="22.5" customHeight="1" x14ac:dyDescent="0.3">
      <c r="A59" s="173"/>
      <c r="B59" s="173"/>
      <c r="C59" s="173"/>
      <c r="D59" s="175"/>
      <c r="E59" s="177"/>
      <c r="F59" s="177"/>
      <c r="G59" s="177"/>
    </row>
    <row r="60" spans="1:7" ht="22.5" customHeight="1" x14ac:dyDescent="0.3">
      <c r="A60" s="173"/>
      <c r="B60" s="173"/>
      <c r="C60" s="173"/>
      <c r="D60" s="175"/>
      <c r="E60" s="177"/>
      <c r="F60" s="177"/>
      <c r="G60" s="177"/>
    </row>
    <row r="61" spans="1:7" ht="22.5" customHeight="1" x14ac:dyDescent="0.3">
      <c r="A61" s="173"/>
      <c r="B61" s="173"/>
      <c r="C61" s="173"/>
      <c r="D61" s="175"/>
      <c r="E61" s="177"/>
      <c r="F61" s="177"/>
      <c r="G61" s="177"/>
    </row>
    <row r="62" spans="1:7" ht="22.5" customHeight="1" x14ac:dyDescent="0.3">
      <c r="A62" s="173"/>
      <c r="B62" s="173"/>
      <c r="C62" s="173"/>
      <c r="D62" s="175"/>
      <c r="E62" s="177"/>
      <c r="F62" s="177"/>
      <c r="G62" s="177"/>
    </row>
    <row r="63" spans="1:7" ht="22.5" customHeight="1" x14ac:dyDescent="0.3">
      <c r="A63" s="173"/>
      <c r="B63" s="173"/>
      <c r="C63" s="173"/>
      <c r="D63" s="175"/>
      <c r="E63" s="177"/>
      <c r="F63" s="177"/>
      <c r="G63" s="177"/>
    </row>
    <row r="64" spans="1:7" ht="22.5" customHeight="1" x14ac:dyDescent="0.3">
      <c r="A64" s="173"/>
      <c r="B64" s="173"/>
      <c r="C64" s="173"/>
      <c r="D64" s="175"/>
      <c r="E64" s="177"/>
      <c r="F64" s="177"/>
      <c r="G64" s="177"/>
    </row>
    <row r="65" spans="1:7" ht="22.5" customHeight="1" x14ac:dyDescent="0.3">
      <c r="A65" s="173"/>
      <c r="B65" s="173"/>
      <c r="C65" s="173"/>
      <c r="D65" s="175"/>
      <c r="E65" s="177"/>
      <c r="F65" s="177"/>
      <c r="G65" s="177"/>
    </row>
    <row r="66" spans="1:7" ht="22.5" customHeight="1" x14ac:dyDescent="0.3">
      <c r="A66" s="173"/>
      <c r="B66" s="173"/>
      <c r="C66" s="173"/>
      <c r="D66" s="175"/>
      <c r="E66" s="177"/>
      <c r="F66" s="177"/>
      <c r="G66" s="177"/>
    </row>
    <row r="67" spans="1:7" ht="22.5" customHeight="1" x14ac:dyDescent="0.3">
      <c r="A67" s="173"/>
      <c r="B67" s="173"/>
      <c r="C67" s="173"/>
      <c r="D67" s="175"/>
      <c r="E67" s="177"/>
      <c r="F67" s="177"/>
      <c r="G67" s="177"/>
    </row>
    <row r="68" spans="1:7" ht="22.5" customHeight="1" x14ac:dyDescent="0.3">
      <c r="A68" s="173"/>
      <c r="B68" s="173"/>
      <c r="C68" s="173"/>
      <c r="D68" s="175"/>
      <c r="E68" s="177"/>
      <c r="F68" s="177"/>
      <c r="G68" s="177"/>
    </row>
    <row r="69" spans="1:7" ht="22.5" customHeight="1" x14ac:dyDescent="0.3">
      <c r="A69" s="173"/>
      <c r="B69" s="173"/>
      <c r="C69" s="173"/>
      <c r="D69" s="175"/>
      <c r="E69" s="177"/>
      <c r="F69" s="177"/>
      <c r="G69" s="177"/>
    </row>
    <row r="70" spans="1:7" ht="22.5" customHeight="1" x14ac:dyDescent="0.3">
      <c r="A70" s="173"/>
      <c r="B70" s="173"/>
      <c r="C70" s="173"/>
      <c r="D70" s="175"/>
      <c r="E70" s="177"/>
      <c r="F70" s="177"/>
      <c r="G70" s="177"/>
    </row>
    <row r="71" spans="1:7" ht="22.5" customHeight="1" x14ac:dyDescent="0.3">
      <c r="A71" s="173"/>
      <c r="B71" s="173"/>
      <c r="C71" s="173"/>
      <c r="D71" s="175"/>
      <c r="E71" s="177"/>
      <c r="F71" s="177"/>
      <c r="G71" s="177"/>
    </row>
    <row r="72" spans="1:7" ht="22.5" customHeight="1" x14ac:dyDescent="0.3">
      <c r="A72" s="173"/>
      <c r="B72" s="173"/>
      <c r="C72" s="173"/>
      <c r="D72" s="175"/>
      <c r="E72" s="177"/>
      <c r="F72" s="177"/>
      <c r="G72" s="177"/>
    </row>
    <row r="73" spans="1:7" ht="22.5" customHeight="1" x14ac:dyDescent="0.3">
      <c r="A73" s="173"/>
      <c r="B73" s="173"/>
      <c r="C73" s="173"/>
      <c r="D73" s="175"/>
      <c r="E73" s="177"/>
      <c r="F73" s="177"/>
      <c r="G73" s="177"/>
    </row>
    <row r="74" spans="1:7" ht="22.5" customHeight="1" x14ac:dyDescent="0.3">
      <c r="A74" s="173"/>
      <c r="B74" s="173"/>
      <c r="C74" s="173"/>
      <c r="D74" s="175"/>
      <c r="E74" s="177"/>
      <c r="F74" s="177"/>
      <c r="G74" s="177"/>
    </row>
    <row r="75" spans="1:7" ht="22.5" customHeight="1" x14ac:dyDescent="0.3">
      <c r="A75" s="173"/>
      <c r="B75" s="173"/>
      <c r="C75" s="173"/>
      <c r="D75" s="175"/>
      <c r="E75" s="177"/>
      <c r="F75" s="177"/>
      <c r="G75" s="177"/>
    </row>
    <row r="76" spans="1:7" ht="22.5" customHeight="1" x14ac:dyDescent="0.3">
      <c r="A76" s="173"/>
      <c r="B76" s="173"/>
      <c r="C76" s="173"/>
      <c r="D76" s="175"/>
      <c r="E76" s="177"/>
      <c r="F76" s="177"/>
      <c r="G76" s="177"/>
    </row>
    <row r="77" spans="1:7" ht="22.5" customHeight="1" x14ac:dyDescent="0.3">
      <c r="A77" s="173"/>
      <c r="B77" s="173"/>
      <c r="C77" s="173"/>
      <c r="D77" s="175"/>
      <c r="E77" s="177"/>
      <c r="F77" s="177"/>
      <c r="G77" s="177"/>
    </row>
  </sheetData>
  <mergeCells count="3">
    <mergeCell ref="A1:G1"/>
    <mergeCell ref="A2:G2"/>
    <mergeCell ref="A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00565-EE2C-4926-995D-6CBB1C083A51}">
  <dimension ref="A1:P77"/>
  <sheetViews>
    <sheetView workbookViewId="0">
      <selection activeCell="E5" sqref="E5"/>
    </sheetView>
  </sheetViews>
  <sheetFormatPr defaultRowHeight="14.4" x14ac:dyDescent="0.3"/>
  <cols>
    <col min="1" max="1" width="5" style="179" customWidth="1"/>
    <col min="2" max="2" width="4.5546875" style="179" customWidth="1"/>
    <col min="3" max="3" width="9.109375" style="179" customWidth="1"/>
    <col min="4" max="4" width="3.109375" style="172" customWidth="1"/>
    <col min="5" max="5" width="24.44140625" style="171" customWidth="1"/>
    <col min="6" max="6" width="30.21875" style="171" customWidth="1"/>
    <col min="7" max="7" width="10.6640625" style="171" customWidth="1"/>
    <col min="8" max="256" width="8.88671875" style="168"/>
    <col min="257" max="257" width="5" style="168" customWidth="1"/>
    <col min="258" max="258" width="4.5546875" style="168" customWidth="1"/>
    <col min="259" max="259" width="9.109375" style="168" customWidth="1"/>
    <col min="260" max="260" width="3.109375" style="168" customWidth="1"/>
    <col min="261" max="261" width="24.44140625" style="168" customWidth="1"/>
    <col min="262" max="262" width="30.21875" style="168" customWidth="1"/>
    <col min="263" max="263" width="10.6640625" style="168" customWidth="1"/>
    <col min="264" max="512" width="8.88671875" style="168"/>
    <col min="513" max="513" width="5" style="168" customWidth="1"/>
    <col min="514" max="514" width="4.5546875" style="168" customWidth="1"/>
    <col min="515" max="515" width="9.109375" style="168" customWidth="1"/>
    <col min="516" max="516" width="3.109375" style="168" customWidth="1"/>
    <col min="517" max="517" width="24.44140625" style="168" customWidth="1"/>
    <col min="518" max="518" width="30.21875" style="168" customWidth="1"/>
    <col min="519" max="519" width="10.6640625" style="168" customWidth="1"/>
    <col min="520" max="768" width="8.88671875" style="168"/>
    <col min="769" max="769" width="5" style="168" customWidth="1"/>
    <col min="770" max="770" width="4.5546875" style="168" customWidth="1"/>
    <col min="771" max="771" width="9.109375" style="168" customWidth="1"/>
    <col min="772" max="772" width="3.109375" style="168" customWidth="1"/>
    <col min="773" max="773" width="24.44140625" style="168" customWidth="1"/>
    <col min="774" max="774" width="30.21875" style="168" customWidth="1"/>
    <col min="775" max="775" width="10.6640625" style="168" customWidth="1"/>
    <col min="776" max="1024" width="8.88671875" style="168"/>
    <col min="1025" max="1025" width="5" style="168" customWidth="1"/>
    <col min="1026" max="1026" width="4.5546875" style="168" customWidth="1"/>
    <col min="1027" max="1027" width="9.109375" style="168" customWidth="1"/>
    <col min="1028" max="1028" width="3.109375" style="168" customWidth="1"/>
    <col min="1029" max="1029" width="24.44140625" style="168" customWidth="1"/>
    <col min="1030" max="1030" width="30.21875" style="168" customWidth="1"/>
    <col min="1031" max="1031" width="10.6640625" style="168" customWidth="1"/>
    <col min="1032" max="1280" width="8.88671875" style="168"/>
    <col min="1281" max="1281" width="5" style="168" customWidth="1"/>
    <col min="1282" max="1282" width="4.5546875" style="168" customWidth="1"/>
    <col min="1283" max="1283" width="9.109375" style="168" customWidth="1"/>
    <col min="1284" max="1284" width="3.109375" style="168" customWidth="1"/>
    <col min="1285" max="1285" width="24.44140625" style="168" customWidth="1"/>
    <col min="1286" max="1286" width="30.21875" style="168" customWidth="1"/>
    <col min="1287" max="1287" width="10.6640625" style="168" customWidth="1"/>
    <col min="1288" max="1536" width="8.88671875" style="168"/>
    <col min="1537" max="1537" width="5" style="168" customWidth="1"/>
    <col min="1538" max="1538" width="4.5546875" style="168" customWidth="1"/>
    <col min="1539" max="1539" width="9.109375" style="168" customWidth="1"/>
    <col min="1540" max="1540" width="3.109375" style="168" customWidth="1"/>
    <col min="1541" max="1541" width="24.44140625" style="168" customWidth="1"/>
    <col min="1542" max="1542" width="30.21875" style="168" customWidth="1"/>
    <col min="1543" max="1543" width="10.6640625" style="168" customWidth="1"/>
    <col min="1544" max="1792" width="8.88671875" style="168"/>
    <col min="1793" max="1793" width="5" style="168" customWidth="1"/>
    <col min="1794" max="1794" width="4.5546875" style="168" customWidth="1"/>
    <col min="1795" max="1795" width="9.109375" style="168" customWidth="1"/>
    <col min="1796" max="1796" width="3.109375" style="168" customWidth="1"/>
    <col min="1797" max="1797" width="24.44140625" style="168" customWidth="1"/>
    <col min="1798" max="1798" width="30.21875" style="168" customWidth="1"/>
    <col min="1799" max="1799" width="10.6640625" style="168" customWidth="1"/>
    <col min="1800" max="2048" width="8.88671875" style="168"/>
    <col min="2049" max="2049" width="5" style="168" customWidth="1"/>
    <col min="2050" max="2050" width="4.5546875" style="168" customWidth="1"/>
    <col min="2051" max="2051" width="9.109375" style="168" customWidth="1"/>
    <col min="2052" max="2052" width="3.109375" style="168" customWidth="1"/>
    <col min="2053" max="2053" width="24.44140625" style="168" customWidth="1"/>
    <col min="2054" max="2054" width="30.21875" style="168" customWidth="1"/>
    <col min="2055" max="2055" width="10.6640625" style="168" customWidth="1"/>
    <col min="2056" max="2304" width="8.88671875" style="168"/>
    <col min="2305" max="2305" width="5" style="168" customWidth="1"/>
    <col min="2306" max="2306" width="4.5546875" style="168" customWidth="1"/>
    <col min="2307" max="2307" width="9.109375" style="168" customWidth="1"/>
    <col min="2308" max="2308" width="3.109375" style="168" customWidth="1"/>
    <col min="2309" max="2309" width="24.44140625" style="168" customWidth="1"/>
    <col min="2310" max="2310" width="30.21875" style="168" customWidth="1"/>
    <col min="2311" max="2311" width="10.6640625" style="168" customWidth="1"/>
    <col min="2312" max="2560" width="8.88671875" style="168"/>
    <col min="2561" max="2561" width="5" style="168" customWidth="1"/>
    <col min="2562" max="2562" width="4.5546875" style="168" customWidth="1"/>
    <col min="2563" max="2563" width="9.109375" style="168" customWidth="1"/>
    <col min="2564" max="2564" width="3.109375" style="168" customWidth="1"/>
    <col min="2565" max="2565" width="24.44140625" style="168" customWidth="1"/>
    <col min="2566" max="2566" width="30.21875" style="168" customWidth="1"/>
    <col min="2567" max="2567" width="10.6640625" style="168" customWidth="1"/>
    <col min="2568" max="2816" width="8.88671875" style="168"/>
    <col min="2817" max="2817" width="5" style="168" customWidth="1"/>
    <col min="2818" max="2818" width="4.5546875" style="168" customWidth="1"/>
    <col min="2819" max="2819" width="9.109375" style="168" customWidth="1"/>
    <col min="2820" max="2820" width="3.109375" style="168" customWidth="1"/>
    <col min="2821" max="2821" width="24.44140625" style="168" customWidth="1"/>
    <col min="2822" max="2822" width="30.21875" style="168" customWidth="1"/>
    <col min="2823" max="2823" width="10.6640625" style="168" customWidth="1"/>
    <col min="2824" max="3072" width="8.88671875" style="168"/>
    <col min="3073" max="3073" width="5" style="168" customWidth="1"/>
    <col min="3074" max="3074" width="4.5546875" style="168" customWidth="1"/>
    <col min="3075" max="3075" width="9.109375" style="168" customWidth="1"/>
    <col min="3076" max="3076" width="3.109375" style="168" customWidth="1"/>
    <col min="3077" max="3077" width="24.44140625" style="168" customWidth="1"/>
    <col min="3078" max="3078" width="30.21875" style="168" customWidth="1"/>
    <col min="3079" max="3079" width="10.6640625" style="168" customWidth="1"/>
    <col min="3080" max="3328" width="8.88671875" style="168"/>
    <col min="3329" max="3329" width="5" style="168" customWidth="1"/>
    <col min="3330" max="3330" width="4.5546875" style="168" customWidth="1"/>
    <col min="3331" max="3331" width="9.109375" style="168" customWidth="1"/>
    <col min="3332" max="3332" width="3.109375" style="168" customWidth="1"/>
    <col min="3333" max="3333" width="24.44140625" style="168" customWidth="1"/>
    <col min="3334" max="3334" width="30.21875" style="168" customWidth="1"/>
    <col min="3335" max="3335" width="10.6640625" style="168" customWidth="1"/>
    <col min="3336" max="3584" width="8.88671875" style="168"/>
    <col min="3585" max="3585" width="5" style="168" customWidth="1"/>
    <col min="3586" max="3586" width="4.5546875" style="168" customWidth="1"/>
    <col min="3587" max="3587" width="9.109375" style="168" customWidth="1"/>
    <col min="3588" max="3588" width="3.109375" style="168" customWidth="1"/>
    <col min="3589" max="3589" width="24.44140625" style="168" customWidth="1"/>
    <col min="3590" max="3590" width="30.21875" style="168" customWidth="1"/>
    <col min="3591" max="3591" width="10.6640625" style="168" customWidth="1"/>
    <col min="3592" max="3840" width="8.88671875" style="168"/>
    <col min="3841" max="3841" width="5" style="168" customWidth="1"/>
    <col min="3842" max="3842" width="4.5546875" style="168" customWidth="1"/>
    <col min="3843" max="3843" width="9.109375" style="168" customWidth="1"/>
    <col min="3844" max="3844" width="3.109375" style="168" customWidth="1"/>
    <col min="3845" max="3845" width="24.44140625" style="168" customWidth="1"/>
    <col min="3846" max="3846" width="30.21875" style="168" customWidth="1"/>
    <col min="3847" max="3847" width="10.6640625" style="168" customWidth="1"/>
    <col min="3848" max="4096" width="8.88671875" style="168"/>
    <col min="4097" max="4097" width="5" style="168" customWidth="1"/>
    <col min="4098" max="4098" width="4.5546875" style="168" customWidth="1"/>
    <col min="4099" max="4099" width="9.109375" style="168" customWidth="1"/>
    <col min="4100" max="4100" width="3.109375" style="168" customWidth="1"/>
    <col min="4101" max="4101" width="24.44140625" style="168" customWidth="1"/>
    <col min="4102" max="4102" width="30.21875" style="168" customWidth="1"/>
    <col min="4103" max="4103" width="10.6640625" style="168" customWidth="1"/>
    <col min="4104" max="4352" width="8.88671875" style="168"/>
    <col min="4353" max="4353" width="5" style="168" customWidth="1"/>
    <col min="4354" max="4354" width="4.5546875" style="168" customWidth="1"/>
    <col min="4355" max="4355" width="9.109375" style="168" customWidth="1"/>
    <col min="4356" max="4356" width="3.109375" style="168" customWidth="1"/>
    <col min="4357" max="4357" width="24.44140625" style="168" customWidth="1"/>
    <col min="4358" max="4358" width="30.21875" style="168" customWidth="1"/>
    <col min="4359" max="4359" width="10.6640625" style="168" customWidth="1"/>
    <col min="4360" max="4608" width="8.88671875" style="168"/>
    <col min="4609" max="4609" width="5" style="168" customWidth="1"/>
    <col min="4610" max="4610" width="4.5546875" style="168" customWidth="1"/>
    <col min="4611" max="4611" width="9.109375" style="168" customWidth="1"/>
    <col min="4612" max="4612" width="3.109375" style="168" customWidth="1"/>
    <col min="4613" max="4613" width="24.44140625" style="168" customWidth="1"/>
    <col min="4614" max="4614" width="30.21875" style="168" customWidth="1"/>
    <col min="4615" max="4615" width="10.6640625" style="168" customWidth="1"/>
    <col min="4616" max="4864" width="8.88671875" style="168"/>
    <col min="4865" max="4865" width="5" style="168" customWidth="1"/>
    <col min="4866" max="4866" width="4.5546875" style="168" customWidth="1"/>
    <col min="4867" max="4867" width="9.109375" style="168" customWidth="1"/>
    <col min="4868" max="4868" width="3.109375" style="168" customWidth="1"/>
    <col min="4869" max="4869" width="24.44140625" style="168" customWidth="1"/>
    <col min="4870" max="4870" width="30.21875" style="168" customWidth="1"/>
    <col min="4871" max="4871" width="10.6640625" style="168" customWidth="1"/>
    <col min="4872" max="5120" width="8.88671875" style="168"/>
    <col min="5121" max="5121" width="5" style="168" customWidth="1"/>
    <col min="5122" max="5122" width="4.5546875" style="168" customWidth="1"/>
    <col min="5123" max="5123" width="9.109375" style="168" customWidth="1"/>
    <col min="5124" max="5124" width="3.109375" style="168" customWidth="1"/>
    <col min="5125" max="5125" width="24.44140625" style="168" customWidth="1"/>
    <col min="5126" max="5126" width="30.21875" style="168" customWidth="1"/>
    <col min="5127" max="5127" width="10.6640625" style="168" customWidth="1"/>
    <col min="5128" max="5376" width="8.88671875" style="168"/>
    <col min="5377" max="5377" width="5" style="168" customWidth="1"/>
    <col min="5378" max="5378" width="4.5546875" style="168" customWidth="1"/>
    <col min="5379" max="5379" width="9.109375" style="168" customWidth="1"/>
    <col min="5380" max="5380" width="3.109375" style="168" customWidth="1"/>
    <col min="5381" max="5381" width="24.44140625" style="168" customWidth="1"/>
    <col min="5382" max="5382" width="30.21875" style="168" customWidth="1"/>
    <col min="5383" max="5383" width="10.6640625" style="168" customWidth="1"/>
    <col min="5384" max="5632" width="8.88671875" style="168"/>
    <col min="5633" max="5633" width="5" style="168" customWidth="1"/>
    <col min="5634" max="5634" width="4.5546875" style="168" customWidth="1"/>
    <col min="5635" max="5635" width="9.109375" style="168" customWidth="1"/>
    <col min="5636" max="5636" width="3.109375" style="168" customWidth="1"/>
    <col min="5637" max="5637" width="24.44140625" style="168" customWidth="1"/>
    <col min="5638" max="5638" width="30.21875" style="168" customWidth="1"/>
    <col min="5639" max="5639" width="10.6640625" style="168" customWidth="1"/>
    <col min="5640" max="5888" width="8.88671875" style="168"/>
    <col min="5889" max="5889" width="5" style="168" customWidth="1"/>
    <col min="5890" max="5890" width="4.5546875" style="168" customWidth="1"/>
    <col min="5891" max="5891" width="9.109375" style="168" customWidth="1"/>
    <col min="5892" max="5892" width="3.109375" style="168" customWidth="1"/>
    <col min="5893" max="5893" width="24.44140625" style="168" customWidth="1"/>
    <col min="5894" max="5894" width="30.21875" style="168" customWidth="1"/>
    <col min="5895" max="5895" width="10.6640625" style="168" customWidth="1"/>
    <col min="5896" max="6144" width="8.88671875" style="168"/>
    <col min="6145" max="6145" width="5" style="168" customWidth="1"/>
    <col min="6146" max="6146" width="4.5546875" style="168" customWidth="1"/>
    <col min="6147" max="6147" width="9.109375" style="168" customWidth="1"/>
    <col min="6148" max="6148" width="3.109375" style="168" customWidth="1"/>
    <col min="6149" max="6149" width="24.44140625" style="168" customWidth="1"/>
    <col min="6150" max="6150" width="30.21875" style="168" customWidth="1"/>
    <col min="6151" max="6151" width="10.6640625" style="168" customWidth="1"/>
    <col min="6152" max="6400" width="8.88671875" style="168"/>
    <col min="6401" max="6401" width="5" style="168" customWidth="1"/>
    <col min="6402" max="6402" width="4.5546875" style="168" customWidth="1"/>
    <col min="6403" max="6403" width="9.109375" style="168" customWidth="1"/>
    <col min="6404" max="6404" width="3.109375" style="168" customWidth="1"/>
    <col min="6405" max="6405" width="24.44140625" style="168" customWidth="1"/>
    <col min="6406" max="6406" width="30.21875" style="168" customWidth="1"/>
    <col min="6407" max="6407" width="10.6640625" style="168" customWidth="1"/>
    <col min="6408" max="6656" width="8.88671875" style="168"/>
    <col min="6657" max="6657" width="5" style="168" customWidth="1"/>
    <col min="6658" max="6658" width="4.5546875" style="168" customWidth="1"/>
    <col min="6659" max="6659" width="9.109375" style="168" customWidth="1"/>
    <col min="6660" max="6660" width="3.109375" style="168" customWidth="1"/>
    <col min="6661" max="6661" width="24.44140625" style="168" customWidth="1"/>
    <col min="6662" max="6662" width="30.21875" style="168" customWidth="1"/>
    <col min="6663" max="6663" width="10.6640625" style="168" customWidth="1"/>
    <col min="6664" max="6912" width="8.88671875" style="168"/>
    <col min="6913" max="6913" width="5" style="168" customWidth="1"/>
    <col min="6914" max="6914" width="4.5546875" style="168" customWidth="1"/>
    <col min="6915" max="6915" width="9.109375" style="168" customWidth="1"/>
    <col min="6916" max="6916" width="3.109375" style="168" customWidth="1"/>
    <col min="6917" max="6917" width="24.44140625" style="168" customWidth="1"/>
    <col min="6918" max="6918" width="30.21875" style="168" customWidth="1"/>
    <col min="6919" max="6919" width="10.6640625" style="168" customWidth="1"/>
    <col min="6920" max="7168" width="8.88671875" style="168"/>
    <col min="7169" max="7169" width="5" style="168" customWidth="1"/>
    <col min="7170" max="7170" width="4.5546875" style="168" customWidth="1"/>
    <col min="7171" max="7171" width="9.109375" style="168" customWidth="1"/>
    <col min="7172" max="7172" width="3.109375" style="168" customWidth="1"/>
    <col min="7173" max="7173" width="24.44140625" style="168" customWidth="1"/>
    <col min="7174" max="7174" width="30.21875" style="168" customWidth="1"/>
    <col min="7175" max="7175" width="10.6640625" style="168" customWidth="1"/>
    <col min="7176" max="7424" width="8.88671875" style="168"/>
    <col min="7425" max="7425" width="5" style="168" customWidth="1"/>
    <col min="7426" max="7426" width="4.5546875" style="168" customWidth="1"/>
    <col min="7427" max="7427" width="9.109375" style="168" customWidth="1"/>
    <col min="7428" max="7428" width="3.109375" style="168" customWidth="1"/>
    <col min="7429" max="7429" width="24.44140625" style="168" customWidth="1"/>
    <col min="7430" max="7430" width="30.21875" style="168" customWidth="1"/>
    <col min="7431" max="7431" width="10.6640625" style="168" customWidth="1"/>
    <col min="7432" max="7680" width="8.88671875" style="168"/>
    <col min="7681" max="7681" width="5" style="168" customWidth="1"/>
    <col min="7682" max="7682" width="4.5546875" style="168" customWidth="1"/>
    <col min="7683" max="7683" width="9.109375" style="168" customWidth="1"/>
    <col min="7684" max="7684" width="3.109375" style="168" customWidth="1"/>
    <col min="7685" max="7685" width="24.44140625" style="168" customWidth="1"/>
    <col min="7686" max="7686" width="30.21875" style="168" customWidth="1"/>
    <col min="7687" max="7687" width="10.6640625" style="168" customWidth="1"/>
    <col min="7688" max="7936" width="8.88671875" style="168"/>
    <col min="7937" max="7937" width="5" style="168" customWidth="1"/>
    <col min="7938" max="7938" width="4.5546875" style="168" customWidth="1"/>
    <col min="7939" max="7939" width="9.109375" style="168" customWidth="1"/>
    <col min="7940" max="7940" width="3.109375" style="168" customWidth="1"/>
    <col min="7941" max="7941" width="24.44140625" style="168" customWidth="1"/>
    <col min="7942" max="7942" width="30.21875" style="168" customWidth="1"/>
    <col min="7943" max="7943" width="10.6640625" style="168" customWidth="1"/>
    <col min="7944" max="8192" width="8.88671875" style="168"/>
    <col min="8193" max="8193" width="5" style="168" customWidth="1"/>
    <col min="8194" max="8194" width="4.5546875" style="168" customWidth="1"/>
    <col min="8195" max="8195" width="9.109375" style="168" customWidth="1"/>
    <col min="8196" max="8196" width="3.109375" style="168" customWidth="1"/>
    <col min="8197" max="8197" width="24.44140625" style="168" customWidth="1"/>
    <col min="8198" max="8198" width="30.21875" style="168" customWidth="1"/>
    <col min="8199" max="8199" width="10.6640625" style="168" customWidth="1"/>
    <col min="8200" max="8448" width="8.88671875" style="168"/>
    <col min="8449" max="8449" width="5" style="168" customWidth="1"/>
    <col min="8450" max="8450" width="4.5546875" style="168" customWidth="1"/>
    <col min="8451" max="8451" width="9.109375" style="168" customWidth="1"/>
    <col min="8452" max="8452" width="3.109375" style="168" customWidth="1"/>
    <col min="8453" max="8453" width="24.44140625" style="168" customWidth="1"/>
    <col min="8454" max="8454" width="30.21875" style="168" customWidth="1"/>
    <col min="8455" max="8455" width="10.6640625" style="168" customWidth="1"/>
    <col min="8456" max="8704" width="8.88671875" style="168"/>
    <col min="8705" max="8705" width="5" style="168" customWidth="1"/>
    <col min="8706" max="8706" width="4.5546875" style="168" customWidth="1"/>
    <col min="8707" max="8707" width="9.109375" style="168" customWidth="1"/>
    <col min="8708" max="8708" width="3.109375" style="168" customWidth="1"/>
    <col min="8709" max="8709" width="24.44140625" style="168" customWidth="1"/>
    <col min="8710" max="8710" width="30.21875" style="168" customWidth="1"/>
    <col min="8711" max="8711" width="10.6640625" style="168" customWidth="1"/>
    <col min="8712" max="8960" width="8.88671875" style="168"/>
    <col min="8961" max="8961" width="5" style="168" customWidth="1"/>
    <col min="8962" max="8962" width="4.5546875" style="168" customWidth="1"/>
    <col min="8963" max="8963" width="9.109375" style="168" customWidth="1"/>
    <col min="8964" max="8964" width="3.109375" style="168" customWidth="1"/>
    <col min="8965" max="8965" width="24.44140625" style="168" customWidth="1"/>
    <col min="8966" max="8966" width="30.21875" style="168" customWidth="1"/>
    <col min="8967" max="8967" width="10.6640625" style="168" customWidth="1"/>
    <col min="8968" max="9216" width="8.88671875" style="168"/>
    <col min="9217" max="9217" width="5" style="168" customWidth="1"/>
    <col min="9218" max="9218" width="4.5546875" style="168" customWidth="1"/>
    <col min="9219" max="9219" width="9.109375" style="168" customWidth="1"/>
    <col min="9220" max="9220" width="3.109375" style="168" customWidth="1"/>
    <col min="9221" max="9221" width="24.44140625" style="168" customWidth="1"/>
    <col min="9222" max="9222" width="30.21875" style="168" customWidth="1"/>
    <col min="9223" max="9223" width="10.6640625" style="168" customWidth="1"/>
    <col min="9224" max="9472" width="8.88671875" style="168"/>
    <col min="9473" max="9473" width="5" style="168" customWidth="1"/>
    <col min="9474" max="9474" width="4.5546875" style="168" customWidth="1"/>
    <col min="9475" max="9475" width="9.109375" style="168" customWidth="1"/>
    <col min="9476" max="9476" width="3.109375" style="168" customWidth="1"/>
    <col min="9477" max="9477" width="24.44140625" style="168" customWidth="1"/>
    <col min="9478" max="9478" width="30.21875" style="168" customWidth="1"/>
    <col min="9479" max="9479" width="10.6640625" style="168" customWidth="1"/>
    <col min="9480" max="9728" width="8.88671875" style="168"/>
    <col min="9729" max="9729" width="5" style="168" customWidth="1"/>
    <col min="9730" max="9730" width="4.5546875" style="168" customWidth="1"/>
    <col min="9731" max="9731" width="9.109375" style="168" customWidth="1"/>
    <col min="9732" max="9732" width="3.109375" style="168" customWidth="1"/>
    <col min="9733" max="9733" width="24.44140625" style="168" customWidth="1"/>
    <col min="9734" max="9734" width="30.21875" style="168" customWidth="1"/>
    <col min="9735" max="9735" width="10.6640625" style="168" customWidth="1"/>
    <col min="9736" max="9984" width="8.88671875" style="168"/>
    <col min="9985" max="9985" width="5" style="168" customWidth="1"/>
    <col min="9986" max="9986" width="4.5546875" style="168" customWidth="1"/>
    <col min="9987" max="9987" width="9.109375" style="168" customWidth="1"/>
    <col min="9988" max="9988" width="3.109375" style="168" customWidth="1"/>
    <col min="9989" max="9989" width="24.44140625" style="168" customWidth="1"/>
    <col min="9990" max="9990" width="30.21875" style="168" customWidth="1"/>
    <col min="9991" max="9991" width="10.6640625" style="168" customWidth="1"/>
    <col min="9992" max="10240" width="8.88671875" style="168"/>
    <col min="10241" max="10241" width="5" style="168" customWidth="1"/>
    <col min="10242" max="10242" width="4.5546875" style="168" customWidth="1"/>
    <col min="10243" max="10243" width="9.109375" style="168" customWidth="1"/>
    <col min="10244" max="10244" width="3.109375" style="168" customWidth="1"/>
    <col min="10245" max="10245" width="24.44140625" style="168" customWidth="1"/>
    <col min="10246" max="10246" width="30.21875" style="168" customWidth="1"/>
    <col min="10247" max="10247" width="10.6640625" style="168" customWidth="1"/>
    <col min="10248" max="10496" width="8.88671875" style="168"/>
    <col min="10497" max="10497" width="5" style="168" customWidth="1"/>
    <col min="10498" max="10498" width="4.5546875" style="168" customWidth="1"/>
    <col min="10499" max="10499" width="9.109375" style="168" customWidth="1"/>
    <col min="10500" max="10500" width="3.109375" style="168" customWidth="1"/>
    <col min="10501" max="10501" width="24.44140625" style="168" customWidth="1"/>
    <col min="10502" max="10502" width="30.21875" style="168" customWidth="1"/>
    <col min="10503" max="10503" width="10.6640625" style="168" customWidth="1"/>
    <col min="10504" max="10752" width="8.88671875" style="168"/>
    <col min="10753" max="10753" width="5" style="168" customWidth="1"/>
    <col min="10754" max="10754" width="4.5546875" style="168" customWidth="1"/>
    <col min="10755" max="10755" width="9.109375" style="168" customWidth="1"/>
    <col min="10756" max="10756" width="3.109375" style="168" customWidth="1"/>
    <col min="10757" max="10757" width="24.44140625" style="168" customWidth="1"/>
    <col min="10758" max="10758" width="30.21875" style="168" customWidth="1"/>
    <col min="10759" max="10759" width="10.6640625" style="168" customWidth="1"/>
    <col min="10760" max="11008" width="8.88671875" style="168"/>
    <col min="11009" max="11009" width="5" style="168" customWidth="1"/>
    <col min="11010" max="11010" width="4.5546875" style="168" customWidth="1"/>
    <col min="11011" max="11011" width="9.109375" style="168" customWidth="1"/>
    <col min="11012" max="11012" width="3.109375" style="168" customWidth="1"/>
    <col min="11013" max="11013" width="24.44140625" style="168" customWidth="1"/>
    <col min="11014" max="11014" width="30.21875" style="168" customWidth="1"/>
    <col min="11015" max="11015" width="10.6640625" style="168" customWidth="1"/>
    <col min="11016" max="11264" width="8.88671875" style="168"/>
    <col min="11265" max="11265" width="5" style="168" customWidth="1"/>
    <col min="11266" max="11266" width="4.5546875" style="168" customWidth="1"/>
    <col min="11267" max="11267" width="9.109375" style="168" customWidth="1"/>
    <col min="11268" max="11268" width="3.109375" style="168" customWidth="1"/>
    <col min="11269" max="11269" width="24.44140625" style="168" customWidth="1"/>
    <col min="11270" max="11270" width="30.21875" style="168" customWidth="1"/>
    <col min="11271" max="11271" width="10.6640625" style="168" customWidth="1"/>
    <col min="11272" max="11520" width="8.88671875" style="168"/>
    <col min="11521" max="11521" width="5" style="168" customWidth="1"/>
    <col min="11522" max="11522" width="4.5546875" style="168" customWidth="1"/>
    <col min="11523" max="11523" width="9.109375" style="168" customWidth="1"/>
    <col min="11524" max="11524" width="3.109375" style="168" customWidth="1"/>
    <col min="11525" max="11525" width="24.44140625" style="168" customWidth="1"/>
    <col min="11526" max="11526" width="30.21875" style="168" customWidth="1"/>
    <col min="11527" max="11527" width="10.6640625" style="168" customWidth="1"/>
    <col min="11528" max="11776" width="8.88671875" style="168"/>
    <col min="11777" max="11777" width="5" style="168" customWidth="1"/>
    <col min="11778" max="11778" width="4.5546875" style="168" customWidth="1"/>
    <col min="11779" max="11779" width="9.109375" style="168" customWidth="1"/>
    <col min="11780" max="11780" width="3.109375" style="168" customWidth="1"/>
    <col min="11781" max="11781" width="24.44140625" style="168" customWidth="1"/>
    <col min="11782" max="11782" width="30.21875" style="168" customWidth="1"/>
    <col min="11783" max="11783" width="10.6640625" style="168" customWidth="1"/>
    <col min="11784" max="12032" width="8.88671875" style="168"/>
    <col min="12033" max="12033" width="5" style="168" customWidth="1"/>
    <col min="12034" max="12034" width="4.5546875" style="168" customWidth="1"/>
    <col min="12035" max="12035" width="9.109375" style="168" customWidth="1"/>
    <col min="12036" max="12036" width="3.109375" style="168" customWidth="1"/>
    <col min="12037" max="12037" width="24.44140625" style="168" customWidth="1"/>
    <col min="12038" max="12038" width="30.21875" style="168" customWidth="1"/>
    <col min="12039" max="12039" width="10.6640625" style="168" customWidth="1"/>
    <col min="12040" max="12288" width="8.88671875" style="168"/>
    <col min="12289" max="12289" width="5" style="168" customWidth="1"/>
    <col min="12290" max="12290" width="4.5546875" style="168" customWidth="1"/>
    <col min="12291" max="12291" width="9.109375" style="168" customWidth="1"/>
    <col min="12292" max="12292" width="3.109375" style="168" customWidth="1"/>
    <col min="12293" max="12293" width="24.44140625" style="168" customWidth="1"/>
    <col min="12294" max="12294" width="30.21875" style="168" customWidth="1"/>
    <col min="12295" max="12295" width="10.6640625" style="168" customWidth="1"/>
    <col min="12296" max="12544" width="8.88671875" style="168"/>
    <col min="12545" max="12545" width="5" style="168" customWidth="1"/>
    <col min="12546" max="12546" width="4.5546875" style="168" customWidth="1"/>
    <col min="12547" max="12547" width="9.109375" style="168" customWidth="1"/>
    <col min="12548" max="12548" width="3.109375" style="168" customWidth="1"/>
    <col min="12549" max="12549" width="24.44140625" style="168" customWidth="1"/>
    <col min="12550" max="12550" width="30.21875" style="168" customWidth="1"/>
    <col min="12551" max="12551" width="10.6640625" style="168" customWidth="1"/>
    <col min="12552" max="12800" width="8.88671875" style="168"/>
    <col min="12801" max="12801" width="5" style="168" customWidth="1"/>
    <col min="12802" max="12802" width="4.5546875" style="168" customWidth="1"/>
    <col min="12803" max="12803" width="9.109375" style="168" customWidth="1"/>
    <col min="12804" max="12804" width="3.109375" style="168" customWidth="1"/>
    <col min="12805" max="12805" width="24.44140625" style="168" customWidth="1"/>
    <col min="12806" max="12806" width="30.21875" style="168" customWidth="1"/>
    <col min="12807" max="12807" width="10.6640625" style="168" customWidth="1"/>
    <col min="12808" max="13056" width="8.88671875" style="168"/>
    <col min="13057" max="13057" width="5" style="168" customWidth="1"/>
    <col min="13058" max="13058" width="4.5546875" style="168" customWidth="1"/>
    <col min="13059" max="13059" width="9.109375" style="168" customWidth="1"/>
    <col min="13060" max="13060" width="3.109375" style="168" customWidth="1"/>
    <col min="13061" max="13061" width="24.44140625" style="168" customWidth="1"/>
    <col min="13062" max="13062" width="30.21875" style="168" customWidth="1"/>
    <col min="13063" max="13063" width="10.6640625" style="168" customWidth="1"/>
    <col min="13064" max="13312" width="8.88671875" style="168"/>
    <col min="13313" max="13313" width="5" style="168" customWidth="1"/>
    <col min="13314" max="13314" width="4.5546875" style="168" customWidth="1"/>
    <col min="13315" max="13315" width="9.109375" style="168" customWidth="1"/>
    <col min="13316" max="13316" width="3.109375" style="168" customWidth="1"/>
    <col min="13317" max="13317" width="24.44140625" style="168" customWidth="1"/>
    <col min="13318" max="13318" width="30.21875" style="168" customWidth="1"/>
    <col min="13319" max="13319" width="10.6640625" style="168" customWidth="1"/>
    <col min="13320" max="13568" width="8.88671875" style="168"/>
    <col min="13569" max="13569" width="5" style="168" customWidth="1"/>
    <col min="13570" max="13570" width="4.5546875" style="168" customWidth="1"/>
    <col min="13571" max="13571" width="9.109375" style="168" customWidth="1"/>
    <col min="13572" max="13572" width="3.109375" style="168" customWidth="1"/>
    <col min="13573" max="13573" width="24.44140625" style="168" customWidth="1"/>
    <col min="13574" max="13574" width="30.21875" style="168" customWidth="1"/>
    <col min="13575" max="13575" width="10.6640625" style="168" customWidth="1"/>
    <col min="13576" max="13824" width="8.88671875" style="168"/>
    <col min="13825" max="13825" width="5" style="168" customWidth="1"/>
    <col min="13826" max="13826" width="4.5546875" style="168" customWidth="1"/>
    <col min="13827" max="13827" width="9.109375" style="168" customWidth="1"/>
    <col min="13828" max="13828" width="3.109375" style="168" customWidth="1"/>
    <col min="13829" max="13829" width="24.44140625" style="168" customWidth="1"/>
    <col min="13830" max="13830" width="30.21875" style="168" customWidth="1"/>
    <col min="13831" max="13831" width="10.6640625" style="168" customWidth="1"/>
    <col min="13832" max="14080" width="8.88671875" style="168"/>
    <col min="14081" max="14081" width="5" style="168" customWidth="1"/>
    <col min="14082" max="14082" width="4.5546875" style="168" customWidth="1"/>
    <col min="14083" max="14083" width="9.109375" style="168" customWidth="1"/>
    <col min="14084" max="14084" width="3.109375" style="168" customWidth="1"/>
    <col min="14085" max="14085" width="24.44140625" style="168" customWidth="1"/>
    <col min="14086" max="14086" width="30.21875" style="168" customWidth="1"/>
    <col min="14087" max="14087" width="10.6640625" style="168" customWidth="1"/>
    <col min="14088" max="14336" width="8.88671875" style="168"/>
    <col min="14337" max="14337" width="5" style="168" customWidth="1"/>
    <col min="14338" max="14338" width="4.5546875" style="168" customWidth="1"/>
    <col min="14339" max="14339" width="9.109375" style="168" customWidth="1"/>
    <col min="14340" max="14340" width="3.109375" style="168" customWidth="1"/>
    <col min="14341" max="14341" width="24.44140625" style="168" customWidth="1"/>
    <col min="14342" max="14342" width="30.21875" style="168" customWidth="1"/>
    <col min="14343" max="14343" width="10.6640625" style="168" customWidth="1"/>
    <col min="14344" max="14592" width="8.88671875" style="168"/>
    <col min="14593" max="14593" width="5" style="168" customWidth="1"/>
    <col min="14594" max="14594" width="4.5546875" style="168" customWidth="1"/>
    <col min="14595" max="14595" width="9.109375" style="168" customWidth="1"/>
    <col min="14596" max="14596" width="3.109375" style="168" customWidth="1"/>
    <col min="14597" max="14597" width="24.44140625" style="168" customWidth="1"/>
    <col min="14598" max="14598" width="30.21875" style="168" customWidth="1"/>
    <col min="14599" max="14599" width="10.6640625" style="168" customWidth="1"/>
    <col min="14600" max="14848" width="8.88671875" style="168"/>
    <col min="14849" max="14849" width="5" style="168" customWidth="1"/>
    <col min="14850" max="14850" width="4.5546875" style="168" customWidth="1"/>
    <col min="14851" max="14851" width="9.109375" style="168" customWidth="1"/>
    <col min="14852" max="14852" width="3.109375" style="168" customWidth="1"/>
    <col min="14853" max="14853" width="24.44140625" style="168" customWidth="1"/>
    <col min="14854" max="14854" width="30.21875" style="168" customWidth="1"/>
    <col min="14855" max="14855" width="10.6640625" style="168" customWidth="1"/>
    <col min="14856" max="15104" width="8.88671875" style="168"/>
    <col min="15105" max="15105" width="5" style="168" customWidth="1"/>
    <col min="15106" max="15106" width="4.5546875" style="168" customWidth="1"/>
    <col min="15107" max="15107" width="9.109375" style="168" customWidth="1"/>
    <col min="15108" max="15108" width="3.109375" style="168" customWidth="1"/>
    <col min="15109" max="15109" width="24.44140625" style="168" customWidth="1"/>
    <col min="15110" max="15110" width="30.21875" style="168" customWidth="1"/>
    <col min="15111" max="15111" width="10.6640625" style="168" customWidth="1"/>
    <col min="15112" max="15360" width="8.88671875" style="168"/>
    <col min="15361" max="15361" width="5" style="168" customWidth="1"/>
    <col min="15362" max="15362" width="4.5546875" style="168" customWidth="1"/>
    <col min="15363" max="15363" width="9.109375" style="168" customWidth="1"/>
    <col min="15364" max="15364" width="3.109375" style="168" customWidth="1"/>
    <col min="15365" max="15365" width="24.44140625" style="168" customWidth="1"/>
    <col min="15366" max="15366" width="30.21875" style="168" customWidth="1"/>
    <col min="15367" max="15367" width="10.6640625" style="168" customWidth="1"/>
    <col min="15368" max="15616" width="8.88671875" style="168"/>
    <col min="15617" max="15617" width="5" style="168" customWidth="1"/>
    <col min="15618" max="15618" width="4.5546875" style="168" customWidth="1"/>
    <col min="15619" max="15619" width="9.109375" style="168" customWidth="1"/>
    <col min="15620" max="15620" width="3.109375" style="168" customWidth="1"/>
    <col min="15621" max="15621" width="24.44140625" style="168" customWidth="1"/>
    <col min="15622" max="15622" width="30.21875" style="168" customWidth="1"/>
    <col min="15623" max="15623" width="10.6640625" style="168" customWidth="1"/>
    <col min="15624" max="15872" width="8.88671875" style="168"/>
    <col min="15873" max="15873" width="5" style="168" customWidth="1"/>
    <col min="15874" max="15874" width="4.5546875" style="168" customWidth="1"/>
    <col min="15875" max="15875" width="9.109375" style="168" customWidth="1"/>
    <col min="15876" max="15876" width="3.109375" style="168" customWidth="1"/>
    <col min="15877" max="15877" width="24.44140625" style="168" customWidth="1"/>
    <col min="15878" max="15878" width="30.21875" style="168" customWidth="1"/>
    <col min="15879" max="15879" width="10.6640625" style="168" customWidth="1"/>
    <col min="15880" max="16128" width="8.88671875" style="168"/>
    <col min="16129" max="16129" width="5" style="168" customWidth="1"/>
    <col min="16130" max="16130" width="4.5546875" style="168" customWidth="1"/>
    <col min="16131" max="16131" width="9.109375" style="168" customWidth="1"/>
    <col min="16132" max="16132" width="3.109375" style="168" customWidth="1"/>
    <col min="16133" max="16133" width="24.44140625" style="168" customWidth="1"/>
    <col min="16134" max="16134" width="30.21875" style="168" customWidth="1"/>
    <col min="16135" max="16135" width="10.6640625" style="168" customWidth="1"/>
    <col min="16136" max="16384" width="8.88671875" style="168"/>
  </cols>
  <sheetData>
    <row r="1" spans="1:7" ht="25.8" x14ac:dyDescent="0.3">
      <c r="A1" s="367" t="s">
        <v>151</v>
      </c>
      <c r="B1" s="367"/>
      <c r="C1" s="367"/>
      <c r="D1" s="367"/>
      <c r="E1" s="367"/>
      <c r="F1" s="367"/>
      <c r="G1" s="367"/>
    </row>
    <row r="2" spans="1:7" ht="46.5" customHeight="1" x14ac:dyDescent="0.3">
      <c r="A2" s="368" t="s">
        <v>68</v>
      </c>
      <c r="B2" s="368"/>
      <c r="C2" s="368"/>
      <c r="D2" s="368"/>
      <c r="E2" s="368"/>
      <c r="F2" s="368"/>
      <c r="G2" s="368"/>
    </row>
    <row r="3" spans="1:7" ht="21" x14ac:dyDescent="0.3">
      <c r="A3" s="369"/>
      <c r="B3" s="369"/>
      <c r="C3" s="369"/>
      <c r="D3" s="369"/>
      <c r="E3" s="369"/>
      <c r="F3" s="369"/>
      <c r="G3" s="369"/>
    </row>
    <row r="4" spans="1:7" ht="65.400000000000006" x14ac:dyDescent="0.3">
      <c r="A4" s="169" t="s">
        <v>69</v>
      </c>
      <c r="B4" s="169" t="s">
        <v>70</v>
      </c>
      <c r="C4" s="169" t="s">
        <v>71</v>
      </c>
      <c r="D4" s="170" t="s">
        <v>72</v>
      </c>
      <c r="G4" s="172" t="s">
        <v>73</v>
      </c>
    </row>
    <row r="5" spans="1:7" ht="22.5" customHeight="1" x14ac:dyDescent="0.3">
      <c r="A5" s="173" t="s">
        <v>152</v>
      </c>
      <c r="B5" s="174"/>
      <c r="C5" s="173" t="s">
        <v>75</v>
      </c>
      <c r="D5" s="175"/>
      <c r="E5" s="185" t="s">
        <v>84</v>
      </c>
      <c r="F5" s="355" t="s">
        <v>120</v>
      </c>
      <c r="G5" s="177" t="s">
        <v>207</v>
      </c>
    </row>
    <row r="6" spans="1:7" ht="22.5" customHeight="1" x14ac:dyDescent="0.3">
      <c r="A6" s="173"/>
      <c r="B6" s="174"/>
      <c r="C6" s="173"/>
      <c r="D6" s="175"/>
      <c r="E6" s="358" t="s">
        <v>122</v>
      </c>
      <c r="F6" s="350" t="s">
        <v>119</v>
      </c>
      <c r="G6" s="177" t="s">
        <v>203</v>
      </c>
    </row>
    <row r="7" spans="1:7" ht="22.5" customHeight="1" x14ac:dyDescent="0.3">
      <c r="A7" s="173"/>
      <c r="B7" s="174"/>
      <c r="C7" s="173"/>
      <c r="D7" s="175"/>
      <c r="E7" s="358" t="s">
        <v>117</v>
      </c>
      <c r="F7" s="350" t="s">
        <v>96</v>
      </c>
      <c r="G7" s="177" t="s">
        <v>204</v>
      </c>
    </row>
    <row r="8" spans="1:7" ht="22.5" customHeight="1" x14ac:dyDescent="0.3">
      <c r="A8" s="173"/>
      <c r="B8" s="174"/>
      <c r="C8" s="173"/>
      <c r="D8" s="175"/>
      <c r="E8" s="350" t="s">
        <v>77</v>
      </c>
      <c r="F8" s="358" t="s">
        <v>91</v>
      </c>
      <c r="G8" s="177" t="s">
        <v>205</v>
      </c>
    </row>
    <row r="9" spans="1:7" ht="22.5" customHeight="1" x14ac:dyDescent="0.3">
      <c r="A9" s="173" t="s">
        <v>153</v>
      </c>
      <c r="B9" s="174"/>
      <c r="C9" s="173" t="s">
        <v>100</v>
      </c>
      <c r="D9" s="175"/>
      <c r="E9" s="358" t="s">
        <v>123</v>
      </c>
      <c r="F9" s="350" t="s">
        <v>124</v>
      </c>
      <c r="G9" s="177" t="s">
        <v>208</v>
      </c>
    </row>
    <row r="10" spans="1:7" ht="22.5" customHeight="1" x14ac:dyDescent="0.3">
      <c r="A10" s="173"/>
      <c r="B10" s="174"/>
      <c r="C10" s="173"/>
      <c r="D10" s="175"/>
      <c r="E10" s="350" t="s">
        <v>154</v>
      </c>
      <c r="F10" s="358" t="s">
        <v>114</v>
      </c>
      <c r="G10" s="177" t="s">
        <v>209</v>
      </c>
    </row>
    <row r="11" spans="1:7" ht="22.5" customHeight="1" x14ac:dyDescent="0.3">
      <c r="A11" s="173"/>
      <c r="B11" s="174"/>
      <c r="C11" s="173"/>
      <c r="D11" s="175"/>
      <c r="E11" s="355" t="s">
        <v>126</v>
      </c>
      <c r="F11" s="185" t="s">
        <v>130</v>
      </c>
      <c r="G11" s="177" t="s">
        <v>210</v>
      </c>
    </row>
    <row r="12" spans="1:7" ht="22.5" customHeight="1" x14ac:dyDescent="0.3">
      <c r="A12" s="173"/>
      <c r="B12" s="174"/>
      <c r="C12" s="173"/>
      <c r="D12" s="175"/>
      <c r="E12" s="185" t="s">
        <v>111</v>
      </c>
      <c r="F12" s="355" t="s">
        <v>132</v>
      </c>
      <c r="G12" s="177" t="s">
        <v>139</v>
      </c>
    </row>
    <row r="13" spans="1:7" ht="22.5" customHeight="1" x14ac:dyDescent="0.3">
      <c r="A13" s="173" t="s">
        <v>155</v>
      </c>
      <c r="B13" s="174"/>
      <c r="C13" s="173" t="s">
        <v>75</v>
      </c>
      <c r="D13" s="175"/>
      <c r="E13" s="355" t="s">
        <v>120</v>
      </c>
      <c r="F13" s="185" t="s">
        <v>122</v>
      </c>
      <c r="G13" s="177" t="s">
        <v>211</v>
      </c>
    </row>
    <row r="14" spans="1:7" ht="22.5" customHeight="1" x14ac:dyDescent="0.3">
      <c r="A14" s="173"/>
      <c r="B14" s="174"/>
      <c r="C14" s="173"/>
      <c r="D14" s="175"/>
      <c r="E14" s="355" t="s">
        <v>117</v>
      </c>
      <c r="F14" s="185" t="s">
        <v>91</v>
      </c>
      <c r="G14" s="177" t="s">
        <v>137</v>
      </c>
    </row>
    <row r="15" spans="1:7" ht="22.5" customHeight="1" x14ac:dyDescent="0.3">
      <c r="A15" s="173" t="s">
        <v>156</v>
      </c>
      <c r="B15" s="174"/>
      <c r="C15" s="173" t="s">
        <v>100</v>
      </c>
      <c r="D15" s="175"/>
      <c r="E15" s="355" t="s">
        <v>123</v>
      </c>
      <c r="F15" s="185" t="s">
        <v>114</v>
      </c>
      <c r="G15" s="177" t="s">
        <v>172</v>
      </c>
    </row>
    <row r="16" spans="1:7" ht="22.5" customHeight="1" x14ac:dyDescent="0.3">
      <c r="A16" s="173"/>
      <c r="B16" s="174"/>
      <c r="C16" s="173"/>
      <c r="D16" s="175"/>
      <c r="E16" s="355" t="s">
        <v>126</v>
      </c>
      <c r="F16" s="185" t="s">
        <v>132</v>
      </c>
      <c r="G16" s="177" t="s">
        <v>214</v>
      </c>
    </row>
    <row r="17" spans="1:16" ht="22.5" customHeight="1" x14ac:dyDescent="0.3">
      <c r="A17" s="173" t="s">
        <v>157</v>
      </c>
      <c r="B17" s="174"/>
      <c r="C17" s="173" t="s">
        <v>133</v>
      </c>
      <c r="D17" s="175"/>
      <c r="E17" s="355" t="s">
        <v>182</v>
      </c>
      <c r="F17" s="185" t="s">
        <v>188</v>
      </c>
      <c r="G17" s="177" t="s">
        <v>160</v>
      </c>
    </row>
    <row r="18" spans="1:16" ht="22.5" customHeight="1" x14ac:dyDescent="0.3">
      <c r="A18" s="173"/>
      <c r="B18" s="174"/>
      <c r="C18" s="173"/>
      <c r="D18" s="175"/>
      <c r="E18" s="185" t="s">
        <v>185</v>
      </c>
      <c r="F18" s="355" t="s">
        <v>187</v>
      </c>
      <c r="G18" s="177" t="s">
        <v>139</v>
      </c>
      <c r="K18" s="179"/>
      <c r="L18" s="180"/>
      <c r="M18" s="179"/>
      <c r="N18" s="172"/>
      <c r="O18" s="181"/>
      <c r="P18" s="181"/>
    </row>
    <row r="19" spans="1:16" ht="22.5" customHeight="1" x14ac:dyDescent="0.3">
      <c r="A19" s="173" t="s">
        <v>158</v>
      </c>
      <c r="B19" s="174"/>
      <c r="C19" s="173" t="s">
        <v>134</v>
      </c>
      <c r="D19" s="175"/>
      <c r="E19" s="358" t="s">
        <v>201</v>
      </c>
      <c r="F19" s="350" t="s">
        <v>195</v>
      </c>
      <c r="G19" s="177" t="s">
        <v>206</v>
      </c>
    </row>
    <row r="20" spans="1:16" ht="22.5" customHeight="1" x14ac:dyDescent="0.3">
      <c r="A20" s="173"/>
      <c r="B20" s="174"/>
      <c r="C20" s="173"/>
      <c r="D20" s="175"/>
      <c r="E20" s="358" t="s">
        <v>189</v>
      </c>
      <c r="F20" s="350" t="s">
        <v>192</v>
      </c>
      <c r="G20" s="177" t="s">
        <v>212</v>
      </c>
    </row>
    <row r="21" spans="1:16" ht="22.5" customHeight="1" x14ac:dyDescent="0.3">
      <c r="A21" s="173"/>
      <c r="B21" s="174"/>
      <c r="C21" s="173"/>
      <c r="D21" s="175"/>
      <c r="E21" s="185" t="s">
        <v>202</v>
      </c>
      <c r="F21" s="358" t="s">
        <v>201</v>
      </c>
      <c r="G21" s="177" t="s">
        <v>206</v>
      </c>
      <c r="I21" s="184"/>
      <c r="J21" s="181"/>
      <c r="K21" s="179"/>
      <c r="L21" s="180"/>
      <c r="M21" s="179"/>
      <c r="N21" s="172"/>
      <c r="O21" s="181"/>
      <c r="P21" s="181"/>
    </row>
    <row r="22" spans="1:16" ht="22.5" customHeight="1" x14ac:dyDescent="0.3">
      <c r="A22" s="173"/>
      <c r="B22" s="174"/>
      <c r="C22" s="173"/>
      <c r="D22" s="175"/>
      <c r="E22" s="350"/>
      <c r="F22" s="185"/>
      <c r="G22" s="177"/>
      <c r="K22" s="179"/>
      <c r="L22" s="180"/>
      <c r="M22" s="179"/>
      <c r="N22" s="172"/>
      <c r="O22" s="184"/>
      <c r="P22" s="184"/>
    </row>
    <row r="23" spans="1:16" ht="22.5" customHeight="1" x14ac:dyDescent="0.3">
      <c r="A23" s="173"/>
      <c r="B23" s="174"/>
      <c r="C23" s="173"/>
      <c r="D23" s="175"/>
      <c r="E23" s="355" t="s">
        <v>201</v>
      </c>
      <c r="F23" s="185" t="s">
        <v>189</v>
      </c>
      <c r="G23" s="177" t="s">
        <v>197</v>
      </c>
      <c r="K23" s="179"/>
      <c r="L23" s="180"/>
      <c r="M23" s="179"/>
      <c r="N23" s="172"/>
      <c r="O23" s="184"/>
      <c r="P23" s="184"/>
    </row>
    <row r="24" spans="1:16" ht="22.5" customHeight="1" x14ac:dyDescent="0.3">
      <c r="A24" s="173"/>
      <c r="B24" s="174"/>
      <c r="C24" s="173"/>
      <c r="D24" s="175"/>
      <c r="E24" s="177"/>
      <c r="F24" s="185"/>
      <c r="G24" s="177"/>
    </row>
    <row r="25" spans="1:16" ht="22.5" customHeight="1" x14ac:dyDescent="0.3">
      <c r="A25" s="173"/>
      <c r="B25" s="174"/>
      <c r="C25" s="173"/>
      <c r="D25" s="175"/>
      <c r="E25" s="185"/>
      <c r="F25" s="185"/>
      <c r="G25" s="177"/>
      <c r="K25" s="179"/>
      <c r="L25" s="180"/>
      <c r="M25" s="179"/>
      <c r="N25" s="172"/>
      <c r="O25" s="181"/>
      <c r="P25" s="181"/>
    </row>
    <row r="26" spans="1:16" ht="22.5" customHeight="1" x14ac:dyDescent="0.3">
      <c r="A26" s="173"/>
      <c r="B26" s="174"/>
      <c r="C26" s="173"/>
      <c r="D26" s="175"/>
      <c r="E26" s="185"/>
      <c r="F26" s="185"/>
      <c r="G26" s="177"/>
      <c r="M26" s="172"/>
      <c r="N26" s="171"/>
      <c r="O26" s="171"/>
    </row>
    <row r="27" spans="1:16" ht="22.5" customHeight="1" x14ac:dyDescent="0.3">
      <c r="A27" s="173"/>
      <c r="B27" s="174"/>
      <c r="C27" s="173"/>
      <c r="D27" s="175"/>
      <c r="E27" s="177"/>
      <c r="F27" s="177"/>
      <c r="G27" s="177"/>
    </row>
    <row r="28" spans="1:16" ht="22.5" customHeight="1" x14ac:dyDescent="0.3">
      <c r="A28" s="173"/>
      <c r="B28" s="174"/>
      <c r="C28" s="173"/>
      <c r="D28" s="175"/>
      <c r="E28" s="185"/>
      <c r="F28" s="185"/>
      <c r="G28" s="177"/>
    </row>
    <row r="29" spans="1:16" ht="22.5" customHeight="1" x14ac:dyDescent="0.3">
      <c r="A29" s="173"/>
      <c r="B29" s="174"/>
      <c r="C29" s="173"/>
      <c r="D29" s="175"/>
      <c r="E29" s="177"/>
      <c r="F29" s="177"/>
      <c r="G29" s="177"/>
    </row>
    <row r="30" spans="1:16" ht="22.5" customHeight="1" x14ac:dyDescent="0.3">
      <c r="A30" s="173"/>
      <c r="B30" s="174"/>
      <c r="C30" s="173"/>
      <c r="D30" s="175"/>
      <c r="E30" s="177"/>
      <c r="F30" s="177"/>
      <c r="G30" s="177"/>
    </row>
    <row r="31" spans="1:16" ht="22.5" customHeight="1" x14ac:dyDescent="0.3">
      <c r="A31" s="173"/>
      <c r="B31" s="174"/>
      <c r="C31" s="173"/>
      <c r="D31" s="175"/>
      <c r="E31" s="177"/>
      <c r="F31" s="177"/>
      <c r="G31" s="177"/>
    </row>
    <row r="32" spans="1:16" ht="22.5" customHeight="1" x14ac:dyDescent="0.3">
      <c r="A32" s="173"/>
      <c r="B32" s="174"/>
      <c r="C32" s="173"/>
      <c r="D32" s="175"/>
      <c r="E32" s="177"/>
      <c r="F32" s="177"/>
      <c r="G32" s="177"/>
    </row>
    <row r="33" spans="1:7" ht="22.5" customHeight="1" x14ac:dyDescent="0.3">
      <c r="A33" s="173"/>
      <c r="B33" s="174"/>
      <c r="C33" s="173"/>
      <c r="D33" s="175"/>
      <c r="E33" s="177"/>
      <c r="F33" s="351"/>
      <c r="G33" s="177"/>
    </row>
    <row r="34" spans="1:7" ht="22.5" customHeight="1" x14ac:dyDescent="0.3">
      <c r="A34" s="173"/>
      <c r="B34" s="174"/>
      <c r="C34" s="173"/>
      <c r="D34" s="175"/>
      <c r="E34" s="177"/>
      <c r="F34" s="177"/>
      <c r="G34" s="177"/>
    </row>
    <row r="35" spans="1:7" ht="22.5" customHeight="1" x14ac:dyDescent="0.3">
      <c r="A35" s="173"/>
      <c r="B35" s="174"/>
      <c r="C35" s="173"/>
      <c r="D35" s="175"/>
      <c r="E35" s="177"/>
      <c r="F35" s="177"/>
      <c r="G35" s="177"/>
    </row>
    <row r="36" spans="1:7" ht="22.5" customHeight="1" x14ac:dyDescent="0.3">
      <c r="A36" s="173"/>
      <c r="B36" s="174"/>
      <c r="C36" s="173"/>
      <c r="D36" s="175"/>
      <c r="E36" s="177"/>
      <c r="F36" s="177"/>
      <c r="G36" s="177"/>
    </row>
    <row r="37" spans="1:7" ht="22.5" customHeight="1" x14ac:dyDescent="0.3">
      <c r="A37" s="173"/>
      <c r="B37" s="174"/>
      <c r="C37" s="173"/>
      <c r="D37" s="175"/>
      <c r="E37" s="177"/>
      <c r="F37" s="177"/>
      <c r="G37" s="177"/>
    </row>
    <row r="38" spans="1:7" ht="22.5" customHeight="1" x14ac:dyDescent="0.3">
      <c r="A38" s="173"/>
      <c r="B38" s="174"/>
      <c r="C38" s="173"/>
      <c r="D38" s="175"/>
      <c r="E38" s="177"/>
      <c r="F38" s="177"/>
      <c r="G38" s="177"/>
    </row>
    <row r="39" spans="1:7" ht="22.5" customHeight="1" x14ac:dyDescent="0.3">
      <c r="A39" s="173"/>
      <c r="B39" s="174"/>
      <c r="C39" s="173"/>
      <c r="D39" s="175"/>
      <c r="E39" s="177"/>
      <c r="F39" s="177"/>
      <c r="G39" s="177"/>
    </row>
    <row r="40" spans="1:7" ht="22.5" customHeight="1" x14ac:dyDescent="0.3">
      <c r="A40" s="173"/>
      <c r="B40" s="174"/>
      <c r="C40" s="173"/>
      <c r="D40" s="175"/>
      <c r="E40" s="177"/>
      <c r="F40" s="177"/>
      <c r="G40" s="177"/>
    </row>
    <row r="41" spans="1:7" ht="22.5" customHeight="1" x14ac:dyDescent="0.3">
      <c r="A41" s="173"/>
      <c r="B41" s="174"/>
      <c r="C41" s="173"/>
      <c r="D41" s="175"/>
      <c r="E41" s="177"/>
      <c r="F41" s="177"/>
      <c r="G41" s="177"/>
    </row>
    <row r="42" spans="1:7" ht="22.5" customHeight="1" x14ac:dyDescent="0.3">
      <c r="A42" s="173"/>
      <c r="B42" s="174"/>
      <c r="C42" s="173"/>
      <c r="D42" s="175"/>
      <c r="E42" s="177"/>
      <c r="F42" s="177"/>
      <c r="G42" s="177"/>
    </row>
    <row r="43" spans="1:7" ht="22.5" customHeight="1" x14ac:dyDescent="0.3">
      <c r="A43" s="173"/>
      <c r="B43" s="174"/>
      <c r="C43" s="173"/>
      <c r="D43" s="175"/>
      <c r="E43" s="177"/>
      <c r="F43" s="177"/>
      <c r="G43" s="177"/>
    </row>
    <row r="44" spans="1:7" ht="22.5" customHeight="1" x14ac:dyDescent="0.3">
      <c r="A44" s="173"/>
      <c r="B44" s="174"/>
      <c r="C44" s="173"/>
      <c r="D44" s="175"/>
      <c r="E44" s="177"/>
      <c r="F44" s="177"/>
      <c r="G44" s="177"/>
    </row>
    <row r="45" spans="1:7" ht="22.5" customHeight="1" x14ac:dyDescent="0.3">
      <c r="A45" s="173"/>
      <c r="B45" s="174"/>
      <c r="C45" s="173"/>
      <c r="D45" s="175"/>
      <c r="E45" s="177"/>
      <c r="F45" s="177"/>
      <c r="G45" s="177"/>
    </row>
    <row r="46" spans="1:7" ht="22.5" customHeight="1" x14ac:dyDescent="0.3">
      <c r="A46" s="173"/>
      <c r="B46" s="174"/>
      <c r="C46" s="173"/>
      <c r="D46" s="175"/>
      <c r="E46" s="177"/>
      <c r="F46" s="177"/>
      <c r="G46" s="177"/>
    </row>
    <row r="47" spans="1:7" ht="22.5" customHeight="1" x14ac:dyDescent="0.3">
      <c r="A47" s="173"/>
      <c r="B47" s="174"/>
      <c r="C47" s="173"/>
      <c r="D47" s="175"/>
      <c r="E47" s="177"/>
      <c r="F47" s="177"/>
      <c r="G47" s="177"/>
    </row>
    <row r="48" spans="1:7" ht="22.5" customHeight="1" x14ac:dyDescent="0.3">
      <c r="A48" s="173"/>
      <c r="B48" s="174"/>
      <c r="C48" s="173"/>
      <c r="D48" s="175"/>
      <c r="E48" s="177"/>
      <c r="F48" s="177"/>
      <c r="G48" s="177"/>
    </row>
    <row r="49" spans="1:7" ht="22.5" customHeight="1" x14ac:dyDescent="0.3">
      <c r="A49" s="173"/>
      <c r="B49" s="174"/>
      <c r="C49" s="173"/>
      <c r="D49" s="175"/>
      <c r="E49" s="177"/>
      <c r="F49" s="177"/>
      <c r="G49" s="177"/>
    </row>
    <row r="50" spans="1:7" ht="22.5" customHeight="1" x14ac:dyDescent="0.3">
      <c r="A50" s="173"/>
      <c r="B50" s="174"/>
      <c r="C50" s="173"/>
      <c r="D50" s="175"/>
      <c r="E50" s="177"/>
      <c r="F50" s="177"/>
      <c r="G50" s="177"/>
    </row>
    <row r="51" spans="1:7" ht="22.5" customHeight="1" x14ac:dyDescent="0.3">
      <c r="A51" s="173"/>
      <c r="B51" s="174"/>
      <c r="C51" s="173"/>
      <c r="D51" s="175"/>
      <c r="E51" s="177"/>
      <c r="F51" s="177"/>
      <c r="G51" s="177"/>
    </row>
    <row r="52" spans="1:7" ht="22.5" customHeight="1" x14ac:dyDescent="0.3">
      <c r="A52" s="173"/>
      <c r="B52" s="174"/>
      <c r="C52" s="173"/>
      <c r="D52" s="175"/>
      <c r="E52" s="177"/>
      <c r="F52" s="177"/>
      <c r="G52" s="177"/>
    </row>
    <row r="53" spans="1:7" ht="22.5" customHeight="1" x14ac:dyDescent="0.3">
      <c r="A53" s="173"/>
      <c r="B53" s="174"/>
      <c r="C53" s="173"/>
      <c r="D53" s="175"/>
      <c r="E53" s="177"/>
      <c r="F53" s="177"/>
      <c r="G53" s="177"/>
    </row>
    <row r="54" spans="1:7" ht="22.5" customHeight="1" x14ac:dyDescent="0.3">
      <c r="A54" s="173"/>
      <c r="B54" s="174"/>
      <c r="C54" s="173"/>
      <c r="D54" s="175"/>
      <c r="E54" s="177"/>
      <c r="F54" s="177"/>
      <c r="G54" s="177"/>
    </row>
    <row r="55" spans="1:7" ht="22.5" customHeight="1" x14ac:dyDescent="0.3">
      <c r="A55" s="173"/>
      <c r="B55" s="174"/>
      <c r="C55" s="173"/>
      <c r="D55" s="175"/>
      <c r="E55" s="177"/>
      <c r="F55" s="177"/>
      <c r="G55" s="177"/>
    </row>
    <row r="56" spans="1:7" ht="22.5" customHeight="1" x14ac:dyDescent="0.3">
      <c r="A56" s="173"/>
      <c r="B56" s="174"/>
      <c r="C56" s="173"/>
      <c r="D56" s="175"/>
      <c r="E56" s="177"/>
      <c r="F56" s="177"/>
      <c r="G56" s="177"/>
    </row>
    <row r="57" spans="1:7" ht="22.5" customHeight="1" x14ac:dyDescent="0.3">
      <c r="A57" s="173"/>
      <c r="B57" s="174"/>
      <c r="C57" s="173"/>
      <c r="D57" s="175"/>
      <c r="E57" s="177"/>
      <c r="F57" s="177"/>
      <c r="G57" s="177"/>
    </row>
    <row r="58" spans="1:7" ht="22.5" customHeight="1" x14ac:dyDescent="0.3">
      <c r="A58" s="173"/>
      <c r="B58" s="173"/>
      <c r="C58" s="173"/>
      <c r="D58" s="175"/>
      <c r="E58" s="177"/>
      <c r="F58" s="177"/>
      <c r="G58" s="177"/>
    </row>
    <row r="59" spans="1:7" ht="22.5" customHeight="1" x14ac:dyDescent="0.3">
      <c r="A59" s="173"/>
      <c r="B59" s="173"/>
      <c r="C59" s="173"/>
      <c r="D59" s="175"/>
      <c r="E59" s="177"/>
      <c r="F59" s="177"/>
      <c r="G59" s="177"/>
    </row>
    <row r="60" spans="1:7" ht="22.5" customHeight="1" x14ac:dyDescent="0.3">
      <c r="A60" s="173"/>
      <c r="B60" s="173"/>
      <c r="C60" s="173"/>
      <c r="D60" s="175"/>
      <c r="E60" s="177"/>
      <c r="F60" s="177"/>
      <c r="G60" s="177"/>
    </row>
    <row r="61" spans="1:7" ht="22.5" customHeight="1" x14ac:dyDescent="0.3">
      <c r="A61" s="173"/>
      <c r="B61" s="173"/>
      <c r="C61" s="173"/>
      <c r="D61" s="175"/>
      <c r="E61" s="177"/>
      <c r="F61" s="177"/>
      <c r="G61" s="177"/>
    </row>
    <row r="62" spans="1:7" ht="22.5" customHeight="1" x14ac:dyDescent="0.3">
      <c r="A62" s="173"/>
      <c r="B62" s="173"/>
      <c r="C62" s="173"/>
      <c r="D62" s="175"/>
      <c r="E62" s="177"/>
      <c r="F62" s="177"/>
      <c r="G62" s="177"/>
    </row>
    <row r="63" spans="1:7" ht="22.5" customHeight="1" x14ac:dyDescent="0.3">
      <c r="A63" s="173"/>
      <c r="B63" s="173"/>
      <c r="C63" s="173"/>
      <c r="D63" s="175"/>
      <c r="E63" s="177"/>
      <c r="F63" s="177"/>
      <c r="G63" s="177"/>
    </row>
    <row r="64" spans="1:7" ht="22.5" customHeight="1" x14ac:dyDescent="0.3">
      <c r="A64" s="173"/>
      <c r="B64" s="173"/>
      <c r="C64" s="173"/>
      <c r="D64" s="175"/>
      <c r="E64" s="177"/>
      <c r="F64" s="177"/>
      <c r="G64" s="177"/>
    </row>
    <row r="65" spans="1:7" ht="22.5" customHeight="1" x14ac:dyDescent="0.3">
      <c r="A65" s="173"/>
      <c r="B65" s="173"/>
      <c r="C65" s="173"/>
      <c r="D65" s="175"/>
      <c r="E65" s="177"/>
      <c r="F65" s="177"/>
      <c r="G65" s="177"/>
    </row>
    <row r="66" spans="1:7" ht="22.5" customHeight="1" x14ac:dyDescent="0.3">
      <c r="A66" s="173"/>
      <c r="B66" s="173"/>
      <c r="C66" s="173"/>
      <c r="D66" s="175"/>
      <c r="E66" s="177"/>
      <c r="F66" s="177"/>
      <c r="G66" s="177"/>
    </row>
    <row r="67" spans="1:7" ht="22.5" customHeight="1" x14ac:dyDescent="0.3">
      <c r="A67" s="173"/>
      <c r="B67" s="173"/>
      <c r="C67" s="173"/>
      <c r="D67" s="175"/>
      <c r="E67" s="177"/>
      <c r="F67" s="177"/>
      <c r="G67" s="177"/>
    </row>
    <row r="68" spans="1:7" ht="22.5" customHeight="1" x14ac:dyDescent="0.3">
      <c r="A68" s="173"/>
      <c r="B68" s="173"/>
      <c r="C68" s="173"/>
      <c r="D68" s="175"/>
      <c r="E68" s="177"/>
      <c r="F68" s="177"/>
      <c r="G68" s="177"/>
    </row>
    <row r="69" spans="1:7" ht="22.5" customHeight="1" x14ac:dyDescent="0.3">
      <c r="A69" s="173"/>
      <c r="B69" s="173"/>
      <c r="C69" s="173"/>
      <c r="D69" s="175"/>
      <c r="E69" s="177"/>
      <c r="F69" s="177"/>
      <c r="G69" s="177"/>
    </row>
    <row r="70" spans="1:7" ht="22.5" customHeight="1" x14ac:dyDescent="0.3">
      <c r="A70" s="173"/>
      <c r="B70" s="173"/>
      <c r="C70" s="173"/>
      <c r="D70" s="175"/>
      <c r="E70" s="177"/>
      <c r="F70" s="177"/>
      <c r="G70" s="177"/>
    </row>
    <row r="71" spans="1:7" ht="22.5" customHeight="1" x14ac:dyDescent="0.3">
      <c r="A71" s="173"/>
      <c r="B71" s="173"/>
      <c r="C71" s="173"/>
      <c r="D71" s="175"/>
      <c r="E71" s="177"/>
      <c r="F71" s="177"/>
      <c r="G71" s="177"/>
    </row>
    <row r="72" spans="1:7" ht="22.5" customHeight="1" x14ac:dyDescent="0.3">
      <c r="A72" s="173"/>
      <c r="B72" s="173"/>
      <c r="C72" s="173"/>
      <c r="D72" s="175"/>
      <c r="E72" s="177"/>
      <c r="F72" s="177"/>
      <c r="G72" s="177"/>
    </row>
    <row r="73" spans="1:7" ht="22.5" customHeight="1" x14ac:dyDescent="0.3">
      <c r="A73" s="173"/>
      <c r="B73" s="173"/>
      <c r="C73" s="173"/>
      <c r="D73" s="175"/>
      <c r="E73" s="177"/>
      <c r="F73" s="177"/>
      <c r="G73" s="177"/>
    </row>
    <row r="74" spans="1:7" ht="22.5" customHeight="1" x14ac:dyDescent="0.3">
      <c r="A74" s="173"/>
      <c r="B74" s="173"/>
      <c r="C74" s="173"/>
      <c r="D74" s="175"/>
      <c r="E74" s="177"/>
      <c r="F74" s="177"/>
      <c r="G74" s="177"/>
    </row>
    <row r="75" spans="1:7" ht="22.5" customHeight="1" x14ac:dyDescent="0.3">
      <c r="A75" s="173"/>
      <c r="B75" s="173"/>
      <c r="C75" s="173"/>
      <c r="D75" s="175"/>
      <c r="E75" s="177"/>
      <c r="F75" s="177"/>
      <c r="G75" s="177"/>
    </row>
    <row r="76" spans="1:7" ht="22.5" customHeight="1" x14ac:dyDescent="0.3">
      <c r="A76" s="173"/>
      <c r="B76" s="173"/>
      <c r="C76" s="173"/>
      <c r="D76" s="175"/>
      <c r="E76" s="177"/>
      <c r="F76" s="177"/>
      <c r="G76" s="177"/>
    </row>
    <row r="77" spans="1:7" ht="22.5" customHeight="1" x14ac:dyDescent="0.3">
      <c r="A77" s="173"/>
      <c r="B77" s="173"/>
      <c r="C77" s="173"/>
      <c r="D77" s="175"/>
      <c r="E77" s="177"/>
      <c r="F77" s="177"/>
      <c r="G77" s="177"/>
    </row>
  </sheetData>
  <mergeCells count="3">
    <mergeCell ref="A1:G1"/>
    <mergeCell ref="A2:G2"/>
    <mergeCell ref="A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7DF03-3F29-4517-9649-76AF3AFE7841}">
  <dimension ref="A1:P77"/>
  <sheetViews>
    <sheetView workbookViewId="0">
      <selection activeCell="G8" sqref="G8"/>
    </sheetView>
  </sheetViews>
  <sheetFormatPr defaultRowHeight="14.4" x14ac:dyDescent="0.3"/>
  <cols>
    <col min="1" max="2" width="5.6640625" style="179" customWidth="1"/>
    <col min="3" max="3" width="4.33203125" style="179" customWidth="1"/>
    <col min="4" max="4" width="4.33203125" style="172" customWidth="1"/>
    <col min="5" max="6" width="24.6640625" style="171" customWidth="1"/>
    <col min="7" max="7" width="11.6640625" style="171" customWidth="1"/>
    <col min="8" max="256" width="8.88671875" style="168"/>
    <col min="257" max="258" width="5.6640625" style="168" customWidth="1"/>
    <col min="259" max="260" width="4.33203125" style="168" customWidth="1"/>
    <col min="261" max="262" width="24.6640625" style="168" customWidth="1"/>
    <col min="263" max="263" width="11.6640625" style="168" customWidth="1"/>
    <col min="264" max="512" width="8.88671875" style="168"/>
    <col min="513" max="514" width="5.6640625" style="168" customWidth="1"/>
    <col min="515" max="516" width="4.33203125" style="168" customWidth="1"/>
    <col min="517" max="518" width="24.6640625" style="168" customWidth="1"/>
    <col min="519" max="519" width="11.6640625" style="168" customWidth="1"/>
    <col min="520" max="768" width="8.88671875" style="168"/>
    <col min="769" max="770" width="5.6640625" style="168" customWidth="1"/>
    <col min="771" max="772" width="4.33203125" style="168" customWidth="1"/>
    <col min="773" max="774" width="24.6640625" style="168" customWidth="1"/>
    <col min="775" max="775" width="11.6640625" style="168" customWidth="1"/>
    <col min="776" max="1024" width="8.88671875" style="168"/>
    <col min="1025" max="1026" width="5.6640625" style="168" customWidth="1"/>
    <col min="1027" max="1028" width="4.33203125" style="168" customWidth="1"/>
    <col min="1029" max="1030" width="24.6640625" style="168" customWidth="1"/>
    <col min="1031" max="1031" width="11.6640625" style="168" customWidth="1"/>
    <col min="1032" max="1280" width="8.88671875" style="168"/>
    <col min="1281" max="1282" width="5.6640625" style="168" customWidth="1"/>
    <col min="1283" max="1284" width="4.33203125" style="168" customWidth="1"/>
    <col min="1285" max="1286" width="24.6640625" style="168" customWidth="1"/>
    <col min="1287" max="1287" width="11.6640625" style="168" customWidth="1"/>
    <col min="1288" max="1536" width="8.88671875" style="168"/>
    <col min="1537" max="1538" width="5.6640625" style="168" customWidth="1"/>
    <col min="1539" max="1540" width="4.33203125" style="168" customWidth="1"/>
    <col min="1541" max="1542" width="24.6640625" style="168" customWidth="1"/>
    <col min="1543" max="1543" width="11.6640625" style="168" customWidth="1"/>
    <col min="1544" max="1792" width="8.88671875" style="168"/>
    <col min="1793" max="1794" width="5.6640625" style="168" customWidth="1"/>
    <col min="1795" max="1796" width="4.33203125" style="168" customWidth="1"/>
    <col min="1797" max="1798" width="24.6640625" style="168" customWidth="1"/>
    <col min="1799" max="1799" width="11.6640625" style="168" customWidth="1"/>
    <col min="1800" max="2048" width="8.88671875" style="168"/>
    <col min="2049" max="2050" width="5.6640625" style="168" customWidth="1"/>
    <col min="2051" max="2052" width="4.33203125" style="168" customWidth="1"/>
    <col min="2053" max="2054" width="24.6640625" style="168" customWidth="1"/>
    <col min="2055" max="2055" width="11.6640625" style="168" customWidth="1"/>
    <col min="2056" max="2304" width="8.88671875" style="168"/>
    <col min="2305" max="2306" width="5.6640625" style="168" customWidth="1"/>
    <col min="2307" max="2308" width="4.33203125" style="168" customWidth="1"/>
    <col min="2309" max="2310" width="24.6640625" style="168" customWidth="1"/>
    <col min="2311" max="2311" width="11.6640625" style="168" customWidth="1"/>
    <col min="2312" max="2560" width="8.88671875" style="168"/>
    <col min="2561" max="2562" width="5.6640625" style="168" customWidth="1"/>
    <col min="2563" max="2564" width="4.33203125" style="168" customWidth="1"/>
    <col min="2565" max="2566" width="24.6640625" style="168" customWidth="1"/>
    <col min="2567" max="2567" width="11.6640625" style="168" customWidth="1"/>
    <col min="2568" max="2816" width="8.88671875" style="168"/>
    <col min="2817" max="2818" width="5.6640625" style="168" customWidth="1"/>
    <col min="2819" max="2820" width="4.33203125" style="168" customWidth="1"/>
    <col min="2821" max="2822" width="24.6640625" style="168" customWidth="1"/>
    <col min="2823" max="2823" width="11.6640625" style="168" customWidth="1"/>
    <col min="2824" max="3072" width="8.88671875" style="168"/>
    <col min="3073" max="3074" width="5.6640625" style="168" customWidth="1"/>
    <col min="3075" max="3076" width="4.33203125" style="168" customWidth="1"/>
    <col min="3077" max="3078" width="24.6640625" style="168" customWidth="1"/>
    <col min="3079" max="3079" width="11.6640625" style="168" customWidth="1"/>
    <col min="3080" max="3328" width="8.88671875" style="168"/>
    <col min="3329" max="3330" width="5.6640625" style="168" customWidth="1"/>
    <col min="3331" max="3332" width="4.33203125" style="168" customWidth="1"/>
    <col min="3333" max="3334" width="24.6640625" style="168" customWidth="1"/>
    <col min="3335" max="3335" width="11.6640625" style="168" customWidth="1"/>
    <col min="3336" max="3584" width="8.88671875" style="168"/>
    <col min="3585" max="3586" width="5.6640625" style="168" customWidth="1"/>
    <col min="3587" max="3588" width="4.33203125" style="168" customWidth="1"/>
    <col min="3589" max="3590" width="24.6640625" style="168" customWidth="1"/>
    <col min="3591" max="3591" width="11.6640625" style="168" customWidth="1"/>
    <col min="3592" max="3840" width="8.88671875" style="168"/>
    <col min="3841" max="3842" width="5.6640625" style="168" customWidth="1"/>
    <col min="3843" max="3844" width="4.33203125" style="168" customWidth="1"/>
    <col min="3845" max="3846" width="24.6640625" style="168" customWidth="1"/>
    <col min="3847" max="3847" width="11.6640625" style="168" customWidth="1"/>
    <col min="3848" max="4096" width="8.88671875" style="168"/>
    <col min="4097" max="4098" width="5.6640625" style="168" customWidth="1"/>
    <col min="4099" max="4100" width="4.33203125" style="168" customWidth="1"/>
    <col min="4101" max="4102" width="24.6640625" style="168" customWidth="1"/>
    <col min="4103" max="4103" width="11.6640625" style="168" customWidth="1"/>
    <col min="4104" max="4352" width="8.88671875" style="168"/>
    <col min="4353" max="4354" width="5.6640625" style="168" customWidth="1"/>
    <col min="4355" max="4356" width="4.33203125" style="168" customWidth="1"/>
    <col min="4357" max="4358" width="24.6640625" style="168" customWidth="1"/>
    <col min="4359" max="4359" width="11.6640625" style="168" customWidth="1"/>
    <col min="4360" max="4608" width="8.88671875" style="168"/>
    <col min="4609" max="4610" width="5.6640625" style="168" customWidth="1"/>
    <col min="4611" max="4612" width="4.33203125" style="168" customWidth="1"/>
    <col min="4613" max="4614" width="24.6640625" style="168" customWidth="1"/>
    <col min="4615" max="4615" width="11.6640625" style="168" customWidth="1"/>
    <col min="4616" max="4864" width="8.88671875" style="168"/>
    <col min="4865" max="4866" width="5.6640625" style="168" customWidth="1"/>
    <col min="4867" max="4868" width="4.33203125" style="168" customWidth="1"/>
    <col min="4869" max="4870" width="24.6640625" style="168" customWidth="1"/>
    <col min="4871" max="4871" width="11.6640625" style="168" customWidth="1"/>
    <col min="4872" max="5120" width="8.88671875" style="168"/>
    <col min="5121" max="5122" width="5.6640625" style="168" customWidth="1"/>
    <col min="5123" max="5124" width="4.33203125" style="168" customWidth="1"/>
    <col min="5125" max="5126" width="24.6640625" style="168" customWidth="1"/>
    <col min="5127" max="5127" width="11.6640625" style="168" customWidth="1"/>
    <col min="5128" max="5376" width="8.88671875" style="168"/>
    <col min="5377" max="5378" width="5.6640625" style="168" customWidth="1"/>
    <col min="5379" max="5380" width="4.33203125" style="168" customWidth="1"/>
    <col min="5381" max="5382" width="24.6640625" style="168" customWidth="1"/>
    <col min="5383" max="5383" width="11.6640625" style="168" customWidth="1"/>
    <col min="5384" max="5632" width="8.88671875" style="168"/>
    <col min="5633" max="5634" width="5.6640625" style="168" customWidth="1"/>
    <col min="5635" max="5636" width="4.33203125" style="168" customWidth="1"/>
    <col min="5637" max="5638" width="24.6640625" style="168" customWidth="1"/>
    <col min="5639" max="5639" width="11.6640625" style="168" customWidth="1"/>
    <col min="5640" max="5888" width="8.88671875" style="168"/>
    <col min="5889" max="5890" width="5.6640625" style="168" customWidth="1"/>
    <col min="5891" max="5892" width="4.33203125" style="168" customWidth="1"/>
    <col min="5893" max="5894" width="24.6640625" style="168" customWidth="1"/>
    <col min="5895" max="5895" width="11.6640625" style="168" customWidth="1"/>
    <col min="5896" max="6144" width="8.88671875" style="168"/>
    <col min="6145" max="6146" width="5.6640625" style="168" customWidth="1"/>
    <col min="6147" max="6148" width="4.33203125" style="168" customWidth="1"/>
    <col min="6149" max="6150" width="24.6640625" style="168" customWidth="1"/>
    <col min="6151" max="6151" width="11.6640625" style="168" customWidth="1"/>
    <col min="6152" max="6400" width="8.88671875" style="168"/>
    <col min="6401" max="6402" width="5.6640625" style="168" customWidth="1"/>
    <col min="6403" max="6404" width="4.33203125" style="168" customWidth="1"/>
    <col min="6405" max="6406" width="24.6640625" style="168" customWidth="1"/>
    <col min="6407" max="6407" width="11.6640625" style="168" customWidth="1"/>
    <col min="6408" max="6656" width="8.88671875" style="168"/>
    <col min="6657" max="6658" width="5.6640625" style="168" customWidth="1"/>
    <col min="6659" max="6660" width="4.33203125" style="168" customWidth="1"/>
    <col min="6661" max="6662" width="24.6640625" style="168" customWidth="1"/>
    <col min="6663" max="6663" width="11.6640625" style="168" customWidth="1"/>
    <col min="6664" max="6912" width="8.88671875" style="168"/>
    <col min="6913" max="6914" width="5.6640625" style="168" customWidth="1"/>
    <col min="6915" max="6916" width="4.33203125" style="168" customWidth="1"/>
    <col min="6917" max="6918" width="24.6640625" style="168" customWidth="1"/>
    <col min="6919" max="6919" width="11.6640625" style="168" customWidth="1"/>
    <col min="6920" max="7168" width="8.88671875" style="168"/>
    <col min="7169" max="7170" width="5.6640625" style="168" customWidth="1"/>
    <col min="7171" max="7172" width="4.33203125" style="168" customWidth="1"/>
    <col min="7173" max="7174" width="24.6640625" style="168" customWidth="1"/>
    <col min="7175" max="7175" width="11.6640625" style="168" customWidth="1"/>
    <col min="7176" max="7424" width="8.88671875" style="168"/>
    <col min="7425" max="7426" width="5.6640625" style="168" customWidth="1"/>
    <col min="7427" max="7428" width="4.33203125" style="168" customWidth="1"/>
    <col min="7429" max="7430" width="24.6640625" style="168" customWidth="1"/>
    <col min="7431" max="7431" width="11.6640625" style="168" customWidth="1"/>
    <col min="7432" max="7680" width="8.88671875" style="168"/>
    <col min="7681" max="7682" width="5.6640625" style="168" customWidth="1"/>
    <col min="7683" max="7684" width="4.33203125" style="168" customWidth="1"/>
    <col min="7685" max="7686" width="24.6640625" style="168" customWidth="1"/>
    <col min="7687" max="7687" width="11.6640625" style="168" customWidth="1"/>
    <col min="7688" max="7936" width="8.88671875" style="168"/>
    <col min="7937" max="7938" width="5.6640625" style="168" customWidth="1"/>
    <col min="7939" max="7940" width="4.33203125" style="168" customWidth="1"/>
    <col min="7941" max="7942" width="24.6640625" style="168" customWidth="1"/>
    <col min="7943" max="7943" width="11.6640625" style="168" customWidth="1"/>
    <col min="7944" max="8192" width="8.88671875" style="168"/>
    <col min="8193" max="8194" width="5.6640625" style="168" customWidth="1"/>
    <col min="8195" max="8196" width="4.33203125" style="168" customWidth="1"/>
    <col min="8197" max="8198" width="24.6640625" style="168" customWidth="1"/>
    <col min="8199" max="8199" width="11.6640625" style="168" customWidth="1"/>
    <col min="8200" max="8448" width="8.88671875" style="168"/>
    <col min="8449" max="8450" width="5.6640625" style="168" customWidth="1"/>
    <col min="8451" max="8452" width="4.33203125" style="168" customWidth="1"/>
    <col min="8453" max="8454" width="24.6640625" style="168" customWidth="1"/>
    <col min="8455" max="8455" width="11.6640625" style="168" customWidth="1"/>
    <col min="8456" max="8704" width="8.88671875" style="168"/>
    <col min="8705" max="8706" width="5.6640625" style="168" customWidth="1"/>
    <col min="8707" max="8708" width="4.33203125" style="168" customWidth="1"/>
    <col min="8709" max="8710" width="24.6640625" style="168" customWidth="1"/>
    <col min="8711" max="8711" width="11.6640625" style="168" customWidth="1"/>
    <col min="8712" max="8960" width="8.88671875" style="168"/>
    <col min="8961" max="8962" width="5.6640625" style="168" customWidth="1"/>
    <col min="8963" max="8964" width="4.33203125" style="168" customWidth="1"/>
    <col min="8965" max="8966" width="24.6640625" style="168" customWidth="1"/>
    <col min="8967" max="8967" width="11.6640625" style="168" customWidth="1"/>
    <col min="8968" max="9216" width="8.88671875" style="168"/>
    <col min="9217" max="9218" width="5.6640625" style="168" customWidth="1"/>
    <col min="9219" max="9220" width="4.33203125" style="168" customWidth="1"/>
    <col min="9221" max="9222" width="24.6640625" style="168" customWidth="1"/>
    <col min="9223" max="9223" width="11.6640625" style="168" customWidth="1"/>
    <col min="9224" max="9472" width="8.88671875" style="168"/>
    <col min="9473" max="9474" width="5.6640625" style="168" customWidth="1"/>
    <col min="9475" max="9476" width="4.33203125" style="168" customWidth="1"/>
    <col min="9477" max="9478" width="24.6640625" style="168" customWidth="1"/>
    <col min="9479" max="9479" width="11.6640625" style="168" customWidth="1"/>
    <col min="9480" max="9728" width="8.88671875" style="168"/>
    <col min="9729" max="9730" width="5.6640625" style="168" customWidth="1"/>
    <col min="9731" max="9732" width="4.33203125" style="168" customWidth="1"/>
    <col min="9733" max="9734" width="24.6640625" style="168" customWidth="1"/>
    <col min="9735" max="9735" width="11.6640625" style="168" customWidth="1"/>
    <col min="9736" max="9984" width="8.88671875" style="168"/>
    <col min="9985" max="9986" width="5.6640625" style="168" customWidth="1"/>
    <col min="9987" max="9988" width="4.33203125" style="168" customWidth="1"/>
    <col min="9989" max="9990" width="24.6640625" style="168" customWidth="1"/>
    <col min="9991" max="9991" width="11.6640625" style="168" customWidth="1"/>
    <col min="9992" max="10240" width="8.88671875" style="168"/>
    <col min="10241" max="10242" width="5.6640625" style="168" customWidth="1"/>
    <col min="10243" max="10244" width="4.33203125" style="168" customWidth="1"/>
    <col min="10245" max="10246" width="24.6640625" style="168" customWidth="1"/>
    <col min="10247" max="10247" width="11.6640625" style="168" customWidth="1"/>
    <col min="10248" max="10496" width="8.88671875" style="168"/>
    <col min="10497" max="10498" width="5.6640625" style="168" customWidth="1"/>
    <col min="10499" max="10500" width="4.33203125" style="168" customWidth="1"/>
    <col min="10501" max="10502" width="24.6640625" style="168" customWidth="1"/>
    <col min="10503" max="10503" width="11.6640625" style="168" customWidth="1"/>
    <col min="10504" max="10752" width="8.88671875" style="168"/>
    <col min="10753" max="10754" width="5.6640625" style="168" customWidth="1"/>
    <col min="10755" max="10756" width="4.33203125" style="168" customWidth="1"/>
    <col min="10757" max="10758" width="24.6640625" style="168" customWidth="1"/>
    <col min="10759" max="10759" width="11.6640625" style="168" customWidth="1"/>
    <col min="10760" max="11008" width="8.88671875" style="168"/>
    <col min="11009" max="11010" width="5.6640625" style="168" customWidth="1"/>
    <col min="11011" max="11012" width="4.33203125" style="168" customWidth="1"/>
    <col min="11013" max="11014" width="24.6640625" style="168" customWidth="1"/>
    <col min="11015" max="11015" width="11.6640625" style="168" customWidth="1"/>
    <col min="11016" max="11264" width="8.88671875" style="168"/>
    <col min="11265" max="11266" width="5.6640625" style="168" customWidth="1"/>
    <col min="11267" max="11268" width="4.33203125" style="168" customWidth="1"/>
    <col min="11269" max="11270" width="24.6640625" style="168" customWidth="1"/>
    <col min="11271" max="11271" width="11.6640625" style="168" customWidth="1"/>
    <col min="11272" max="11520" width="8.88671875" style="168"/>
    <col min="11521" max="11522" width="5.6640625" style="168" customWidth="1"/>
    <col min="11523" max="11524" width="4.33203125" style="168" customWidth="1"/>
    <col min="11525" max="11526" width="24.6640625" style="168" customWidth="1"/>
    <col min="11527" max="11527" width="11.6640625" style="168" customWidth="1"/>
    <col min="11528" max="11776" width="8.88671875" style="168"/>
    <col min="11777" max="11778" width="5.6640625" style="168" customWidth="1"/>
    <col min="11779" max="11780" width="4.33203125" style="168" customWidth="1"/>
    <col min="11781" max="11782" width="24.6640625" style="168" customWidth="1"/>
    <col min="11783" max="11783" width="11.6640625" style="168" customWidth="1"/>
    <col min="11784" max="12032" width="8.88671875" style="168"/>
    <col min="12033" max="12034" width="5.6640625" style="168" customWidth="1"/>
    <col min="12035" max="12036" width="4.33203125" style="168" customWidth="1"/>
    <col min="12037" max="12038" width="24.6640625" style="168" customWidth="1"/>
    <col min="12039" max="12039" width="11.6640625" style="168" customWidth="1"/>
    <col min="12040" max="12288" width="8.88671875" style="168"/>
    <col min="12289" max="12290" width="5.6640625" style="168" customWidth="1"/>
    <col min="12291" max="12292" width="4.33203125" style="168" customWidth="1"/>
    <col min="12293" max="12294" width="24.6640625" style="168" customWidth="1"/>
    <col min="12295" max="12295" width="11.6640625" style="168" customWidth="1"/>
    <col min="12296" max="12544" width="8.88671875" style="168"/>
    <col min="12545" max="12546" width="5.6640625" style="168" customWidth="1"/>
    <col min="12547" max="12548" width="4.33203125" style="168" customWidth="1"/>
    <col min="12549" max="12550" width="24.6640625" style="168" customWidth="1"/>
    <col min="12551" max="12551" width="11.6640625" style="168" customWidth="1"/>
    <col min="12552" max="12800" width="8.88671875" style="168"/>
    <col min="12801" max="12802" width="5.6640625" style="168" customWidth="1"/>
    <col min="12803" max="12804" width="4.33203125" style="168" customWidth="1"/>
    <col min="12805" max="12806" width="24.6640625" style="168" customWidth="1"/>
    <col min="12807" max="12807" width="11.6640625" style="168" customWidth="1"/>
    <col min="12808" max="13056" width="8.88671875" style="168"/>
    <col min="13057" max="13058" width="5.6640625" style="168" customWidth="1"/>
    <col min="13059" max="13060" width="4.33203125" style="168" customWidth="1"/>
    <col min="13061" max="13062" width="24.6640625" style="168" customWidth="1"/>
    <col min="13063" max="13063" width="11.6640625" style="168" customWidth="1"/>
    <col min="13064" max="13312" width="8.88671875" style="168"/>
    <col min="13313" max="13314" width="5.6640625" style="168" customWidth="1"/>
    <col min="13315" max="13316" width="4.33203125" style="168" customWidth="1"/>
    <col min="13317" max="13318" width="24.6640625" style="168" customWidth="1"/>
    <col min="13319" max="13319" width="11.6640625" style="168" customWidth="1"/>
    <col min="13320" max="13568" width="8.88671875" style="168"/>
    <col min="13569" max="13570" width="5.6640625" style="168" customWidth="1"/>
    <col min="13571" max="13572" width="4.33203125" style="168" customWidth="1"/>
    <col min="13573" max="13574" width="24.6640625" style="168" customWidth="1"/>
    <col min="13575" max="13575" width="11.6640625" style="168" customWidth="1"/>
    <col min="13576" max="13824" width="8.88671875" style="168"/>
    <col min="13825" max="13826" width="5.6640625" style="168" customWidth="1"/>
    <col min="13827" max="13828" width="4.33203125" style="168" customWidth="1"/>
    <col min="13829" max="13830" width="24.6640625" style="168" customWidth="1"/>
    <col min="13831" max="13831" width="11.6640625" style="168" customWidth="1"/>
    <col min="13832" max="14080" width="8.88671875" style="168"/>
    <col min="14081" max="14082" width="5.6640625" style="168" customWidth="1"/>
    <col min="14083" max="14084" width="4.33203125" style="168" customWidth="1"/>
    <col min="14085" max="14086" width="24.6640625" style="168" customWidth="1"/>
    <col min="14087" max="14087" width="11.6640625" style="168" customWidth="1"/>
    <col min="14088" max="14336" width="8.88671875" style="168"/>
    <col min="14337" max="14338" width="5.6640625" style="168" customWidth="1"/>
    <col min="14339" max="14340" width="4.33203125" style="168" customWidth="1"/>
    <col min="14341" max="14342" width="24.6640625" style="168" customWidth="1"/>
    <col min="14343" max="14343" width="11.6640625" style="168" customWidth="1"/>
    <col min="14344" max="14592" width="8.88671875" style="168"/>
    <col min="14593" max="14594" width="5.6640625" style="168" customWidth="1"/>
    <col min="14595" max="14596" width="4.33203125" style="168" customWidth="1"/>
    <col min="14597" max="14598" width="24.6640625" style="168" customWidth="1"/>
    <col min="14599" max="14599" width="11.6640625" style="168" customWidth="1"/>
    <col min="14600" max="14848" width="8.88671875" style="168"/>
    <col min="14849" max="14850" width="5.6640625" style="168" customWidth="1"/>
    <col min="14851" max="14852" width="4.33203125" style="168" customWidth="1"/>
    <col min="14853" max="14854" width="24.6640625" style="168" customWidth="1"/>
    <col min="14855" max="14855" width="11.6640625" style="168" customWidth="1"/>
    <col min="14856" max="15104" width="8.88671875" style="168"/>
    <col min="15105" max="15106" width="5.6640625" style="168" customWidth="1"/>
    <col min="15107" max="15108" width="4.33203125" style="168" customWidth="1"/>
    <col min="15109" max="15110" width="24.6640625" style="168" customWidth="1"/>
    <col min="15111" max="15111" width="11.6640625" style="168" customWidth="1"/>
    <col min="15112" max="15360" width="8.88671875" style="168"/>
    <col min="15361" max="15362" width="5.6640625" style="168" customWidth="1"/>
    <col min="15363" max="15364" width="4.33203125" style="168" customWidth="1"/>
    <col min="15365" max="15366" width="24.6640625" style="168" customWidth="1"/>
    <col min="15367" max="15367" width="11.6640625" style="168" customWidth="1"/>
    <col min="15368" max="15616" width="8.88671875" style="168"/>
    <col min="15617" max="15618" width="5.6640625" style="168" customWidth="1"/>
    <col min="15619" max="15620" width="4.33203125" style="168" customWidth="1"/>
    <col min="15621" max="15622" width="24.6640625" style="168" customWidth="1"/>
    <col min="15623" max="15623" width="11.6640625" style="168" customWidth="1"/>
    <col min="15624" max="15872" width="8.88671875" style="168"/>
    <col min="15873" max="15874" width="5.6640625" style="168" customWidth="1"/>
    <col min="15875" max="15876" width="4.33203125" style="168" customWidth="1"/>
    <col min="15877" max="15878" width="24.6640625" style="168" customWidth="1"/>
    <col min="15879" max="15879" width="11.6640625" style="168" customWidth="1"/>
    <col min="15880" max="16128" width="8.88671875" style="168"/>
    <col min="16129" max="16130" width="5.6640625" style="168" customWidth="1"/>
    <col min="16131" max="16132" width="4.33203125" style="168" customWidth="1"/>
    <col min="16133" max="16134" width="24.6640625" style="168" customWidth="1"/>
    <col min="16135" max="16135" width="11.6640625" style="168" customWidth="1"/>
    <col min="16136" max="16384" width="8.88671875" style="168"/>
  </cols>
  <sheetData>
    <row r="1" spans="1:7" ht="25.8" x14ac:dyDescent="0.3">
      <c r="A1" s="367" t="s">
        <v>215</v>
      </c>
      <c r="B1" s="367"/>
      <c r="C1" s="367"/>
      <c r="D1" s="367"/>
      <c r="E1" s="367"/>
      <c r="F1" s="367"/>
      <c r="G1" s="367"/>
    </row>
    <row r="2" spans="1:7" ht="46.5" customHeight="1" x14ac:dyDescent="0.3">
      <c r="A2" s="368" t="s">
        <v>68</v>
      </c>
      <c r="B2" s="368"/>
      <c r="C2" s="368"/>
      <c r="D2" s="368"/>
      <c r="E2" s="368"/>
      <c r="F2" s="368"/>
      <c r="G2" s="368"/>
    </row>
    <row r="3" spans="1:7" ht="21" x14ac:dyDescent="0.3">
      <c r="A3" s="369"/>
      <c r="B3" s="369"/>
      <c r="C3" s="369"/>
      <c r="D3" s="369"/>
      <c r="E3" s="369"/>
      <c r="F3" s="369"/>
      <c r="G3" s="369"/>
    </row>
    <row r="4" spans="1:7" ht="65.400000000000006" x14ac:dyDescent="0.3">
      <c r="A4" s="169" t="s">
        <v>69</v>
      </c>
      <c r="B4" s="169" t="s">
        <v>70</v>
      </c>
      <c r="C4" s="169" t="s">
        <v>71</v>
      </c>
      <c r="D4" s="170" t="s">
        <v>72</v>
      </c>
      <c r="G4" s="172" t="s">
        <v>73</v>
      </c>
    </row>
    <row r="5" spans="1:7" ht="22.5" customHeight="1" x14ac:dyDescent="0.3">
      <c r="A5" s="173" t="s">
        <v>152</v>
      </c>
      <c r="B5" s="174"/>
      <c r="C5" s="173" t="s">
        <v>216</v>
      </c>
      <c r="D5" s="175" t="s">
        <v>54</v>
      </c>
      <c r="E5" s="355" t="s">
        <v>117</v>
      </c>
      <c r="F5" s="359" t="s">
        <v>120</v>
      </c>
      <c r="G5" s="177" t="s">
        <v>220</v>
      </c>
    </row>
    <row r="6" spans="1:7" ht="22.5" customHeight="1" x14ac:dyDescent="0.3">
      <c r="A6" s="173"/>
      <c r="B6" s="174"/>
      <c r="C6" s="173" t="s">
        <v>100</v>
      </c>
      <c r="D6" s="175" t="s">
        <v>57</v>
      </c>
      <c r="E6" s="350" t="s">
        <v>123</v>
      </c>
      <c r="F6" s="358" t="s">
        <v>126</v>
      </c>
      <c r="G6" s="177" t="s">
        <v>219</v>
      </c>
    </row>
    <row r="7" spans="1:7" ht="22.5" customHeight="1" x14ac:dyDescent="0.3">
      <c r="A7" s="173" t="s">
        <v>218</v>
      </c>
      <c r="B7" s="174"/>
      <c r="C7" s="173" t="s">
        <v>133</v>
      </c>
      <c r="D7" s="175"/>
      <c r="E7" s="358" t="s">
        <v>217</v>
      </c>
      <c r="F7" s="350" t="s">
        <v>187</v>
      </c>
      <c r="G7" s="177" t="s">
        <v>178</v>
      </c>
    </row>
    <row r="8" spans="1:7" ht="22.5" customHeight="1" x14ac:dyDescent="0.3">
      <c r="A8" s="173"/>
      <c r="B8" s="174"/>
      <c r="C8" s="173"/>
      <c r="D8" s="175"/>
      <c r="E8" s="357"/>
      <c r="F8" s="350"/>
      <c r="G8" s="177"/>
    </row>
    <row r="9" spans="1:7" ht="22.5" customHeight="1" x14ac:dyDescent="0.3">
      <c r="A9" s="173"/>
      <c r="B9" s="174"/>
      <c r="C9" s="173"/>
      <c r="D9" s="175"/>
      <c r="E9" s="357"/>
      <c r="F9" s="350"/>
      <c r="G9" s="177"/>
    </row>
    <row r="10" spans="1:7" ht="22.5" customHeight="1" x14ac:dyDescent="0.3">
      <c r="A10" s="173"/>
      <c r="B10" s="174"/>
      <c r="C10" s="173"/>
      <c r="D10" s="175"/>
      <c r="E10" s="357"/>
      <c r="F10" s="350"/>
      <c r="G10" s="177"/>
    </row>
    <row r="11" spans="1:7" ht="22.5" customHeight="1" x14ac:dyDescent="0.3">
      <c r="A11" s="173"/>
      <c r="B11" s="174"/>
      <c r="C11" s="173"/>
      <c r="D11" s="175"/>
      <c r="E11" s="185"/>
      <c r="F11" s="354"/>
      <c r="G11" s="177"/>
    </row>
    <row r="12" spans="1:7" ht="22.5" customHeight="1" x14ac:dyDescent="0.3">
      <c r="A12" s="173"/>
      <c r="B12" s="174"/>
      <c r="C12" s="173"/>
      <c r="D12" s="175"/>
      <c r="E12" s="354"/>
      <c r="F12" s="185"/>
      <c r="G12" s="177"/>
    </row>
    <row r="13" spans="1:7" ht="22.5" customHeight="1" x14ac:dyDescent="0.3">
      <c r="A13" s="173"/>
      <c r="B13" s="174"/>
      <c r="C13" s="173"/>
      <c r="D13" s="175"/>
      <c r="E13" s="185"/>
      <c r="F13" s="354"/>
      <c r="G13" s="177"/>
    </row>
    <row r="14" spans="1:7" ht="22.5" customHeight="1" x14ac:dyDescent="0.3">
      <c r="A14" s="173"/>
      <c r="B14" s="174"/>
      <c r="C14" s="173"/>
      <c r="D14" s="175"/>
      <c r="E14" s="354"/>
      <c r="F14" s="185"/>
      <c r="G14" s="177"/>
    </row>
    <row r="15" spans="1:7" ht="22.5" customHeight="1" x14ac:dyDescent="0.3">
      <c r="A15" s="173"/>
      <c r="B15" s="174"/>
      <c r="C15" s="173"/>
      <c r="D15" s="175"/>
      <c r="E15" s="185"/>
      <c r="F15" s="354"/>
      <c r="G15" s="177"/>
    </row>
    <row r="16" spans="1:7" ht="22.5" customHeight="1" x14ac:dyDescent="0.3">
      <c r="A16" s="173"/>
      <c r="B16" s="174"/>
      <c r="C16" s="173"/>
      <c r="D16" s="175"/>
      <c r="E16" s="185"/>
      <c r="F16" s="354"/>
      <c r="G16" s="177"/>
    </row>
    <row r="17" spans="1:16" ht="22.5" customHeight="1" x14ac:dyDescent="0.3">
      <c r="A17" s="173"/>
      <c r="B17" s="174"/>
      <c r="C17" s="173"/>
      <c r="D17" s="175"/>
      <c r="E17" s="185"/>
      <c r="F17" s="354"/>
      <c r="G17" s="177"/>
    </row>
    <row r="18" spans="1:16" ht="22.5" customHeight="1" x14ac:dyDescent="0.3">
      <c r="A18" s="173"/>
      <c r="B18" s="174"/>
      <c r="C18" s="173"/>
      <c r="D18" s="175"/>
      <c r="E18" s="354"/>
      <c r="F18" s="185"/>
      <c r="G18" s="177"/>
      <c r="K18" s="179"/>
      <c r="L18" s="180"/>
      <c r="M18" s="179"/>
      <c r="N18" s="172"/>
      <c r="O18" s="181"/>
      <c r="P18" s="181"/>
    </row>
    <row r="19" spans="1:16" ht="22.5" customHeight="1" x14ac:dyDescent="0.3">
      <c r="A19" s="173"/>
      <c r="B19" s="174"/>
      <c r="C19" s="173"/>
      <c r="D19" s="175"/>
      <c r="E19" s="350"/>
      <c r="F19" s="357"/>
      <c r="G19" s="177"/>
    </row>
    <row r="20" spans="1:16" ht="22.5" customHeight="1" x14ac:dyDescent="0.3">
      <c r="A20" s="173"/>
      <c r="B20" s="174"/>
      <c r="C20" s="173"/>
      <c r="D20" s="175"/>
      <c r="E20" s="357"/>
      <c r="F20" s="350"/>
      <c r="G20" s="177"/>
    </row>
    <row r="21" spans="1:16" ht="22.5" customHeight="1" x14ac:dyDescent="0.3">
      <c r="A21" s="173"/>
      <c r="B21" s="174"/>
      <c r="C21" s="173"/>
      <c r="D21" s="175"/>
      <c r="E21" s="185"/>
      <c r="F21" s="354"/>
      <c r="G21" s="177"/>
      <c r="I21" s="184"/>
      <c r="J21" s="181"/>
      <c r="K21" s="179"/>
      <c r="L21" s="180"/>
      <c r="M21" s="179"/>
      <c r="N21" s="172"/>
      <c r="O21" s="181"/>
      <c r="P21" s="181"/>
    </row>
    <row r="22" spans="1:16" ht="22.5" customHeight="1" x14ac:dyDescent="0.3">
      <c r="A22" s="173"/>
      <c r="B22" s="174"/>
      <c r="C22" s="173"/>
      <c r="D22" s="175"/>
      <c r="E22" s="350"/>
      <c r="F22" s="354"/>
      <c r="G22" s="177"/>
      <c r="K22" s="179"/>
      <c r="L22" s="180"/>
      <c r="M22" s="179"/>
      <c r="N22" s="172"/>
      <c r="O22" s="184"/>
      <c r="P22" s="184"/>
    </row>
    <row r="23" spans="1:16" ht="22.5" customHeight="1" x14ac:dyDescent="0.3">
      <c r="A23" s="173"/>
      <c r="B23" s="174"/>
      <c r="C23" s="173"/>
      <c r="D23" s="175"/>
      <c r="E23" s="354"/>
      <c r="F23" s="185"/>
      <c r="G23" s="177"/>
      <c r="K23" s="179"/>
      <c r="L23" s="180"/>
      <c r="M23" s="179"/>
      <c r="N23" s="172"/>
      <c r="O23" s="184"/>
      <c r="P23" s="184"/>
    </row>
    <row r="24" spans="1:16" ht="22.5" customHeight="1" x14ac:dyDescent="0.3">
      <c r="A24" s="173"/>
      <c r="B24" s="174"/>
      <c r="C24" s="173"/>
      <c r="D24" s="175"/>
      <c r="E24" s="177"/>
      <c r="F24" s="354"/>
      <c r="G24" s="177"/>
    </row>
    <row r="25" spans="1:16" ht="22.5" customHeight="1" x14ac:dyDescent="0.3">
      <c r="A25" s="173"/>
      <c r="B25" s="174"/>
      <c r="C25" s="173"/>
      <c r="D25" s="175"/>
      <c r="E25" s="185"/>
      <c r="F25" s="354"/>
      <c r="G25" s="177"/>
      <c r="K25" s="179"/>
      <c r="L25" s="180"/>
      <c r="M25" s="179"/>
      <c r="N25" s="172"/>
      <c r="O25" s="181"/>
      <c r="P25" s="181"/>
    </row>
    <row r="26" spans="1:16" ht="22.5" customHeight="1" x14ac:dyDescent="0.3">
      <c r="A26" s="173"/>
      <c r="B26" s="174"/>
      <c r="C26" s="173"/>
      <c r="D26" s="175"/>
      <c r="E26" s="185"/>
      <c r="F26" s="354"/>
      <c r="G26" s="177"/>
      <c r="M26" s="172"/>
      <c r="N26" s="171"/>
      <c r="O26" s="171"/>
    </row>
    <row r="27" spans="1:16" ht="22.5" customHeight="1" x14ac:dyDescent="0.3">
      <c r="A27" s="173"/>
      <c r="B27" s="174"/>
      <c r="C27" s="173"/>
      <c r="D27" s="175"/>
      <c r="E27" s="177"/>
      <c r="F27" s="351"/>
      <c r="G27" s="177"/>
    </row>
    <row r="28" spans="1:16" ht="22.5" customHeight="1" x14ac:dyDescent="0.3">
      <c r="A28" s="173"/>
      <c r="B28" s="174"/>
      <c r="C28" s="173"/>
      <c r="D28" s="175"/>
      <c r="E28" s="354"/>
      <c r="F28" s="185"/>
      <c r="G28" s="177"/>
    </row>
    <row r="29" spans="1:16" ht="22.5" customHeight="1" x14ac:dyDescent="0.3">
      <c r="A29" s="173"/>
      <c r="B29" s="174"/>
      <c r="C29" s="173"/>
      <c r="D29" s="175"/>
      <c r="E29" s="177"/>
      <c r="F29" s="351"/>
      <c r="G29" s="177"/>
    </row>
    <row r="30" spans="1:16" ht="22.5" customHeight="1" x14ac:dyDescent="0.3">
      <c r="A30" s="173"/>
      <c r="B30" s="174"/>
      <c r="C30" s="173"/>
      <c r="D30" s="175"/>
      <c r="E30" s="351"/>
      <c r="F30" s="177"/>
      <c r="G30" s="177"/>
    </row>
    <row r="31" spans="1:16" ht="22.5" customHeight="1" x14ac:dyDescent="0.3">
      <c r="A31" s="173"/>
      <c r="B31" s="174"/>
      <c r="C31" s="173"/>
      <c r="D31" s="175"/>
      <c r="E31" s="177"/>
      <c r="F31" s="351"/>
      <c r="G31" s="177"/>
    </row>
    <row r="32" spans="1:16" ht="22.5" customHeight="1" x14ac:dyDescent="0.3">
      <c r="A32" s="173"/>
      <c r="B32" s="174"/>
      <c r="C32" s="173"/>
      <c r="D32" s="175"/>
      <c r="E32" s="351"/>
      <c r="F32" s="177"/>
      <c r="G32" s="177"/>
    </row>
    <row r="33" spans="1:7" ht="22.5" customHeight="1" x14ac:dyDescent="0.3">
      <c r="A33" s="173"/>
      <c r="B33" s="174"/>
      <c r="C33" s="173"/>
      <c r="D33" s="175"/>
      <c r="E33" s="177"/>
      <c r="F33" s="351"/>
      <c r="G33" s="177"/>
    </row>
    <row r="34" spans="1:7" ht="22.5" customHeight="1" x14ac:dyDescent="0.3">
      <c r="A34" s="173"/>
      <c r="B34" s="174"/>
      <c r="C34" s="173"/>
      <c r="D34" s="175"/>
      <c r="E34" s="177"/>
      <c r="F34" s="177"/>
      <c r="G34" s="177"/>
    </row>
    <row r="35" spans="1:7" ht="22.5" customHeight="1" x14ac:dyDescent="0.3">
      <c r="A35" s="173"/>
      <c r="B35" s="174"/>
      <c r="C35" s="173"/>
      <c r="D35" s="175"/>
      <c r="E35" s="177"/>
      <c r="F35" s="177"/>
      <c r="G35" s="177"/>
    </row>
    <row r="36" spans="1:7" ht="22.5" customHeight="1" x14ac:dyDescent="0.3">
      <c r="A36" s="173"/>
      <c r="B36" s="174"/>
      <c r="C36" s="173"/>
      <c r="D36" s="175"/>
      <c r="E36" s="177"/>
      <c r="F36" s="177"/>
      <c r="G36" s="177"/>
    </row>
    <row r="37" spans="1:7" ht="22.5" customHeight="1" x14ac:dyDescent="0.3">
      <c r="A37" s="173"/>
      <c r="B37" s="174"/>
      <c r="C37" s="173"/>
      <c r="D37" s="175"/>
      <c r="E37" s="177"/>
      <c r="F37" s="177"/>
      <c r="G37" s="177"/>
    </row>
    <row r="38" spans="1:7" ht="22.5" customHeight="1" x14ac:dyDescent="0.3">
      <c r="A38" s="173"/>
      <c r="B38" s="174"/>
      <c r="C38" s="173"/>
      <c r="D38" s="175"/>
      <c r="E38" s="177"/>
      <c r="F38" s="177"/>
      <c r="G38" s="177"/>
    </row>
    <row r="39" spans="1:7" ht="22.5" customHeight="1" x14ac:dyDescent="0.3">
      <c r="A39" s="173"/>
      <c r="B39" s="174"/>
      <c r="C39" s="173"/>
      <c r="D39" s="175"/>
      <c r="E39" s="177"/>
      <c r="F39" s="177"/>
      <c r="G39" s="177"/>
    </row>
    <row r="40" spans="1:7" ht="22.5" customHeight="1" x14ac:dyDescent="0.3">
      <c r="A40" s="173"/>
      <c r="B40" s="174"/>
      <c r="C40" s="173"/>
      <c r="D40" s="175"/>
      <c r="E40" s="177"/>
      <c r="F40" s="177"/>
      <c r="G40" s="177"/>
    </row>
    <row r="41" spans="1:7" ht="22.5" customHeight="1" x14ac:dyDescent="0.3">
      <c r="A41" s="173"/>
      <c r="B41" s="174"/>
      <c r="C41" s="173"/>
      <c r="D41" s="175"/>
      <c r="E41" s="177"/>
      <c r="F41" s="177"/>
      <c r="G41" s="177"/>
    </row>
    <row r="42" spans="1:7" ht="22.5" customHeight="1" x14ac:dyDescent="0.3">
      <c r="A42" s="173"/>
      <c r="B42" s="174"/>
      <c r="C42" s="173"/>
      <c r="D42" s="175"/>
      <c r="E42" s="177"/>
      <c r="F42" s="177"/>
      <c r="G42" s="177"/>
    </row>
    <row r="43" spans="1:7" ht="22.5" customHeight="1" x14ac:dyDescent="0.3">
      <c r="A43" s="173"/>
      <c r="B43" s="174"/>
      <c r="C43" s="173"/>
      <c r="D43" s="175"/>
      <c r="E43" s="177"/>
      <c r="F43" s="177"/>
      <c r="G43" s="177"/>
    </row>
    <row r="44" spans="1:7" ht="22.5" customHeight="1" x14ac:dyDescent="0.3">
      <c r="A44" s="173"/>
      <c r="B44" s="174"/>
      <c r="C44" s="173"/>
      <c r="D44" s="175"/>
      <c r="E44" s="177"/>
      <c r="F44" s="177"/>
      <c r="G44" s="177"/>
    </row>
    <row r="45" spans="1:7" ht="22.5" customHeight="1" x14ac:dyDescent="0.3">
      <c r="A45" s="173"/>
      <c r="B45" s="174"/>
      <c r="C45" s="173"/>
      <c r="D45" s="175"/>
      <c r="E45" s="177"/>
      <c r="F45" s="177"/>
      <c r="G45" s="177"/>
    </row>
    <row r="46" spans="1:7" ht="22.5" customHeight="1" x14ac:dyDescent="0.3">
      <c r="A46" s="173"/>
      <c r="B46" s="174"/>
      <c r="C46" s="173"/>
      <c r="D46" s="175"/>
      <c r="E46" s="177"/>
      <c r="F46" s="177"/>
      <c r="G46" s="177"/>
    </row>
    <row r="47" spans="1:7" ht="22.5" customHeight="1" x14ac:dyDescent="0.3">
      <c r="A47" s="173"/>
      <c r="B47" s="174"/>
      <c r="C47" s="173"/>
      <c r="D47" s="175"/>
      <c r="E47" s="177"/>
      <c r="F47" s="177"/>
      <c r="G47" s="177"/>
    </row>
    <row r="48" spans="1:7" ht="22.5" customHeight="1" x14ac:dyDescent="0.3">
      <c r="A48" s="173"/>
      <c r="B48" s="174"/>
      <c r="C48" s="173"/>
      <c r="D48" s="175"/>
      <c r="E48" s="177"/>
      <c r="F48" s="177"/>
      <c r="G48" s="177"/>
    </row>
    <row r="49" spans="1:7" ht="22.5" customHeight="1" x14ac:dyDescent="0.3">
      <c r="A49" s="173"/>
      <c r="B49" s="174"/>
      <c r="C49" s="173"/>
      <c r="D49" s="175"/>
      <c r="E49" s="177"/>
      <c r="F49" s="177"/>
      <c r="G49" s="177"/>
    </row>
    <row r="50" spans="1:7" ht="22.5" customHeight="1" x14ac:dyDescent="0.3">
      <c r="A50" s="173"/>
      <c r="B50" s="174"/>
      <c r="C50" s="173"/>
      <c r="D50" s="175"/>
      <c r="E50" s="177"/>
      <c r="F50" s="177"/>
      <c r="G50" s="177"/>
    </row>
    <row r="51" spans="1:7" ht="22.5" customHeight="1" x14ac:dyDescent="0.3">
      <c r="A51" s="173"/>
      <c r="B51" s="174"/>
      <c r="C51" s="173"/>
      <c r="D51" s="175"/>
      <c r="E51" s="177"/>
      <c r="F51" s="177"/>
      <c r="G51" s="177"/>
    </row>
    <row r="52" spans="1:7" ht="22.5" customHeight="1" x14ac:dyDescent="0.3">
      <c r="A52" s="173"/>
      <c r="B52" s="174"/>
      <c r="C52" s="173"/>
      <c r="D52" s="175"/>
      <c r="E52" s="177"/>
      <c r="F52" s="177"/>
      <c r="G52" s="177"/>
    </row>
    <row r="53" spans="1:7" ht="22.5" customHeight="1" x14ac:dyDescent="0.3">
      <c r="A53" s="173"/>
      <c r="B53" s="174"/>
      <c r="C53" s="173"/>
      <c r="D53" s="175"/>
      <c r="E53" s="177"/>
      <c r="F53" s="177"/>
      <c r="G53" s="177"/>
    </row>
    <row r="54" spans="1:7" ht="22.5" customHeight="1" x14ac:dyDescent="0.3">
      <c r="A54" s="173"/>
      <c r="B54" s="174"/>
      <c r="C54" s="173"/>
      <c r="D54" s="175"/>
      <c r="E54" s="177"/>
      <c r="F54" s="177"/>
      <c r="G54" s="177"/>
    </row>
    <row r="55" spans="1:7" ht="22.5" customHeight="1" x14ac:dyDescent="0.3">
      <c r="A55" s="173"/>
      <c r="B55" s="174"/>
      <c r="C55" s="173"/>
      <c r="D55" s="175"/>
      <c r="E55" s="177"/>
      <c r="F55" s="177"/>
      <c r="G55" s="177"/>
    </row>
    <row r="56" spans="1:7" ht="22.5" customHeight="1" x14ac:dyDescent="0.3">
      <c r="A56" s="173"/>
      <c r="B56" s="174"/>
      <c r="C56" s="173"/>
      <c r="D56" s="175"/>
      <c r="E56" s="177"/>
      <c r="F56" s="177"/>
      <c r="G56" s="177"/>
    </row>
    <row r="57" spans="1:7" ht="22.5" customHeight="1" x14ac:dyDescent="0.3">
      <c r="A57" s="173"/>
      <c r="B57" s="174"/>
      <c r="C57" s="173"/>
      <c r="D57" s="175"/>
      <c r="E57" s="177"/>
      <c r="F57" s="177"/>
      <c r="G57" s="177"/>
    </row>
    <row r="58" spans="1:7" ht="22.5" customHeight="1" x14ac:dyDescent="0.3">
      <c r="A58" s="173"/>
      <c r="B58" s="173"/>
      <c r="C58" s="173"/>
      <c r="D58" s="175"/>
      <c r="E58" s="177"/>
      <c r="F58" s="177"/>
      <c r="G58" s="177"/>
    </row>
    <row r="59" spans="1:7" ht="22.5" customHeight="1" x14ac:dyDescent="0.3">
      <c r="A59" s="173"/>
      <c r="B59" s="173"/>
      <c r="C59" s="173"/>
      <c r="D59" s="175"/>
      <c r="E59" s="177"/>
      <c r="F59" s="177"/>
      <c r="G59" s="177"/>
    </row>
    <row r="60" spans="1:7" ht="22.5" customHeight="1" x14ac:dyDescent="0.3">
      <c r="A60" s="173"/>
      <c r="B60" s="173"/>
      <c r="C60" s="173"/>
      <c r="D60" s="175"/>
      <c r="E60" s="177"/>
      <c r="F60" s="177"/>
      <c r="G60" s="177"/>
    </row>
    <row r="61" spans="1:7" ht="22.5" customHeight="1" x14ac:dyDescent="0.3">
      <c r="A61" s="173"/>
      <c r="B61" s="173"/>
      <c r="C61" s="173"/>
      <c r="D61" s="175"/>
      <c r="E61" s="177"/>
      <c r="F61" s="177"/>
      <c r="G61" s="177"/>
    </row>
    <row r="62" spans="1:7" ht="22.5" customHeight="1" x14ac:dyDescent="0.3">
      <c r="A62" s="173"/>
      <c r="B62" s="173"/>
      <c r="C62" s="173"/>
      <c r="D62" s="175"/>
      <c r="E62" s="177"/>
      <c r="F62" s="177"/>
      <c r="G62" s="177"/>
    </row>
    <row r="63" spans="1:7" ht="22.5" customHeight="1" x14ac:dyDescent="0.3">
      <c r="A63" s="173"/>
      <c r="B63" s="173"/>
      <c r="C63" s="173"/>
      <c r="D63" s="175"/>
      <c r="E63" s="177"/>
      <c r="F63" s="177"/>
      <c r="G63" s="177"/>
    </row>
    <row r="64" spans="1:7" ht="22.5" customHeight="1" x14ac:dyDescent="0.3">
      <c r="A64" s="173"/>
      <c r="B64" s="173"/>
      <c r="C64" s="173"/>
      <c r="D64" s="175"/>
      <c r="E64" s="177"/>
      <c r="F64" s="177"/>
      <c r="G64" s="177"/>
    </row>
    <row r="65" spans="1:7" ht="22.5" customHeight="1" x14ac:dyDescent="0.3">
      <c r="A65" s="173"/>
      <c r="B65" s="173"/>
      <c r="C65" s="173"/>
      <c r="D65" s="175"/>
      <c r="E65" s="177"/>
      <c r="F65" s="177"/>
      <c r="G65" s="177"/>
    </row>
    <row r="66" spans="1:7" ht="22.5" customHeight="1" x14ac:dyDescent="0.3">
      <c r="A66" s="173"/>
      <c r="B66" s="173"/>
      <c r="C66" s="173"/>
      <c r="D66" s="175"/>
      <c r="E66" s="177"/>
      <c r="F66" s="177"/>
      <c r="G66" s="177"/>
    </row>
    <row r="67" spans="1:7" ht="22.5" customHeight="1" x14ac:dyDescent="0.3">
      <c r="A67" s="173"/>
      <c r="B67" s="173"/>
      <c r="C67" s="173"/>
      <c r="D67" s="175"/>
      <c r="E67" s="177"/>
      <c r="F67" s="177"/>
      <c r="G67" s="177"/>
    </row>
    <row r="68" spans="1:7" ht="22.5" customHeight="1" x14ac:dyDescent="0.3">
      <c r="A68" s="173"/>
      <c r="B68" s="173"/>
      <c r="C68" s="173"/>
      <c r="D68" s="175"/>
      <c r="E68" s="177"/>
      <c r="F68" s="177"/>
      <c r="G68" s="177"/>
    </row>
    <row r="69" spans="1:7" ht="22.5" customHeight="1" x14ac:dyDescent="0.3">
      <c r="A69" s="173"/>
      <c r="B69" s="173"/>
      <c r="C69" s="173"/>
      <c r="D69" s="175"/>
      <c r="E69" s="177"/>
      <c r="F69" s="177"/>
      <c r="G69" s="177"/>
    </row>
    <row r="70" spans="1:7" ht="22.5" customHeight="1" x14ac:dyDescent="0.3">
      <c r="A70" s="173"/>
      <c r="B70" s="173"/>
      <c r="C70" s="173"/>
      <c r="D70" s="175"/>
      <c r="E70" s="177"/>
      <c r="F70" s="177"/>
      <c r="G70" s="177"/>
    </row>
    <row r="71" spans="1:7" ht="22.5" customHeight="1" x14ac:dyDescent="0.3">
      <c r="A71" s="173"/>
      <c r="B71" s="173"/>
      <c r="C71" s="173"/>
      <c r="D71" s="175"/>
      <c r="E71" s="177"/>
      <c r="F71" s="177"/>
      <c r="G71" s="177"/>
    </row>
    <row r="72" spans="1:7" ht="22.5" customHeight="1" x14ac:dyDescent="0.3">
      <c r="A72" s="173"/>
      <c r="B72" s="173"/>
      <c r="C72" s="173"/>
      <c r="D72" s="175"/>
      <c r="E72" s="177"/>
      <c r="F72" s="177"/>
      <c r="G72" s="177"/>
    </row>
    <row r="73" spans="1:7" ht="22.5" customHeight="1" x14ac:dyDescent="0.3">
      <c r="A73" s="173"/>
      <c r="B73" s="173"/>
      <c r="C73" s="173"/>
      <c r="D73" s="175"/>
      <c r="E73" s="177"/>
      <c r="F73" s="177"/>
      <c r="G73" s="177"/>
    </row>
    <row r="74" spans="1:7" ht="22.5" customHeight="1" x14ac:dyDescent="0.3">
      <c r="A74" s="173"/>
      <c r="B74" s="173"/>
      <c r="C74" s="173"/>
      <c r="D74" s="175"/>
      <c r="E74" s="177"/>
      <c r="F74" s="177"/>
      <c r="G74" s="177"/>
    </row>
    <row r="75" spans="1:7" ht="22.5" customHeight="1" x14ac:dyDescent="0.3">
      <c r="A75" s="173"/>
      <c r="B75" s="173"/>
      <c r="C75" s="173"/>
      <c r="D75" s="175"/>
      <c r="E75" s="177"/>
      <c r="F75" s="177"/>
      <c r="G75" s="177"/>
    </row>
    <row r="76" spans="1:7" ht="22.5" customHeight="1" x14ac:dyDescent="0.3">
      <c r="A76" s="173"/>
      <c r="B76" s="173"/>
      <c r="C76" s="173"/>
      <c r="D76" s="175"/>
      <c r="E76" s="177"/>
      <c r="F76" s="177"/>
      <c r="G76" s="177"/>
    </row>
    <row r="77" spans="1:7" ht="22.5" customHeight="1" x14ac:dyDescent="0.3">
      <c r="A77" s="173"/>
      <c r="B77" s="173"/>
      <c r="C77" s="173"/>
      <c r="D77" s="175"/>
      <c r="E77" s="177"/>
      <c r="F77" s="177"/>
      <c r="G77" s="177"/>
    </row>
  </sheetData>
  <mergeCells count="3">
    <mergeCell ref="A1:G1"/>
    <mergeCell ref="A2:G2"/>
    <mergeCell ref="A3:G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4</vt:i4>
      </vt:variant>
    </vt:vector>
  </HeadingPairs>
  <TitlesOfParts>
    <vt:vector size="11" baseType="lpstr">
      <vt:lpstr>F16</vt:lpstr>
      <vt:lpstr>L16</vt:lpstr>
      <vt:lpstr>F16P</vt:lpstr>
      <vt:lpstr>L16P</vt:lpstr>
      <vt:lpstr>játékrend szombat</vt:lpstr>
      <vt:lpstr>játékrend vasárnap</vt:lpstr>
      <vt:lpstr>játékrend hétfő</vt:lpstr>
      <vt:lpstr>'F16'!Nyomtatási_terület</vt:lpstr>
      <vt:lpstr>F16P!Nyomtatási_terület</vt:lpstr>
      <vt:lpstr>'L16'!Nyomtatási_terület</vt:lpstr>
      <vt:lpstr>L16P!Nyomtatási_terület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2022-01-16T07:59:20Z</cp:lastPrinted>
  <dcterms:created xsi:type="dcterms:W3CDTF">2022-01-13T18:05:52Z</dcterms:created>
  <dcterms:modified xsi:type="dcterms:W3CDTF">2022-01-17T18:12:17Z</dcterms:modified>
</cp:coreProperties>
</file>