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4.xml" ContentType="application/vnd.ms-excel.controlproperties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5.xml" ContentType="application/vnd.ms-excel.controlproperties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Users\wp8cs\Desktop\"/>
    </mc:Choice>
  </mc:AlternateContent>
  <xr:revisionPtr revIDLastSave="0" documentId="13_ncr:1_{BD981C72-4468-4040-B38B-5E9F5A4EB77A}" xr6:coauthVersionLast="36" xr6:coauthVersionMax="36" xr10:uidLastSave="{00000000-0000-0000-0000-000000000000}"/>
  <bookViews>
    <workbookView xWindow="0" yWindow="0" windowWidth="28800" windowHeight="14025" tabRatio="884" activeTab="3" xr2:uid="{00000000-000D-0000-FFFF-FFFF00000000}"/>
  </bookViews>
  <sheets>
    <sheet name="Altalanos" sheetId="1" r:id="rId1"/>
    <sheet name="Birók" sheetId="2" r:id="rId2"/>
    <sheet name="Információk" sheetId="348" r:id="rId3"/>
    <sheet name="Nevezési lista" sheetId="347" r:id="rId4"/>
    <sheet name="Játékrend" sheetId="358" r:id="rId5"/>
    <sheet name="III. F. B." sheetId="9" r:id="rId6"/>
    <sheet name="III. F. B. tábla" sheetId="86" r:id="rId7"/>
    <sheet name="IV. F. B." sheetId="303" r:id="rId8"/>
    <sheet name="IV. F. B. tábla" sheetId="306" r:id="rId9"/>
    <sheet name="IV. F. A." sheetId="327" r:id="rId10"/>
    <sheet name="IV. F. A. tábla" sheetId="330" r:id="rId11"/>
    <sheet name="V. F. B. " sheetId="354" r:id="rId12"/>
    <sheet name="V. F. B.  tábla" sheetId="355" r:id="rId13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5">'III. F. B.'!$1:$6</definedName>
    <definedName name="_xlnm.Print_Titles" localSheetId="9">'IV. F. A.'!$1:$6</definedName>
    <definedName name="_xlnm.Print_Titles" localSheetId="7">'IV. F. B.'!$1:$6</definedName>
    <definedName name="_xlnm.Print_Titles" localSheetId="11">'V. F. B. '!$1:$6</definedName>
    <definedName name="_xlnm.Print_Area" localSheetId="1">Birók!$A$1:$N$29</definedName>
    <definedName name="_xlnm.Print_Area" localSheetId="5">'III. F. B.'!$A$1:$Q$134</definedName>
    <definedName name="_xlnm.Print_Area" localSheetId="6">'III. F. B. tábla'!$A$1:$M$49</definedName>
    <definedName name="_xlnm.Print_Area" localSheetId="9">'IV. F. A.'!$A$1:$Q$134</definedName>
    <definedName name="_xlnm.Print_Area" localSheetId="10">'IV. F. A. tábla'!$A$1:$M$41</definedName>
    <definedName name="_xlnm.Print_Area" localSheetId="7">'IV. F. B.'!$A$1:$Q$134</definedName>
    <definedName name="_xlnm.Print_Area" localSheetId="8">'IV. F. B. tábla'!$A$1:$M$41</definedName>
    <definedName name="_xlnm.Print_Area" localSheetId="11">'V. F. B. '!$A$1:$Q$134</definedName>
    <definedName name="_xlnm.Print_Area" localSheetId="12">'V. F. B.  tábla'!$A$1:$M$41</definedName>
  </definedNames>
  <calcPr calcId="191029"/>
</workbook>
</file>

<file path=xl/calcChain.xml><?xml version="1.0" encoding="utf-8"?>
<calcChain xmlns="http://schemas.openxmlformats.org/spreadsheetml/2006/main">
  <c r="L7" i="86" l="1"/>
  <c r="E7" i="86"/>
  <c r="B23" i="86" s="1"/>
  <c r="L13" i="355" l="1"/>
  <c r="I13" i="355"/>
  <c r="G13" i="355"/>
  <c r="E13" i="355"/>
  <c r="B22" i="355" s="1"/>
  <c r="D13" i="355"/>
  <c r="C13" i="355"/>
  <c r="L11" i="355"/>
  <c r="I11" i="355"/>
  <c r="G11" i="355"/>
  <c r="E11" i="355"/>
  <c r="B21" i="355"/>
  <c r="D11" i="355"/>
  <c r="C11" i="355"/>
  <c r="L9" i="355"/>
  <c r="I9" i="355"/>
  <c r="G9" i="355"/>
  <c r="E9" i="355"/>
  <c r="B20" i="355" s="1"/>
  <c r="D9" i="355"/>
  <c r="C9" i="355"/>
  <c r="L7" i="355"/>
  <c r="I7" i="355"/>
  <c r="G7" i="355"/>
  <c r="E7" i="355"/>
  <c r="B19" i="355" s="1"/>
  <c r="D7" i="355"/>
  <c r="C7" i="355"/>
  <c r="Y5" i="355"/>
  <c r="M4" i="355"/>
  <c r="K41" i="355" s="1"/>
  <c r="E4" i="355"/>
  <c r="A4" i="355"/>
  <c r="Y3" i="355"/>
  <c r="AJ1" i="355" s="1"/>
  <c r="E2" i="355"/>
  <c r="A1" i="355"/>
  <c r="P156" i="354"/>
  <c r="M156" i="354" s="1"/>
  <c r="L156" i="354"/>
  <c r="K156" i="354"/>
  <c r="J156" i="354"/>
  <c r="P155" i="354"/>
  <c r="M155" i="354"/>
  <c r="L155" i="354"/>
  <c r="K155" i="354"/>
  <c r="J155" i="354"/>
  <c r="P154" i="354"/>
  <c r="M154" i="354" s="1"/>
  <c r="L154" i="354"/>
  <c r="K154" i="354"/>
  <c r="J154" i="354"/>
  <c r="P153" i="354"/>
  <c r="M153" i="354" s="1"/>
  <c r="L153" i="354"/>
  <c r="K153" i="354"/>
  <c r="J153" i="354"/>
  <c r="P152" i="354"/>
  <c r="M152" i="354" s="1"/>
  <c r="L152" i="354"/>
  <c r="K152" i="354"/>
  <c r="J152" i="354"/>
  <c r="P151" i="354"/>
  <c r="M151" i="354" s="1"/>
  <c r="L151" i="354"/>
  <c r="K151" i="354"/>
  <c r="J151" i="354"/>
  <c r="P150" i="354"/>
  <c r="M150" i="354"/>
  <c r="L150" i="354"/>
  <c r="K150" i="354"/>
  <c r="J150" i="354"/>
  <c r="P149" i="354"/>
  <c r="M149" i="354"/>
  <c r="L149" i="354"/>
  <c r="K149" i="354"/>
  <c r="J149" i="354"/>
  <c r="P148" i="354"/>
  <c r="M148" i="354" s="1"/>
  <c r="L148" i="354"/>
  <c r="K148" i="354"/>
  <c r="J148" i="354"/>
  <c r="P147" i="354"/>
  <c r="M147" i="354"/>
  <c r="L147" i="354"/>
  <c r="K147" i="354"/>
  <c r="J147" i="354"/>
  <c r="P146" i="354"/>
  <c r="M146" i="354" s="1"/>
  <c r="L146" i="354"/>
  <c r="K146" i="354"/>
  <c r="J146" i="354"/>
  <c r="P145" i="354"/>
  <c r="M145" i="354"/>
  <c r="L145" i="354"/>
  <c r="K145" i="354"/>
  <c r="J145" i="354"/>
  <c r="P144" i="354"/>
  <c r="M144" i="354" s="1"/>
  <c r="L144" i="354"/>
  <c r="K144" i="354"/>
  <c r="J144" i="354"/>
  <c r="P143" i="354"/>
  <c r="M143" i="354" s="1"/>
  <c r="L143" i="354"/>
  <c r="K143" i="354"/>
  <c r="J143" i="354"/>
  <c r="P142" i="354"/>
  <c r="M142" i="354"/>
  <c r="L142" i="354"/>
  <c r="K142" i="354"/>
  <c r="J142" i="354"/>
  <c r="P141" i="354"/>
  <c r="M141" i="354" s="1"/>
  <c r="L141" i="354"/>
  <c r="K141" i="354"/>
  <c r="J141" i="354"/>
  <c r="P140" i="354"/>
  <c r="M140" i="354" s="1"/>
  <c r="L140" i="354"/>
  <c r="K140" i="354"/>
  <c r="J140" i="354"/>
  <c r="P139" i="354"/>
  <c r="M139" i="354" s="1"/>
  <c r="L139" i="354"/>
  <c r="K139" i="354"/>
  <c r="J139" i="354"/>
  <c r="P138" i="354"/>
  <c r="M138" i="354"/>
  <c r="L138" i="354"/>
  <c r="K138" i="354"/>
  <c r="J138" i="354"/>
  <c r="P137" i="354"/>
  <c r="M137" i="354" s="1"/>
  <c r="L137" i="354"/>
  <c r="K137" i="354"/>
  <c r="J137" i="354"/>
  <c r="P136" i="354"/>
  <c r="M136" i="354" s="1"/>
  <c r="L136" i="354"/>
  <c r="K136" i="354"/>
  <c r="J136" i="354"/>
  <c r="P135" i="354"/>
  <c r="M135" i="354"/>
  <c r="L135" i="354"/>
  <c r="K135" i="354"/>
  <c r="J135" i="354"/>
  <c r="P134" i="354"/>
  <c r="M134" i="354" s="1"/>
  <c r="L134" i="354"/>
  <c r="K134" i="354"/>
  <c r="J134" i="354"/>
  <c r="P133" i="354"/>
  <c r="M133" i="354" s="1"/>
  <c r="L133" i="354"/>
  <c r="K133" i="354"/>
  <c r="J133" i="354"/>
  <c r="P132" i="354"/>
  <c r="M132" i="354" s="1"/>
  <c r="L132" i="354"/>
  <c r="K132" i="354"/>
  <c r="J132" i="354"/>
  <c r="P131" i="354"/>
  <c r="M131" i="354"/>
  <c r="L131" i="354"/>
  <c r="K131" i="354"/>
  <c r="J131" i="354"/>
  <c r="P130" i="354"/>
  <c r="M130" i="354"/>
  <c r="L130" i="354"/>
  <c r="K130" i="354"/>
  <c r="J130" i="354"/>
  <c r="P129" i="354"/>
  <c r="M129" i="354"/>
  <c r="L129" i="354"/>
  <c r="K129" i="354"/>
  <c r="J129" i="354"/>
  <c r="P128" i="354"/>
  <c r="M128" i="354" s="1"/>
  <c r="L128" i="354"/>
  <c r="K128" i="354"/>
  <c r="J128" i="354"/>
  <c r="P127" i="354"/>
  <c r="M127" i="354" s="1"/>
  <c r="L127" i="354"/>
  <c r="K127" i="354"/>
  <c r="J127" i="354"/>
  <c r="P126" i="354"/>
  <c r="M126" i="354"/>
  <c r="L126" i="354"/>
  <c r="K126" i="354"/>
  <c r="J126" i="354"/>
  <c r="P125" i="354"/>
  <c r="M125" i="354" s="1"/>
  <c r="L125" i="354"/>
  <c r="K125" i="354"/>
  <c r="J125" i="354"/>
  <c r="P124" i="354"/>
  <c r="M124" i="354" s="1"/>
  <c r="L124" i="354"/>
  <c r="K124" i="354"/>
  <c r="J124" i="354"/>
  <c r="P123" i="354"/>
  <c r="M123" i="354"/>
  <c r="L123" i="354"/>
  <c r="K123" i="354"/>
  <c r="J123" i="354"/>
  <c r="P122" i="354"/>
  <c r="M122" i="354"/>
  <c r="L122" i="354"/>
  <c r="K122" i="354"/>
  <c r="J122" i="354"/>
  <c r="P121" i="354"/>
  <c r="M121" i="354" s="1"/>
  <c r="L121" i="354"/>
  <c r="K121" i="354"/>
  <c r="J121" i="354"/>
  <c r="P120" i="354"/>
  <c r="M120" i="354" s="1"/>
  <c r="L120" i="354"/>
  <c r="K120" i="354"/>
  <c r="J120" i="354"/>
  <c r="P119" i="354"/>
  <c r="M119" i="354" s="1"/>
  <c r="L119" i="354"/>
  <c r="K119" i="354"/>
  <c r="J119" i="354"/>
  <c r="P118" i="354"/>
  <c r="M118" i="354"/>
  <c r="L118" i="354"/>
  <c r="K118" i="354"/>
  <c r="J118" i="354"/>
  <c r="P117" i="354"/>
  <c r="M117" i="354" s="1"/>
  <c r="L117" i="354"/>
  <c r="K117" i="354"/>
  <c r="J117" i="354"/>
  <c r="P116" i="354"/>
  <c r="M116" i="354" s="1"/>
  <c r="L116" i="354"/>
  <c r="K116" i="354"/>
  <c r="J116" i="354"/>
  <c r="P115" i="354"/>
  <c r="M115" i="354"/>
  <c r="L115" i="354"/>
  <c r="K115" i="354"/>
  <c r="J115" i="354"/>
  <c r="P114" i="354"/>
  <c r="M114" i="354" s="1"/>
  <c r="L114" i="354"/>
  <c r="K114" i="354"/>
  <c r="J114" i="354"/>
  <c r="P113" i="354"/>
  <c r="M113" i="354"/>
  <c r="L113" i="354"/>
  <c r="K113" i="354"/>
  <c r="J113" i="354"/>
  <c r="P112" i="354"/>
  <c r="M112" i="354" s="1"/>
  <c r="L112" i="354"/>
  <c r="K112" i="354"/>
  <c r="J112" i="354"/>
  <c r="P111" i="354"/>
  <c r="M111" i="354"/>
  <c r="L111" i="354"/>
  <c r="K111" i="354"/>
  <c r="J111" i="354"/>
  <c r="P110" i="354"/>
  <c r="M110" i="354" s="1"/>
  <c r="L110" i="354"/>
  <c r="K110" i="354"/>
  <c r="J110" i="354"/>
  <c r="P109" i="354"/>
  <c r="M109" i="354" s="1"/>
  <c r="L109" i="354"/>
  <c r="K109" i="354"/>
  <c r="J109" i="354"/>
  <c r="P108" i="354"/>
  <c r="M108" i="354" s="1"/>
  <c r="L108" i="354"/>
  <c r="K108" i="354"/>
  <c r="J108" i="354"/>
  <c r="P107" i="354"/>
  <c r="M107" i="354" s="1"/>
  <c r="L107" i="354"/>
  <c r="K107" i="354"/>
  <c r="J107" i="354"/>
  <c r="P106" i="354"/>
  <c r="M106" i="354"/>
  <c r="L106" i="354"/>
  <c r="K106" i="354"/>
  <c r="J106" i="354"/>
  <c r="P105" i="354"/>
  <c r="M105" i="354" s="1"/>
  <c r="L105" i="354"/>
  <c r="K105" i="354"/>
  <c r="J105" i="354"/>
  <c r="P104" i="354"/>
  <c r="M104" i="354" s="1"/>
  <c r="L104" i="354"/>
  <c r="K104" i="354"/>
  <c r="J104" i="354"/>
  <c r="P103" i="354"/>
  <c r="M103" i="354"/>
  <c r="L103" i="354"/>
  <c r="K103" i="354"/>
  <c r="J103" i="354"/>
  <c r="P102" i="354"/>
  <c r="M102" i="354" s="1"/>
  <c r="L102" i="354"/>
  <c r="K102" i="354"/>
  <c r="J102" i="354"/>
  <c r="P101" i="354"/>
  <c r="M101" i="354" s="1"/>
  <c r="L101" i="354"/>
  <c r="K101" i="354"/>
  <c r="J101" i="354"/>
  <c r="P100" i="354"/>
  <c r="M100" i="354" s="1"/>
  <c r="L100" i="354"/>
  <c r="K100" i="354"/>
  <c r="J100" i="354"/>
  <c r="P99" i="354"/>
  <c r="M99" i="354"/>
  <c r="L99" i="354"/>
  <c r="K99" i="354"/>
  <c r="J99" i="354"/>
  <c r="P98" i="354"/>
  <c r="M98" i="354" s="1"/>
  <c r="L98" i="354"/>
  <c r="K98" i="354"/>
  <c r="J98" i="354"/>
  <c r="P97" i="354"/>
  <c r="M97" i="354"/>
  <c r="L97" i="354"/>
  <c r="K97" i="354"/>
  <c r="J97" i="354"/>
  <c r="P96" i="354"/>
  <c r="M96" i="354" s="1"/>
  <c r="L96" i="354"/>
  <c r="K96" i="354"/>
  <c r="J96" i="354"/>
  <c r="P95" i="354"/>
  <c r="M95" i="354"/>
  <c r="L95" i="354"/>
  <c r="K95" i="354"/>
  <c r="J95" i="354"/>
  <c r="P94" i="354"/>
  <c r="M94" i="354" s="1"/>
  <c r="L94" i="354"/>
  <c r="K94" i="354"/>
  <c r="J94" i="354"/>
  <c r="P93" i="354"/>
  <c r="M93" i="354" s="1"/>
  <c r="L93" i="354"/>
  <c r="K93" i="354"/>
  <c r="J93" i="354"/>
  <c r="P92" i="354"/>
  <c r="M92" i="354" s="1"/>
  <c r="L92" i="354"/>
  <c r="K92" i="354"/>
  <c r="J92" i="354"/>
  <c r="P91" i="354"/>
  <c r="M91" i="354" s="1"/>
  <c r="L91" i="354"/>
  <c r="K91" i="354"/>
  <c r="J91" i="354"/>
  <c r="P90" i="354"/>
  <c r="M90" i="354"/>
  <c r="L90" i="354"/>
  <c r="K90" i="354"/>
  <c r="J90" i="354"/>
  <c r="P89" i="354"/>
  <c r="M89" i="354" s="1"/>
  <c r="L89" i="354"/>
  <c r="K89" i="354"/>
  <c r="J89" i="354"/>
  <c r="P88" i="354"/>
  <c r="M88" i="354" s="1"/>
  <c r="L88" i="354"/>
  <c r="K88" i="354"/>
  <c r="J88" i="354"/>
  <c r="P87" i="354"/>
  <c r="M87" i="354" s="1"/>
  <c r="L87" i="354"/>
  <c r="K87" i="354"/>
  <c r="J87" i="354"/>
  <c r="P86" i="354"/>
  <c r="M86" i="354"/>
  <c r="L86" i="354"/>
  <c r="K86" i="354"/>
  <c r="J86" i="354"/>
  <c r="P85" i="354"/>
  <c r="M85" i="354" s="1"/>
  <c r="L85" i="354"/>
  <c r="K85" i="354"/>
  <c r="J85" i="354"/>
  <c r="P84" i="354"/>
  <c r="M84" i="354" s="1"/>
  <c r="L84" i="354"/>
  <c r="K84" i="354"/>
  <c r="J84" i="354"/>
  <c r="P83" i="354"/>
  <c r="M83" i="354"/>
  <c r="L83" i="354"/>
  <c r="K83" i="354"/>
  <c r="J83" i="354"/>
  <c r="P82" i="354"/>
  <c r="M82" i="354" s="1"/>
  <c r="L82" i="354"/>
  <c r="K82" i="354"/>
  <c r="J82" i="354"/>
  <c r="P81" i="354"/>
  <c r="M81" i="354"/>
  <c r="L81" i="354"/>
  <c r="K81" i="354"/>
  <c r="J81" i="354"/>
  <c r="P80" i="354"/>
  <c r="M80" i="354" s="1"/>
  <c r="L80" i="354"/>
  <c r="K80" i="354"/>
  <c r="J80" i="354"/>
  <c r="P79" i="354"/>
  <c r="M79" i="354" s="1"/>
  <c r="L79" i="354"/>
  <c r="K79" i="354"/>
  <c r="J79" i="354"/>
  <c r="P78" i="354"/>
  <c r="M78" i="354" s="1"/>
  <c r="L78" i="354"/>
  <c r="K78" i="354"/>
  <c r="J78" i="354"/>
  <c r="P77" i="354"/>
  <c r="M77" i="354" s="1"/>
  <c r="L77" i="354"/>
  <c r="K77" i="354"/>
  <c r="J77" i="354"/>
  <c r="P76" i="354"/>
  <c r="M76" i="354" s="1"/>
  <c r="L76" i="354"/>
  <c r="K76" i="354"/>
  <c r="J76" i="354"/>
  <c r="P75" i="354"/>
  <c r="M75" i="354" s="1"/>
  <c r="L75" i="354"/>
  <c r="K75" i="354"/>
  <c r="J75" i="354"/>
  <c r="P74" i="354"/>
  <c r="M74" i="354"/>
  <c r="L74" i="354"/>
  <c r="K74" i="354"/>
  <c r="J74" i="354"/>
  <c r="P73" i="354"/>
  <c r="M73" i="354" s="1"/>
  <c r="L73" i="354"/>
  <c r="K73" i="354"/>
  <c r="J73" i="354"/>
  <c r="P72" i="354"/>
  <c r="M72" i="354" s="1"/>
  <c r="L72" i="354"/>
  <c r="K72" i="354"/>
  <c r="J72" i="354"/>
  <c r="P71" i="354"/>
  <c r="M71" i="354"/>
  <c r="L71" i="354"/>
  <c r="K71" i="354"/>
  <c r="J71" i="354"/>
  <c r="P70" i="354"/>
  <c r="M70" i="354"/>
  <c r="L70" i="354"/>
  <c r="K70" i="354"/>
  <c r="J70" i="354"/>
  <c r="P69" i="354"/>
  <c r="M69" i="354" s="1"/>
  <c r="L69" i="354"/>
  <c r="K69" i="354"/>
  <c r="J69" i="354"/>
  <c r="P68" i="354"/>
  <c r="M68" i="354" s="1"/>
  <c r="L68" i="354"/>
  <c r="K68" i="354"/>
  <c r="J68" i="354"/>
  <c r="P67" i="354"/>
  <c r="M67" i="354"/>
  <c r="L67" i="354"/>
  <c r="K67" i="354"/>
  <c r="J67" i="354"/>
  <c r="P66" i="354"/>
  <c r="M66" i="354" s="1"/>
  <c r="L66" i="354"/>
  <c r="K66" i="354"/>
  <c r="J66" i="354"/>
  <c r="P65" i="354"/>
  <c r="M65" i="354"/>
  <c r="L65" i="354"/>
  <c r="K65" i="354"/>
  <c r="J65" i="354"/>
  <c r="P64" i="354"/>
  <c r="M64" i="354" s="1"/>
  <c r="L64" i="354"/>
  <c r="K64" i="354"/>
  <c r="J64" i="354"/>
  <c r="P63" i="354"/>
  <c r="M63" i="354"/>
  <c r="L63" i="354"/>
  <c r="K63" i="354"/>
  <c r="J63" i="354"/>
  <c r="P62" i="354"/>
  <c r="M62" i="354" s="1"/>
  <c r="L62" i="354"/>
  <c r="K62" i="354"/>
  <c r="J62" i="354"/>
  <c r="P61" i="354"/>
  <c r="M61" i="354" s="1"/>
  <c r="L61" i="354"/>
  <c r="K61" i="354"/>
  <c r="J61" i="354"/>
  <c r="P60" i="354"/>
  <c r="M60" i="354" s="1"/>
  <c r="L60" i="354"/>
  <c r="K60" i="354"/>
  <c r="J60" i="354"/>
  <c r="P59" i="354"/>
  <c r="M59" i="354" s="1"/>
  <c r="L59" i="354"/>
  <c r="K59" i="354"/>
  <c r="J59" i="354"/>
  <c r="P58" i="354"/>
  <c r="M58" i="354"/>
  <c r="L58" i="354"/>
  <c r="K58" i="354"/>
  <c r="J58" i="354"/>
  <c r="P57" i="354"/>
  <c r="M57" i="354" s="1"/>
  <c r="L57" i="354"/>
  <c r="K57" i="354"/>
  <c r="J57" i="354"/>
  <c r="P56" i="354"/>
  <c r="M56" i="354" s="1"/>
  <c r="L56" i="354"/>
  <c r="K56" i="354"/>
  <c r="J56" i="354"/>
  <c r="P55" i="354"/>
  <c r="M55" i="354" s="1"/>
  <c r="L55" i="354"/>
  <c r="K55" i="354"/>
  <c r="J55" i="354"/>
  <c r="P54" i="354"/>
  <c r="M54" i="354"/>
  <c r="L54" i="354"/>
  <c r="K54" i="354"/>
  <c r="J54" i="354"/>
  <c r="P53" i="354"/>
  <c r="M53" i="354" s="1"/>
  <c r="L53" i="354"/>
  <c r="K53" i="354"/>
  <c r="J53" i="354"/>
  <c r="P52" i="354"/>
  <c r="M52" i="354" s="1"/>
  <c r="L52" i="354"/>
  <c r="K52" i="354"/>
  <c r="J52" i="354"/>
  <c r="P51" i="354"/>
  <c r="M51" i="354"/>
  <c r="L51" i="354"/>
  <c r="K51" i="354"/>
  <c r="J51" i="354"/>
  <c r="P50" i="354"/>
  <c r="M50" i="354" s="1"/>
  <c r="L50" i="354"/>
  <c r="K50" i="354"/>
  <c r="J50" i="354"/>
  <c r="P49" i="354"/>
  <c r="M49" i="354"/>
  <c r="L49" i="354"/>
  <c r="K49" i="354"/>
  <c r="J49" i="354"/>
  <c r="P48" i="354"/>
  <c r="M48" i="354" s="1"/>
  <c r="L48" i="354"/>
  <c r="K48" i="354"/>
  <c r="J48" i="354"/>
  <c r="P47" i="354"/>
  <c r="M47" i="354" s="1"/>
  <c r="L47" i="354"/>
  <c r="K47" i="354"/>
  <c r="J47" i="354"/>
  <c r="P46" i="354"/>
  <c r="M46" i="354" s="1"/>
  <c r="L46" i="354"/>
  <c r="K46" i="354"/>
  <c r="J46" i="354"/>
  <c r="P45" i="354"/>
  <c r="M45" i="354" s="1"/>
  <c r="L45" i="354"/>
  <c r="K45" i="354"/>
  <c r="J45" i="354"/>
  <c r="P44" i="354"/>
  <c r="M44" i="354" s="1"/>
  <c r="L44" i="354"/>
  <c r="K44" i="354"/>
  <c r="J44" i="354"/>
  <c r="P43" i="354"/>
  <c r="M43" i="354" s="1"/>
  <c r="L43" i="354"/>
  <c r="K43" i="354"/>
  <c r="J43" i="354"/>
  <c r="P42" i="354"/>
  <c r="M42" i="354"/>
  <c r="L42" i="354"/>
  <c r="K42" i="354"/>
  <c r="J42" i="354"/>
  <c r="P41" i="354"/>
  <c r="M41" i="354" s="1"/>
  <c r="L41" i="354"/>
  <c r="K41" i="354"/>
  <c r="J41" i="354"/>
  <c r="P40" i="354"/>
  <c r="M40" i="354" s="1"/>
  <c r="L40" i="354"/>
  <c r="K40" i="354"/>
  <c r="J40" i="354"/>
  <c r="H5" i="354"/>
  <c r="D5" i="354"/>
  <c r="C5" i="354"/>
  <c r="A5" i="354"/>
  <c r="C2" i="354"/>
  <c r="A1" i="354"/>
  <c r="E2" i="330"/>
  <c r="C2" i="327"/>
  <c r="L15" i="330"/>
  <c r="I15" i="330"/>
  <c r="G15" i="330"/>
  <c r="E15" i="330"/>
  <c r="L18" i="330" s="1"/>
  <c r="D15" i="330"/>
  <c r="C15" i="330"/>
  <c r="L13" i="330"/>
  <c r="I13" i="330"/>
  <c r="G13" i="330"/>
  <c r="E13" i="330"/>
  <c r="B22" i="330" s="1"/>
  <c r="D13" i="330"/>
  <c r="C13" i="330"/>
  <c r="L11" i="330"/>
  <c r="I11" i="330"/>
  <c r="G11" i="330"/>
  <c r="E11" i="330"/>
  <c r="B21" i="330" s="1"/>
  <c r="D11" i="330"/>
  <c r="C11" i="330"/>
  <c r="L9" i="330"/>
  <c r="I9" i="330"/>
  <c r="G9" i="330"/>
  <c r="E9" i="330"/>
  <c r="B20" i="330" s="1"/>
  <c r="D9" i="330"/>
  <c r="C9" i="330"/>
  <c r="L7" i="330"/>
  <c r="I7" i="330"/>
  <c r="G7" i="330"/>
  <c r="E7" i="330"/>
  <c r="B19" i="330" s="1"/>
  <c r="D7" i="330"/>
  <c r="C7" i="330"/>
  <c r="Y5" i="330"/>
  <c r="L4" i="330"/>
  <c r="K41" i="330" s="1"/>
  <c r="E4" i="330"/>
  <c r="A4" i="330"/>
  <c r="Y3" i="330"/>
  <c r="A1" i="330"/>
  <c r="P156" i="327"/>
  <c r="M156" i="327" s="1"/>
  <c r="L156" i="327"/>
  <c r="K156" i="327"/>
  <c r="J156" i="327"/>
  <c r="P155" i="327"/>
  <c r="M155" i="327"/>
  <c r="L155" i="327"/>
  <c r="K155" i="327"/>
  <c r="J155" i="327"/>
  <c r="P154" i="327"/>
  <c r="M154" i="327" s="1"/>
  <c r="L154" i="327"/>
  <c r="K154" i="327"/>
  <c r="J154" i="327"/>
  <c r="P153" i="327"/>
  <c r="M153" i="327" s="1"/>
  <c r="L153" i="327"/>
  <c r="K153" i="327"/>
  <c r="J153" i="327"/>
  <c r="P152" i="327"/>
  <c r="M152" i="327" s="1"/>
  <c r="L152" i="327"/>
  <c r="K152" i="327"/>
  <c r="J152" i="327"/>
  <c r="P151" i="327"/>
  <c r="M151" i="327" s="1"/>
  <c r="L151" i="327"/>
  <c r="K151" i="327"/>
  <c r="J151" i="327"/>
  <c r="P150" i="327"/>
  <c r="M150" i="327"/>
  <c r="L150" i="327"/>
  <c r="K150" i="327"/>
  <c r="J150" i="327"/>
  <c r="P149" i="327"/>
  <c r="M149" i="327" s="1"/>
  <c r="L149" i="327"/>
  <c r="K149" i="327"/>
  <c r="J149" i="327"/>
  <c r="P148" i="327"/>
  <c r="M148" i="327" s="1"/>
  <c r="L148" i="327"/>
  <c r="K148" i="327"/>
  <c r="J148" i="327"/>
  <c r="P147" i="327"/>
  <c r="M147" i="327" s="1"/>
  <c r="L147" i="327"/>
  <c r="K147" i="327"/>
  <c r="J147" i="327"/>
  <c r="P146" i="327"/>
  <c r="M146" i="327" s="1"/>
  <c r="L146" i="327"/>
  <c r="K146" i="327"/>
  <c r="J146" i="327"/>
  <c r="P145" i="327"/>
  <c r="M145" i="327" s="1"/>
  <c r="L145" i="327"/>
  <c r="K145" i="327"/>
  <c r="J145" i="327"/>
  <c r="P144" i="327"/>
  <c r="M144" i="327" s="1"/>
  <c r="L144" i="327"/>
  <c r="K144" i="327"/>
  <c r="J144" i="327"/>
  <c r="P143" i="327"/>
  <c r="M143" i="327"/>
  <c r="L143" i="327"/>
  <c r="K143" i="327"/>
  <c r="J143" i="327"/>
  <c r="P142" i="327"/>
  <c r="M142" i="327"/>
  <c r="L142" i="327"/>
  <c r="K142" i="327"/>
  <c r="J142" i="327"/>
  <c r="P141" i="327"/>
  <c r="M141" i="327" s="1"/>
  <c r="L141" i="327"/>
  <c r="K141" i="327"/>
  <c r="J141" i="327"/>
  <c r="P140" i="327"/>
  <c r="M140" i="327" s="1"/>
  <c r="L140" i="327"/>
  <c r="K140" i="327"/>
  <c r="J140" i="327"/>
  <c r="P139" i="327"/>
  <c r="M139" i="327" s="1"/>
  <c r="L139" i="327"/>
  <c r="K139" i="327"/>
  <c r="J139" i="327"/>
  <c r="P138" i="327"/>
  <c r="M138" i="327" s="1"/>
  <c r="L138" i="327"/>
  <c r="K138" i="327"/>
  <c r="J138" i="327"/>
  <c r="P137" i="327"/>
  <c r="M137" i="327" s="1"/>
  <c r="L137" i="327"/>
  <c r="K137" i="327"/>
  <c r="J137" i="327"/>
  <c r="P136" i="327"/>
  <c r="M136" i="327" s="1"/>
  <c r="L136" i="327"/>
  <c r="K136" i="327"/>
  <c r="J136" i="327"/>
  <c r="P135" i="327"/>
  <c r="M135" i="327" s="1"/>
  <c r="L135" i="327"/>
  <c r="K135" i="327"/>
  <c r="J135" i="327"/>
  <c r="P134" i="327"/>
  <c r="M134" i="327"/>
  <c r="L134" i="327"/>
  <c r="K134" i="327"/>
  <c r="J134" i="327"/>
  <c r="P133" i="327"/>
  <c r="M133" i="327" s="1"/>
  <c r="L133" i="327"/>
  <c r="K133" i="327"/>
  <c r="J133" i="327"/>
  <c r="P132" i="327"/>
  <c r="M132" i="327" s="1"/>
  <c r="L132" i="327"/>
  <c r="K132" i="327"/>
  <c r="J132" i="327"/>
  <c r="P131" i="327"/>
  <c r="M131" i="327" s="1"/>
  <c r="L131" i="327"/>
  <c r="K131" i="327"/>
  <c r="J131" i="327"/>
  <c r="P130" i="327"/>
  <c r="M130" i="327" s="1"/>
  <c r="L130" i="327"/>
  <c r="K130" i="327"/>
  <c r="J130" i="327"/>
  <c r="P129" i="327"/>
  <c r="M129" i="327" s="1"/>
  <c r="L129" i="327"/>
  <c r="K129" i="327"/>
  <c r="J129" i="327"/>
  <c r="P128" i="327"/>
  <c r="M128" i="327" s="1"/>
  <c r="L128" i="327"/>
  <c r="K128" i="327"/>
  <c r="J128" i="327"/>
  <c r="P127" i="327"/>
  <c r="M127" i="327"/>
  <c r="L127" i="327"/>
  <c r="K127" i="327"/>
  <c r="J127" i="327"/>
  <c r="P126" i="327"/>
  <c r="M126" i="327" s="1"/>
  <c r="L126" i="327"/>
  <c r="K126" i="327"/>
  <c r="J126" i="327"/>
  <c r="P125" i="327"/>
  <c r="M125" i="327" s="1"/>
  <c r="L125" i="327"/>
  <c r="K125" i="327"/>
  <c r="J125" i="327"/>
  <c r="P124" i="327"/>
  <c r="M124" i="327" s="1"/>
  <c r="L124" i="327"/>
  <c r="K124" i="327"/>
  <c r="J124" i="327"/>
  <c r="P123" i="327"/>
  <c r="M123" i="327"/>
  <c r="L123" i="327"/>
  <c r="K123" i="327"/>
  <c r="J123" i="327"/>
  <c r="P122" i="327"/>
  <c r="M122" i="327" s="1"/>
  <c r="L122" i="327"/>
  <c r="K122" i="327"/>
  <c r="J122" i="327"/>
  <c r="P121" i="327"/>
  <c r="M121" i="327" s="1"/>
  <c r="L121" i="327"/>
  <c r="K121" i="327"/>
  <c r="J121" i="327"/>
  <c r="P120" i="327"/>
  <c r="M120" i="327" s="1"/>
  <c r="L120" i="327"/>
  <c r="K120" i="327"/>
  <c r="J120" i="327"/>
  <c r="P119" i="327"/>
  <c r="M119" i="327" s="1"/>
  <c r="L119" i="327"/>
  <c r="K119" i="327"/>
  <c r="J119" i="327"/>
  <c r="P118" i="327"/>
  <c r="M118" i="327" s="1"/>
  <c r="L118" i="327"/>
  <c r="K118" i="327"/>
  <c r="J118" i="327"/>
  <c r="P117" i="327"/>
  <c r="M117" i="327" s="1"/>
  <c r="L117" i="327"/>
  <c r="K117" i="327"/>
  <c r="J117" i="327"/>
  <c r="P116" i="327"/>
  <c r="M116" i="327" s="1"/>
  <c r="L116" i="327"/>
  <c r="K116" i="327"/>
  <c r="J116" i="327"/>
  <c r="P115" i="327"/>
  <c r="M115" i="327" s="1"/>
  <c r="L115" i="327"/>
  <c r="K115" i="327"/>
  <c r="J115" i="327"/>
  <c r="P114" i="327"/>
  <c r="M114" i="327" s="1"/>
  <c r="L114" i="327"/>
  <c r="K114" i="327"/>
  <c r="J114" i="327"/>
  <c r="P113" i="327"/>
  <c r="M113" i="327" s="1"/>
  <c r="L113" i="327"/>
  <c r="K113" i="327"/>
  <c r="J113" i="327"/>
  <c r="P112" i="327"/>
  <c r="M112" i="327" s="1"/>
  <c r="L112" i="327"/>
  <c r="K112" i="327"/>
  <c r="J112" i="327"/>
  <c r="P111" i="327"/>
  <c r="M111" i="327"/>
  <c r="L111" i="327"/>
  <c r="K111" i="327"/>
  <c r="J111" i="327"/>
  <c r="P110" i="327"/>
  <c r="M110" i="327"/>
  <c r="L110" i="327"/>
  <c r="K110" i="327"/>
  <c r="J110" i="327"/>
  <c r="P109" i="327"/>
  <c r="M109" i="327" s="1"/>
  <c r="L109" i="327"/>
  <c r="K109" i="327"/>
  <c r="J109" i="327"/>
  <c r="P108" i="327"/>
  <c r="M108" i="327" s="1"/>
  <c r="L108" i="327"/>
  <c r="K108" i="327"/>
  <c r="J108" i="327"/>
  <c r="P107" i="327"/>
  <c r="M107" i="327"/>
  <c r="L107" i="327"/>
  <c r="K107" i="327"/>
  <c r="J107" i="327"/>
  <c r="P106" i="327"/>
  <c r="M106" i="327" s="1"/>
  <c r="L106" i="327"/>
  <c r="K106" i="327"/>
  <c r="J106" i="327"/>
  <c r="P105" i="327"/>
  <c r="M105" i="327" s="1"/>
  <c r="L105" i="327"/>
  <c r="K105" i="327"/>
  <c r="J105" i="327"/>
  <c r="P104" i="327"/>
  <c r="M104" i="327" s="1"/>
  <c r="L104" i="327"/>
  <c r="K104" i="327"/>
  <c r="J104" i="327"/>
  <c r="P103" i="327"/>
  <c r="M103" i="327" s="1"/>
  <c r="L103" i="327"/>
  <c r="K103" i="327"/>
  <c r="J103" i="327"/>
  <c r="P102" i="327"/>
  <c r="M102" i="327"/>
  <c r="L102" i="327"/>
  <c r="K102" i="327"/>
  <c r="J102" i="327"/>
  <c r="P101" i="327"/>
  <c r="M101" i="327" s="1"/>
  <c r="L101" i="327"/>
  <c r="K101" i="327"/>
  <c r="J101" i="327"/>
  <c r="P100" i="327"/>
  <c r="M100" i="327" s="1"/>
  <c r="L100" i="327"/>
  <c r="K100" i="327"/>
  <c r="J100" i="327"/>
  <c r="P99" i="327"/>
  <c r="M99" i="327"/>
  <c r="L99" i="327"/>
  <c r="K99" i="327"/>
  <c r="J99" i="327"/>
  <c r="P98" i="327"/>
  <c r="M98" i="327" s="1"/>
  <c r="L98" i="327"/>
  <c r="K98" i="327"/>
  <c r="J98" i="327"/>
  <c r="P97" i="327"/>
  <c r="M97" i="327" s="1"/>
  <c r="L97" i="327"/>
  <c r="K97" i="327"/>
  <c r="J97" i="327"/>
  <c r="P96" i="327"/>
  <c r="M96" i="327" s="1"/>
  <c r="L96" i="327"/>
  <c r="K96" i="327"/>
  <c r="J96" i="327"/>
  <c r="P95" i="327"/>
  <c r="M95" i="327"/>
  <c r="L95" i="327"/>
  <c r="K95" i="327"/>
  <c r="J95" i="327"/>
  <c r="P94" i="327"/>
  <c r="M94" i="327" s="1"/>
  <c r="L94" i="327"/>
  <c r="K94" i="327"/>
  <c r="J94" i="327"/>
  <c r="P93" i="327"/>
  <c r="M93" i="327" s="1"/>
  <c r="L93" i="327"/>
  <c r="K93" i="327"/>
  <c r="J93" i="327"/>
  <c r="P92" i="327"/>
  <c r="M92" i="327" s="1"/>
  <c r="L92" i="327"/>
  <c r="K92" i="327"/>
  <c r="J92" i="327"/>
  <c r="P91" i="327"/>
  <c r="M91" i="327"/>
  <c r="L91" i="327"/>
  <c r="K91" i="327"/>
  <c r="J91" i="327"/>
  <c r="P90" i="327"/>
  <c r="M90" i="327" s="1"/>
  <c r="L90" i="327"/>
  <c r="K90" i="327"/>
  <c r="J90" i="327"/>
  <c r="P89" i="327"/>
  <c r="M89" i="327" s="1"/>
  <c r="L89" i="327"/>
  <c r="K89" i="327"/>
  <c r="J89" i="327"/>
  <c r="P88" i="327"/>
  <c r="M88" i="327" s="1"/>
  <c r="L88" i="327"/>
  <c r="K88" i="327"/>
  <c r="J88" i="327"/>
  <c r="P87" i="327"/>
  <c r="M87" i="327" s="1"/>
  <c r="L87" i="327"/>
  <c r="K87" i="327"/>
  <c r="J87" i="327"/>
  <c r="P86" i="327"/>
  <c r="M86" i="327"/>
  <c r="L86" i="327"/>
  <c r="K86" i="327"/>
  <c r="J86" i="327"/>
  <c r="P85" i="327"/>
  <c r="M85" i="327" s="1"/>
  <c r="L85" i="327"/>
  <c r="K85" i="327"/>
  <c r="J85" i="327"/>
  <c r="P84" i="327"/>
  <c r="M84" i="327" s="1"/>
  <c r="L84" i="327"/>
  <c r="K84" i="327"/>
  <c r="J84" i="327"/>
  <c r="P83" i="327"/>
  <c r="M83" i="327" s="1"/>
  <c r="L83" i="327"/>
  <c r="K83" i="327"/>
  <c r="J83" i="327"/>
  <c r="P82" i="327"/>
  <c r="M82" i="327" s="1"/>
  <c r="L82" i="327"/>
  <c r="K82" i="327"/>
  <c r="J82" i="327"/>
  <c r="P81" i="327"/>
  <c r="M81" i="327" s="1"/>
  <c r="L81" i="327"/>
  <c r="K81" i="327"/>
  <c r="J81" i="327"/>
  <c r="P80" i="327"/>
  <c r="M80" i="327" s="1"/>
  <c r="L80" i="327"/>
  <c r="K80" i="327"/>
  <c r="J80" i="327"/>
  <c r="P79" i="327"/>
  <c r="M79" i="327"/>
  <c r="L79" i="327"/>
  <c r="K79" i="327"/>
  <c r="J79" i="327"/>
  <c r="P78" i="327"/>
  <c r="M78" i="327"/>
  <c r="L78" i="327"/>
  <c r="K78" i="327"/>
  <c r="J78" i="327"/>
  <c r="P77" i="327"/>
  <c r="M77" i="327" s="1"/>
  <c r="L77" i="327"/>
  <c r="K77" i="327"/>
  <c r="J77" i="327"/>
  <c r="P76" i="327"/>
  <c r="M76" i="327" s="1"/>
  <c r="L76" i="327"/>
  <c r="K76" i="327"/>
  <c r="J76" i="327"/>
  <c r="P75" i="327"/>
  <c r="M75" i="327" s="1"/>
  <c r="L75" i="327"/>
  <c r="K75" i="327"/>
  <c r="J75" i="327"/>
  <c r="P74" i="327"/>
  <c r="M74" i="327" s="1"/>
  <c r="L74" i="327"/>
  <c r="K74" i="327"/>
  <c r="J74" i="327"/>
  <c r="P73" i="327"/>
  <c r="M73" i="327" s="1"/>
  <c r="L73" i="327"/>
  <c r="K73" i="327"/>
  <c r="J73" i="327"/>
  <c r="P72" i="327"/>
  <c r="M72" i="327" s="1"/>
  <c r="L72" i="327"/>
  <c r="K72" i="327"/>
  <c r="J72" i="327"/>
  <c r="P71" i="327"/>
  <c r="M71" i="327" s="1"/>
  <c r="L71" i="327"/>
  <c r="K71" i="327"/>
  <c r="J71" i="327"/>
  <c r="P70" i="327"/>
  <c r="M70" i="327"/>
  <c r="L70" i="327"/>
  <c r="K70" i="327"/>
  <c r="J70" i="327"/>
  <c r="P69" i="327"/>
  <c r="M69" i="327" s="1"/>
  <c r="L69" i="327"/>
  <c r="K69" i="327"/>
  <c r="J69" i="327"/>
  <c r="P68" i="327"/>
  <c r="M68" i="327" s="1"/>
  <c r="L68" i="327"/>
  <c r="K68" i="327"/>
  <c r="J68" i="327"/>
  <c r="P67" i="327"/>
  <c r="M67" i="327" s="1"/>
  <c r="L67" i="327"/>
  <c r="K67" i="327"/>
  <c r="J67" i="327"/>
  <c r="P66" i="327"/>
  <c r="M66" i="327" s="1"/>
  <c r="L66" i="327"/>
  <c r="K66" i="327"/>
  <c r="J66" i="327"/>
  <c r="P65" i="327"/>
  <c r="M65" i="327" s="1"/>
  <c r="L65" i="327"/>
  <c r="K65" i="327"/>
  <c r="J65" i="327"/>
  <c r="P64" i="327"/>
  <c r="M64" i="327" s="1"/>
  <c r="L64" i="327"/>
  <c r="K64" i="327"/>
  <c r="J64" i="327"/>
  <c r="P63" i="327"/>
  <c r="M63" i="327"/>
  <c r="L63" i="327"/>
  <c r="K63" i="327"/>
  <c r="J63" i="327"/>
  <c r="P62" i="327"/>
  <c r="M62" i="327" s="1"/>
  <c r="L62" i="327"/>
  <c r="K62" i="327"/>
  <c r="J62" i="327"/>
  <c r="P61" i="327"/>
  <c r="M61" i="327" s="1"/>
  <c r="L61" i="327"/>
  <c r="K61" i="327"/>
  <c r="J61" i="327"/>
  <c r="P60" i="327"/>
  <c r="M60" i="327" s="1"/>
  <c r="L60" i="327"/>
  <c r="K60" i="327"/>
  <c r="J60" i="327"/>
  <c r="P59" i="327"/>
  <c r="M59" i="327"/>
  <c r="L59" i="327"/>
  <c r="K59" i="327"/>
  <c r="J59" i="327"/>
  <c r="P58" i="327"/>
  <c r="M58" i="327" s="1"/>
  <c r="L58" i="327"/>
  <c r="K58" i="327"/>
  <c r="J58" i="327"/>
  <c r="P57" i="327"/>
  <c r="M57" i="327" s="1"/>
  <c r="L57" i="327"/>
  <c r="K57" i="327"/>
  <c r="J57" i="327"/>
  <c r="P56" i="327"/>
  <c r="M56" i="327" s="1"/>
  <c r="L56" i="327"/>
  <c r="K56" i="327"/>
  <c r="J56" i="327"/>
  <c r="P55" i="327"/>
  <c r="M55" i="327"/>
  <c r="L55" i="327"/>
  <c r="K55" i="327"/>
  <c r="J55" i="327"/>
  <c r="P54" i="327"/>
  <c r="M54" i="327" s="1"/>
  <c r="L54" i="327"/>
  <c r="K54" i="327"/>
  <c r="J54" i="327"/>
  <c r="P53" i="327"/>
  <c r="M53" i="327" s="1"/>
  <c r="L53" i="327"/>
  <c r="K53" i="327"/>
  <c r="J53" i="327"/>
  <c r="P52" i="327"/>
  <c r="M52" i="327" s="1"/>
  <c r="L52" i="327"/>
  <c r="K52" i="327"/>
  <c r="J52" i="327"/>
  <c r="P51" i="327"/>
  <c r="M51" i="327" s="1"/>
  <c r="L51" i="327"/>
  <c r="K51" i="327"/>
  <c r="J51" i="327"/>
  <c r="P50" i="327"/>
  <c r="M50" i="327" s="1"/>
  <c r="L50" i="327"/>
  <c r="K50" i="327"/>
  <c r="J50" i="327"/>
  <c r="P49" i="327"/>
  <c r="M49" i="327" s="1"/>
  <c r="L49" i="327"/>
  <c r="K49" i="327"/>
  <c r="J49" i="327"/>
  <c r="P48" i="327"/>
  <c r="M48" i="327" s="1"/>
  <c r="L48" i="327"/>
  <c r="K48" i="327"/>
  <c r="J48" i="327"/>
  <c r="P47" i="327"/>
  <c r="M47" i="327"/>
  <c r="L47" i="327"/>
  <c r="K47" i="327"/>
  <c r="J47" i="327"/>
  <c r="P46" i="327"/>
  <c r="M46" i="327" s="1"/>
  <c r="L46" i="327"/>
  <c r="K46" i="327"/>
  <c r="J46" i="327"/>
  <c r="P45" i="327"/>
  <c r="M45" i="327" s="1"/>
  <c r="L45" i="327"/>
  <c r="K45" i="327"/>
  <c r="J45" i="327"/>
  <c r="P44" i="327"/>
  <c r="M44" i="327" s="1"/>
  <c r="L44" i="327"/>
  <c r="K44" i="327"/>
  <c r="J44" i="327"/>
  <c r="P43" i="327"/>
  <c r="M43" i="327"/>
  <c r="L43" i="327"/>
  <c r="K43" i="327"/>
  <c r="J43" i="327"/>
  <c r="P42" i="327"/>
  <c r="M42" i="327" s="1"/>
  <c r="L42" i="327"/>
  <c r="K42" i="327"/>
  <c r="J42" i="327"/>
  <c r="P41" i="327"/>
  <c r="M41" i="327" s="1"/>
  <c r="L41" i="327"/>
  <c r="K41" i="327"/>
  <c r="J41" i="327"/>
  <c r="P40" i="327"/>
  <c r="M40" i="327" s="1"/>
  <c r="L40" i="327"/>
  <c r="K40" i="327"/>
  <c r="J40" i="327"/>
  <c r="H5" i="327"/>
  <c r="D5" i="327"/>
  <c r="C5" i="327"/>
  <c r="A5" i="327"/>
  <c r="A1" i="327"/>
  <c r="E2" i="306"/>
  <c r="C2" i="303"/>
  <c r="L15" i="306"/>
  <c r="I15" i="306"/>
  <c r="G15" i="306"/>
  <c r="E15" i="306"/>
  <c r="B23" i="306" s="1"/>
  <c r="D15" i="306"/>
  <c r="C15" i="306"/>
  <c r="L13" i="306"/>
  <c r="I13" i="306"/>
  <c r="G13" i="306"/>
  <c r="E13" i="306"/>
  <c r="B22" i="306" s="1"/>
  <c r="D13" i="306"/>
  <c r="C13" i="306"/>
  <c r="L11" i="306"/>
  <c r="I11" i="306"/>
  <c r="G11" i="306"/>
  <c r="E11" i="306"/>
  <c r="B21" i="306" s="1"/>
  <c r="D11" i="306"/>
  <c r="C11" i="306"/>
  <c r="L9" i="306"/>
  <c r="I9" i="306"/>
  <c r="G9" i="306"/>
  <c r="E9" i="306"/>
  <c r="B20" i="306"/>
  <c r="D9" i="306"/>
  <c r="C9" i="306"/>
  <c r="L7" i="306"/>
  <c r="I7" i="306"/>
  <c r="G7" i="306"/>
  <c r="E7" i="306"/>
  <c r="D7" i="306"/>
  <c r="C7" i="306"/>
  <c r="Y5" i="306"/>
  <c r="L4" i="306"/>
  <c r="K41" i="306" s="1"/>
  <c r="E4" i="306"/>
  <c r="A4" i="306"/>
  <c r="Y3" i="306"/>
  <c r="A1" i="306"/>
  <c r="P156" i="303"/>
  <c r="M156" i="303" s="1"/>
  <c r="L156" i="303"/>
  <c r="K156" i="303"/>
  <c r="J156" i="303"/>
  <c r="P155" i="303"/>
  <c r="M155" i="303"/>
  <c r="L155" i="303"/>
  <c r="K155" i="303"/>
  <c r="J155" i="303"/>
  <c r="P154" i="303"/>
  <c r="M154" i="303" s="1"/>
  <c r="L154" i="303"/>
  <c r="K154" i="303"/>
  <c r="J154" i="303"/>
  <c r="P153" i="303"/>
  <c r="M153" i="303" s="1"/>
  <c r="L153" i="303"/>
  <c r="K153" i="303"/>
  <c r="J153" i="303"/>
  <c r="P152" i="303"/>
  <c r="M152" i="303" s="1"/>
  <c r="L152" i="303"/>
  <c r="K152" i="303"/>
  <c r="J152" i="303"/>
  <c r="P151" i="303"/>
  <c r="M151" i="303" s="1"/>
  <c r="L151" i="303"/>
  <c r="K151" i="303"/>
  <c r="J151" i="303"/>
  <c r="P150" i="303"/>
  <c r="M150" i="303"/>
  <c r="L150" i="303"/>
  <c r="K150" i="303"/>
  <c r="J150" i="303"/>
  <c r="P149" i="303"/>
  <c r="M149" i="303" s="1"/>
  <c r="L149" i="303"/>
  <c r="K149" i="303"/>
  <c r="J149" i="303"/>
  <c r="P148" i="303"/>
  <c r="M148" i="303" s="1"/>
  <c r="L148" i="303"/>
  <c r="K148" i="303"/>
  <c r="J148" i="303"/>
  <c r="P147" i="303"/>
  <c r="M147" i="303"/>
  <c r="L147" i="303"/>
  <c r="K147" i="303"/>
  <c r="J147" i="303"/>
  <c r="P146" i="303"/>
  <c r="M146" i="303"/>
  <c r="L146" i="303"/>
  <c r="K146" i="303"/>
  <c r="J146" i="303"/>
  <c r="P145" i="303"/>
  <c r="M145" i="303" s="1"/>
  <c r="L145" i="303"/>
  <c r="K145" i="303"/>
  <c r="J145" i="303"/>
  <c r="P144" i="303"/>
  <c r="M144" i="303" s="1"/>
  <c r="L144" i="303"/>
  <c r="K144" i="303"/>
  <c r="J144" i="303"/>
  <c r="P143" i="303"/>
  <c r="M143" i="303" s="1"/>
  <c r="L143" i="303"/>
  <c r="K143" i="303"/>
  <c r="J143" i="303"/>
  <c r="P142" i="303"/>
  <c r="M142" i="303"/>
  <c r="L142" i="303"/>
  <c r="K142" i="303"/>
  <c r="J142" i="303"/>
  <c r="P141" i="303"/>
  <c r="M141" i="303" s="1"/>
  <c r="L141" i="303"/>
  <c r="K141" i="303"/>
  <c r="J141" i="303"/>
  <c r="P140" i="303"/>
  <c r="M140" i="303" s="1"/>
  <c r="L140" i="303"/>
  <c r="K140" i="303"/>
  <c r="J140" i="303"/>
  <c r="P139" i="303"/>
  <c r="M139" i="303" s="1"/>
  <c r="L139" i="303"/>
  <c r="K139" i="303"/>
  <c r="J139" i="303"/>
  <c r="P138" i="303"/>
  <c r="M138" i="303"/>
  <c r="L138" i="303"/>
  <c r="K138" i="303"/>
  <c r="J138" i="303"/>
  <c r="P137" i="303"/>
  <c r="M137" i="303"/>
  <c r="L137" i="303"/>
  <c r="K137" i="303"/>
  <c r="J137" i="303"/>
  <c r="P136" i="303"/>
  <c r="M136" i="303" s="1"/>
  <c r="L136" i="303"/>
  <c r="K136" i="303"/>
  <c r="J136" i="303"/>
  <c r="P135" i="303"/>
  <c r="M135" i="303" s="1"/>
  <c r="L135" i="303"/>
  <c r="K135" i="303"/>
  <c r="J135" i="303"/>
  <c r="P134" i="303"/>
  <c r="M134" i="303"/>
  <c r="L134" i="303"/>
  <c r="K134" i="303"/>
  <c r="J134" i="303"/>
  <c r="P133" i="303"/>
  <c r="M133" i="303" s="1"/>
  <c r="L133" i="303"/>
  <c r="K133" i="303"/>
  <c r="J133" i="303"/>
  <c r="P132" i="303"/>
  <c r="M132" i="303" s="1"/>
  <c r="L132" i="303"/>
  <c r="K132" i="303"/>
  <c r="J132" i="303"/>
  <c r="P131" i="303"/>
  <c r="M131" i="303"/>
  <c r="L131" i="303"/>
  <c r="K131" i="303"/>
  <c r="J131" i="303"/>
  <c r="P130" i="303"/>
  <c r="M130" i="303" s="1"/>
  <c r="L130" i="303"/>
  <c r="K130" i="303"/>
  <c r="J130" i="303"/>
  <c r="P129" i="303"/>
  <c r="M129" i="303" s="1"/>
  <c r="L129" i="303"/>
  <c r="K129" i="303"/>
  <c r="J129" i="303"/>
  <c r="P128" i="303"/>
  <c r="M128" i="303" s="1"/>
  <c r="L128" i="303"/>
  <c r="K128" i="303"/>
  <c r="J128" i="303"/>
  <c r="P127" i="303"/>
  <c r="M127" i="303"/>
  <c r="L127" i="303"/>
  <c r="K127" i="303"/>
  <c r="J127" i="303"/>
  <c r="P126" i="303"/>
  <c r="M126" i="303"/>
  <c r="L126" i="303"/>
  <c r="K126" i="303"/>
  <c r="J126" i="303"/>
  <c r="P125" i="303"/>
  <c r="M125" i="303" s="1"/>
  <c r="L125" i="303"/>
  <c r="K125" i="303"/>
  <c r="J125" i="303"/>
  <c r="P124" i="303"/>
  <c r="M124" i="303" s="1"/>
  <c r="L124" i="303"/>
  <c r="K124" i="303"/>
  <c r="J124" i="303"/>
  <c r="P123" i="303"/>
  <c r="M123" i="303" s="1"/>
  <c r="L123" i="303"/>
  <c r="K123" i="303"/>
  <c r="J123" i="303"/>
  <c r="P122" i="303"/>
  <c r="M122" i="303" s="1"/>
  <c r="L122" i="303"/>
  <c r="K122" i="303"/>
  <c r="J122" i="303"/>
  <c r="P121" i="303"/>
  <c r="M121" i="303"/>
  <c r="L121" i="303"/>
  <c r="K121" i="303"/>
  <c r="J121" i="303"/>
  <c r="P120" i="303"/>
  <c r="M120" i="303" s="1"/>
  <c r="L120" i="303"/>
  <c r="K120" i="303"/>
  <c r="J120" i="303"/>
  <c r="P119" i="303"/>
  <c r="M119" i="303"/>
  <c r="L119" i="303"/>
  <c r="K119" i="303"/>
  <c r="J119" i="303"/>
  <c r="P118" i="303"/>
  <c r="M118" i="303" s="1"/>
  <c r="L118" i="303"/>
  <c r="K118" i="303"/>
  <c r="J118" i="303"/>
  <c r="P117" i="303"/>
  <c r="M117" i="303" s="1"/>
  <c r="L117" i="303"/>
  <c r="K117" i="303"/>
  <c r="J117" i="303"/>
  <c r="P116" i="303"/>
  <c r="M116" i="303" s="1"/>
  <c r="L116" i="303"/>
  <c r="K116" i="303"/>
  <c r="J116" i="303"/>
  <c r="P115" i="303"/>
  <c r="M115" i="303" s="1"/>
  <c r="L115" i="303"/>
  <c r="K115" i="303"/>
  <c r="J115" i="303"/>
  <c r="P114" i="303"/>
  <c r="M114" i="303"/>
  <c r="L114" i="303"/>
  <c r="K114" i="303"/>
  <c r="J114" i="303"/>
  <c r="P113" i="303"/>
  <c r="M113" i="303" s="1"/>
  <c r="L113" i="303"/>
  <c r="K113" i="303"/>
  <c r="J113" i="303"/>
  <c r="P112" i="303"/>
  <c r="M112" i="303" s="1"/>
  <c r="L112" i="303"/>
  <c r="K112" i="303"/>
  <c r="J112" i="303"/>
  <c r="P111" i="303"/>
  <c r="M111" i="303" s="1"/>
  <c r="L111" i="303"/>
  <c r="K111" i="303"/>
  <c r="J111" i="303"/>
  <c r="P110" i="303"/>
  <c r="M110" i="303"/>
  <c r="L110" i="303"/>
  <c r="K110" i="303"/>
  <c r="J110" i="303"/>
  <c r="P109" i="303"/>
  <c r="M109" i="303"/>
  <c r="L109" i="303"/>
  <c r="K109" i="303"/>
  <c r="J109" i="303"/>
  <c r="P108" i="303"/>
  <c r="M108" i="303" s="1"/>
  <c r="L108" i="303"/>
  <c r="K108" i="303"/>
  <c r="J108" i="303"/>
  <c r="P107" i="303"/>
  <c r="M107" i="303" s="1"/>
  <c r="L107" i="303"/>
  <c r="K107" i="303"/>
  <c r="J107" i="303"/>
  <c r="P106" i="303"/>
  <c r="M106" i="303"/>
  <c r="L106" i="303"/>
  <c r="K106" i="303"/>
  <c r="J106" i="303"/>
  <c r="P105" i="303"/>
  <c r="M105" i="303" s="1"/>
  <c r="L105" i="303"/>
  <c r="K105" i="303"/>
  <c r="J105" i="303"/>
  <c r="P104" i="303"/>
  <c r="M104" i="303" s="1"/>
  <c r="L104" i="303"/>
  <c r="K104" i="303"/>
  <c r="J104" i="303"/>
  <c r="P103" i="303"/>
  <c r="M103" i="303" s="1"/>
  <c r="L103" i="303"/>
  <c r="K103" i="303"/>
  <c r="J103" i="303"/>
  <c r="P102" i="303"/>
  <c r="M102" i="303"/>
  <c r="L102" i="303"/>
  <c r="K102" i="303"/>
  <c r="J102" i="303"/>
  <c r="P101" i="303"/>
  <c r="M101" i="303" s="1"/>
  <c r="L101" i="303"/>
  <c r="K101" i="303"/>
  <c r="J101" i="303"/>
  <c r="P100" i="303"/>
  <c r="M100" i="303" s="1"/>
  <c r="L100" i="303"/>
  <c r="K100" i="303"/>
  <c r="J100" i="303"/>
  <c r="P99" i="303"/>
  <c r="M99" i="303" s="1"/>
  <c r="L99" i="303"/>
  <c r="K99" i="303"/>
  <c r="J99" i="303"/>
  <c r="P98" i="303"/>
  <c r="M98" i="303" s="1"/>
  <c r="L98" i="303"/>
  <c r="K98" i="303"/>
  <c r="J98" i="303"/>
  <c r="P97" i="303"/>
  <c r="M97" i="303"/>
  <c r="L97" i="303"/>
  <c r="K97" i="303"/>
  <c r="J97" i="303"/>
  <c r="P96" i="303"/>
  <c r="M96" i="303" s="1"/>
  <c r="L96" i="303"/>
  <c r="K96" i="303"/>
  <c r="J96" i="303"/>
  <c r="P95" i="303"/>
  <c r="M95" i="303" s="1"/>
  <c r="L95" i="303"/>
  <c r="K95" i="303"/>
  <c r="J95" i="303"/>
  <c r="P94" i="303"/>
  <c r="M94" i="303"/>
  <c r="L94" i="303"/>
  <c r="K94" i="303"/>
  <c r="J94" i="303"/>
  <c r="P93" i="303"/>
  <c r="M93" i="303" s="1"/>
  <c r="L93" i="303"/>
  <c r="K93" i="303"/>
  <c r="J93" i="303"/>
  <c r="P92" i="303"/>
  <c r="M92" i="303" s="1"/>
  <c r="L92" i="303"/>
  <c r="K92" i="303"/>
  <c r="J92" i="303"/>
  <c r="P91" i="303"/>
  <c r="M91" i="303" s="1"/>
  <c r="L91" i="303"/>
  <c r="K91" i="303"/>
  <c r="J91" i="303"/>
  <c r="P90" i="303"/>
  <c r="M90" i="303" s="1"/>
  <c r="L90" i="303"/>
  <c r="K90" i="303"/>
  <c r="J90" i="303"/>
  <c r="P89" i="303"/>
  <c r="M89" i="303" s="1"/>
  <c r="L89" i="303"/>
  <c r="K89" i="303"/>
  <c r="J89" i="303"/>
  <c r="P88" i="303"/>
  <c r="M88" i="303" s="1"/>
  <c r="L88" i="303"/>
  <c r="K88" i="303"/>
  <c r="J88" i="303"/>
  <c r="P87" i="303"/>
  <c r="M87" i="303" s="1"/>
  <c r="L87" i="303"/>
  <c r="K87" i="303"/>
  <c r="J87" i="303"/>
  <c r="P86" i="303"/>
  <c r="M86" i="303"/>
  <c r="L86" i="303"/>
  <c r="K86" i="303"/>
  <c r="J86" i="303"/>
  <c r="P85" i="303"/>
  <c r="M85" i="303" s="1"/>
  <c r="L85" i="303"/>
  <c r="K85" i="303"/>
  <c r="J85" i="303"/>
  <c r="P84" i="303"/>
  <c r="M84" i="303" s="1"/>
  <c r="L84" i="303"/>
  <c r="K84" i="303"/>
  <c r="J84" i="303"/>
  <c r="P83" i="303"/>
  <c r="M83" i="303" s="1"/>
  <c r="L83" i="303"/>
  <c r="K83" i="303"/>
  <c r="J83" i="303"/>
  <c r="P82" i="303"/>
  <c r="M82" i="303"/>
  <c r="L82" i="303"/>
  <c r="K82" i="303"/>
  <c r="J82" i="303"/>
  <c r="P81" i="303"/>
  <c r="M81" i="303"/>
  <c r="L81" i="303"/>
  <c r="K81" i="303"/>
  <c r="J81" i="303"/>
  <c r="P80" i="303"/>
  <c r="M80" i="303" s="1"/>
  <c r="L80" i="303"/>
  <c r="K80" i="303"/>
  <c r="J80" i="303"/>
  <c r="P79" i="303"/>
  <c r="M79" i="303" s="1"/>
  <c r="L79" i="303"/>
  <c r="K79" i="303"/>
  <c r="J79" i="303"/>
  <c r="P78" i="303"/>
  <c r="M78" i="303" s="1"/>
  <c r="L78" i="303"/>
  <c r="K78" i="303"/>
  <c r="J78" i="303"/>
  <c r="P77" i="303"/>
  <c r="M77" i="303" s="1"/>
  <c r="L77" i="303"/>
  <c r="K77" i="303"/>
  <c r="J77" i="303"/>
  <c r="P76" i="303"/>
  <c r="M76" i="303" s="1"/>
  <c r="L76" i="303"/>
  <c r="K76" i="303"/>
  <c r="J76" i="303"/>
  <c r="P75" i="303"/>
  <c r="M75" i="303" s="1"/>
  <c r="L75" i="303"/>
  <c r="K75" i="303"/>
  <c r="J75" i="303"/>
  <c r="P74" i="303"/>
  <c r="M74" i="303"/>
  <c r="L74" i="303"/>
  <c r="K74" i="303"/>
  <c r="J74" i="303"/>
  <c r="P73" i="303"/>
  <c r="M73" i="303"/>
  <c r="L73" i="303"/>
  <c r="K73" i="303"/>
  <c r="J73" i="303"/>
  <c r="P72" i="303"/>
  <c r="M72" i="303" s="1"/>
  <c r="L72" i="303"/>
  <c r="K72" i="303"/>
  <c r="J72" i="303"/>
  <c r="P71" i="303"/>
  <c r="M71" i="303" s="1"/>
  <c r="L71" i="303"/>
  <c r="K71" i="303"/>
  <c r="J71" i="303"/>
  <c r="P70" i="303"/>
  <c r="M70" i="303"/>
  <c r="L70" i="303"/>
  <c r="K70" i="303"/>
  <c r="J70" i="303"/>
  <c r="P69" i="303"/>
  <c r="M69" i="303" s="1"/>
  <c r="L69" i="303"/>
  <c r="K69" i="303"/>
  <c r="J69" i="303"/>
  <c r="P68" i="303"/>
  <c r="M68" i="303" s="1"/>
  <c r="L68" i="303"/>
  <c r="K68" i="303"/>
  <c r="J68" i="303"/>
  <c r="P67" i="303"/>
  <c r="M67" i="303" s="1"/>
  <c r="L67" i="303"/>
  <c r="K67" i="303"/>
  <c r="J67" i="303"/>
  <c r="P66" i="303"/>
  <c r="M66" i="303" s="1"/>
  <c r="L66" i="303"/>
  <c r="K66" i="303"/>
  <c r="J66" i="303"/>
  <c r="P65" i="303"/>
  <c r="M65" i="303"/>
  <c r="L65" i="303"/>
  <c r="K65" i="303"/>
  <c r="J65" i="303"/>
  <c r="P64" i="303"/>
  <c r="M64" i="303" s="1"/>
  <c r="L64" i="303"/>
  <c r="K64" i="303"/>
  <c r="J64" i="303"/>
  <c r="P63" i="303"/>
  <c r="M63" i="303" s="1"/>
  <c r="L63" i="303"/>
  <c r="K63" i="303"/>
  <c r="J63" i="303"/>
  <c r="P62" i="303"/>
  <c r="M62" i="303" s="1"/>
  <c r="L62" i="303"/>
  <c r="K62" i="303"/>
  <c r="J62" i="303"/>
  <c r="P61" i="303"/>
  <c r="M61" i="303" s="1"/>
  <c r="L61" i="303"/>
  <c r="K61" i="303"/>
  <c r="J61" i="303"/>
  <c r="P60" i="303"/>
  <c r="M60" i="303" s="1"/>
  <c r="L60" i="303"/>
  <c r="K60" i="303"/>
  <c r="J60" i="303"/>
  <c r="P59" i="303"/>
  <c r="M59" i="303" s="1"/>
  <c r="L59" i="303"/>
  <c r="K59" i="303"/>
  <c r="J59" i="303"/>
  <c r="P58" i="303"/>
  <c r="M58" i="303" s="1"/>
  <c r="L58" i="303"/>
  <c r="K58" i="303"/>
  <c r="J58" i="303"/>
  <c r="P57" i="303"/>
  <c r="M57" i="303"/>
  <c r="L57" i="303"/>
  <c r="K57" i="303"/>
  <c r="J57" i="303"/>
  <c r="P56" i="303"/>
  <c r="M56" i="303" s="1"/>
  <c r="L56" i="303"/>
  <c r="K56" i="303"/>
  <c r="J56" i="303"/>
  <c r="P55" i="303"/>
  <c r="M55" i="303" s="1"/>
  <c r="L55" i="303"/>
  <c r="K55" i="303"/>
  <c r="J55" i="303"/>
  <c r="P54" i="303"/>
  <c r="M54" i="303" s="1"/>
  <c r="L54" i="303"/>
  <c r="K54" i="303"/>
  <c r="J54" i="303"/>
  <c r="P53" i="303"/>
  <c r="M53" i="303"/>
  <c r="L53" i="303"/>
  <c r="K53" i="303"/>
  <c r="J53" i="303"/>
  <c r="P52" i="303"/>
  <c r="M52" i="303"/>
  <c r="L52" i="303"/>
  <c r="K52" i="303"/>
  <c r="J52" i="303"/>
  <c r="P51" i="303"/>
  <c r="M51" i="303" s="1"/>
  <c r="L51" i="303"/>
  <c r="K51" i="303"/>
  <c r="J51" i="303"/>
  <c r="P50" i="303"/>
  <c r="M50" i="303" s="1"/>
  <c r="L50" i="303"/>
  <c r="K50" i="303"/>
  <c r="J50" i="303"/>
  <c r="P49" i="303"/>
  <c r="M49" i="303" s="1"/>
  <c r="L49" i="303"/>
  <c r="K49" i="303"/>
  <c r="J49" i="303"/>
  <c r="P48" i="303"/>
  <c r="M48" i="303" s="1"/>
  <c r="L48" i="303"/>
  <c r="K48" i="303"/>
  <c r="J48" i="303"/>
  <c r="P47" i="303"/>
  <c r="M47" i="303" s="1"/>
  <c r="L47" i="303"/>
  <c r="K47" i="303"/>
  <c r="J47" i="303"/>
  <c r="P46" i="303"/>
  <c r="M46" i="303" s="1"/>
  <c r="L46" i="303"/>
  <c r="K46" i="303"/>
  <c r="J46" i="303"/>
  <c r="P45" i="303"/>
  <c r="M45" i="303"/>
  <c r="L45" i="303"/>
  <c r="K45" i="303"/>
  <c r="J45" i="303"/>
  <c r="P44" i="303"/>
  <c r="M44" i="303"/>
  <c r="L44" i="303"/>
  <c r="K44" i="303"/>
  <c r="J44" i="303"/>
  <c r="P43" i="303"/>
  <c r="M43" i="303" s="1"/>
  <c r="L43" i="303"/>
  <c r="K43" i="303"/>
  <c r="J43" i="303"/>
  <c r="P42" i="303"/>
  <c r="M42" i="303" s="1"/>
  <c r="L42" i="303"/>
  <c r="K42" i="303"/>
  <c r="J42" i="303"/>
  <c r="P41" i="303"/>
  <c r="M41" i="303" s="1"/>
  <c r="L41" i="303"/>
  <c r="K41" i="303"/>
  <c r="J41" i="303"/>
  <c r="P40" i="303"/>
  <c r="M40" i="303" s="1"/>
  <c r="L40" i="303"/>
  <c r="K40" i="303"/>
  <c r="J40" i="303"/>
  <c r="H5" i="303"/>
  <c r="D5" i="303"/>
  <c r="C5" i="303"/>
  <c r="A5" i="303"/>
  <c r="A1" i="303"/>
  <c r="C2" i="9"/>
  <c r="C5" i="9"/>
  <c r="D5" i="9"/>
  <c r="H5" i="9"/>
  <c r="P22" i="2"/>
  <c r="P23" i="2"/>
  <c r="P24" i="2"/>
  <c r="P25" i="2"/>
  <c r="P26" i="2"/>
  <c r="P27" i="2"/>
  <c r="P28" i="2"/>
  <c r="P29" i="2"/>
  <c r="Y3" i="86"/>
  <c r="Y5" i="86"/>
  <c r="AF1" i="86" s="1"/>
  <c r="L19" i="86"/>
  <c r="L17" i="86"/>
  <c r="L15" i="86"/>
  <c r="L13" i="86"/>
  <c r="L11" i="86"/>
  <c r="L9" i="86"/>
  <c r="R44" i="86"/>
  <c r="E43" i="86" s="1"/>
  <c r="I19" i="86"/>
  <c r="G19" i="86"/>
  <c r="E19" i="86"/>
  <c r="J27" i="86" s="1"/>
  <c r="D19" i="86"/>
  <c r="C19" i="86"/>
  <c r="E15" i="86"/>
  <c r="B29" i="86" s="1"/>
  <c r="E13" i="86"/>
  <c r="D27" i="86"/>
  <c r="E17" i="86"/>
  <c r="H27" i="86" s="1"/>
  <c r="F38" i="86"/>
  <c r="F36" i="86"/>
  <c r="L4" i="86"/>
  <c r="K49" i="86" s="1"/>
  <c r="E11" i="86"/>
  <c r="H22" i="86"/>
  <c r="C38" i="86"/>
  <c r="E9" i="86"/>
  <c r="B24" i="86" s="1"/>
  <c r="C36" i="86"/>
  <c r="I17" i="86"/>
  <c r="G17" i="86"/>
  <c r="D17" i="86"/>
  <c r="C17" i="86"/>
  <c r="I15" i="86"/>
  <c r="G15" i="86"/>
  <c r="D15" i="86"/>
  <c r="C15" i="86"/>
  <c r="I13" i="86"/>
  <c r="G13" i="86"/>
  <c r="D13" i="86"/>
  <c r="C13" i="86"/>
  <c r="I11" i="86"/>
  <c r="G11" i="86"/>
  <c r="D11" i="86"/>
  <c r="C11" i="86"/>
  <c r="I9" i="86"/>
  <c r="G9" i="86"/>
  <c r="D9" i="86"/>
  <c r="C9" i="86"/>
  <c r="I7" i="86"/>
  <c r="G7" i="86"/>
  <c r="D7" i="86"/>
  <c r="C7" i="86"/>
  <c r="E4" i="86"/>
  <c r="A4" i="86"/>
  <c r="E2" i="86"/>
  <c r="A1" i="86"/>
  <c r="J151" i="9"/>
  <c r="K151" i="9"/>
  <c r="L151" i="9"/>
  <c r="P151" i="9"/>
  <c r="M151" i="9"/>
  <c r="J152" i="9"/>
  <c r="K152" i="9"/>
  <c r="L152" i="9"/>
  <c r="P152" i="9"/>
  <c r="M152" i="9" s="1"/>
  <c r="J153" i="9"/>
  <c r="K153" i="9"/>
  <c r="L153" i="9"/>
  <c r="P153" i="9"/>
  <c r="M153" i="9" s="1"/>
  <c r="J154" i="9"/>
  <c r="K154" i="9"/>
  <c r="L154" i="9"/>
  <c r="P154" i="9"/>
  <c r="M154" i="9" s="1"/>
  <c r="J155" i="9"/>
  <c r="K155" i="9"/>
  <c r="L155" i="9"/>
  <c r="P155" i="9"/>
  <c r="M155" i="9"/>
  <c r="J156" i="9"/>
  <c r="K156" i="9"/>
  <c r="L156" i="9"/>
  <c r="P156" i="9"/>
  <c r="M156" i="9" s="1"/>
  <c r="J135" i="9"/>
  <c r="K135" i="9"/>
  <c r="L135" i="9"/>
  <c r="P135" i="9"/>
  <c r="M135" i="9" s="1"/>
  <c r="J136" i="9"/>
  <c r="K136" i="9"/>
  <c r="L136" i="9"/>
  <c r="P136" i="9"/>
  <c r="M136" i="9" s="1"/>
  <c r="J137" i="9"/>
  <c r="K137" i="9"/>
  <c r="L137" i="9"/>
  <c r="P137" i="9"/>
  <c r="M137" i="9"/>
  <c r="J138" i="9"/>
  <c r="K138" i="9"/>
  <c r="L138" i="9"/>
  <c r="P138" i="9"/>
  <c r="M138" i="9"/>
  <c r="J139" i="9"/>
  <c r="K139" i="9"/>
  <c r="L139" i="9"/>
  <c r="P139" i="9"/>
  <c r="M139" i="9" s="1"/>
  <c r="J140" i="9"/>
  <c r="K140" i="9"/>
  <c r="L140" i="9"/>
  <c r="P140" i="9"/>
  <c r="M140" i="9" s="1"/>
  <c r="J141" i="9"/>
  <c r="K141" i="9"/>
  <c r="L141" i="9"/>
  <c r="P141" i="9"/>
  <c r="M141" i="9" s="1"/>
  <c r="J142" i="9"/>
  <c r="K142" i="9"/>
  <c r="L142" i="9"/>
  <c r="P142" i="9"/>
  <c r="M142" i="9" s="1"/>
  <c r="J143" i="9"/>
  <c r="K143" i="9"/>
  <c r="L143" i="9"/>
  <c r="P143" i="9"/>
  <c r="M143" i="9" s="1"/>
  <c r="J144" i="9"/>
  <c r="K144" i="9"/>
  <c r="L144" i="9"/>
  <c r="P144" i="9"/>
  <c r="M144" i="9" s="1"/>
  <c r="J145" i="9"/>
  <c r="K145" i="9"/>
  <c r="L145" i="9"/>
  <c r="P145" i="9"/>
  <c r="M145" i="9"/>
  <c r="J146" i="9"/>
  <c r="K146" i="9"/>
  <c r="L146" i="9"/>
  <c r="P146" i="9"/>
  <c r="M146" i="9"/>
  <c r="J147" i="9"/>
  <c r="K147" i="9"/>
  <c r="L147" i="9"/>
  <c r="P147" i="9"/>
  <c r="M147" i="9" s="1"/>
  <c r="J148" i="9"/>
  <c r="K148" i="9"/>
  <c r="L148" i="9"/>
  <c r="P148" i="9"/>
  <c r="M148" i="9" s="1"/>
  <c r="J149" i="9"/>
  <c r="K149" i="9"/>
  <c r="L149" i="9"/>
  <c r="P149" i="9"/>
  <c r="M149" i="9"/>
  <c r="J150" i="9"/>
  <c r="K150" i="9"/>
  <c r="L150" i="9"/>
  <c r="P150" i="9"/>
  <c r="M150" i="9" s="1"/>
  <c r="B5" i="2"/>
  <c r="A5" i="2"/>
  <c r="A1" i="2"/>
  <c r="A5" i="9"/>
  <c r="J40" i="9"/>
  <c r="K40" i="9"/>
  <c r="L40" i="9"/>
  <c r="P40" i="9"/>
  <c r="M40" i="9" s="1"/>
  <c r="J41" i="9"/>
  <c r="K41" i="9"/>
  <c r="L41" i="9"/>
  <c r="P41" i="9"/>
  <c r="M41" i="9" s="1"/>
  <c r="J42" i="9"/>
  <c r="K42" i="9"/>
  <c r="L42" i="9"/>
  <c r="P42" i="9"/>
  <c r="M42" i="9"/>
  <c r="J43" i="9"/>
  <c r="K43" i="9"/>
  <c r="L43" i="9"/>
  <c r="P43" i="9"/>
  <c r="M43" i="9"/>
  <c r="J44" i="9"/>
  <c r="K44" i="9"/>
  <c r="L44" i="9"/>
  <c r="P44" i="9"/>
  <c r="M44" i="9" s="1"/>
  <c r="J45" i="9"/>
  <c r="K45" i="9"/>
  <c r="L45" i="9"/>
  <c r="P45" i="9"/>
  <c r="M45" i="9" s="1"/>
  <c r="J46" i="9"/>
  <c r="K46" i="9"/>
  <c r="L46" i="9"/>
  <c r="P46" i="9"/>
  <c r="M46" i="9"/>
  <c r="J47" i="9"/>
  <c r="K47" i="9"/>
  <c r="L47" i="9"/>
  <c r="P47" i="9"/>
  <c r="M47" i="9" s="1"/>
  <c r="J48" i="9"/>
  <c r="K48" i="9"/>
  <c r="L48" i="9"/>
  <c r="P48" i="9"/>
  <c r="M48" i="9" s="1"/>
  <c r="J49" i="9"/>
  <c r="K49" i="9"/>
  <c r="L49" i="9"/>
  <c r="P49" i="9"/>
  <c r="M49" i="9" s="1"/>
  <c r="J50" i="9"/>
  <c r="K50" i="9"/>
  <c r="L50" i="9"/>
  <c r="P50" i="9"/>
  <c r="M50" i="9"/>
  <c r="J51" i="9"/>
  <c r="K51" i="9"/>
  <c r="L51" i="9"/>
  <c r="P51" i="9"/>
  <c r="M51" i="9" s="1"/>
  <c r="J52" i="9"/>
  <c r="K52" i="9"/>
  <c r="L52" i="9"/>
  <c r="P52" i="9"/>
  <c r="M52" i="9" s="1"/>
  <c r="J53" i="9"/>
  <c r="K53" i="9"/>
  <c r="L53" i="9"/>
  <c r="P53" i="9"/>
  <c r="M53" i="9" s="1"/>
  <c r="J54" i="9"/>
  <c r="K54" i="9"/>
  <c r="L54" i="9"/>
  <c r="P54" i="9"/>
  <c r="M54" i="9"/>
  <c r="J55" i="9"/>
  <c r="K55" i="9"/>
  <c r="L55" i="9"/>
  <c r="P55" i="9"/>
  <c r="M55" i="9" s="1"/>
  <c r="J56" i="9"/>
  <c r="K56" i="9"/>
  <c r="L56" i="9"/>
  <c r="P56" i="9"/>
  <c r="M56" i="9" s="1"/>
  <c r="J57" i="9"/>
  <c r="K57" i="9"/>
  <c r="L57" i="9"/>
  <c r="P57" i="9"/>
  <c r="M57" i="9" s="1"/>
  <c r="J58" i="9"/>
  <c r="K58" i="9"/>
  <c r="L58" i="9"/>
  <c r="P58" i="9"/>
  <c r="M58" i="9"/>
  <c r="J59" i="9"/>
  <c r="K59" i="9"/>
  <c r="L59" i="9"/>
  <c r="P59" i="9"/>
  <c r="M59" i="9"/>
  <c r="J60" i="9"/>
  <c r="K60" i="9"/>
  <c r="L60" i="9"/>
  <c r="P60" i="9"/>
  <c r="M60" i="9" s="1"/>
  <c r="J61" i="9"/>
  <c r="K61" i="9"/>
  <c r="L61" i="9"/>
  <c r="P61" i="9"/>
  <c r="M61" i="9" s="1"/>
  <c r="J62" i="9"/>
  <c r="K62" i="9"/>
  <c r="L62" i="9"/>
  <c r="P62" i="9"/>
  <c r="M62" i="9" s="1"/>
  <c r="J63" i="9"/>
  <c r="K63" i="9"/>
  <c r="L63" i="9"/>
  <c r="P63" i="9"/>
  <c r="M63" i="9" s="1"/>
  <c r="J64" i="9"/>
  <c r="K64" i="9"/>
  <c r="L64" i="9"/>
  <c r="P64" i="9"/>
  <c r="M64" i="9" s="1"/>
  <c r="J65" i="9"/>
  <c r="K65" i="9"/>
  <c r="L65" i="9"/>
  <c r="P65" i="9"/>
  <c r="M65" i="9" s="1"/>
  <c r="J66" i="9"/>
  <c r="K66" i="9"/>
  <c r="L66" i="9"/>
  <c r="P66" i="9"/>
  <c r="M66" i="9"/>
  <c r="J67" i="9"/>
  <c r="K67" i="9"/>
  <c r="L67" i="9"/>
  <c r="P67" i="9"/>
  <c r="M67" i="9"/>
  <c r="J68" i="9"/>
  <c r="K68" i="9"/>
  <c r="L68" i="9"/>
  <c r="P68" i="9"/>
  <c r="M68" i="9" s="1"/>
  <c r="J69" i="9"/>
  <c r="K69" i="9"/>
  <c r="L69" i="9"/>
  <c r="P69" i="9"/>
  <c r="M69" i="9" s="1"/>
  <c r="J70" i="9"/>
  <c r="K70" i="9"/>
  <c r="L70" i="9"/>
  <c r="P70" i="9"/>
  <c r="M70" i="9"/>
  <c r="J71" i="9"/>
  <c r="K71" i="9"/>
  <c r="L71" i="9"/>
  <c r="P71" i="9"/>
  <c r="M71" i="9" s="1"/>
  <c r="J72" i="9"/>
  <c r="K72" i="9"/>
  <c r="L72" i="9"/>
  <c r="P72" i="9"/>
  <c r="M72" i="9" s="1"/>
  <c r="J73" i="9"/>
  <c r="K73" i="9"/>
  <c r="L73" i="9"/>
  <c r="P73" i="9"/>
  <c r="M73" i="9" s="1"/>
  <c r="J74" i="9"/>
  <c r="K74" i="9"/>
  <c r="L74" i="9"/>
  <c r="P74" i="9"/>
  <c r="M74" i="9"/>
  <c r="J75" i="9"/>
  <c r="K75" i="9"/>
  <c r="L75" i="9"/>
  <c r="P75" i="9"/>
  <c r="M75" i="9"/>
  <c r="J76" i="9"/>
  <c r="K76" i="9"/>
  <c r="L76" i="9"/>
  <c r="P76" i="9"/>
  <c r="M76" i="9" s="1"/>
  <c r="J77" i="9"/>
  <c r="K77" i="9"/>
  <c r="L77" i="9"/>
  <c r="P77" i="9"/>
  <c r="M77" i="9" s="1"/>
  <c r="J78" i="9"/>
  <c r="K78" i="9"/>
  <c r="L78" i="9"/>
  <c r="P78" i="9"/>
  <c r="M78" i="9"/>
  <c r="J79" i="9"/>
  <c r="K79" i="9"/>
  <c r="L79" i="9"/>
  <c r="P79" i="9"/>
  <c r="M79" i="9" s="1"/>
  <c r="J80" i="9"/>
  <c r="K80" i="9"/>
  <c r="L80" i="9"/>
  <c r="P80" i="9"/>
  <c r="M80" i="9" s="1"/>
  <c r="J81" i="9"/>
  <c r="K81" i="9"/>
  <c r="L81" i="9"/>
  <c r="P81" i="9"/>
  <c r="M81" i="9" s="1"/>
  <c r="J82" i="9"/>
  <c r="K82" i="9"/>
  <c r="L82" i="9"/>
  <c r="P82" i="9"/>
  <c r="M82" i="9"/>
  <c r="J83" i="9"/>
  <c r="K83" i="9"/>
  <c r="L83" i="9"/>
  <c r="P83" i="9"/>
  <c r="M83" i="9" s="1"/>
  <c r="J84" i="9"/>
  <c r="K84" i="9"/>
  <c r="L84" i="9"/>
  <c r="P84" i="9"/>
  <c r="M84" i="9" s="1"/>
  <c r="J85" i="9"/>
  <c r="K85" i="9"/>
  <c r="L85" i="9"/>
  <c r="P85" i="9"/>
  <c r="M85" i="9" s="1"/>
  <c r="J86" i="9"/>
  <c r="K86" i="9"/>
  <c r="L86" i="9"/>
  <c r="P86" i="9"/>
  <c r="M86" i="9"/>
  <c r="J87" i="9"/>
  <c r="K87" i="9"/>
  <c r="L87" i="9"/>
  <c r="P87" i="9"/>
  <c r="M87" i="9" s="1"/>
  <c r="J88" i="9"/>
  <c r="K88" i="9"/>
  <c r="L88" i="9"/>
  <c r="P88" i="9"/>
  <c r="M88" i="9" s="1"/>
  <c r="J89" i="9"/>
  <c r="K89" i="9"/>
  <c r="L89" i="9"/>
  <c r="P89" i="9"/>
  <c r="M89" i="9" s="1"/>
  <c r="J90" i="9"/>
  <c r="K90" i="9"/>
  <c r="L90" i="9"/>
  <c r="P90" i="9"/>
  <c r="M90" i="9"/>
  <c r="J91" i="9"/>
  <c r="K91" i="9"/>
  <c r="L91" i="9"/>
  <c r="P91" i="9"/>
  <c r="M91" i="9"/>
  <c r="J92" i="9"/>
  <c r="K92" i="9"/>
  <c r="L92" i="9"/>
  <c r="P92" i="9"/>
  <c r="M92" i="9" s="1"/>
  <c r="J93" i="9"/>
  <c r="K93" i="9"/>
  <c r="L93" i="9"/>
  <c r="P93" i="9"/>
  <c r="M93" i="9" s="1"/>
  <c r="J94" i="9"/>
  <c r="K94" i="9"/>
  <c r="L94" i="9"/>
  <c r="P94" i="9"/>
  <c r="M94" i="9" s="1"/>
  <c r="J95" i="9"/>
  <c r="K95" i="9"/>
  <c r="L95" i="9"/>
  <c r="P95" i="9"/>
  <c r="M95" i="9" s="1"/>
  <c r="J96" i="9"/>
  <c r="K96" i="9"/>
  <c r="L96" i="9"/>
  <c r="P96" i="9"/>
  <c r="M96" i="9" s="1"/>
  <c r="J97" i="9"/>
  <c r="K97" i="9"/>
  <c r="L97" i="9"/>
  <c r="P97" i="9"/>
  <c r="M97" i="9" s="1"/>
  <c r="J98" i="9"/>
  <c r="K98" i="9"/>
  <c r="L98" i="9"/>
  <c r="P98" i="9"/>
  <c r="M98" i="9"/>
  <c r="J99" i="9"/>
  <c r="K99" i="9"/>
  <c r="L99" i="9"/>
  <c r="P99" i="9"/>
  <c r="M99" i="9"/>
  <c r="J100" i="9"/>
  <c r="K100" i="9"/>
  <c r="L100" i="9"/>
  <c r="P100" i="9"/>
  <c r="M100" i="9" s="1"/>
  <c r="J101" i="9"/>
  <c r="K101" i="9"/>
  <c r="L101" i="9"/>
  <c r="P101" i="9"/>
  <c r="M101" i="9" s="1"/>
  <c r="J102" i="9"/>
  <c r="K102" i="9"/>
  <c r="L102" i="9"/>
  <c r="P102" i="9"/>
  <c r="M102" i="9"/>
  <c r="J103" i="9"/>
  <c r="K103" i="9"/>
  <c r="L103" i="9"/>
  <c r="P103" i="9"/>
  <c r="M103" i="9" s="1"/>
  <c r="J104" i="9"/>
  <c r="K104" i="9"/>
  <c r="L104" i="9"/>
  <c r="P104" i="9"/>
  <c r="M104" i="9" s="1"/>
  <c r="J105" i="9"/>
  <c r="K105" i="9"/>
  <c r="L105" i="9"/>
  <c r="P105" i="9"/>
  <c r="M105" i="9" s="1"/>
  <c r="J106" i="9"/>
  <c r="K106" i="9"/>
  <c r="L106" i="9"/>
  <c r="P106" i="9"/>
  <c r="M106" i="9"/>
  <c r="J107" i="9"/>
  <c r="K107" i="9"/>
  <c r="L107" i="9"/>
  <c r="P107" i="9"/>
  <c r="M107" i="9"/>
  <c r="J108" i="9"/>
  <c r="K108" i="9"/>
  <c r="L108" i="9"/>
  <c r="P108" i="9"/>
  <c r="M108" i="9" s="1"/>
  <c r="J109" i="9"/>
  <c r="K109" i="9"/>
  <c r="L109" i="9"/>
  <c r="P109" i="9"/>
  <c r="M109" i="9" s="1"/>
  <c r="J110" i="9"/>
  <c r="K110" i="9"/>
  <c r="L110" i="9"/>
  <c r="P110" i="9"/>
  <c r="M110" i="9"/>
  <c r="J111" i="9"/>
  <c r="K111" i="9"/>
  <c r="L111" i="9"/>
  <c r="P111" i="9"/>
  <c r="M111" i="9" s="1"/>
  <c r="J112" i="9"/>
  <c r="K112" i="9"/>
  <c r="L112" i="9"/>
  <c r="P112" i="9"/>
  <c r="M112" i="9" s="1"/>
  <c r="J113" i="9"/>
  <c r="K113" i="9"/>
  <c r="L113" i="9"/>
  <c r="P113" i="9"/>
  <c r="M113" i="9" s="1"/>
  <c r="J114" i="9"/>
  <c r="K114" i="9"/>
  <c r="L114" i="9"/>
  <c r="P114" i="9"/>
  <c r="M114" i="9"/>
  <c r="J115" i="9"/>
  <c r="K115" i="9"/>
  <c r="L115" i="9"/>
  <c r="P115" i="9"/>
  <c r="M115" i="9" s="1"/>
  <c r="J116" i="9"/>
  <c r="K116" i="9"/>
  <c r="L116" i="9"/>
  <c r="P116" i="9"/>
  <c r="M116" i="9" s="1"/>
  <c r="J117" i="9"/>
  <c r="K117" i="9"/>
  <c r="L117" i="9"/>
  <c r="P117" i="9"/>
  <c r="M117" i="9" s="1"/>
  <c r="J118" i="9"/>
  <c r="K118" i="9"/>
  <c r="L118" i="9"/>
  <c r="P118" i="9"/>
  <c r="M118" i="9"/>
  <c r="J119" i="9"/>
  <c r="K119" i="9"/>
  <c r="L119" i="9"/>
  <c r="P119" i="9"/>
  <c r="M119" i="9" s="1"/>
  <c r="J120" i="9"/>
  <c r="K120" i="9"/>
  <c r="L120" i="9"/>
  <c r="P120" i="9"/>
  <c r="M120" i="9" s="1"/>
  <c r="J121" i="9"/>
  <c r="K121" i="9"/>
  <c r="L121" i="9"/>
  <c r="P121" i="9"/>
  <c r="M121" i="9" s="1"/>
  <c r="J122" i="9"/>
  <c r="K122" i="9"/>
  <c r="L122" i="9"/>
  <c r="P122" i="9"/>
  <c r="M122" i="9"/>
  <c r="J123" i="9"/>
  <c r="K123" i="9"/>
  <c r="L123" i="9"/>
  <c r="P123" i="9"/>
  <c r="M123" i="9"/>
  <c r="J124" i="9"/>
  <c r="K124" i="9"/>
  <c r="L124" i="9"/>
  <c r="P124" i="9"/>
  <c r="M124" i="9" s="1"/>
  <c r="J125" i="9"/>
  <c r="K125" i="9"/>
  <c r="L125" i="9"/>
  <c r="P125" i="9"/>
  <c r="M125" i="9" s="1"/>
  <c r="J126" i="9"/>
  <c r="K126" i="9"/>
  <c r="L126" i="9"/>
  <c r="P126" i="9"/>
  <c r="M126" i="9" s="1"/>
  <c r="J127" i="9"/>
  <c r="K127" i="9"/>
  <c r="L127" i="9"/>
  <c r="P127" i="9"/>
  <c r="M127" i="9" s="1"/>
  <c r="J128" i="9"/>
  <c r="K128" i="9"/>
  <c r="L128" i="9"/>
  <c r="P128" i="9"/>
  <c r="M128" i="9" s="1"/>
  <c r="J129" i="9"/>
  <c r="K129" i="9"/>
  <c r="L129" i="9"/>
  <c r="P129" i="9"/>
  <c r="M129" i="9" s="1"/>
  <c r="J130" i="9"/>
  <c r="K130" i="9"/>
  <c r="L130" i="9"/>
  <c r="P130" i="9"/>
  <c r="M130" i="9"/>
  <c r="J131" i="9"/>
  <c r="K131" i="9"/>
  <c r="L131" i="9"/>
  <c r="P131" i="9"/>
  <c r="M131" i="9"/>
  <c r="J132" i="9"/>
  <c r="K132" i="9"/>
  <c r="L132" i="9"/>
  <c r="P132" i="9"/>
  <c r="M132" i="9" s="1"/>
  <c r="J133" i="9"/>
  <c r="K133" i="9"/>
  <c r="L133" i="9"/>
  <c r="P133" i="9"/>
  <c r="M133" i="9" s="1"/>
  <c r="J134" i="9"/>
  <c r="K134" i="9"/>
  <c r="L134" i="9"/>
  <c r="P134" i="9"/>
  <c r="M134" i="9"/>
  <c r="A1" i="9"/>
  <c r="D18" i="330"/>
  <c r="H18" i="330"/>
  <c r="H18" i="306"/>
  <c r="AH1" i="306"/>
  <c r="AC1" i="306"/>
  <c r="AD1" i="306"/>
  <c r="AI1" i="306"/>
  <c r="AK1" i="306"/>
  <c r="AE1" i="306"/>
  <c r="AJ1" i="306"/>
  <c r="AF1" i="306"/>
  <c r="AB1" i="306"/>
  <c r="AJ1" i="330"/>
  <c r="AC1" i="355"/>
  <c r="AG1" i="355"/>
  <c r="F18" i="355"/>
  <c r="H18" i="355"/>
  <c r="AI1" i="355"/>
  <c r="AK1" i="355"/>
  <c r="F18" i="330"/>
  <c r="J18" i="330"/>
  <c r="L18" i="306"/>
  <c r="F18" i="306"/>
  <c r="E42" i="86"/>
  <c r="F27" i="86"/>
  <c r="D22" i="86"/>
  <c r="B30" i="86"/>
  <c r="B31" i="86"/>
  <c r="B28" i="86"/>
  <c r="B25" i="86"/>
  <c r="B23" i="330" l="1"/>
  <c r="D18" i="355"/>
  <c r="AB1" i="355"/>
  <c r="AE1" i="355"/>
  <c r="AH1" i="355"/>
  <c r="AF1" i="355"/>
  <c r="AI1" i="86"/>
  <c r="J18" i="306"/>
  <c r="B19" i="306"/>
  <c r="D18" i="306"/>
  <c r="F22" i="86"/>
  <c r="J18" i="355"/>
  <c r="AD1" i="355"/>
  <c r="AE1" i="330"/>
  <c r="AJ1" i="86"/>
  <c r="AG1" i="306"/>
  <c r="AD1" i="86"/>
  <c r="AH1" i="330"/>
  <c r="AG1" i="330"/>
  <c r="AD1" i="330"/>
  <c r="AK1" i="86"/>
  <c r="AI1" i="330"/>
  <c r="AB1" i="86"/>
  <c r="AK1" i="330"/>
  <c r="AC1" i="86"/>
  <c r="AB1" i="330"/>
  <c r="AE1" i="86"/>
  <c r="AG1" i="86"/>
  <c r="AH1" i="86"/>
  <c r="AF1" i="330"/>
  <c r="AC1" i="3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4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4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A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A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C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C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10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10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<sst xmlns="http://schemas.openxmlformats.org/spreadsheetml/2006/main" count="930" uniqueCount="301">
  <si>
    <t>Seed Sort</t>
  </si>
  <si>
    <t>AccSort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</si>
  <si>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</si>
  <si>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</si>
  <si>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</si>
  <si>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</si>
  <si>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</si>
  <si>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</si>
  <si>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</si>
  <si>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</si>
  <si>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</si>
  <si>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</si>
  <si>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</si>
  <si>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</si>
  <si>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</si>
  <si>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</si>
  <si>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</si>
  <si>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</si>
  <si>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</si>
  <si>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</si>
  <si>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</si>
  <si>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</si>
  <si>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</si>
  <si>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</si>
  <si>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</si>
  <si>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</si>
  <si>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</si>
  <si>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</si>
  <si>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</si>
  <si>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</si>
  <si>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</si>
  <si>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</si>
  <si>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</si>
  <si>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</si>
  <si>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</si>
  <si>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</si>
  <si>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</si>
  <si>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</si>
  <si>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</si>
  <si>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</si>
  <si>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</si>
  <si>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</si>
  <si>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</si>
  <si>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</si>
  <si>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</si>
  <si>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</si>
  <si>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</si>
  <si>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</si>
  <si>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</si>
  <si>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</si>
  <si>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</si>
  <si>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</si>
  <si>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</si>
  <si>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</si>
  <si>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</si>
  <si>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</si>
  <si>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</si>
  <si>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</si>
  <si>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</si>
  <si>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</si>
  <si>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</si>
  <si>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</si>
  <si>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</si>
  <si>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</si>
  <si>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</si>
  <si>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</si>
  <si>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</si>
  <si>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</si>
  <si>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</si>
  <si>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</si>
  <si>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</si>
  <si>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</si>
  <si>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</si>
  <si>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</si>
  <si>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</si>
  <si>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</si>
  <si>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</si>
  <si>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</si>
  <si>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</si>
  <si>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</si>
  <si>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</si>
  <si>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B - E</t>
  </si>
  <si>
    <t>E - A</t>
  </si>
  <si>
    <t>A - D</t>
  </si>
  <si>
    <t>D - E</t>
  </si>
  <si>
    <t>E - C</t>
  </si>
  <si>
    <t>4 FORDULÓ</t>
  </si>
  <si>
    <t>5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</si>
  <si>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</si>
  <si>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</si>
  <si>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</si>
  <si>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</si>
  <si>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</si>
  <si>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</si>
  <si>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</si>
  <si>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</si>
  <si>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</si>
  <si>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</si>
  <si>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</si>
  <si>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</si>
  <si>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</si>
  <si>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</si>
  <si>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</si>
  <si>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</si>
  <si>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</si>
  <si>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</si>
  <si>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</si>
  <si>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</si>
  <si>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E - F</t>
  </si>
  <si>
    <t>F - D</t>
  </si>
  <si>
    <t>D - G</t>
  </si>
  <si>
    <t>G - E</t>
  </si>
  <si>
    <t>F - E</t>
  </si>
  <si>
    <t>Bács-Kiskun megyei Tenisz Diákolimpia</t>
  </si>
  <si>
    <t>Kecskemét</t>
  </si>
  <si>
    <t>Csávás István</t>
  </si>
  <si>
    <t>Kecskemét Tennis Club</t>
  </si>
  <si>
    <t>T</t>
  </si>
  <si>
    <t>Bíró Marcell</t>
  </si>
  <si>
    <t>Kecskeméti Katona József Gimnázium</t>
  </si>
  <si>
    <t>VI.kcs Tenisz</t>
  </si>
  <si>
    <t>Szász Martin</t>
  </si>
  <si>
    <t>Kiskunfélegyháza</t>
  </si>
  <si>
    <t>Kiskunhalasi SZC Kiskunfélegyházi Közgazdasági Technikum</t>
  </si>
  <si>
    <t>Takács Bálint József</t>
  </si>
  <si>
    <t>Kecskeméti Bolyai János Gimnázium</t>
  </si>
  <si>
    <t>Lendvai Zalán Mátyás</t>
  </si>
  <si>
    <t>Poszlancsek Panna</t>
  </si>
  <si>
    <t>Baja</t>
  </si>
  <si>
    <t>Szent László Általános Művelődési Központ</t>
  </si>
  <si>
    <t>Borsik Boglárka Karolina</t>
  </si>
  <si>
    <t>Kiefer Olivér</t>
  </si>
  <si>
    <t>Bajai Eötvös József Általános Iskola</t>
  </si>
  <si>
    <t>V.kcs Tenisz</t>
  </si>
  <si>
    <t>Koch Dávid</t>
  </si>
  <si>
    <t>Magyarországi Németek Általános Művelődési Központja</t>
  </si>
  <si>
    <t>Bognár Bence</t>
  </si>
  <si>
    <t>Rubus Áron</t>
  </si>
  <si>
    <t>Bajai III. Béla Gimnázium</t>
  </si>
  <si>
    <t>Ferenczi Zalán</t>
  </si>
  <si>
    <t>Halász István</t>
  </si>
  <si>
    <t>Eichardt Janka Éva</t>
  </si>
  <si>
    <t>Halász Rebeka</t>
  </si>
  <si>
    <t>Kecskeméti Református Általános Iskola</t>
  </si>
  <si>
    <t>Pausch Nikolett</t>
  </si>
  <si>
    <t>Horváth Döme</t>
  </si>
  <si>
    <t>Kiskunfélegyházi József Attila Sportiskolai Általános Iskola</t>
  </si>
  <si>
    <t>IV.kcs Tenisz</t>
  </si>
  <si>
    <t>Kazy Levente Mór</t>
  </si>
  <si>
    <t>Gáyer Zsombor</t>
  </si>
  <si>
    <t>Fazekas Gábor</t>
  </si>
  <si>
    <t>Piarista Gimnázium, Kollégium, Általános Iskola és Óvoda</t>
  </si>
  <si>
    <t>Csillag Ádám</t>
  </si>
  <si>
    <t>Nagy Viktor</t>
  </si>
  <si>
    <t>Domján Gergely Zsolt</t>
  </si>
  <si>
    <t>Erdélyi Balázs</t>
  </si>
  <si>
    <t>Sugovica Sportiskolai Általános Iskola</t>
  </si>
  <si>
    <t>Hóman Dániel</t>
  </si>
  <si>
    <t>László Kolos</t>
  </si>
  <si>
    <t>Szent Imre Katolikus Óvoda és Általános Iskola</t>
  </si>
  <si>
    <t>Rekedt- Nagy Panni</t>
  </si>
  <si>
    <t>Szalay Milla</t>
  </si>
  <si>
    <t>Ábrahám Fanni</t>
  </si>
  <si>
    <t>Nagy Norina Angyalka</t>
  </si>
  <si>
    <t>Répánszki Hanna</t>
  </si>
  <si>
    <t>Rekedt-Nagy Zoltán</t>
  </si>
  <si>
    <t>III.kcs Tenisz</t>
  </si>
  <si>
    <t>Molnár Domán</t>
  </si>
  <si>
    <t>SÖRÖS BÁLINT</t>
  </si>
  <si>
    <t>Bencses Máté</t>
  </si>
  <si>
    <t>Kaszanitzky Gergő</t>
  </si>
  <si>
    <t>Kecskeméti Bányai Júlia Gimnázium</t>
  </si>
  <si>
    <t>Kocsis Éden</t>
  </si>
  <si>
    <t>Kecskeméti Kodály Zoltán Ének-zenei Általános Iskola, Gimnázium, Szakgimnázium és Alapfokú Művészeti Iskola</t>
  </si>
  <si>
    <t>Szilágyi András</t>
  </si>
  <si>
    <t>Kerekegyháza</t>
  </si>
  <si>
    <t>Kerekegyházi Móra Ferenc Általános Iskola és Alapfokú Művészeti Iskola</t>
  </si>
  <si>
    <t>Parragi Dominik</t>
  </si>
  <si>
    <t>Putnik Ádám</t>
  </si>
  <si>
    <t>Melkvi Gábor</t>
  </si>
  <si>
    <t>Bencsik József Benedek</t>
  </si>
  <si>
    <t>Blum Hanna</t>
  </si>
  <si>
    <t>Bácsalmás</t>
  </si>
  <si>
    <t>Bácsalmási Körzeti Általános Iskola és Alapfokú Művészeti Iskola</t>
  </si>
  <si>
    <t>Ábrahám Zara</t>
  </si>
  <si>
    <t>Deák-Harczi Hanna</t>
  </si>
  <si>
    <t>Horváth Dániel</t>
  </si>
  <si>
    <t>II.kcs Tenisz</t>
  </si>
  <si>
    <t>Bokor György</t>
  </si>
  <si>
    <t>Jobbágy Benjámin</t>
  </si>
  <si>
    <t>Petőfi Sándor Katolikus Általános Iskola és Óvoda</t>
  </si>
  <si>
    <t>Gáyer Boldizsár</t>
  </si>
  <si>
    <t>Szent Balázs Katolikus Általános Iskola és Óvoda</t>
  </si>
  <si>
    <t>Farkas Dorka Lívia</t>
  </si>
  <si>
    <t>Nagy Arina</t>
  </si>
  <si>
    <t>Németh Tamás</t>
  </si>
  <si>
    <t>I.kcs Tenisz</t>
  </si>
  <si>
    <t>Vörös Panka</t>
  </si>
  <si>
    <t>Molnár Viktória</t>
  </si>
  <si>
    <t>Nevező</t>
  </si>
  <si>
    <t>Település</t>
  </si>
  <si>
    <t>Iskola</t>
  </si>
  <si>
    <t>Korcsoport</t>
  </si>
  <si>
    <t>A megyei/budapesti és az országos döntők egyéni versenyein elért I-III. helyezett versenyzők éremdíjazásban részesülnek.
 A megyei/budapesti és az országos döntőkön résztvevő egyéni versenyzők oklevelet vehetnek át. 
A döntőbe jutott játékosok iskolái között pontversenyt hirdet az MTSZ. Az első három helyezést elérő iskola kupát és
 tárgyjutalmat kap. A részletek a https://huntennis.hu/microsite/diakolimpia/tudnivalok oldalon lesz megtalálható.</t>
  </si>
  <si>
    <t>A verseny lebonyolítása
• A találkozókat két 4-es szett match tiebreak-os szabállyal kell lejátszani! Az I-es
korcsoportban a P+S piros, a II-es korcsoportban pedig a P+S narancs
versenyszabályokat kell alkalmazni. Egyéb szabálykérdésekben az MTSZ
versenyszabályai szerint kell eljárni.
• Kiemelés a játékosok rangsora alapján (a korosztályban elsődlegesen az idősebb
korosztályos ranglista, másodlagosan az alacsonyabb korosztályos ranglista szerint)
történik.
• 7 vagy kevesebb játékos részvétele esetén körmérkőzéses formában, ennél több
játékos esetén kieséses formában (a tábla mindkét irányban történő játszásával, vagyis
minden játékos minimálisan kettő mérkőzést játszik). Az I-es és II-es korcsoportban
minden esetben körmérkőzést kell játszani.</t>
  </si>
  <si>
    <t>Versenyszámok
Egyéni verseny: „A” és „B” kategóriában az I., II., III., IV., V. VI. korcsoportos fiú és lány egyéni
versenyzők részére.</t>
  </si>
  <si>
    <t>Felversenyzés:
Alacsonyabb korcsoportú tanuló egy korcsoporttal magasabb korcsoportba felversenyezhet,
de ebben az esetben saját korcsoportjában nem indulhat.
Korlátozás:
„A” kategória: Azok a versenyzők indulhatnak, akik MTSZ versenyengedéllyel (bélyeggel)
rendelkeznek a 2022-2023-as évre.
„B” kategória: Azok a versenyzők indulhatnak, akik tenisz sportágban 2021-2022-2023-ban
nem rendelkeztek MTSZ által kiadott versenyengedéllyel (bélyeggel).
Egy versenyző csak egy korcsoportban indulhat.
Résztvevők:
Megyei/budapesti döntők: A versenyen azon köznevelési intézmények tanulói vehetnek
részt, akik a megadott nevezési határidőig elektronikus nevezéssel rendelkeznek a
Diákolimpia nevezési rendszerében.
Országos döntő: A megyei/budapesti döntők 1-2. helyezett játékosai vehetnek részt az
országos döntőn.
Az országos döntőre még egyszer nevezni nem kell, az 1-2. helyezett játékosok automatikusan
bekerülnek a döntőbe.</t>
  </si>
  <si>
    <t>A verseny résztvevői
A Magyar Diáksport Szövetség 2022/2023. tanévi Versenykiírás „Versenyszabályzat” VII. pontja
szerint.</t>
  </si>
  <si>
    <t>A verseny lebonyolítása • A találkozókat két 4-es szett match tiebreak-os szabállyal kell lejátszani! Az I-es 
korcsoportban a P+S piros, a II-es korcsoportban pedig a P+S narancs versenyszabályokat kell alkalmazni. 
Egyéb szabálykérdésekben az MTSZ versenyszabályai szerint kell eljárni. 
• Kiemelés a játékosok rangsora alapján (a korosztályban elsődlegesen az idősebb korosztályos ranglista, 
másodlagosan az alacsonyabb korosztályos ranglista szerint) történik. 
• 7 vagy kevesebb játékos részvétele esetén körmérkőzéses formában, ennél több játékos esetén kieséses formában 
(a tábla mindkét irányban történő játszásával, vagyis minden játékos minimálisan kettő mérkőzést játszik).
Az I-es és II-es korcsoportban minden esetben körmérkőzést kell játszani.</t>
  </si>
  <si>
    <t>Résztvevők:
Megyei/budapesti döntők: A versenyen azon köznevelési intézmények tanulói vehetnek
részt, akik a megadott nevezési határidőig elektronikus nevezéssel rendelkeznek a
Diákolimpia nevezési rendszerében.
Országos döntő: A megyei/budapesti döntők 1-2. helyezett játékosai vehetnek részt az
országos döntőn.
Az országos döntőre még egyszer nevezni nem kell, az 1-2. helyezett játékosok automatikusan
bekerülnek a döntőbe.</t>
  </si>
  <si>
    <t>Felversenyzés:
Alacsonyabb korcsoportú tanuló egy korcsoporttal magasabb korcsoportba felversenyezhet,
de ebben az esetben saját korcsoportjában nem indulhat.
Korlátozás:
„A” kategória: Azok a versenyzők indulhatnak, akik MTSZ versenyengedéllyel (bélyeggel)
rendelkeznek a 2022-2023-as évre.
„B” kategória: Azok a versenyzők indulhatnak, akik tenisz sportágban 2021-2022-2023-ban
nem rendelkeztek MTSZ által kiadott versenyengedéllyel (bélyeggel).
Egy versenyző csak egy korcsoportban indulhat.</t>
  </si>
  <si>
    <t>Korcsoportok:
A korcsoportok eltérnek a Magyar Diáksport Szövetség által használtaktól, amelyek igazodnak
a Nemzetközi Tenisz Szövetség és a Magyar Tenisz Szövetség korosztályaihoz:
• I. korcsoport: 2015-ben vagy később születettek (U8); (piros labdával, piros P+S szabályok
szerint)
• II. korcsoport: 2013-2014-ben születettek (U10); (narancs labdával, narancs P+S szabályok
szerint)
• III. korcsoport: 2011-2012-ben születettek (U12);
• IV. korcsoport: 2009-2010-ben születettek (U14);
• V. korcsoport: 2007-2008-ban születettek (U16);
• VI. korcsoport: 2005-2006-ban születettek; (U18)
• VII. korcsoport 2003-2004-ben születettek (U18+);</t>
  </si>
  <si>
    <t xml:space="preserve">Melkvi </t>
  </si>
  <si>
    <t>Gábor</t>
  </si>
  <si>
    <t xml:space="preserve">Putnik </t>
  </si>
  <si>
    <t>Ádám</t>
  </si>
  <si>
    <t>Parragi</t>
  </si>
  <si>
    <t>Dominik</t>
  </si>
  <si>
    <t xml:space="preserve">Szilágyi </t>
  </si>
  <si>
    <t>András</t>
  </si>
  <si>
    <t xml:space="preserve">Kocsis </t>
  </si>
  <si>
    <t>Éden</t>
  </si>
  <si>
    <t xml:space="preserve">Kaszanitzky </t>
  </si>
  <si>
    <t>Gergő</t>
  </si>
  <si>
    <t xml:space="preserve">László </t>
  </si>
  <si>
    <t>Kolos</t>
  </si>
  <si>
    <t xml:space="preserve">Hóman </t>
  </si>
  <si>
    <t>Dániel</t>
  </si>
  <si>
    <t xml:space="preserve">Erdélyi </t>
  </si>
  <si>
    <t>Balázs</t>
  </si>
  <si>
    <t xml:space="preserve">Domján </t>
  </si>
  <si>
    <t>Gergely Zsolt</t>
  </si>
  <si>
    <t xml:space="preserve">Nagy </t>
  </si>
  <si>
    <t>Viktor</t>
  </si>
  <si>
    <t xml:space="preserve">Bencsik </t>
  </si>
  <si>
    <t>József Benedek</t>
  </si>
  <si>
    <t xml:space="preserve">Csillag </t>
  </si>
  <si>
    <t xml:space="preserve">Fazekas </t>
  </si>
  <si>
    <t>Gáyer</t>
  </si>
  <si>
    <t xml:space="preserve">Kazy </t>
  </si>
  <si>
    <t>Levente Mór</t>
  </si>
  <si>
    <t xml:space="preserve">Horváth </t>
  </si>
  <si>
    <t>Döme</t>
  </si>
  <si>
    <t>Zsombor</t>
  </si>
  <si>
    <t>Halász</t>
  </si>
  <si>
    <t xml:space="preserve">István </t>
  </si>
  <si>
    <t xml:space="preserve">Ferenczi </t>
  </si>
  <si>
    <t>Zalán</t>
  </si>
  <si>
    <t xml:space="preserve">Rubus </t>
  </si>
  <si>
    <t>Áron</t>
  </si>
  <si>
    <t xml:space="preserve">Kiefer </t>
  </si>
  <si>
    <t>Olivér</t>
  </si>
  <si>
    <t>DIÁKOLIMPIA JÁTÉKREND 2023. 05.03.</t>
  </si>
  <si>
    <t>A VERSENY 9.00 ÓRAKOR KEZDŐDIK! KÉRÜNK MINDENKIT AKINEK MÉRKŐZÉSE VAN 9.00 ÓRÁRA JÖJJÖN!</t>
  </si>
  <si>
    <t>Előre tervezett</t>
  </si>
  <si>
    <t>Pályára ment</t>
  </si>
  <si>
    <t>vsz</t>
  </si>
  <si>
    <t>pálya</t>
  </si>
  <si>
    <t>eredmény</t>
  </si>
  <si>
    <t>Visszalépett</t>
  </si>
  <si>
    <t>"4-0 4-0</t>
  </si>
  <si>
    <t>"4-2 4-0</t>
  </si>
  <si>
    <t>"0-4 0-4</t>
  </si>
  <si>
    <t>"2-4 1-4</t>
  </si>
  <si>
    <t>"2-4 0-4</t>
  </si>
  <si>
    <t>"4-2 4-1</t>
  </si>
  <si>
    <t>I.</t>
  </si>
  <si>
    <t>"1-4 1-4</t>
  </si>
  <si>
    <t>"0-4 1-4</t>
  </si>
  <si>
    <t>"4-1 4-0</t>
  </si>
  <si>
    <t>"4-0 4-1</t>
  </si>
  <si>
    <t>"4-1 4-1</t>
  </si>
  <si>
    <t>"1-4 0-4</t>
  </si>
  <si>
    <t>Szilágyi</t>
  </si>
  <si>
    <t>Kaszaniczky</t>
  </si>
  <si>
    <t>0-4 1-4</t>
  </si>
  <si>
    <t>II.</t>
  </si>
  <si>
    <t>"4-0 4-2</t>
  </si>
  <si>
    <t>"0-4 5-4(7-2) 5-7</t>
  </si>
  <si>
    <t>"0-4 2-4</t>
  </si>
  <si>
    <t>"2-4 3-4</t>
  </si>
  <si>
    <t>"1-4 2-4</t>
  </si>
  <si>
    <t>"4-0 4-5(2-7) 7-5</t>
  </si>
  <si>
    <t>"4-2 4-3</t>
  </si>
  <si>
    <t>"0-4 4-0 (7-0)</t>
  </si>
  <si>
    <t>"4-1 4-2</t>
  </si>
  <si>
    <t>"4-0 0-4 (0-7)</t>
  </si>
  <si>
    <t>"--</t>
  </si>
  <si>
    <t>Lebetegedett</t>
  </si>
  <si>
    <t>"2-4 4-1 8-6</t>
  </si>
  <si>
    <t>"4-2 1-4 6-8</t>
  </si>
  <si>
    <t>"4-0 3-4 8-10</t>
  </si>
  <si>
    <t xml:space="preserve">"0-4 2-4 </t>
  </si>
  <si>
    <t>"0-4 4-3 10-8</t>
  </si>
  <si>
    <t>"1-4 5-3 7-5</t>
  </si>
  <si>
    <t>"4-2 4-2</t>
  </si>
  <si>
    <t>"3-4 1-4</t>
  </si>
  <si>
    <t>"2-4 2-4</t>
  </si>
  <si>
    <t>"4-1 3-5 5-7</t>
  </si>
  <si>
    <t>"4-3 4-1</t>
  </si>
  <si>
    <r>
      <rPr>
        <b/>
        <sz val="11"/>
        <color indexed="10"/>
        <rFont val="Calibri"/>
        <family val="2"/>
        <charset val="238"/>
      </rPr>
      <t xml:space="preserve">T - játék nékül továbbjutott
</t>
    </r>
    <r>
      <rPr>
        <b/>
        <sz val="11"/>
        <color rgb="FF7030A0"/>
        <rFont val="Calibri"/>
        <family val="2"/>
        <charset val="238"/>
      </rPr>
      <t>T - Továbbjutott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</si>
</sst>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\-mmm\-yy"/>
  </numFmts>
  <fonts count="9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i/>
      <sz val="6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0"/>
      <color theme="6" tint="-0.249977111117893"/>
      <name val="Arial"/>
      <family val="2"/>
      <charset val="238"/>
    </font>
    <font>
      <sz val="8"/>
      <color rgb="FF000000"/>
      <name val="Segoe UI"/>
      <family val="2"/>
      <charset val="238"/>
    </font>
    <font>
      <sz val="7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8.5"/>
      <color rgb="FF7030A0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10"/>
      <color rgb="FFFF0000"/>
      <name val="Arial"/>
      <family val="2"/>
    </font>
    <font>
      <b/>
      <sz val="11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" fillId="0" borderId="0"/>
  </cellStyleXfs>
  <cellXfs count="37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Continuous" vertical="center"/>
    </xf>
    <xf numFmtId="0" fontId="7" fillId="3" borderId="2" xfId="0" applyFont="1" applyFill="1" applyBorder="1" applyAlignment="1">
      <alignment horizontal="centerContinuous" vertical="center"/>
    </xf>
    <xf numFmtId="0" fontId="7" fillId="3" borderId="3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4" borderId="1" xfId="0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49" fontId="11" fillId="2" borderId="4" xfId="0" applyNumberFormat="1" applyFont="1" applyFill="1" applyBorder="1" applyAlignment="1">
      <alignment vertical="center"/>
    </xf>
    <xf numFmtId="49" fontId="11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49" fontId="14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right" vertical="center"/>
    </xf>
    <xf numFmtId="49" fontId="15" fillId="2" borderId="0" xfId="0" applyNumberFormat="1" applyFont="1" applyFill="1" applyAlignment="1">
      <alignment horizontal="left" vertical="center"/>
    </xf>
    <xf numFmtId="14" fontId="19" fillId="4" borderId="5" xfId="0" applyNumberFormat="1" applyFont="1" applyFill="1" applyBorder="1" applyAlignment="1">
      <alignment horizontal="left" vertical="center"/>
    </xf>
    <xf numFmtId="49" fontId="19" fillId="2" borderId="0" xfId="0" applyNumberFormat="1" applyFont="1" applyFill="1" applyAlignment="1">
      <alignment vertical="center"/>
    </xf>
    <xf numFmtId="49" fontId="19" fillId="4" borderId="5" xfId="0" applyNumberFormat="1" applyFont="1" applyFill="1" applyBorder="1" applyAlignment="1">
      <alignment vertical="center"/>
    </xf>
    <xf numFmtId="0" fontId="8" fillId="2" borderId="0" xfId="0" applyFont="1" applyFill="1"/>
    <xf numFmtId="0" fontId="0" fillId="2" borderId="0" xfId="0" applyFill="1"/>
    <xf numFmtId="0" fontId="21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10" fillId="2" borderId="0" xfId="0" applyFont="1" applyFill="1"/>
    <xf numFmtId="0" fontId="22" fillId="2" borderId="0" xfId="1" applyFont="1" applyFill="1"/>
    <xf numFmtId="0" fontId="0" fillId="0" borderId="0" xfId="0" applyAlignment="1">
      <alignment horizontal="center"/>
    </xf>
    <xf numFmtId="49" fontId="23" fillId="2" borderId="0" xfId="0" applyNumberFormat="1" applyFont="1" applyFill="1" applyAlignment="1">
      <alignment vertical="top"/>
    </xf>
    <xf numFmtId="49" fontId="13" fillId="2" borderId="0" xfId="0" applyNumberFormat="1" applyFont="1" applyFill="1" applyAlignment="1">
      <alignment vertical="top"/>
    </xf>
    <xf numFmtId="49" fontId="16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49" fontId="16" fillId="2" borderId="6" xfId="0" applyNumberFormat="1" applyFont="1" applyFill="1" applyBorder="1" applyAlignment="1">
      <alignment vertical="center"/>
    </xf>
    <xf numFmtId="49" fontId="23" fillId="2" borderId="6" xfId="0" applyNumberFormat="1" applyFont="1" applyFill="1" applyBorder="1" applyAlignment="1">
      <alignment horizontal="right" vertical="center"/>
    </xf>
    <xf numFmtId="49" fontId="25" fillId="2" borderId="0" xfId="0" applyNumberFormat="1" applyFont="1" applyFill="1" applyAlignment="1">
      <alignment horizontal="left" vertical="center"/>
    </xf>
    <xf numFmtId="0" fontId="25" fillId="2" borderId="0" xfId="0" applyFont="1" applyFill="1" applyAlignment="1">
      <alignment vertical="center"/>
    </xf>
    <xf numFmtId="49" fontId="25" fillId="2" borderId="0" xfId="0" applyNumberFormat="1" applyFont="1" applyFill="1" applyAlignment="1">
      <alignment vertical="center"/>
    </xf>
    <xf numFmtId="49" fontId="26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14" fontId="20" fillId="2" borderId="7" xfId="0" applyNumberFormat="1" applyFont="1" applyFill="1" applyBorder="1" applyAlignment="1">
      <alignment horizontal="left" vertical="center"/>
    </xf>
    <xf numFmtId="49" fontId="20" fillId="2" borderId="7" xfId="0" applyNumberFormat="1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49" fontId="20" fillId="2" borderId="0" xfId="0" applyNumberFormat="1" applyFont="1" applyFill="1" applyAlignment="1">
      <alignment vertical="center"/>
    </xf>
    <xf numFmtId="0" fontId="19" fillId="2" borderId="0" xfId="3" applyNumberFormat="1" applyFont="1" applyFill="1" applyAlignment="1" applyProtection="1">
      <alignment vertical="center"/>
      <protection locked="0"/>
    </xf>
    <xf numFmtId="0" fontId="20" fillId="2" borderId="0" xfId="0" applyFont="1" applyFill="1" applyAlignment="1">
      <alignment vertical="center"/>
    </xf>
    <xf numFmtId="49" fontId="20" fillId="2" borderId="0" xfId="0" applyNumberFormat="1" applyFont="1" applyFill="1" applyAlignment="1">
      <alignment horizontal="righ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8" fillId="2" borderId="4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vertical="center"/>
    </xf>
    <xf numFmtId="0" fontId="16" fillId="4" borderId="11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0" fontId="16" fillId="4" borderId="14" xfId="0" applyFont="1" applyFill="1" applyBorder="1" applyAlignment="1">
      <alignment horizontal="left" vertical="center"/>
    </xf>
    <xf numFmtId="0" fontId="16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5" fillId="2" borderId="0" xfId="0" applyNumberFormat="1" applyFont="1" applyFill="1" applyAlignment="1">
      <alignment horizontal="right" vertical="center"/>
    </xf>
    <xf numFmtId="49" fontId="20" fillId="0" borderId="6" xfId="0" applyNumberFormat="1" applyFont="1" applyBorder="1" applyAlignment="1">
      <alignment horizontal="right" vertical="center"/>
    </xf>
    <xf numFmtId="49" fontId="10" fillId="6" borderId="17" xfId="0" applyNumberFormat="1" applyFont="1" applyFill="1" applyBorder="1" applyAlignment="1">
      <alignment vertical="center"/>
    </xf>
    <xf numFmtId="49" fontId="13" fillId="0" borderId="0" xfId="0" applyNumberFormat="1" applyFont="1" applyAlignment="1">
      <alignment vertical="top"/>
    </xf>
    <xf numFmtId="49" fontId="16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49" fontId="20" fillId="0" borderId="6" xfId="0" applyNumberFormat="1" applyFont="1" applyBorder="1" applyAlignment="1">
      <alignment vertical="center"/>
    </xf>
    <xf numFmtId="49" fontId="20" fillId="0" borderId="6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center"/>
    </xf>
    <xf numFmtId="49" fontId="21" fillId="0" borderId="0" xfId="0" applyNumberFormat="1" applyFont="1" applyAlignment="1">
      <alignment horizontal="left"/>
    </xf>
    <xf numFmtId="0" fontId="21" fillId="0" borderId="18" xfId="0" applyFont="1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left"/>
    </xf>
    <xf numFmtId="49" fontId="18" fillId="2" borderId="19" xfId="0" applyNumberFormat="1" applyFont="1" applyFill="1" applyBorder="1" applyAlignment="1">
      <alignment horizontal="left" vertical="center"/>
    </xf>
    <xf numFmtId="49" fontId="18" fillId="2" borderId="20" xfId="0" applyNumberFormat="1" applyFont="1" applyFill="1" applyBorder="1" applyAlignment="1">
      <alignment horizontal="left" vertical="center"/>
    </xf>
    <xf numFmtId="49" fontId="10" fillId="2" borderId="21" xfId="0" applyNumberFormat="1" applyFont="1" applyFill="1" applyBorder="1" applyAlignment="1">
      <alignment horizontal="center" wrapText="1"/>
    </xf>
    <xf numFmtId="49" fontId="10" fillId="2" borderId="15" xfId="0" applyNumberFormat="1" applyFont="1" applyFill="1" applyBorder="1" applyAlignment="1">
      <alignment horizontal="center" wrapText="1"/>
    </xf>
    <xf numFmtId="49" fontId="10" fillId="5" borderId="21" xfId="0" applyNumberFormat="1" applyFont="1" applyFill="1" applyBorder="1" applyAlignment="1">
      <alignment horizontal="center" wrapText="1"/>
    </xf>
    <xf numFmtId="49" fontId="38" fillId="0" borderId="0" xfId="0" applyNumberFormat="1" applyFont="1" applyAlignment="1">
      <alignment horizontal="left"/>
    </xf>
    <xf numFmtId="49" fontId="18" fillId="2" borderId="20" xfId="0" applyNumberFormat="1" applyFont="1" applyFill="1" applyBorder="1" applyAlignment="1">
      <alignment horizontal="right" vertical="center"/>
    </xf>
    <xf numFmtId="49" fontId="11" fillId="2" borderId="20" xfId="0" applyNumberFormat="1" applyFont="1" applyFill="1" applyBorder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49" fontId="18" fillId="6" borderId="4" xfId="0" applyNumberFormat="1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20" fillId="0" borderId="22" xfId="0" applyNumberFormat="1" applyFont="1" applyBorder="1" applyAlignment="1">
      <alignment horizontal="left" vertical="center"/>
    </xf>
    <xf numFmtId="0" fontId="21" fillId="5" borderId="12" xfId="0" applyFont="1" applyFill="1" applyBorder="1" applyAlignment="1">
      <alignment horizontal="center" vertical="center"/>
    </xf>
    <xf numFmtId="49" fontId="36" fillId="2" borderId="0" xfId="0" applyNumberFormat="1" applyFont="1" applyFill="1" applyAlignment="1">
      <alignment vertical="center"/>
    </xf>
    <xf numFmtId="0" fontId="31" fillId="2" borderId="23" xfId="0" applyFont="1" applyFill="1" applyBorder="1" applyAlignment="1">
      <alignment vertical="center"/>
    </xf>
    <xf numFmtId="0" fontId="31" fillId="2" borderId="24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/>
    </xf>
    <xf numFmtId="49" fontId="10" fillId="2" borderId="17" xfId="0" applyNumberFormat="1" applyFont="1" applyFill="1" applyBorder="1" applyAlignment="1">
      <alignment horizontal="right" vertical="center"/>
    </xf>
    <xf numFmtId="0" fontId="10" fillId="6" borderId="7" xfId="0" applyFont="1" applyFill="1" applyBorder="1" applyAlignment="1">
      <alignment vertical="center"/>
    </xf>
    <xf numFmtId="49" fontId="10" fillId="6" borderId="18" xfId="0" applyNumberFormat="1" applyFont="1" applyFill="1" applyBorder="1" applyAlignment="1">
      <alignment vertical="center"/>
    </xf>
    <xf numFmtId="49" fontId="10" fillId="5" borderId="6" xfId="0" applyNumberFormat="1" applyFont="1" applyFill="1" applyBorder="1" applyAlignment="1">
      <alignment horizontal="center" wrapText="1"/>
    </xf>
    <xf numFmtId="49" fontId="10" fillId="6" borderId="7" xfId="0" applyNumberFormat="1" applyFont="1" applyFill="1" applyBorder="1" applyAlignment="1">
      <alignment vertical="center"/>
    </xf>
    <xf numFmtId="49" fontId="31" fillId="2" borderId="26" xfId="0" applyNumberFormat="1" applyFont="1" applyFill="1" applyBorder="1" applyAlignment="1">
      <alignment horizontal="left" vertical="center"/>
    </xf>
    <xf numFmtId="49" fontId="46" fillId="2" borderId="26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31" fillId="2" borderId="25" xfId="0" applyFont="1" applyFill="1" applyBorder="1" applyAlignment="1">
      <alignment vertical="center"/>
    </xf>
    <xf numFmtId="49" fontId="10" fillId="2" borderId="25" xfId="0" applyNumberFormat="1" applyFont="1" applyFill="1" applyBorder="1" applyAlignment="1">
      <alignment vertical="center"/>
    </xf>
    <xf numFmtId="49" fontId="10" fillId="2" borderId="27" xfId="0" applyNumberFormat="1" applyFont="1" applyFill="1" applyBorder="1" applyAlignment="1">
      <alignment vertical="center"/>
    </xf>
    <xf numFmtId="0" fontId="48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/>
    </xf>
    <xf numFmtId="0" fontId="28" fillId="2" borderId="28" xfId="0" applyFont="1" applyFill="1" applyBorder="1" applyAlignment="1">
      <alignment horizontal="left" vertical="center"/>
    </xf>
    <xf numFmtId="0" fontId="29" fillId="2" borderId="29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right" vertical="center"/>
    </xf>
    <xf numFmtId="49" fontId="10" fillId="2" borderId="30" xfId="0" applyNumberFormat="1" applyFont="1" applyFill="1" applyBorder="1" applyAlignment="1">
      <alignment vertical="center"/>
    </xf>
    <xf numFmtId="49" fontId="10" fillId="2" borderId="26" xfId="0" applyNumberFormat="1" applyFont="1" applyFill="1" applyBorder="1" applyAlignment="1">
      <alignment vertical="center"/>
    </xf>
    <xf numFmtId="49" fontId="10" fillId="2" borderId="31" xfId="0" applyNumberFormat="1" applyFont="1" applyFill="1" applyBorder="1" applyAlignment="1">
      <alignment horizontal="right" vertical="center"/>
    </xf>
    <xf numFmtId="0" fontId="31" fillId="2" borderId="0" xfId="0" applyFont="1" applyFill="1" applyAlignment="1">
      <alignment vertical="center"/>
    </xf>
    <xf numFmtId="49" fontId="49" fillId="0" borderId="0" xfId="0" applyNumberFormat="1" applyFont="1" applyAlignment="1">
      <alignment horizontal="center"/>
    </xf>
    <xf numFmtId="0" fontId="21" fillId="0" borderId="32" xfId="0" applyFont="1" applyBorder="1" applyAlignment="1">
      <alignment horizontal="center" vertical="center"/>
    </xf>
    <xf numFmtId="49" fontId="10" fillId="2" borderId="33" xfId="0" applyNumberFormat="1" applyFont="1" applyFill="1" applyBorder="1" applyAlignment="1">
      <alignment horizontal="center" wrapText="1"/>
    </xf>
    <xf numFmtId="49" fontId="12" fillId="0" borderId="0" xfId="0" applyNumberFormat="1" applyFont="1" applyAlignment="1">
      <alignment vertical="top"/>
    </xf>
    <xf numFmtId="0" fontId="32" fillId="5" borderId="18" xfId="0" applyFont="1" applyFill="1" applyBorder="1" applyAlignment="1">
      <alignment horizontal="center" vertical="center"/>
    </xf>
    <xf numFmtId="49" fontId="10" fillId="5" borderId="33" xfId="0" applyNumberFormat="1" applyFont="1" applyFill="1" applyBorder="1" applyAlignment="1">
      <alignment horizontal="center" wrapText="1"/>
    </xf>
    <xf numFmtId="1" fontId="32" fillId="5" borderId="11" xfId="0" applyNumberFormat="1" applyFont="1" applyFill="1" applyBorder="1" applyAlignment="1">
      <alignment horizontal="center" vertical="center"/>
    </xf>
    <xf numFmtId="49" fontId="10" fillId="5" borderId="34" xfId="0" applyNumberFormat="1" applyFont="1" applyFill="1" applyBorder="1" applyAlignment="1">
      <alignment horizontal="center" wrapText="1"/>
    </xf>
    <xf numFmtId="1" fontId="32" fillId="5" borderId="35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top"/>
    </xf>
    <xf numFmtId="0" fontId="24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14" fontId="19" fillId="0" borderId="6" xfId="0" applyNumberFormat="1" applyFont="1" applyBorder="1" applyAlignment="1">
      <alignment horizontal="left" vertical="center"/>
    </xf>
    <xf numFmtId="49" fontId="50" fillId="2" borderId="4" xfId="0" applyNumberFormat="1" applyFont="1" applyFill="1" applyBorder="1" applyAlignment="1">
      <alignment vertical="center"/>
    </xf>
    <xf numFmtId="49" fontId="50" fillId="2" borderId="0" xfId="0" applyNumberFormat="1" applyFont="1" applyFill="1" applyAlignment="1">
      <alignment vertical="center"/>
    </xf>
    <xf numFmtId="49" fontId="51" fillId="2" borderId="0" xfId="0" applyNumberFormat="1" applyFont="1" applyFill="1" applyAlignment="1">
      <alignment horizontal="left" vertical="center"/>
    </xf>
    <xf numFmtId="0" fontId="37" fillId="2" borderId="36" xfId="0" applyFont="1" applyFill="1" applyBorder="1" applyAlignment="1">
      <alignment horizontal="center" wrapText="1"/>
    </xf>
    <xf numFmtId="0" fontId="37" fillId="5" borderId="36" xfId="0" applyFont="1" applyFill="1" applyBorder="1" applyAlignment="1">
      <alignment horizontal="center" wrapText="1"/>
    </xf>
    <xf numFmtId="49" fontId="38" fillId="0" borderId="0" xfId="0" applyNumberFormat="1" applyFont="1" applyAlignment="1">
      <alignment horizontal="center"/>
    </xf>
    <xf numFmtId="0" fontId="0" fillId="2" borderId="37" xfId="0" applyFill="1" applyBorder="1" applyAlignment="1">
      <alignment horizontal="center" vertical="center"/>
    </xf>
    <xf numFmtId="49" fontId="11" fillId="6" borderId="0" xfId="0" applyNumberFormat="1" applyFont="1" applyFill="1" applyAlignment="1">
      <alignment horizontal="left" vertical="center"/>
    </xf>
    <xf numFmtId="49" fontId="21" fillId="0" borderId="12" xfId="0" applyNumberFormat="1" applyFont="1" applyBorder="1" applyAlignment="1">
      <alignment horizontal="center" vertical="center"/>
    </xf>
    <xf numFmtId="49" fontId="10" fillId="2" borderId="0" xfId="0" applyNumberFormat="1" applyFont="1" applyFill="1" applyAlignment="1">
      <alignment horizontal="right" vertical="center"/>
    </xf>
    <xf numFmtId="0" fontId="31" fillId="2" borderId="17" xfId="0" applyFont="1" applyFill="1" applyBorder="1" applyAlignment="1">
      <alignment vertical="center"/>
    </xf>
    <xf numFmtId="0" fontId="31" fillId="2" borderId="38" xfId="0" applyFont="1" applyFill="1" applyBorder="1" applyAlignment="1">
      <alignment vertical="center"/>
    </xf>
    <xf numFmtId="49" fontId="10" fillId="2" borderId="39" xfId="0" applyNumberFormat="1" applyFont="1" applyFill="1" applyBorder="1" applyAlignment="1">
      <alignment horizontal="center" wrapText="1"/>
    </xf>
    <xf numFmtId="0" fontId="21" fillId="0" borderId="40" xfId="0" applyFont="1" applyBorder="1" applyAlignment="1">
      <alignment horizontal="center" vertical="center"/>
    </xf>
    <xf numFmtId="0" fontId="50" fillId="2" borderId="0" xfId="0" applyFont="1" applyFill="1"/>
    <xf numFmtId="0" fontId="15" fillId="0" borderId="0" xfId="0" applyFont="1" applyAlignment="1">
      <alignment horizontal="left" vertical="center"/>
    </xf>
    <xf numFmtId="0" fontId="32" fillId="5" borderId="7" xfId="0" applyFont="1" applyFill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5" borderId="41" xfId="0" applyFont="1" applyFill="1" applyBorder="1" applyAlignment="1">
      <alignment horizontal="center" vertical="center"/>
    </xf>
    <xf numFmtId="49" fontId="53" fillId="0" borderId="6" xfId="0" applyNumberFormat="1" applyFont="1" applyBorder="1" applyAlignment="1">
      <alignment horizontal="right" vertical="center"/>
    </xf>
    <xf numFmtId="0" fontId="15" fillId="4" borderId="5" xfId="0" applyFont="1" applyFill="1" applyBorder="1" applyAlignment="1">
      <alignment horizontal="left" vertical="center"/>
    </xf>
    <xf numFmtId="0" fontId="21" fillId="4" borderId="5" xfId="0" applyFont="1" applyFill="1" applyBorder="1" applyAlignment="1">
      <alignment vertical="center"/>
    </xf>
    <xf numFmtId="49" fontId="55" fillId="2" borderId="19" xfId="0" applyNumberFormat="1" applyFont="1" applyFill="1" applyBorder="1" applyAlignment="1">
      <alignment horizontal="left" vertical="center"/>
    </xf>
    <xf numFmtId="49" fontId="6" fillId="6" borderId="0" xfId="0" applyNumberFormat="1" applyFont="1" applyFill="1" applyAlignment="1">
      <alignment vertical="top"/>
    </xf>
    <xf numFmtId="49" fontId="49" fillId="6" borderId="0" xfId="0" applyNumberFormat="1" applyFont="1" applyFill="1" applyAlignment="1">
      <alignment vertical="top"/>
    </xf>
    <xf numFmtId="49" fontId="33" fillId="6" borderId="0" xfId="0" applyNumberFormat="1" applyFont="1" applyFill="1" applyAlignment="1">
      <alignment vertical="top"/>
    </xf>
    <xf numFmtId="49" fontId="38" fillId="6" borderId="0" xfId="0" applyNumberFormat="1" applyFont="1" applyFill="1" applyAlignment="1">
      <alignment horizontal="center"/>
    </xf>
    <xf numFmtId="49" fontId="38" fillId="6" borderId="0" xfId="0" applyNumberFormat="1" applyFont="1" applyFill="1" applyAlignment="1">
      <alignment horizontal="left"/>
    </xf>
    <xf numFmtId="0" fontId="54" fillId="6" borderId="0" xfId="0" applyFont="1" applyFill="1"/>
    <xf numFmtId="49" fontId="15" fillId="6" borderId="0" xfId="0" applyNumberFormat="1" applyFont="1" applyFill="1" applyAlignment="1">
      <alignment horizontal="left"/>
    </xf>
    <xf numFmtId="49" fontId="34" fillId="6" borderId="0" xfId="0" applyNumberFormat="1" applyFont="1" applyFill="1"/>
    <xf numFmtId="49" fontId="21" fillId="6" borderId="0" xfId="0" applyNumberFormat="1" applyFont="1" applyFill="1"/>
    <xf numFmtId="49" fontId="17" fillId="6" borderId="0" xfId="0" applyNumberFormat="1" applyFont="1" applyFill="1"/>
    <xf numFmtId="14" fontId="19" fillId="6" borderId="6" xfId="0" applyNumberFormat="1" applyFont="1" applyFill="1" applyBorder="1" applyAlignment="1">
      <alignment horizontal="left" vertical="center"/>
    </xf>
    <xf numFmtId="49" fontId="19" fillId="6" borderId="6" xfId="0" applyNumberFormat="1" applyFont="1" applyFill="1" applyBorder="1" applyAlignment="1">
      <alignment vertical="center"/>
    </xf>
    <xf numFmtId="49" fontId="43" fillId="6" borderId="6" xfId="0" applyNumberFormat="1" applyFont="1" applyFill="1" applyBorder="1" applyAlignment="1">
      <alignment vertical="center"/>
    </xf>
    <xf numFmtId="49" fontId="19" fillId="6" borderId="6" xfId="3" applyNumberFormat="1" applyFont="1" applyFill="1" applyBorder="1" applyAlignment="1" applyProtection="1">
      <alignment vertical="center"/>
      <protection locked="0"/>
    </xf>
    <xf numFmtId="49" fontId="20" fillId="6" borderId="6" xfId="0" applyNumberFormat="1" applyFont="1" applyFill="1" applyBorder="1" applyAlignment="1">
      <alignment horizontal="right" vertical="center"/>
    </xf>
    <xf numFmtId="0" fontId="0" fillId="6" borderId="7" xfId="0" applyFill="1" applyBorder="1"/>
    <xf numFmtId="0" fontId="0" fillId="6" borderId="0" xfId="0" applyFill="1"/>
    <xf numFmtId="49" fontId="31" fillId="6" borderId="30" xfId="0" applyNumberFormat="1" applyFont="1" applyFill="1" applyBorder="1" applyAlignment="1">
      <alignment vertical="center"/>
    </xf>
    <xf numFmtId="49" fontId="42" fillId="6" borderId="7" xfId="0" applyNumberFormat="1" applyFont="1" applyFill="1" applyBorder="1" applyAlignment="1">
      <alignment vertical="center"/>
    </xf>
    <xf numFmtId="49" fontId="10" fillId="6" borderId="30" xfId="0" applyNumberFormat="1" applyFont="1" applyFill="1" applyBorder="1" applyAlignment="1">
      <alignment vertical="center"/>
    </xf>
    <xf numFmtId="49" fontId="10" fillId="6" borderId="26" xfId="0" applyNumberFormat="1" applyFont="1" applyFill="1" applyBorder="1" applyAlignment="1">
      <alignment vertical="center"/>
    </xf>
    <xf numFmtId="49" fontId="10" fillId="6" borderId="31" xfId="0" applyNumberFormat="1" applyFont="1" applyFill="1" applyBorder="1" applyAlignment="1">
      <alignment horizontal="right" vertical="center"/>
    </xf>
    <xf numFmtId="49" fontId="10" fillId="6" borderId="27" xfId="0" applyNumberFormat="1" applyFont="1" applyFill="1" applyBorder="1" applyAlignment="1">
      <alignment vertical="center"/>
    </xf>
    <xf numFmtId="49" fontId="10" fillId="6" borderId="18" xfId="0" applyNumberFormat="1" applyFont="1" applyFill="1" applyBorder="1" applyAlignment="1">
      <alignment horizontal="right" vertical="center"/>
    </xf>
    <xf numFmtId="0" fontId="57" fillId="6" borderId="7" xfId="0" applyFont="1" applyFill="1" applyBorder="1" applyAlignment="1">
      <alignment vertical="center"/>
    </xf>
    <xf numFmtId="0" fontId="59" fillId="6" borderId="7" xfId="0" applyFont="1" applyFill="1" applyBorder="1" applyAlignment="1">
      <alignment vertical="center"/>
    </xf>
    <xf numFmtId="0" fontId="2" fillId="2" borderId="0" xfId="0" applyFont="1" applyFill="1"/>
    <xf numFmtId="0" fontId="56" fillId="6" borderId="7" xfId="0" applyFont="1" applyFill="1" applyBorder="1"/>
    <xf numFmtId="0" fontId="57" fillId="6" borderId="7" xfId="0" applyFont="1" applyFill="1" applyBorder="1" applyAlignment="1">
      <alignment horizontal="center" vertical="center" shrinkToFit="1"/>
    </xf>
    <xf numFmtId="0" fontId="58" fillId="6" borderId="7" xfId="0" applyFont="1" applyFill="1" applyBorder="1"/>
    <xf numFmtId="49" fontId="16" fillId="6" borderId="0" xfId="0" applyNumberFormat="1" applyFont="1" applyFill="1" applyAlignment="1">
      <alignment horizontal="left"/>
    </xf>
    <xf numFmtId="49" fontId="33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/>
    </xf>
    <xf numFmtId="49" fontId="17" fillId="0" borderId="0" xfId="0" applyNumberFormat="1" applyFont="1"/>
    <xf numFmtId="49" fontId="21" fillId="0" borderId="0" xfId="0" applyNumberFormat="1" applyFont="1"/>
    <xf numFmtId="49" fontId="25" fillId="0" borderId="0" xfId="0" applyNumberFormat="1" applyFont="1" applyAlignment="1">
      <alignment vertical="center"/>
    </xf>
    <xf numFmtId="49" fontId="36" fillId="0" borderId="0" xfId="0" applyNumberFormat="1" applyFont="1" applyAlignment="1">
      <alignment vertical="center"/>
    </xf>
    <xf numFmtId="49" fontId="26" fillId="0" borderId="0" xfId="0" applyNumberFormat="1" applyFont="1" applyAlignment="1">
      <alignment horizontal="right" vertical="center"/>
    </xf>
    <xf numFmtId="49" fontId="4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0" fontId="58" fillId="6" borderId="0" xfId="0" applyFont="1" applyFill="1"/>
    <xf numFmtId="49" fontId="31" fillId="0" borderId="0" xfId="0" applyNumberFormat="1" applyFont="1" applyAlignment="1">
      <alignment horizontal="left" vertical="center"/>
    </xf>
    <xf numFmtId="49" fontId="46" fillId="0" borderId="0" xfId="0" applyNumberFormat="1" applyFont="1" applyAlignment="1">
      <alignment vertical="center"/>
    </xf>
    <xf numFmtId="49" fontId="31" fillId="0" borderId="0" xfId="0" applyNumberFormat="1" applyFont="1" applyAlignment="1">
      <alignment vertical="center"/>
    </xf>
    <xf numFmtId="49" fontId="42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44" fillId="0" borderId="0" xfId="0" applyFont="1" applyAlignment="1">
      <alignment horizontal="right" vertical="center"/>
    </xf>
    <xf numFmtId="49" fontId="45" fillId="2" borderId="26" xfId="0" applyNumberFormat="1" applyFont="1" applyFill="1" applyBorder="1" applyAlignment="1">
      <alignment horizontal="center" vertical="center"/>
    </xf>
    <xf numFmtId="49" fontId="45" fillId="2" borderId="26" xfId="0" applyNumberFormat="1" applyFont="1" applyFill="1" applyBorder="1" applyAlignment="1">
      <alignment vertical="center"/>
    </xf>
    <xf numFmtId="49" fontId="10" fillId="6" borderId="30" xfId="0" applyNumberFormat="1" applyFont="1" applyFill="1" applyBorder="1" applyAlignment="1">
      <alignment horizontal="center" vertical="center"/>
    </xf>
    <xf numFmtId="49" fontId="42" fillId="6" borderId="26" xfId="0" applyNumberFormat="1" applyFont="1" applyFill="1" applyBorder="1" applyAlignment="1">
      <alignment vertical="center"/>
    </xf>
    <xf numFmtId="0" fontId="0" fillId="6" borderId="31" xfId="0" applyFill="1" applyBorder="1"/>
    <xf numFmtId="49" fontId="10" fillId="6" borderId="25" xfId="0" applyNumberFormat="1" applyFont="1" applyFill="1" applyBorder="1" applyAlignment="1">
      <alignment horizontal="center" vertical="center"/>
    </xf>
    <xf numFmtId="49" fontId="10" fillId="6" borderId="0" xfId="0" applyNumberFormat="1" applyFont="1" applyFill="1" applyAlignment="1">
      <alignment vertical="center"/>
    </xf>
    <xf numFmtId="49" fontId="42" fillId="6" borderId="0" xfId="0" applyNumberFormat="1" applyFont="1" applyFill="1" applyAlignment="1">
      <alignment vertical="center"/>
    </xf>
    <xf numFmtId="0" fontId="0" fillId="6" borderId="17" xfId="0" applyFill="1" applyBorder="1"/>
    <xf numFmtId="0" fontId="10" fillId="6" borderId="0" xfId="0" applyFont="1" applyFill="1" applyAlignment="1">
      <alignment vertical="center"/>
    </xf>
    <xf numFmtId="49" fontId="10" fillId="6" borderId="27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7" fillId="6" borderId="30" xfId="0" applyNumberFormat="1" applyFont="1" applyFill="1" applyBorder="1" applyAlignment="1">
      <alignment horizontal="center" vertical="center"/>
    </xf>
    <xf numFmtId="49" fontId="10" fillId="6" borderId="31" xfId="0" applyNumberFormat="1" applyFont="1" applyFill="1" applyBorder="1" applyAlignment="1">
      <alignment vertical="center"/>
    </xf>
    <xf numFmtId="49" fontId="37" fillId="6" borderId="25" xfId="0" applyNumberFormat="1" applyFont="1" applyFill="1" applyBorder="1" applyAlignment="1">
      <alignment horizontal="center" vertical="center"/>
    </xf>
    <xf numFmtId="49" fontId="37" fillId="6" borderId="27" xfId="0" applyNumberFormat="1" applyFont="1" applyFill="1" applyBorder="1" applyAlignment="1">
      <alignment horizontal="center" vertical="center"/>
    </xf>
    <xf numFmtId="0" fontId="10" fillId="6" borderId="27" xfId="0" applyFont="1" applyFill="1" applyBorder="1" applyAlignment="1">
      <alignment vertical="center"/>
    </xf>
    <xf numFmtId="49" fontId="10" fillId="6" borderId="25" xfId="0" applyNumberFormat="1" applyFont="1" applyFill="1" applyBorder="1" applyAlignment="1">
      <alignment vertical="center"/>
    </xf>
    <xf numFmtId="0" fontId="0" fillId="2" borderId="24" xfId="0" applyFill="1" applyBorder="1"/>
    <xf numFmtId="0" fontId="0" fillId="6" borderId="26" xfId="0" applyFill="1" applyBorder="1"/>
    <xf numFmtId="0" fontId="2" fillId="6" borderId="0" xfId="0" applyFont="1" applyFill="1"/>
    <xf numFmtId="0" fontId="60" fillId="2" borderId="0" xfId="0" applyFont="1" applyFill="1" applyAlignment="1">
      <alignment horizontal="center" shrinkToFit="1"/>
    </xf>
    <xf numFmtId="0" fontId="61" fillId="7" borderId="0" xfId="0" applyFont="1" applyFill="1"/>
    <xf numFmtId="0" fontId="61" fillId="6" borderId="0" xfId="0" applyFont="1" applyFill="1"/>
    <xf numFmtId="0" fontId="58" fillId="6" borderId="7" xfId="0" applyFont="1" applyFill="1" applyBorder="1" applyAlignment="1">
      <alignment horizontal="center" vertical="center" shrinkToFit="1"/>
    </xf>
    <xf numFmtId="0" fontId="58" fillId="6" borderId="7" xfId="0" applyFont="1" applyFill="1" applyBorder="1" applyAlignment="1">
      <alignment vertical="center" shrinkToFit="1"/>
    </xf>
    <xf numFmtId="0" fontId="58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0" fontId="56" fillId="6" borderId="0" xfId="0" applyFont="1" applyFill="1" applyAlignment="1">
      <alignment horizontal="center"/>
    </xf>
    <xf numFmtId="0" fontId="0" fillId="6" borderId="5" xfId="0" applyFill="1" applyBorder="1"/>
    <xf numFmtId="0" fontId="56" fillId="7" borderId="5" xfId="0" applyFont="1" applyFill="1" applyBorder="1" applyAlignment="1">
      <alignment horizontal="center" vertical="center"/>
    </xf>
    <xf numFmtId="0" fontId="58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right" vertical="center" shrinkToFit="1"/>
    </xf>
    <xf numFmtId="0" fontId="56" fillId="6" borderId="0" xfId="0" applyFont="1" applyFill="1" applyAlignment="1">
      <alignment horizontal="center" vertical="center"/>
    </xf>
    <xf numFmtId="49" fontId="21" fillId="3" borderId="0" xfId="0" applyNumberFormat="1" applyFont="1" applyFill="1"/>
    <xf numFmtId="0" fontId="0" fillId="3" borderId="0" xfId="0" applyFill="1" applyAlignment="1">
      <alignment horizontal="center"/>
    </xf>
    <xf numFmtId="49" fontId="21" fillId="4" borderId="0" xfId="0" applyNumberFormat="1" applyFont="1" applyFill="1"/>
    <xf numFmtId="0" fontId="0" fillId="4" borderId="0" xfId="0" applyFill="1" applyAlignment="1">
      <alignment horizontal="center"/>
    </xf>
    <xf numFmtId="49" fontId="21" fillId="8" borderId="0" xfId="0" applyNumberFormat="1" applyFont="1" applyFill="1"/>
    <xf numFmtId="0" fontId="0" fillId="8" borderId="0" xfId="0" applyFill="1" applyAlignment="1">
      <alignment horizontal="center"/>
    </xf>
    <xf numFmtId="0" fontId="56" fillId="7" borderId="0" xfId="0" applyFont="1" applyFill="1" applyAlignment="1">
      <alignment horizontal="center"/>
    </xf>
    <xf numFmtId="0" fontId="62" fillId="6" borderId="0" xfId="0" applyFont="1" applyFill="1" applyAlignment="1">
      <alignment horizontal="center"/>
    </xf>
    <xf numFmtId="0" fontId="62" fillId="7" borderId="0" xfId="0" applyFont="1" applyFill="1" applyAlignment="1">
      <alignment horizontal="center"/>
    </xf>
    <xf numFmtId="0" fontId="4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9" borderId="35" xfId="0" applyFill="1" applyBorder="1" applyAlignment="1">
      <alignment horizontal="center"/>
    </xf>
    <xf numFmtId="0" fontId="0" fillId="0" borderId="6" xfId="0" applyBorder="1"/>
    <xf numFmtId="0" fontId="0" fillId="10" borderId="0" xfId="0" applyFill="1"/>
    <xf numFmtId="0" fontId="63" fillId="11" borderId="0" xfId="0" applyFont="1" applyFill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64" fillId="6" borderId="7" xfId="0" applyFont="1" applyFill="1" applyBorder="1" applyAlignment="1">
      <alignment horizontal="center"/>
    </xf>
    <xf numFmtId="0" fontId="64" fillId="6" borderId="0" xfId="0" applyFont="1" applyFill="1" applyAlignment="1">
      <alignment horizontal="center"/>
    </xf>
    <xf numFmtId="49" fontId="56" fillId="2" borderId="0" xfId="0" applyNumberFormat="1" applyFont="1" applyFill="1" applyAlignment="1">
      <alignment horizontal="center" vertical="center"/>
    </xf>
    <xf numFmtId="49" fontId="13" fillId="4" borderId="38" xfId="0" applyNumberFormat="1" applyFont="1" applyFill="1" applyBorder="1" applyAlignment="1">
      <alignment vertical="center"/>
    </xf>
    <xf numFmtId="49" fontId="52" fillId="3" borderId="1" xfId="0" applyNumberFormat="1" applyFont="1" applyFill="1" applyBorder="1" applyAlignment="1">
      <alignment vertical="center" shrinkToFit="1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49" fontId="52" fillId="3" borderId="2" xfId="0" applyNumberFormat="1" applyFont="1" applyFill="1" applyBorder="1" applyAlignment="1">
      <alignment vertical="center" shrinkToFit="1"/>
    </xf>
    <xf numFmtId="49" fontId="52" fillId="3" borderId="36" xfId="0" applyNumberFormat="1" applyFont="1" applyFill="1" applyBorder="1" applyAlignment="1">
      <alignment vertical="center" shrinkToFit="1"/>
    </xf>
    <xf numFmtId="49" fontId="21" fillId="0" borderId="6" xfId="0" applyNumberFormat="1" applyFont="1" applyBorder="1" applyAlignment="1">
      <alignment horizontal="left"/>
    </xf>
    <xf numFmtId="0" fontId="10" fillId="2" borderId="1" xfId="0" applyFont="1" applyFill="1" applyBorder="1" applyAlignment="1">
      <alignment wrapText="1"/>
    </xf>
    <xf numFmtId="0" fontId="10" fillId="2" borderId="36" xfId="0" applyFont="1" applyFill="1" applyBorder="1" applyAlignment="1">
      <alignment wrapText="1"/>
    </xf>
    <xf numFmtId="0" fontId="21" fillId="0" borderId="43" xfId="0" applyFont="1" applyBorder="1" applyAlignment="1">
      <alignment horizontal="center" vertical="center"/>
    </xf>
    <xf numFmtId="49" fontId="26" fillId="2" borderId="37" xfId="0" applyNumberFormat="1" applyFont="1" applyFill="1" applyBorder="1" applyAlignment="1">
      <alignment horizontal="right" vertical="center"/>
    </xf>
    <xf numFmtId="0" fontId="21" fillId="0" borderId="24" xfId="0" applyFont="1" applyBorder="1" applyAlignment="1">
      <alignment horizontal="center" vertical="center"/>
    </xf>
    <xf numFmtId="0" fontId="21" fillId="5" borderId="24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1" fillId="0" borderId="12" xfId="0" applyNumberFormat="1" applyFont="1" applyBorder="1" applyAlignment="1">
      <alignment horizontal="center" vertical="center" wrapText="1"/>
    </xf>
    <xf numFmtId="49" fontId="26" fillId="2" borderId="20" xfId="0" applyNumberFormat="1" applyFont="1" applyFill="1" applyBorder="1" applyAlignment="1">
      <alignment horizontal="right" vertical="center"/>
    </xf>
    <xf numFmtId="49" fontId="53" fillId="0" borderId="15" xfId="0" applyNumberFormat="1" applyFont="1" applyBorder="1" applyAlignment="1">
      <alignment horizontal="right" vertical="center"/>
    </xf>
    <xf numFmtId="0" fontId="21" fillId="0" borderId="7" xfId="0" applyFont="1" applyBorder="1" applyAlignment="1">
      <alignment horizontal="center" vertical="center"/>
    </xf>
    <xf numFmtId="0" fontId="40" fillId="13" borderId="15" xfId="0" applyFont="1" applyFill="1" applyBorder="1" applyAlignment="1">
      <alignment horizontal="right" vertical="center"/>
    </xf>
    <xf numFmtId="0" fontId="58" fillId="3" borderId="0" xfId="0" applyFont="1" applyFill="1" applyAlignment="1">
      <alignment horizontal="center"/>
    </xf>
    <xf numFmtId="0" fontId="58" fillId="4" borderId="0" xfId="0" applyFont="1" applyFill="1" applyAlignment="1">
      <alignment horizontal="center"/>
    </xf>
    <xf numFmtId="0" fontId="58" fillId="8" borderId="0" xfId="0" applyFont="1" applyFill="1" applyAlignment="1">
      <alignment horizontal="center"/>
    </xf>
    <xf numFmtId="0" fontId="58" fillId="0" borderId="18" xfId="0" applyFont="1" applyBorder="1" applyAlignment="1">
      <alignment vertical="center"/>
    </xf>
    <xf numFmtId="49" fontId="21" fillId="0" borderId="30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54" fillId="0" borderId="0" xfId="0" applyFont="1" applyAlignment="1">
      <alignment horizontal="left"/>
    </xf>
    <xf numFmtId="0" fontId="15" fillId="6" borderId="0" xfId="0" applyFont="1" applyFill="1" applyAlignment="1">
      <alignment horizontal="left"/>
    </xf>
    <xf numFmtId="49" fontId="12" fillId="4" borderId="23" xfId="0" applyNumberFormat="1" applyFont="1" applyFill="1" applyBorder="1" applyAlignment="1">
      <alignment vertical="center"/>
    </xf>
    <xf numFmtId="0" fontId="35" fillId="4" borderId="5" xfId="0" applyFont="1" applyFill="1" applyBorder="1" applyAlignment="1">
      <alignment vertical="center"/>
    </xf>
    <xf numFmtId="49" fontId="68" fillId="4" borderId="5" xfId="0" applyNumberFormat="1" applyFont="1" applyFill="1" applyBorder="1" applyAlignment="1">
      <alignment horizontal="left" vertical="center"/>
    </xf>
    <xf numFmtId="0" fontId="25" fillId="4" borderId="5" xfId="0" applyFont="1" applyFill="1" applyBorder="1" applyAlignment="1">
      <alignment vertical="center"/>
    </xf>
    <xf numFmtId="0" fontId="3" fillId="0" borderId="0" xfId="2"/>
    <xf numFmtId="0" fontId="69" fillId="0" borderId="0" xfId="2" applyFont="1" applyAlignment="1">
      <alignment horizontal="center"/>
    </xf>
    <xf numFmtId="0" fontId="3" fillId="0" borderId="44" xfId="2" applyBorder="1" applyAlignment="1">
      <alignment wrapText="1"/>
    </xf>
    <xf numFmtId="0" fontId="70" fillId="0" borderId="44" xfId="2" applyFont="1" applyBorder="1" applyAlignment="1">
      <alignment wrapText="1"/>
    </xf>
    <xf numFmtId="0" fontId="3" fillId="14" borderId="0" xfId="2" applyFill="1"/>
    <xf numFmtId="0" fontId="3" fillId="14" borderId="44" xfId="2" applyFill="1" applyBorder="1" applyAlignment="1">
      <alignment wrapText="1"/>
    </xf>
    <xf numFmtId="0" fontId="71" fillId="14" borderId="0" xfId="2" applyFont="1" applyFill="1"/>
    <xf numFmtId="0" fontId="71" fillId="14" borderId="44" xfId="2" applyFont="1" applyFill="1" applyBorder="1" applyAlignment="1">
      <alignment wrapText="1"/>
    </xf>
    <xf numFmtId="0" fontId="67" fillId="0" borderId="44" xfId="2" applyFont="1" applyBorder="1" applyAlignment="1">
      <alignment wrapText="1"/>
    </xf>
    <xf numFmtId="0" fontId="3" fillId="0" borderId="0" xfId="2" applyAlignment="1">
      <alignment wrapText="1"/>
    </xf>
    <xf numFmtId="0" fontId="3" fillId="0" borderId="44" xfId="2" applyBorder="1" applyAlignment="1">
      <alignment vertical="center"/>
    </xf>
    <xf numFmtId="0" fontId="66" fillId="0" borderId="44" xfId="2" applyFont="1" applyBorder="1" applyAlignment="1">
      <alignment vertical="center"/>
    </xf>
    <xf numFmtId="0" fontId="1" fillId="0" borderId="0" xfId="4"/>
    <xf numFmtId="49" fontId="78" fillId="0" borderId="0" xfId="4" applyNumberFormat="1" applyFont="1" applyAlignment="1">
      <alignment textRotation="90" wrapText="1"/>
    </xf>
    <xf numFmtId="49" fontId="78" fillId="0" borderId="0" xfId="4" applyNumberFormat="1" applyFont="1" applyAlignment="1">
      <alignment horizontal="right" textRotation="90" wrapText="1"/>
    </xf>
    <xf numFmtId="49" fontId="1" fillId="0" borderId="0" xfId="4" applyNumberFormat="1" applyAlignment="1">
      <alignment horizontal="center" vertical="center"/>
    </xf>
    <xf numFmtId="49" fontId="1" fillId="0" borderId="0" xfId="4" applyNumberFormat="1" applyAlignment="1">
      <alignment horizontal="center"/>
    </xf>
    <xf numFmtId="49" fontId="1" fillId="0" borderId="5" xfId="4" applyNumberFormat="1" applyBorder="1"/>
    <xf numFmtId="49" fontId="74" fillId="0" borderId="5" xfId="4" applyNumberFormat="1" applyFont="1" applyBorder="1"/>
    <xf numFmtId="49" fontId="1" fillId="0" borderId="5" xfId="4" applyNumberFormat="1" applyBorder="1" applyAlignment="1">
      <alignment horizontal="center"/>
    </xf>
    <xf numFmtId="0" fontId="1" fillId="0" borderId="5" xfId="4" applyBorder="1" applyAlignment="1">
      <alignment horizontal="center" vertical="center"/>
    </xf>
    <xf numFmtId="49" fontId="1" fillId="0" borderId="5" xfId="4" applyNumberFormat="1" applyBorder="1" applyAlignment="1">
      <alignment horizontal="center" vertical="center"/>
    </xf>
    <xf numFmtId="0" fontId="79" fillId="0" borderId="5" xfId="4" applyFont="1" applyBorder="1" applyAlignment="1">
      <alignment horizontal="center" vertical="center"/>
    </xf>
    <xf numFmtId="0" fontId="67" fillId="0" borderId="5" xfId="4" applyFont="1" applyBorder="1" applyAlignment="1">
      <alignment horizontal="center" vertical="center"/>
    </xf>
    <xf numFmtId="49" fontId="1" fillId="0" borderId="0" xfId="4" applyNumberFormat="1"/>
    <xf numFmtId="49" fontId="74" fillId="0" borderId="0" xfId="4" applyNumberFormat="1" applyFont="1"/>
    <xf numFmtId="0" fontId="1" fillId="0" borderId="0" xfId="4" applyAlignment="1">
      <alignment horizontal="center" vertical="center"/>
    </xf>
    <xf numFmtId="0" fontId="80" fillId="0" borderId="5" xfId="4" applyFont="1" applyBorder="1" applyAlignment="1">
      <alignment horizontal="center" vertical="center"/>
    </xf>
    <xf numFmtId="0" fontId="79" fillId="0" borderId="0" xfId="4" applyFont="1" applyAlignment="1">
      <alignment horizontal="center" vertical="center"/>
    </xf>
    <xf numFmtId="49" fontId="67" fillId="0" borderId="5" xfId="4" applyNumberFormat="1" applyFont="1" applyBorder="1" applyAlignment="1">
      <alignment horizontal="center" vertical="center"/>
    </xf>
    <xf numFmtId="0" fontId="81" fillId="0" borderId="0" xfId="2" applyFont="1" applyAlignment="1">
      <alignment horizontal="center" vertical="center"/>
    </xf>
    <xf numFmtId="0" fontId="82" fillId="0" borderId="0" xfId="2" applyFont="1"/>
    <xf numFmtId="0" fontId="83" fillId="0" borderId="0" xfId="2" applyFont="1" applyAlignment="1">
      <alignment horizontal="center" vertical="center" wrapText="1"/>
    </xf>
    <xf numFmtId="14" fontId="27" fillId="2" borderId="26" xfId="0" applyNumberFormat="1" applyFont="1" applyFill="1" applyBorder="1" applyAlignment="1">
      <alignment horizontal="left" vertical="center" wrapText="1"/>
    </xf>
    <xf numFmtId="0" fontId="75" fillId="0" borderId="0" xfId="4" applyFont="1" applyAlignment="1">
      <alignment horizontal="center" vertical="center"/>
    </xf>
    <xf numFmtId="0" fontId="76" fillId="15" borderId="0" xfId="4" applyFont="1" applyFill="1" applyAlignment="1">
      <alignment horizontal="center" vertical="center" wrapText="1"/>
    </xf>
    <xf numFmtId="0" fontId="77" fillId="0" borderId="0" xfId="4" applyFont="1" applyAlignment="1">
      <alignment horizontal="center" vertical="center" wrapText="1"/>
    </xf>
    <xf numFmtId="0" fontId="0" fillId="0" borderId="5" xfId="0" applyBorder="1" applyAlignment="1">
      <alignment horizontal="right" vertical="center" shrinkToFit="1"/>
    </xf>
    <xf numFmtId="0" fontId="0" fillId="0" borderId="5" xfId="0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49" fontId="13" fillId="6" borderId="0" xfId="0" applyNumberFormat="1" applyFont="1" applyFill="1" applyAlignment="1">
      <alignment vertical="top" shrinkToFit="1"/>
    </xf>
    <xf numFmtId="14" fontId="19" fillId="6" borderId="6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6" borderId="7" xfId="0" applyFill="1" applyBorder="1" applyAlignment="1">
      <alignment horizontal="center"/>
    </xf>
    <xf numFmtId="0" fontId="10" fillId="6" borderId="26" xfId="0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58" fillId="6" borderId="7" xfId="0" applyFont="1" applyFill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35" fillId="7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center"/>
    </xf>
    <xf numFmtId="0" fontId="2" fillId="6" borderId="7" xfId="0" applyFont="1" applyFill="1" applyBorder="1"/>
    <xf numFmtId="0" fontId="2" fillId="7" borderId="7" xfId="0" applyFont="1" applyFill="1" applyBorder="1" applyAlignment="1">
      <alignment horizontal="center"/>
    </xf>
    <xf numFmtId="0" fontId="85" fillId="6" borderId="7" xfId="0" applyFont="1" applyFill="1" applyBorder="1" applyAlignment="1">
      <alignment vertical="center"/>
    </xf>
    <xf numFmtId="0" fontId="86" fillId="6" borderId="7" xfId="0" applyFont="1" applyFill="1" applyBorder="1"/>
    <xf numFmtId="0" fontId="87" fillId="0" borderId="18" xfId="0" applyFont="1" applyBorder="1" applyAlignment="1">
      <alignment vertical="center"/>
    </xf>
    <xf numFmtId="0" fontId="87" fillId="0" borderId="18" xfId="0" applyFont="1" applyBorder="1" applyAlignment="1">
      <alignment horizontal="center" vertical="center"/>
    </xf>
    <xf numFmtId="49" fontId="87" fillId="0" borderId="12" xfId="0" applyNumberFormat="1" applyFont="1" applyBorder="1" applyAlignment="1">
      <alignment horizontal="center" vertical="center"/>
    </xf>
    <xf numFmtId="0" fontId="87" fillId="0" borderId="42" xfId="0" applyFont="1" applyBorder="1" applyAlignment="1">
      <alignment horizontal="center" vertical="center"/>
    </xf>
    <xf numFmtId="0" fontId="87" fillId="0" borderId="41" xfId="0" applyFont="1" applyBorder="1" applyAlignment="1">
      <alignment horizontal="center" vertical="center"/>
    </xf>
    <xf numFmtId="0" fontId="82" fillId="6" borderId="7" xfId="0" applyFont="1" applyFill="1" applyBorder="1" applyAlignment="1">
      <alignment vertical="center" shrinkToFit="1"/>
    </xf>
    <xf numFmtId="0" fontId="86" fillId="6" borderId="7" xfId="0" applyFont="1" applyFill="1" applyBorder="1" applyAlignment="1">
      <alignment vertical="center" shrinkToFit="1"/>
    </xf>
    <xf numFmtId="16" fontId="2" fillId="0" borderId="5" xfId="0" applyNumberFormat="1" applyFont="1" applyBorder="1" applyAlignment="1">
      <alignment horizontal="center" vertical="center" shrinkToFit="1"/>
    </xf>
    <xf numFmtId="0" fontId="88" fillId="0" borderId="0" xfId="2" applyFont="1" applyAlignment="1">
      <alignment horizontal="center"/>
    </xf>
    <xf numFmtId="0" fontId="84" fillId="0" borderId="44" xfId="2" applyFont="1" applyBorder="1" applyAlignment="1">
      <alignment wrapText="1"/>
    </xf>
  </cellXfs>
  <cellStyles count="5">
    <cellStyle name="Hivatkozás" xfId="1" builtinId="8"/>
    <cellStyle name="Normál" xfId="0" builtinId="0"/>
    <cellStyle name="Normál 2" xfId="2" xr:uid="{00000000-0005-0000-0000-000002000000}"/>
    <cellStyle name="Normál 2 2" xfId="4" xr:uid="{65D4528A-C1A7-45A0-AB08-F23D37868BDF}"/>
    <cellStyle name="Pénznem" xfId="3" builtinId="4"/>
  </cellStyles>
  <dxfs count="70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624840</xdr:colOff>
      <xdr:row>0</xdr:row>
      <xdr:rowOff>53340</xdr:rowOff>
    </xdr:from>
    <xdr:to>
      <xdr:col>4</xdr:col>
      <xdr:colOff>1249680</xdr:colOff>
      <xdr:row>0</xdr:row>
      <xdr:rowOff>548640</xdr:rowOff>
    </xdr:to>
    <xdr:pic>
      <xdr:nvPicPr>
        <xdr:cNvPr id="1291" name="Kép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15240</xdr:rowOff>
    </xdr:from>
    <xdr:to>
      <xdr:col>12</xdr:col>
      <xdr:colOff>480060</xdr:colOff>
      <xdr:row>1</xdr:row>
      <xdr:rowOff>144780</xdr:rowOff>
    </xdr:to>
    <xdr:pic>
      <xdr:nvPicPr>
        <xdr:cNvPr id="762883" name="Kép 2">
          <a:extLst>
            <a:ext uri="{FF2B5EF4-FFF2-40B4-BE49-F238E27FC236}">
              <a16:creationId xmlns:a16="http://schemas.microsoft.com/office/drawing/2014/main" id="{00000000-0008-0000-0E00-000003A4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5240"/>
          <a:ext cx="5791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28" name="Picture 23">
          <a:extLst>
            <a:ext uri="{FF2B5EF4-FFF2-40B4-BE49-F238E27FC236}">
              <a16:creationId xmlns:a16="http://schemas.microsoft.com/office/drawing/2014/main" id="{00000000-0008-0000-0100-000074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00000000-0008-0000-0500-000052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396240</xdr:colOff>
      <xdr:row>0</xdr:row>
      <xdr:rowOff>38100</xdr:rowOff>
    </xdr:from>
    <xdr:to>
      <xdr:col>16</xdr:col>
      <xdr:colOff>472440</xdr:colOff>
      <xdr:row>2</xdr:row>
      <xdr:rowOff>0</xdr:rowOff>
    </xdr:to>
    <xdr:pic>
      <xdr:nvPicPr>
        <xdr:cNvPr id="102516" name="Kép 2">
          <a:extLst>
            <a:ext uri="{FF2B5EF4-FFF2-40B4-BE49-F238E27FC236}">
              <a16:creationId xmlns:a16="http://schemas.microsoft.com/office/drawing/2014/main" id="{00000000-0008-0000-0500-0000749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7660" y="38100"/>
          <a:ext cx="5867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579120</xdr:colOff>
      <xdr:row>0</xdr:row>
      <xdr:rowOff>60960</xdr:rowOff>
    </xdr:from>
    <xdr:to>
      <xdr:col>12</xdr:col>
      <xdr:colOff>510540</xdr:colOff>
      <xdr:row>1</xdr:row>
      <xdr:rowOff>144780</xdr:rowOff>
    </xdr:to>
    <xdr:pic>
      <xdr:nvPicPr>
        <xdr:cNvPr id="300126" name="Kép 2">
          <a:extLst>
            <a:ext uri="{FF2B5EF4-FFF2-40B4-BE49-F238E27FC236}">
              <a16:creationId xmlns:a16="http://schemas.microsoft.com/office/drawing/2014/main" id="{00000000-0008-0000-0600-00005E94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556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701441" name="Button 1" hidden="1">
              <a:extLst>
                <a:ext uri="{63B3BB69-23CF-44E3-9099-C40C66FF867C}">
                  <a14:compatExt spid="_x0000_s701441"/>
                </a:ext>
                <a:ext uri="{FF2B5EF4-FFF2-40B4-BE49-F238E27FC236}">
                  <a16:creationId xmlns:a16="http://schemas.microsoft.com/office/drawing/2014/main" id="{00000000-0008-0000-0900-000001B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449580</xdr:colOff>
      <xdr:row>0</xdr:row>
      <xdr:rowOff>38100</xdr:rowOff>
    </xdr:from>
    <xdr:to>
      <xdr:col>16</xdr:col>
      <xdr:colOff>464820</xdr:colOff>
      <xdr:row>1</xdr:row>
      <xdr:rowOff>114300</xdr:rowOff>
    </xdr:to>
    <xdr:pic>
      <xdr:nvPicPr>
        <xdr:cNvPr id="701474" name="Kép 2">
          <a:extLst>
            <a:ext uri="{FF2B5EF4-FFF2-40B4-BE49-F238E27FC236}">
              <a16:creationId xmlns:a16="http://schemas.microsoft.com/office/drawing/2014/main" id="{00000000-0008-0000-0900-000022B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38100"/>
          <a:ext cx="52578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0</xdr:rowOff>
    </xdr:from>
    <xdr:to>
      <xdr:col>12</xdr:col>
      <xdr:colOff>510540</xdr:colOff>
      <xdr:row>1</xdr:row>
      <xdr:rowOff>144780</xdr:rowOff>
    </xdr:to>
    <xdr:pic>
      <xdr:nvPicPr>
        <xdr:cNvPr id="737311" name="Kép 2">
          <a:extLst>
            <a:ext uri="{FF2B5EF4-FFF2-40B4-BE49-F238E27FC236}">
              <a16:creationId xmlns:a16="http://schemas.microsoft.com/office/drawing/2014/main" id="{00000000-0008-0000-0A00-00001F40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714753" name="Button 1" hidden="1">
              <a:extLst>
                <a:ext uri="{63B3BB69-23CF-44E3-9099-C40C66FF867C}">
                  <a14:compatExt spid="_x0000_s714753"/>
                </a:ext>
                <a:ext uri="{FF2B5EF4-FFF2-40B4-BE49-F238E27FC236}">
                  <a16:creationId xmlns:a16="http://schemas.microsoft.com/office/drawing/2014/main" id="{00000000-0008-0000-0B00-000001E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441960</xdr:colOff>
      <xdr:row>0</xdr:row>
      <xdr:rowOff>60960</xdr:rowOff>
    </xdr:from>
    <xdr:to>
      <xdr:col>16</xdr:col>
      <xdr:colOff>449580</xdr:colOff>
      <xdr:row>1</xdr:row>
      <xdr:rowOff>144780</xdr:rowOff>
    </xdr:to>
    <xdr:pic>
      <xdr:nvPicPr>
        <xdr:cNvPr id="714786" name="Kép 2">
          <a:extLst>
            <a:ext uri="{FF2B5EF4-FFF2-40B4-BE49-F238E27FC236}">
              <a16:creationId xmlns:a16="http://schemas.microsoft.com/office/drawing/2014/main" id="{00000000-0008-0000-0B00-000022E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748575" name="Kép 2">
          <a:extLst>
            <a:ext uri="{FF2B5EF4-FFF2-40B4-BE49-F238E27FC236}">
              <a16:creationId xmlns:a16="http://schemas.microsoft.com/office/drawing/2014/main" id="{00000000-0008-0000-0C00-00001F6C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508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761857" name="Button 1" hidden="1">
              <a:extLst>
                <a:ext uri="{63B3BB69-23CF-44E3-9099-C40C66FF867C}">
                  <a14:compatExt spid="_x0000_s761857"/>
                </a:ext>
                <a:ext uri="{FF2B5EF4-FFF2-40B4-BE49-F238E27FC236}">
                  <a16:creationId xmlns:a16="http://schemas.microsoft.com/office/drawing/2014/main" id="{00000000-0008-0000-0D00-000001A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381000</xdr:colOff>
      <xdr:row>0</xdr:row>
      <xdr:rowOff>7620</xdr:rowOff>
    </xdr:from>
    <xdr:to>
      <xdr:col>16</xdr:col>
      <xdr:colOff>464820</xdr:colOff>
      <xdr:row>1</xdr:row>
      <xdr:rowOff>144780</xdr:rowOff>
    </xdr:to>
    <xdr:pic>
      <xdr:nvPicPr>
        <xdr:cNvPr id="761862" name="Kép 2">
          <a:extLst>
            <a:ext uri="{FF2B5EF4-FFF2-40B4-BE49-F238E27FC236}">
              <a16:creationId xmlns:a16="http://schemas.microsoft.com/office/drawing/2014/main" id="{00000000-0008-0000-0D00-000006A0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0920" y="7620"/>
          <a:ext cx="5943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3.xml"/><Relationship Id="rId4" Type="http://schemas.openxmlformats.org/officeDocument/2006/relationships/ctrlProp" Target="../ctrlProps/ctrlProp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4.xml"/><Relationship Id="rId4" Type="http://schemas.openxmlformats.org/officeDocument/2006/relationships/ctrlProp" Target="../ctrlProps/ctrlProp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"/>
  <sheetViews>
    <sheetView showGridLines="0" showZeros="0" workbookViewId="0">
      <selection activeCell="E18" sqref="E18"/>
    </sheetView>
  </sheetViews>
  <sheetFormatPr defaultRowHeight="12.75" x14ac:dyDescent="0.2"/>
  <cols>
    <col min="1" max="4" width="19.140625" customWidth="1"/>
    <col min="5" max="5" width="19.140625" style="1" customWidth="1"/>
  </cols>
  <sheetData>
    <row r="1" spans="1:7" s="2" customFormat="1" ht="49.5" customHeight="1" thickBot="1" x14ac:dyDescent="0.25">
      <c r="A1" s="122" t="s">
        <v>101</v>
      </c>
      <c r="B1" s="3"/>
      <c r="C1" s="3"/>
      <c r="D1" s="123"/>
      <c r="E1" s="4"/>
      <c r="F1" s="5"/>
      <c r="G1" s="5"/>
    </row>
    <row r="2" spans="1:7" s="6" customFormat="1" ht="36.75" customHeight="1" thickBot="1" x14ac:dyDescent="0.25">
      <c r="A2" s="7" t="s">
        <v>15</v>
      </c>
      <c r="B2" s="8"/>
      <c r="C2" s="8"/>
      <c r="D2" s="8"/>
      <c r="E2" s="9"/>
      <c r="F2" s="10"/>
      <c r="G2" s="10"/>
    </row>
    <row r="3" spans="1:7" s="2" customFormat="1" ht="6" customHeight="1" thickBot="1" x14ac:dyDescent="0.25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25">
      <c r="A4" s="15" t="s">
        <v>16</v>
      </c>
      <c r="B4" s="16"/>
      <c r="C4" s="16"/>
      <c r="D4" s="16"/>
      <c r="E4" s="17"/>
      <c r="F4" s="5"/>
      <c r="G4" s="5"/>
    </row>
    <row r="5" spans="1:7" s="18" customFormat="1" ht="15" customHeight="1" x14ac:dyDescent="0.2">
      <c r="A5" s="148" t="s">
        <v>17</v>
      </c>
      <c r="B5" s="20"/>
      <c r="C5" s="20"/>
      <c r="D5" s="20"/>
      <c r="E5" s="273"/>
      <c r="F5" s="21"/>
      <c r="G5" s="22"/>
    </row>
    <row r="6" spans="1:7" s="2" customFormat="1" ht="26.25" x14ac:dyDescent="0.2">
      <c r="A6" s="302" t="s">
        <v>113</v>
      </c>
      <c r="B6" s="274"/>
      <c r="C6" s="23"/>
      <c r="D6" s="24"/>
      <c r="E6" s="25"/>
      <c r="F6" s="5"/>
      <c r="G6" s="5"/>
    </row>
    <row r="7" spans="1:7" s="18" customFormat="1" ht="15" customHeight="1" x14ac:dyDescent="0.2">
      <c r="A7" s="149" t="s">
        <v>102</v>
      </c>
      <c r="B7" s="149" t="s">
        <v>103</v>
      </c>
      <c r="C7" s="149" t="s">
        <v>104</v>
      </c>
      <c r="D7" s="149" t="s">
        <v>105</v>
      </c>
      <c r="E7" s="149" t="s">
        <v>106</v>
      </c>
      <c r="F7" s="21"/>
      <c r="G7" s="22"/>
    </row>
    <row r="8" spans="1:7" s="2" customFormat="1" ht="16.5" customHeight="1" x14ac:dyDescent="0.2">
      <c r="A8" s="168"/>
      <c r="B8" s="168"/>
      <c r="C8" s="168"/>
      <c r="D8" s="168"/>
      <c r="E8" s="168"/>
      <c r="F8" s="5"/>
      <c r="G8" s="5"/>
    </row>
    <row r="9" spans="1:7" s="2" customFormat="1" ht="15" customHeight="1" x14ac:dyDescent="0.2">
      <c r="A9" s="148" t="s">
        <v>18</v>
      </c>
      <c r="B9" s="20"/>
      <c r="C9" s="149" t="s">
        <v>19</v>
      </c>
      <c r="D9" s="149"/>
      <c r="E9" s="150" t="s">
        <v>20</v>
      </c>
      <c r="F9" s="5"/>
      <c r="G9" s="5"/>
    </row>
    <row r="10" spans="1:7" s="2" customFormat="1" x14ac:dyDescent="0.2">
      <c r="A10" s="27">
        <v>45049</v>
      </c>
      <c r="B10" s="28"/>
      <c r="C10" s="29" t="s">
        <v>114</v>
      </c>
      <c r="D10" s="149" t="s">
        <v>57</v>
      </c>
      <c r="E10" s="304" t="s">
        <v>115</v>
      </c>
      <c r="F10" s="5"/>
      <c r="G10" s="5"/>
    </row>
    <row r="11" spans="1:7" x14ac:dyDescent="0.2">
      <c r="A11" s="19"/>
      <c r="B11" s="20"/>
      <c r="C11" s="162" t="s">
        <v>55</v>
      </c>
      <c r="D11" s="162" t="s">
        <v>98</v>
      </c>
      <c r="E11" s="162" t="s">
        <v>99</v>
      </c>
      <c r="F11" s="31"/>
      <c r="G11" s="31"/>
    </row>
    <row r="12" spans="1:7" s="2" customFormat="1" x14ac:dyDescent="0.2">
      <c r="A12" s="124"/>
      <c r="B12" s="5"/>
      <c r="C12" s="169"/>
      <c r="D12" s="305" t="s">
        <v>116</v>
      </c>
      <c r="E12" s="303" t="s">
        <v>115</v>
      </c>
      <c r="F12" s="5"/>
      <c r="G12" s="5"/>
    </row>
    <row r="13" spans="1:7" ht="7.5" customHeight="1" x14ac:dyDescent="0.2">
      <c r="A13" s="31"/>
      <c r="B13" s="31"/>
      <c r="C13" s="31"/>
      <c r="D13" s="31"/>
      <c r="E13" s="35"/>
      <c r="F13" s="31"/>
      <c r="G13" s="31"/>
    </row>
    <row r="14" spans="1:7" ht="112.5" customHeight="1" x14ac:dyDescent="0.2">
      <c r="A14" s="31"/>
      <c r="B14" s="31"/>
      <c r="C14" s="31"/>
      <c r="D14" s="31"/>
      <c r="E14" s="35"/>
      <c r="F14" s="31"/>
      <c r="G14" s="31"/>
    </row>
    <row r="15" spans="1:7" ht="18.75" customHeight="1" x14ac:dyDescent="0.2">
      <c r="A15" s="30"/>
      <c r="B15" s="30"/>
      <c r="C15" s="30"/>
      <c r="D15" s="30"/>
      <c r="E15" s="35"/>
      <c r="F15" s="31"/>
      <c r="G15" s="31"/>
    </row>
    <row r="16" spans="1:7" ht="17.25" customHeight="1" x14ac:dyDescent="0.2">
      <c r="A16" s="30"/>
      <c r="B16" s="30"/>
      <c r="C16" s="30"/>
      <c r="D16" s="30"/>
      <c r="E16" s="30"/>
      <c r="F16" s="31"/>
      <c r="G16" s="31"/>
    </row>
    <row r="17" spans="1:7" ht="12.75" customHeight="1" x14ac:dyDescent="0.2">
      <c r="A17" s="36"/>
      <c r="B17" s="263"/>
      <c r="C17" s="125"/>
      <c r="D17" s="37"/>
      <c r="E17" s="35"/>
      <c r="F17" s="31"/>
      <c r="G17" s="31"/>
    </row>
    <row r="18" spans="1:7" x14ac:dyDescent="0.2">
      <c r="A18" s="31"/>
      <c r="B18" s="31"/>
      <c r="C18" s="31"/>
      <c r="D18" s="31"/>
      <c r="E18" s="35"/>
      <c r="F18" s="31"/>
      <c r="G18" s="31"/>
    </row>
  </sheetData>
  <phoneticPr fontId="47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9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G11" sqref="B11:G11"/>
    </sheetView>
  </sheetViews>
  <sheetFormatPr defaultRowHeight="12.75" x14ac:dyDescent="0.2"/>
  <cols>
    <col min="1" max="1" width="3.85546875" customWidth="1"/>
    <col min="2" max="2" width="14.28515625" customWidth="1"/>
    <col min="3" max="3" width="12" customWidth="1"/>
    <col min="4" max="4" width="11.140625" style="38" customWidth="1"/>
    <col min="5" max="5" width="9.28515625" style="288" customWidth="1"/>
    <col min="6" max="6" width="6.140625" style="87" hidden="1" customWidth="1"/>
    <col min="7" max="7" width="33.85546875" style="87" customWidth="1"/>
    <col min="8" max="8" width="7.7109375" style="38" customWidth="1"/>
    <col min="9" max="13" width="7.42578125" style="38" hidden="1" customWidth="1"/>
    <col min="14" max="15" width="7.42578125" style="38" customWidth="1"/>
    <col min="16" max="16" width="7.42578125" style="38" hidden="1" customWidth="1"/>
    <col min="17" max="17" width="7.42578125" style="38" customWidth="1"/>
  </cols>
  <sheetData>
    <row r="1" spans="1:17" ht="26.25" x14ac:dyDescent="0.35">
      <c r="A1" s="137" t="str">
        <f>Altalanos!$A$6</f>
        <v>Bács-Kiskun megyei Tenisz Diákolimpia</v>
      </c>
      <c r="B1" s="82"/>
      <c r="C1" s="82"/>
      <c r="D1" s="134"/>
      <c r="E1" s="153" t="s">
        <v>47</v>
      </c>
      <c r="F1" s="98"/>
      <c r="G1" s="144"/>
      <c r="H1" s="83"/>
      <c r="I1" s="83"/>
      <c r="J1" s="145"/>
      <c r="K1" s="145"/>
      <c r="L1" s="145"/>
      <c r="M1" s="145"/>
      <c r="N1" s="145"/>
      <c r="O1" s="145"/>
      <c r="P1" s="145"/>
      <c r="Q1" s="146"/>
    </row>
    <row r="2" spans="1:17" ht="13.5" thickBot="1" x14ac:dyDescent="0.25">
      <c r="B2" s="84" t="s">
        <v>46</v>
      </c>
      <c r="C2" s="163">
        <f>Altalanos!$E$8</f>
        <v>0</v>
      </c>
      <c r="D2" s="98"/>
      <c r="E2" s="153" t="s">
        <v>32</v>
      </c>
      <c r="F2" s="88"/>
      <c r="G2" s="88"/>
      <c r="H2" s="281"/>
      <c r="I2" s="281"/>
      <c r="J2" s="83"/>
      <c r="K2" s="83"/>
      <c r="L2" s="83"/>
      <c r="M2" s="83"/>
      <c r="N2" s="92"/>
      <c r="O2" s="78"/>
      <c r="P2" s="78"/>
      <c r="Q2" s="92"/>
    </row>
    <row r="3" spans="1:17" s="2" customFormat="1" ht="13.5" thickBot="1" x14ac:dyDescent="0.25">
      <c r="A3" s="275" t="s">
        <v>45</v>
      </c>
      <c r="B3" s="279"/>
      <c r="C3" s="279"/>
      <c r="D3" s="279"/>
      <c r="E3" s="279"/>
      <c r="F3" s="279"/>
      <c r="G3" s="279"/>
      <c r="H3" s="279"/>
      <c r="I3" s="280"/>
      <c r="J3" s="93"/>
      <c r="K3" s="99"/>
      <c r="L3" s="99"/>
      <c r="M3" s="99"/>
      <c r="N3" s="170" t="s">
        <v>31</v>
      </c>
      <c r="O3" s="94"/>
      <c r="P3" s="100"/>
      <c r="Q3" s="154"/>
    </row>
    <row r="4" spans="1:17" s="2" customFormat="1" x14ac:dyDescent="0.2">
      <c r="A4" s="48" t="s">
        <v>22</v>
      </c>
      <c r="B4" s="48"/>
      <c r="C4" s="46" t="s">
        <v>19</v>
      </c>
      <c r="D4" s="48" t="s">
        <v>27</v>
      </c>
      <c r="E4" s="79"/>
      <c r="G4" s="101"/>
      <c r="H4" s="290" t="s">
        <v>28</v>
      </c>
      <c r="I4" s="285"/>
      <c r="J4" s="102"/>
      <c r="K4" s="103"/>
      <c r="L4" s="103"/>
      <c r="M4" s="103"/>
      <c r="N4" s="102"/>
      <c r="O4" s="155"/>
      <c r="P4" s="155"/>
      <c r="Q4" s="104"/>
    </row>
    <row r="5" spans="1:17" s="2" customFormat="1" ht="13.5" thickBot="1" x14ac:dyDescent="0.25">
      <c r="A5" s="147">
        <f>Altalanos!$A$10</f>
        <v>45049</v>
      </c>
      <c r="B5" s="147"/>
      <c r="C5" s="85" t="str">
        <f>Altalanos!$C$10</f>
        <v>Kecskemét</v>
      </c>
      <c r="D5" s="86" t="str">
        <f>Altalanos!$D$10</f>
        <v xml:space="preserve">  </v>
      </c>
      <c r="E5" s="86"/>
      <c r="F5" s="86"/>
      <c r="G5" s="86"/>
      <c r="H5" s="167" t="str">
        <f>Altalanos!$E$10</f>
        <v>Csávás István</v>
      </c>
      <c r="I5" s="291"/>
      <c r="J5" s="105"/>
      <c r="K5" s="80"/>
      <c r="L5" s="80"/>
      <c r="M5" s="80"/>
      <c r="N5" s="105"/>
      <c r="O5" s="86"/>
      <c r="P5" s="86"/>
      <c r="Q5" s="293"/>
    </row>
    <row r="6" spans="1:17" ht="30" customHeight="1" thickBot="1" x14ac:dyDescent="0.25">
      <c r="A6" s="136" t="s">
        <v>33</v>
      </c>
      <c r="B6" s="95" t="s">
        <v>25</v>
      </c>
      <c r="C6" s="95" t="s">
        <v>26</v>
      </c>
      <c r="D6" s="95" t="s">
        <v>29</v>
      </c>
      <c r="E6" s="96" t="s">
        <v>30</v>
      </c>
      <c r="F6" s="96" t="s">
        <v>34</v>
      </c>
      <c r="G6" s="96" t="s">
        <v>107</v>
      </c>
      <c r="H6" s="282" t="s">
        <v>35</v>
      </c>
      <c r="I6" s="283"/>
      <c r="J6" s="139" t="s">
        <v>14</v>
      </c>
      <c r="K6" s="97" t="s">
        <v>12</v>
      </c>
      <c r="L6" s="141" t="s">
        <v>0</v>
      </c>
      <c r="M6" s="114" t="s">
        <v>13</v>
      </c>
      <c r="N6" s="160" t="s">
        <v>43</v>
      </c>
      <c r="O6" s="151" t="s">
        <v>36</v>
      </c>
      <c r="P6" s="152" t="s">
        <v>1</v>
      </c>
      <c r="Q6" s="96" t="s">
        <v>37</v>
      </c>
    </row>
    <row r="7" spans="1:17" s="11" customFormat="1" ht="18.95" customHeight="1" x14ac:dyDescent="0.2">
      <c r="A7" s="143">
        <v>1</v>
      </c>
      <c r="B7" s="89" t="s">
        <v>236</v>
      </c>
      <c r="C7" s="89" t="s">
        <v>215</v>
      </c>
      <c r="D7" s="90"/>
      <c r="E7" s="156"/>
      <c r="F7" s="276"/>
      <c r="G7" s="277"/>
      <c r="H7" s="90"/>
      <c r="I7" s="90"/>
      <c r="J7" s="140"/>
      <c r="K7" s="138"/>
      <c r="L7" s="142"/>
      <c r="M7" s="138"/>
      <c r="N7" s="135"/>
      <c r="O7" s="90"/>
      <c r="P7" s="106"/>
      <c r="Q7" s="91"/>
    </row>
    <row r="8" spans="1:17" s="11" customFormat="1" ht="18.95" customHeight="1" x14ac:dyDescent="0.2">
      <c r="A8" s="143">
        <v>2</v>
      </c>
      <c r="B8" s="89" t="s">
        <v>237</v>
      </c>
      <c r="C8" s="89" t="s">
        <v>213</v>
      </c>
      <c r="D8" s="90"/>
      <c r="E8" s="156"/>
      <c r="F8" s="278"/>
      <c r="G8" s="165"/>
      <c r="H8" s="90"/>
      <c r="I8" s="90"/>
      <c r="J8" s="140"/>
      <c r="K8" s="138"/>
      <c r="L8" s="142"/>
      <c r="M8" s="138"/>
      <c r="N8" s="135"/>
      <c r="O8" s="90"/>
      <c r="P8" s="106"/>
      <c r="Q8" s="91"/>
    </row>
    <row r="9" spans="1:17" s="11" customFormat="1" ht="18.95" customHeight="1" x14ac:dyDescent="0.2">
      <c r="A9" s="143">
        <v>3</v>
      </c>
      <c r="B9" s="89" t="s">
        <v>238</v>
      </c>
      <c r="C9" s="89" t="s">
        <v>243</v>
      </c>
      <c r="D9" s="90"/>
      <c r="E9" s="156"/>
      <c r="F9" s="278"/>
      <c r="G9" s="165"/>
      <c r="H9" s="90"/>
      <c r="I9" s="90"/>
      <c r="J9" s="140"/>
      <c r="K9" s="138"/>
      <c r="L9" s="142"/>
      <c r="M9" s="138"/>
      <c r="N9" s="135"/>
      <c r="O9" s="90"/>
      <c r="P9" s="287"/>
      <c r="Q9" s="161"/>
    </row>
    <row r="10" spans="1:17" s="11" customFormat="1" ht="18.95" customHeight="1" x14ac:dyDescent="0.2">
      <c r="A10" s="143">
        <v>4</v>
      </c>
      <c r="B10" s="89" t="s">
        <v>239</v>
      </c>
      <c r="C10" s="89" t="s">
        <v>240</v>
      </c>
      <c r="D10" s="90"/>
      <c r="E10" s="156"/>
      <c r="F10" s="278"/>
      <c r="G10" s="165"/>
      <c r="H10" s="90"/>
      <c r="I10" s="90"/>
      <c r="J10" s="140"/>
      <c r="K10" s="138"/>
      <c r="L10" s="142"/>
      <c r="M10" s="138"/>
      <c r="N10" s="135"/>
      <c r="O10" s="90"/>
      <c r="P10" s="286"/>
      <c r="Q10" s="284"/>
    </row>
    <row r="11" spans="1:17" s="11" customFormat="1" ht="18.95" customHeight="1" x14ac:dyDescent="0.2">
      <c r="A11" s="143">
        <v>5</v>
      </c>
      <c r="B11" s="362" t="s">
        <v>241</v>
      </c>
      <c r="C11" s="362" t="s">
        <v>242</v>
      </c>
      <c r="D11" s="363"/>
      <c r="E11" s="364"/>
      <c r="F11" s="365"/>
      <c r="G11" s="366" t="s">
        <v>288</v>
      </c>
      <c r="H11" s="90"/>
      <c r="I11" s="90"/>
      <c r="J11" s="140"/>
      <c r="K11" s="138"/>
      <c r="L11" s="142"/>
      <c r="M11" s="138"/>
      <c r="N11" s="135"/>
      <c r="O11" s="90"/>
      <c r="P11" s="286"/>
      <c r="Q11" s="284"/>
    </row>
    <row r="12" spans="1:17" s="11" customFormat="1" ht="18.95" customHeight="1" x14ac:dyDescent="0.2">
      <c r="A12" s="143">
        <v>6</v>
      </c>
      <c r="B12" s="89"/>
      <c r="C12" s="89"/>
      <c r="D12" s="90"/>
      <c r="E12" s="156"/>
      <c r="F12" s="278"/>
      <c r="G12" s="165"/>
      <c r="H12" s="90"/>
      <c r="I12" s="90"/>
      <c r="J12" s="140"/>
      <c r="K12" s="138"/>
      <c r="L12" s="142"/>
      <c r="M12" s="138"/>
      <c r="N12" s="135"/>
      <c r="O12" s="90"/>
      <c r="P12" s="286"/>
      <c r="Q12" s="284"/>
    </row>
    <row r="13" spans="1:17" s="11" customFormat="1" ht="18.95" customHeight="1" x14ac:dyDescent="0.2">
      <c r="A13" s="143">
        <v>7</v>
      </c>
      <c r="B13" s="89"/>
      <c r="C13" s="89"/>
      <c r="D13" s="90"/>
      <c r="E13" s="156"/>
      <c r="F13" s="278"/>
      <c r="G13" s="165"/>
      <c r="H13" s="90"/>
      <c r="I13" s="90"/>
      <c r="J13" s="140"/>
      <c r="K13" s="138"/>
      <c r="L13" s="142"/>
      <c r="M13" s="138"/>
      <c r="N13" s="135"/>
      <c r="O13" s="90"/>
      <c r="P13" s="286"/>
      <c r="Q13" s="284"/>
    </row>
    <row r="14" spans="1:17" s="11" customFormat="1" ht="18.95" customHeight="1" x14ac:dyDescent="0.2">
      <c r="A14" s="143">
        <v>8</v>
      </c>
      <c r="B14" s="89"/>
      <c r="C14" s="89"/>
      <c r="D14" s="90"/>
      <c r="E14" s="156"/>
      <c r="F14" s="278"/>
      <c r="G14" s="165"/>
      <c r="H14" s="90"/>
      <c r="I14" s="90"/>
      <c r="J14" s="140"/>
      <c r="K14" s="138"/>
      <c r="L14" s="142"/>
      <c r="M14" s="138"/>
      <c r="N14" s="135"/>
      <c r="O14" s="90"/>
      <c r="P14" s="286"/>
      <c r="Q14" s="284"/>
    </row>
    <row r="15" spans="1:17" s="11" customFormat="1" ht="18.95" customHeight="1" x14ac:dyDescent="0.2">
      <c r="A15" s="143">
        <v>9</v>
      </c>
      <c r="B15" s="89"/>
      <c r="C15" s="89"/>
      <c r="D15" s="90"/>
      <c r="E15" s="156"/>
      <c r="F15" s="91"/>
      <c r="G15" s="91"/>
      <c r="H15" s="90"/>
      <c r="I15" s="90"/>
      <c r="J15" s="140"/>
      <c r="K15" s="138"/>
      <c r="L15" s="142"/>
      <c r="M15" s="164"/>
      <c r="N15" s="135"/>
      <c r="O15" s="90"/>
      <c r="P15" s="91"/>
      <c r="Q15" s="91"/>
    </row>
    <row r="16" spans="1:17" s="11" customFormat="1" ht="18.95" customHeight="1" x14ac:dyDescent="0.2">
      <c r="A16" s="143">
        <v>10</v>
      </c>
      <c r="B16" s="297"/>
      <c r="C16" s="89"/>
      <c r="D16" s="90"/>
      <c r="E16" s="156"/>
      <c r="F16" s="91"/>
      <c r="G16" s="91"/>
      <c r="H16" s="90"/>
      <c r="I16" s="90"/>
      <c r="J16" s="140"/>
      <c r="K16" s="138"/>
      <c r="L16" s="142"/>
      <c r="M16" s="164"/>
      <c r="N16" s="135"/>
      <c r="O16" s="90"/>
      <c r="P16" s="106"/>
      <c r="Q16" s="91"/>
    </row>
    <row r="17" spans="1:17" s="11" customFormat="1" ht="18.95" customHeight="1" x14ac:dyDescent="0.2">
      <c r="A17" s="143">
        <v>11</v>
      </c>
      <c r="B17" s="89"/>
      <c r="C17" s="89"/>
      <c r="D17" s="90"/>
      <c r="E17" s="156"/>
      <c r="F17" s="91"/>
      <c r="G17" s="91"/>
      <c r="H17" s="90"/>
      <c r="I17" s="90"/>
      <c r="J17" s="140"/>
      <c r="K17" s="138"/>
      <c r="L17" s="142"/>
      <c r="M17" s="164"/>
      <c r="N17" s="135"/>
      <c r="O17" s="90"/>
      <c r="P17" s="106"/>
      <c r="Q17" s="91"/>
    </row>
    <row r="18" spans="1:17" s="11" customFormat="1" ht="18.95" customHeight="1" x14ac:dyDescent="0.2">
      <c r="A18" s="143">
        <v>12</v>
      </c>
      <c r="B18" s="89"/>
      <c r="C18" s="89"/>
      <c r="D18" s="90"/>
      <c r="E18" s="156"/>
      <c r="F18" s="91"/>
      <c r="G18" s="91"/>
      <c r="H18" s="90"/>
      <c r="I18" s="90"/>
      <c r="J18" s="140"/>
      <c r="K18" s="138"/>
      <c r="L18" s="142"/>
      <c r="M18" s="164"/>
      <c r="N18" s="135"/>
      <c r="O18" s="90"/>
      <c r="P18" s="106"/>
      <c r="Q18" s="91"/>
    </row>
    <row r="19" spans="1:17" s="11" customFormat="1" ht="18.95" customHeight="1" x14ac:dyDescent="0.2">
      <c r="A19" s="143">
        <v>13</v>
      </c>
      <c r="B19" s="89"/>
      <c r="C19" s="89"/>
      <c r="D19" s="90"/>
      <c r="E19" s="156"/>
      <c r="F19" s="91"/>
      <c r="G19" s="91"/>
      <c r="H19" s="90"/>
      <c r="I19" s="90"/>
      <c r="J19" s="140"/>
      <c r="K19" s="138"/>
      <c r="L19" s="142"/>
      <c r="M19" s="164"/>
      <c r="N19" s="135"/>
      <c r="O19" s="90"/>
      <c r="P19" s="106"/>
      <c r="Q19" s="91"/>
    </row>
    <row r="20" spans="1:17" s="11" customFormat="1" ht="18.95" customHeight="1" x14ac:dyDescent="0.2">
      <c r="A20" s="143">
        <v>14</v>
      </c>
      <c r="B20" s="89"/>
      <c r="C20" s="89"/>
      <c r="D20" s="90"/>
      <c r="E20" s="156"/>
      <c r="F20" s="91"/>
      <c r="G20" s="91"/>
      <c r="H20" s="90"/>
      <c r="I20" s="90"/>
      <c r="J20" s="140"/>
      <c r="K20" s="138"/>
      <c r="L20" s="142"/>
      <c r="M20" s="164"/>
      <c r="N20" s="135"/>
      <c r="O20" s="90"/>
      <c r="P20" s="106"/>
      <c r="Q20" s="91"/>
    </row>
    <row r="21" spans="1:17" s="11" customFormat="1" ht="18.95" customHeight="1" x14ac:dyDescent="0.2">
      <c r="A21" s="143">
        <v>15</v>
      </c>
      <c r="B21" s="89"/>
      <c r="C21" s="89"/>
      <c r="D21" s="90"/>
      <c r="E21" s="156"/>
      <c r="F21" s="91"/>
      <c r="G21" s="91"/>
      <c r="H21" s="90"/>
      <c r="I21" s="90"/>
      <c r="J21" s="140"/>
      <c r="K21" s="138"/>
      <c r="L21" s="142"/>
      <c r="M21" s="164"/>
      <c r="N21" s="135"/>
      <c r="O21" s="90"/>
      <c r="P21" s="106"/>
      <c r="Q21" s="91"/>
    </row>
    <row r="22" spans="1:17" s="11" customFormat="1" ht="18.95" customHeight="1" x14ac:dyDescent="0.2">
      <c r="A22" s="143">
        <v>16</v>
      </c>
      <c r="B22" s="89"/>
      <c r="C22" s="89"/>
      <c r="D22" s="90"/>
      <c r="E22" s="156"/>
      <c r="F22" s="91"/>
      <c r="G22" s="91"/>
      <c r="H22" s="90"/>
      <c r="I22" s="90"/>
      <c r="J22" s="140"/>
      <c r="K22" s="138"/>
      <c r="L22" s="142"/>
      <c r="M22" s="164"/>
      <c r="N22" s="135"/>
      <c r="O22" s="90"/>
      <c r="P22" s="106"/>
      <c r="Q22" s="91"/>
    </row>
    <row r="23" spans="1:17" s="11" customFormat="1" ht="18.95" customHeight="1" x14ac:dyDescent="0.2">
      <c r="A23" s="143">
        <v>17</v>
      </c>
      <c r="B23" s="89"/>
      <c r="C23" s="89"/>
      <c r="D23" s="90"/>
      <c r="E23" s="156"/>
      <c r="F23" s="91"/>
      <c r="G23" s="91"/>
      <c r="H23" s="90"/>
      <c r="I23" s="90"/>
      <c r="J23" s="140"/>
      <c r="K23" s="138"/>
      <c r="L23" s="142"/>
      <c r="M23" s="164"/>
      <c r="N23" s="135"/>
      <c r="O23" s="90"/>
      <c r="P23" s="106"/>
      <c r="Q23" s="91"/>
    </row>
    <row r="24" spans="1:17" s="11" customFormat="1" ht="18.95" customHeight="1" x14ac:dyDescent="0.2">
      <c r="A24" s="143">
        <v>18</v>
      </c>
      <c r="B24" s="89"/>
      <c r="C24" s="89"/>
      <c r="D24" s="90"/>
      <c r="E24" s="156"/>
      <c r="F24" s="91"/>
      <c r="G24" s="91"/>
      <c r="H24" s="90"/>
      <c r="I24" s="90"/>
      <c r="J24" s="140"/>
      <c r="K24" s="138"/>
      <c r="L24" s="142"/>
      <c r="M24" s="164"/>
      <c r="N24" s="135"/>
      <c r="O24" s="90"/>
      <c r="P24" s="106"/>
      <c r="Q24" s="91"/>
    </row>
    <row r="25" spans="1:17" s="11" customFormat="1" ht="18.95" customHeight="1" x14ac:dyDescent="0.2">
      <c r="A25" s="143">
        <v>19</v>
      </c>
      <c r="B25" s="89"/>
      <c r="C25" s="89"/>
      <c r="D25" s="90"/>
      <c r="E25" s="156"/>
      <c r="F25" s="91"/>
      <c r="G25" s="91"/>
      <c r="H25" s="90"/>
      <c r="I25" s="90"/>
      <c r="J25" s="140"/>
      <c r="K25" s="138"/>
      <c r="L25" s="142"/>
      <c r="M25" s="164"/>
      <c r="N25" s="135"/>
      <c r="O25" s="90"/>
      <c r="P25" s="106"/>
      <c r="Q25" s="91"/>
    </row>
    <row r="26" spans="1:17" s="11" customFormat="1" ht="18.95" customHeight="1" x14ac:dyDescent="0.2">
      <c r="A26" s="143">
        <v>20</v>
      </c>
      <c r="B26" s="89"/>
      <c r="C26" s="89"/>
      <c r="D26" s="90"/>
      <c r="E26" s="156"/>
      <c r="F26" s="91"/>
      <c r="G26" s="91"/>
      <c r="H26" s="90"/>
      <c r="I26" s="90"/>
      <c r="J26" s="140"/>
      <c r="K26" s="138"/>
      <c r="L26" s="142"/>
      <c r="M26" s="164"/>
      <c r="N26" s="135"/>
      <c r="O26" s="90"/>
      <c r="P26" s="106"/>
      <c r="Q26" s="91"/>
    </row>
    <row r="27" spans="1:17" s="11" customFormat="1" ht="18.95" customHeight="1" x14ac:dyDescent="0.2">
      <c r="A27" s="143">
        <v>21</v>
      </c>
      <c r="B27" s="89"/>
      <c r="C27" s="89"/>
      <c r="D27" s="90"/>
      <c r="E27" s="156"/>
      <c r="F27" s="91"/>
      <c r="G27" s="91"/>
      <c r="H27" s="90"/>
      <c r="I27" s="90"/>
      <c r="J27" s="140"/>
      <c r="K27" s="138"/>
      <c r="L27" s="142"/>
      <c r="M27" s="164"/>
      <c r="N27" s="135"/>
      <c r="O27" s="90"/>
      <c r="P27" s="106"/>
      <c r="Q27" s="91"/>
    </row>
    <row r="28" spans="1:17" s="11" customFormat="1" ht="18.95" customHeight="1" x14ac:dyDescent="0.2">
      <c r="A28" s="143">
        <v>22</v>
      </c>
      <c r="B28" s="89"/>
      <c r="C28" s="89"/>
      <c r="D28" s="90"/>
      <c r="E28" s="298"/>
      <c r="F28" s="292"/>
      <c r="G28" s="161"/>
      <c r="H28" s="90"/>
      <c r="I28" s="90"/>
      <c r="J28" s="140"/>
      <c r="K28" s="138"/>
      <c r="L28" s="142"/>
      <c r="M28" s="164"/>
      <c r="N28" s="135"/>
      <c r="O28" s="90"/>
      <c r="P28" s="106"/>
      <c r="Q28" s="91"/>
    </row>
    <row r="29" spans="1:17" s="11" customFormat="1" ht="18.95" customHeight="1" x14ac:dyDescent="0.2">
      <c r="A29" s="143">
        <v>23</v>
      </c>
      <c r="B29" s="89"/>
      <c r="C29" s="89"/>
      <c r="D29" s="90"/>
      <c r="E29" s="299"/>
      <c r="F29" s="91"/>
      <c r="G29" s="91"/>
      <c r="H29" s="90"/>
      <c r="I29" s="90"/>
      <c r="J29" s="140"/>
      <c r="K29" s="138"/>
      <c r="L29" s="142"/>
      <c r="M29" s="164"/>
      <c r="N29" s="135"/>
      <c r="O29" s="90"/>
      <c r="P29" s="106"/>
      <c r="Q29" s="91"/>
    </row>
    <row r="30" spans="1:17" s="11" customFormat="1" ht="18.95" customHeight="1" x14ac:dyDescent="0.2">
      <c r="A30" s="143">
        <v>24</v>
      </c>
      <c r="B30" s="89"/>
      <c r="C30" s="89"/>
      <c r="D30" s="90"/>
      <c r="E30" s="156"/>
      <c r="F30" s="91"/>
      <c r="G30" s="91"/>
      <c r="H30" s="90"/>
      <c r="I30" s="90"/>
      <c r="J30" s="140"/>
      <c r="K30" s="138"/>
      <c r="L30" s="142"/>
      <c r="M30" s="164"/>
      <c r="N30" s="135"/>
      <c r="O30" s="90"/>
      <c r="P30" s="106"/>
      <c r="Q30" s="91"/>
    </row>
    <row r="31" spans="1:17" s="11" customFormat="1" ht="18.95" customHeight="1" x14ac:dyDescent="0.2">
      <c r="A31" s="143">
        <v>25</v>
      </c>
      <c r="B31" s="89"/>
      <c r="C31" s="89"/>
      <c r="D31" s="90"/>
      <c r="E31" s="156"/>
      <c r="F31" s="91"/>
      <c r="G31" s="91"/>
      <c r="H31" s="90"/>
      <c r="I31" s="90"/>
      <c r="J31" s="140"/>
      <c r="K31" s="138"/>
      <c r="L31" s="142"/>
      <c r="M31" s="164"/>
      <c r="N31" s="135"/>
      <c r="O31" s="90"/>
      <c r="P31" s="106"/>
      <c r="Q31" s="91"/>
    </row>
    <row r="32" spans="1:17" s="11" customFormat="1" ht="18.95" customHeight="1" x14ac:dyDescent="0.2">
      <c r="A32" s="143">
        <v>26</v>
      </c>
      <c r="B32" s="89"/>
      <c r="C32" s="89"/>
      <c r="D32" s="90"/>
      <c r="E32" s="289"/>
      <c r="F32" s="91"/>
      <c r="G32" s="91"/>
      <c r="H32" s="90"/>
      <c r="I32" s="90"/>
      <c r="J32" s="140"/>
      <c r="K32" s="138"/>
      <c r="L32" s="142"/>
      <c r="M32" s="164"/>
      <c r="N32" s="135"/>
      <c r="O32" s="90"/>
      <c r="P32" s="106"/>
      <c r="Q32" s="91"/>
    </row>
    <row r="33" spans="1:17" s="11" customFormat="1" ht="18.95" customHeight="1" x14ac:dyDescent="0.2">
      <c r="A33" s="143">
        <v>27</v>
      </c>
      <c r="B33" s="89"/>
      <c r="C33" s="89"/>
      <c r="D33" s="90"/>
      <c r="E33" s="156"/>
      <c r="F33" s="91"/>
      <c r="G33" s="91"/>
      <c r="H33" s="90"/>
      <c r="I33" s="90"/>
      <c r="J33" s="140"/>
      <c r="K33" s="138"/>
      <c r="L33" s="142"/>
      <c r="M33" s="164"/>
      <c r="N33" s="135"/>
      <c r="O33" s="90"/>
      <c r="P33" s="106"/>
      <c r="Q33" s="91"/>
    </row>
    <row r="34" spans="1:17" s="11" customFormat="1" ht="18.95" customHeight="1" x14ac:dyDescent="0.2">
      <c r="A34" s="143">
        <v>28</v>
      </c>
      <c r="B34" s="89"/>
      <c r="C34" s="89"/>
      <c r="D34" s="90"/>
      <c r="E34" s="156"/>
      <c r="F34" s="91"/>
      <c r="G34" s="91"/>
      <c r="H34" s="90"/>
      <c r="I34" s="90"/>
      <c r="J34" s="140"/>
      <c r="K34" s="138"/>
      <c r="L34" s="142"/>
      <c r="M34" s="164"/>
      <c r="N34" s="135"/>
      <c r="O34" s="90"/>
      <c r="P34" s="106"/>
      <c r="Q34" s="91"/>
    </row>
    <row r="35" spans="1:17" s="11" customFormat="1" ht="18.95" customHeight="1" x14ac:dyDescent="0.2">
      <c r="A35" s="143">
        <v>29</v>
      </c>
      <c r="B35" s="89"/>
      <c r="C35" s="89"/>
      <c r="D35" s="90"/>
      <c r="E35" s="156"/>
      <c r="F35" s="91"/>
      <c r="G35" s="91"/>
      <c r="H35" s="90"/>
      <c r="I35" s="90"/>
      <c r="J35" s="140"/>
      <c r="K35" s="138"/>
      <c r="L35" s="142"/>
      <c r="M35" s="164"/>
      <c r="N35" s="135"/>
      <c r="O35" s="90"/>
      <c r="P35" s="106"/>
      <c r="Q35" s="91"/>
    </row>
    <row r="36" spans="1:17" s="11" customFormat="1" ht="18.95" customHeight="1" x14ac:dyDescent="0.2">
      <c r="A36" s="143">
        <v>30</v>
      </c>
      <c r="B36" s="89"/>
      <c r="C36" s="89"/>
      <c r="D36" s="90"/>
      <c r="E36" s="156"/>
      <c r="F36" s="91"/>
      <c r="G36" s="91"/>
      <c r="H36" s="90"/>
      <c r="I36" s="90"/>
      <c r="J36" s="140"/>
      <c r="K36" s="138"/>
      <c r="L36" s="142"/>
      <c r="M36" s="164"/>
      <c r="N36" s="135"/>
      <c r="O36" s="90"/>
      <c r="P36" s="106"/>
      <c r="Q36" s="91"/>
    </row>
    <row r="37" spans="1:17" s="11" customFormat="1" ht="18.95" customHeight="1" x14ac:dyDescent="0.2">
      <c r="A37" s="143">
        <v>31</v>
      </c>
      <c r="B37" s="89"/>
      <c r="C37" s="89"/>
      <c r="D37" s="90"/>
      <c r="E37" s="156"/>
      <c r="F37" s="91"/>
      <c r="G37" s="91"/>
      <c r="H37" s="90"/>
      <c r="I37" s="90"/>
      <c r="J37" s="140"/>
      <c r="K37" s="138"/>
      <c r="L37" s="142"/>
      <c r="M37" s="164"/>
      <c r="N37" s="135"/>
      <c r="O37" s="90"/>
      <c r="P37" s="106"/>
      <c r="Q37" s="91"/>
    </row>
    <row r="38" spans="1:17" s="11" customFormat="1" ht="18.95" customHeight="1" x14ac:dyDescent="0.2">
      <c r="A38" s="143">
        <v>32</v>
      </c>
      <c r="B38" s="89"/>
      <c r="C38" s="89"/>
      <c r="D38" s="90"/>
      <c r="E38" s="156"/>
      <c r="F38" s="91"/>
      <c r="G38" s="91"/>
      <c r="H38" s="278"/>
      <c r="I38" s="165"/>
      <c r="J38" s="140"/>
      <c r="K38" s="138"/>
      <c r="L38" s="142"/>
      <c r="M38" s="164"/>
      <c r="N38" s="135"/>
      <c r="O38" s="91"/>
      <c r="P38" s="106"/>
      <c r="Q38" s="91"/>
    </row>
    <row r="39" spans="1:17" s="11" customFormat="1" ht="18.95" customHeight="1" x14ac:dyDescent="0.2">
      <c r="A39" s="143">
        <v>33</v>
      </c>
      <c r="B39" s="89"/>
      <c r="C39" s="89"/>
      <c r="D39" s="90"/>
      <c r="E39" s="156"/>
      <c r="F39" s="91"/>
      <c r="G39" s="91"/>
      <c r="H39" s="278"/>
      <c r="I39" s="165"/>
      <c r="J39" s="140"/>
      <c r="K39" s="138"/>
      <c r="L39" s="142"/>
      <c r="M39" s="164"/>
      <c r="N39" s="161"/>
      <c r="O39" s="91"/>
      <c r="P39" s="106"/>
      <c r="Q39" s="91"/>
    </row>
    <row r="40" spans="1:17" s="11" customFormat="1" ht="18.95" customHeight="1" x14ac:dyDescent="0.2">
      <c r="A40" s="143">
        <v>34</v>
      </c>
      <c r="B40" s="89"/>
      <c r="C40" s="89"/>
      <c r="D40" s="90"/>
      <c r="E40" s="156"/>
      <c r="F40" s="91"/>
      <c r="G40" s="91"/>
      <c r="H40" s="278"/>
      <c r="I40" s="165"/>
      <c r="J40" s="140" t="e">
        <f>IF(AND(Q40="",#REF!&gt;0,#REF!&lt;5),K40,)</f>
        <v>#REF!</v>
      </c>
      <c r="K40" s="138" t="str">
        <f>IF(D40="","ZZZ9",IF(AND(#REF!&gt;0,#REF!&lt;5),D40&amp;#REF!,D40&amp;"9"))</f>
        <v>ZZZ9</v>
      </c>
      <c r="L40" s="142">
        <f t="shared" ref="L40:L103" si="0">IF(Q40="",999,Q40)</f>
        <v>999</v>
      </c>
      <c r="M40" s="164">
        <f t="shared" ref="M40:M103" si="1">IF(P40=999,999,1)</f>
        <v>999</v>
      </c>
      <c r="N40" s="161"/>
      <c r="O40" s="91"/>
      <c r="P40" s="106">
        <f t="shared" ref="P40:P103" si="2">IF(N40="DA",1,IF(N40="WC",2,IF(N40="SE",3,IF(N40="Q",4,IF(N40="LL",5,999)))))</f>
        <v>999</v>
      </c>
      <c r="Q40" s="91"/>
    </row>
    <row r="41" spans="1:17" s="11" customFormat="1" ht="18.95" customHeight="1" x14ac:dyDescent="0.2">
      <c r="A41" s="143">
        <v>35</v>
      </c>
      <c r="B41" s="89"/>
      <c r="C41" s="89"/>
      <c r="D41" s="90"/>
      <c r="E41" s="156"/>
      <c r="F41" s="91"/>
      <c r="G41" s="91"/>
      <c r="H41" s="278"/>
      <c r="I41" s="165"/>
      <c r="J41" s="140" t="e">
        <f>IF(AND(Q41="",#REF!&gt;0,#REF!&lt;5),K41,)</f>
        <v>#REF!</v>
      </c>
      <c r="K41" s="138" t="str">
        <f>IF(D41="","ZZZ9",IF(AND(#REF!&gt;0,#REF!&lt;5),D41&amp;#REF!,D41&amp;"9"))</f>
        <v>ZZZ9</v>
      </c>
      <c r="L41" s="142">
        <f t="shared" si="0"/>
        <v>999</v>
      </c>
      <c r="M41" s="164">
        <f t="shared" si="1"/>
        <v>999</v>
      </c>
      <c r="N41" s="161"/>
      <c r="O41" s="91"/>
      <c r="P41" s="106">
        <f t="shared" si="2"/>
        <v>999</v>
      </c>
      <c r="Q41" s="91"/>
    </row>
    <row r="42" spans="1:17" s="11" customFormat="1" ht="18.95" customHeight="1" x14ac:dyDescent="0.2">
      <c r="A42" s="143">
        <v>36</v>
      </c>
      <c r="B42" s="89"/>
      <c r="C42" s="89"/>
      <c r="D42" s="90"/>
      <c r="E42" s="156"/>
      <c r="F42" s="91"/>
      <c r="G42" s="91"/>
      <c r="H42" s="278"/>
      <c r="I42" s="165"/>
      <c r="J42" s="140" t="e">
        <f>IF(AND(Q42="",#REF!&gt;0,#REF!&lt;5),K42,)</f>
        <v>#REF!</v>
      </c>
      <c r="K42" s="138" t="str">
        <f>IF(D42="","ZZZ9",IF(AND(#REF!&gt;0,#REF!&lt;5),D42&amp;#REF!,D42&amp;"9"))</f>
        <v>ZZZ9</v>
      </c>
      <c r="L42" s="142">
        <f t="shared" si="0"/>
        <v>999</v>
      </c>
      <c r="M42" s="164">
        <f t="shared" si="1"/>
        <v>999</v>
      </c>
      <c r="N42" s="161"/>
      <c r="O42" s="91"/>
      <c r="P42" s="106">
        <f t="shared" si="2"/>
        <v>999</v>
      </c>
      <c r="Q42" s="91"/>
    </row>
    <row r="43" spans="1:17" s="11" customFormat="1" ht="18.95" customHeight="1" x14ac:dyDescent="0.2">
      <c r="A43" s="143">
        <v>37</v>
      </c>
      <c r="B43" s="89"/>
      <c r="C43" s="89"/>
      <c r="D43" s="90"/>
      <c r="E43" s="156"/>
      <c r="F43" s="91"/>
      <c r="G43" s="91"/>
      <c r="H43" s="278"/>
      <c r="I43" s="165"/>
      <c r="J43" s="140" t="e">
        <f>IF(AND(Q43="",#REF!&gt;0,#REF!&lt;5),K43,)</f>
        <v>#REF!</v>
      </c>
      <c r="K43" s="138" t="str">
        <f>IF(D43="","ZZZ9",IF(AND(#REF!&gt;0,#REF!&lt;5),D43&amp;#REF!,D43&amp;"9"))</f>
        <v>ZZZ9</v>
      </c>
      <c r="L43" s="142">
        <f t="shared" si="0"/>
        <v>999</v>
      </c>
      <c r="M43" s="164">
        <f t="shared" si="1"/>
        <v>999</v>
      </c>
      <c r="N43" s="161"/>
      <c r="O43" s="91"/>
      <c r="P43" s="106">
        <f t="shared" si="2"/>
        <v>999</v>
      </c>
      <c r="Q43" s="91"/>
    </row>
    <row r="44" spans="1:17" s="11" customFormat="1" ht="18.95" customHeight="1" x14ac:dyDescent="0.2">
      <c r="A44" s="143">
        <v>38</v>
      </c>
      <c r="B44" s="89"/>
      <c r="C44" s="89"/>
      <c r="D44" s="90"/>
      <c r="E44" s="156"/>
      <c r="F44" s="91"/>
      <c r="G44" s="91"/>
      <c r="H44" s="278"/>
      <c r="I44" s="165"/>
      <c r="J44" s="140" t="e">
        <f>IF(AND(Q44="",#REF!&gt;0,#REF!&lt;5),K44,)</f>
        <v>#REF!</v>
      </c>
      <c r="K44" s="138" t="str">
        <f>IF(D44="","ZZZ9",IF(AND(#REF!&gt;0,#REF!&lt;5),D44&amp;#REF!,D44&amp;"9"))</f>
        <v>ZZZ9</v>
      </c>
      <c r="L44" s="142">
        <f t="shared" si="0"/>
        <v>999</v>
      </c>
      <c r="M44" s="164">
        <f t="shared" si="1"/>
        <v>999</v>
      </c>
      <c r="N44" s="161"/>
      <c r="O44" s="91"/>
      <c r="P44" s="106">
        <f t="shared" si="2"/>
        <v>999</v>
      </c>
      <c r="Q44" s="91"/>
    </row>
    <row r="45" spans="1:17" s="11" customFormat="1" ht="18.95" customHeight="1" x14ac:dyDescent="0.2">
      <c r="A45" s="143">
        <v>39</v>
      </c>
      <c r="B45" s="89"/>
      <c r="C45" s="89"/>
      <c r="D45" s="90"/>
      <c r="E45" s="156"/>
      <c r="F45" s="91"/>
      <c r="G45" s="91"/>
      <c r="H45" s="278"/>
      <c r="I45" s="165"/>
      <c r="J45" s="140" t="e">
        <f>IF(AND(Q45="",#REF!&gt;0,#REF!&lt;5),K45,)</f>
        <v>#REF!</v>
      </c>
      <c r="K45" s="138" t="str">
        <f>IF(D45="","ZZZ9",IF(AND(#REF!&gt;0,#REF!&lt;5),D45&amp;#REF!,D45&amp;"9"))</f>
        <v>ZZZ9</v>
      </c>
      <c r="L45" s="142">
        <f t="shared" si="0"/>
        <v>999</v>
      </c>
      <c r="M45" s="164">
        <f t="shared" si="1"/>
        <v>999</v>
      </c>
      <c r="N45" s="161"/>
      <c r="O45" s="91"/>
      <c r="P45" s="106">
        <f t="shared" si="2"/>
        <v>999</v>
      </c>
      <c r="Q45" s="91"/>
    </row>
    <row r="46" spans="1:17" s="11" customFormat="1" ht="18.95" customHeight="1" x14ac:dyDescent="0.2">
      <c r="A46" s="143">
        <v>40</v>
      </c>
      <c r="B46" s="89"/>
      <c r="C46" s="89"/>
      <c r="D46" s="90"/>
      <c r="E46" s="156"/>
      <c r="F46" s="91"/>
      <c r="G46" s="91"/>
      <c r="H46" s="278"/>
      <c r="I46" s="165"/>
      <c r="J46" s="140" t="e">
        <f>IF(AND(Q46="",#REF!&gt;0,#REF!&lt;5),K46,)</f>
        <v>#REF!</v>
      </c>
      <c r="K46" s="138" t="str">
        <f>IF(D46="","ZZZ9",IF(AND(#REF!&gt;0,#REF!&lt;5),D46&amp;#REF!,D46&amp;"9"))</f>
        <v>ZZZ9</v>
      </c>
      <c r="L46" s="142">
        <f t="shared" si="0"/>
        <v>999</v>
      </c>
      <c r="M46" s="164">
        <f t="shared" si="1"/>
        <v>999</v>
      </c>
      <c r="N46" s="161"/>
      <c r="O46" s="91"/>
      <c r="P46" s="106">
        <f t="shared" si="2"/>
        <v>999</v>
      </c>
      <c r="Q46" s="91"/>
    </row>
    <row r="47" spans="1:17" s="11" customFormat="1" ht="18.95" customHeight="1" x14ac:dyDescent="0.2">
      <c r="A47" s="143">
        <v>41</v>
      </c>
      <c r="B47" s="89"/>
      <c r="C47" s="89"/>
      <c r="D47" s="90"/>
      <c r="E47" s="156"/>
      <c r="F47" s="91"/>
      <c r="G47" s="91"/>
      <c r="H47" s="278"/>
      <c r="I47" s="165"/>
      <c r="J47" s="140" t="e">
        <f>IF(AND(Q47="",#REF!&gt;0,#REF!&lt;5),K47,)</f>
        <v>#REF!</v>
      </c>
      <c r="K47" s="138" t="str">
        <f>IF(D47="","ZZZ9",IF(AND(#REF!&gt;0,#REF!&lt;5),D47&amp;#REF!,D47&amp;"9"))</f>
        <v>ZZZ9</v>
      </c>
      <c r="L47" s="142">
        <f t="shared" si="0"/>
        <v>999</v>
      </c>
      <c r="M47" s="164">
        <f t="shared" si="1"/>
        <v>999</v>
      </c>
      <c r="N47" s="161"/>
      <c r="O47" s="91"/>
      <c r="P47" s="106">
        <f t="shared" si="2"/>
        <v>999</v>
      </c>
      <c r="Q47" s="91"/>
    </row>
    <row r="48" spans="1:17" s="11" customFormat="1" ht="18.95" customHeight="1" x14ac:dyDescent="0.2">
      <c r="A48" s="143">
        <v>42</v>
      </c>
      <c r="B48" s="89"/>
      <c r="C48" s="89"/>
      <c r="D48" s="90"/>
      <c r="E48" s="156"/>
      <c r="F48" s="91"/>
      <c r="G48" s="91"/>
      <c r="H48" s="278"/>
      <c r="I48" s="165"/>
      <c r="J48" s="140" t="e">
        <f>IF(AND(Q48="",#REF!&gt;0,#REF!&lt;5),K48,)</f>
        <v>#REF!</v>
      </c>
      <c r="K48" s="138" t="str">
        <f>IF(D48="","ZZZ9",IF(AND(#REF!&gt;0,#REF!&lt;5),D48&amp;#REF!,D48&amp;"9"))</f>
        <v>ZZZ9</v>
      </c>
      <c r="L48" s="142">
        <f t="shared" si="0"/>
        <v>999</v>
      </c>
      <c r="M48" s="164">
        <f t="shared" si="1"/>
        <v>999</v>
      </c>
      <c r="N48" s="161"/>
      <c r="O48" s="91"/>
      <c r="P48" s="106">
        <f t="shared" si="2"/>
        <v>999</v>
      </c>
      <c r="Q48" s="91"/>
    </row>
    <row r="49" spans="1:17" s="11" customFormat="1" ht="18.95" customHeight="1" x14ac:dyDescent="0.2">
      <c r="A49" s="143">
        <v>43</v>
      </c>
      <c r="B49" s="89"/>
      <c r="C49" s="89"/>
      <c r="D49" s="90"/>
      <c r="E49" s="156"/>
      <c r="F49" s="91"/>
      <c r="G49" s="91"/>
      <c r="H49" s="278"/>
      <c r="I49" s="165"/>
      <c r="J49" s="140" t="e">
        <f>IF(AND(Q49="",#REF!&gt;0,#REF!&lt;5),K49,)</f>
        <v>#REF!</v>
      </c>
      <c r="K49" s="138" t="str">
        <f>IF(D49="","ZZZ9",IF(AND(#REF!&gt;0,#REF!&lt;5),D49&amp;#REF!,D49&amp;"9"))</f>
        <v>ZZZ9</v>
      </c>
      <c r="L49" s="142">
        <f t="shared" si="0"/>
        <v>999</v>
      </c>
      <c r="M49" s="164">
        <f t="shared" si="1"/>
        <v>999</v>
      </c>
      <c r="N49" s="161"/>
      <c r="O49" s="91"/>
      <c r="P49" s="106">
        <f t="shared" si="2"/>
        <v>999</v>
      </c>
      <c r="Q49" s="91"/>
    </row>
    <row r="50" spans="1:17" s="11" customFormat="1" ht="18.95" customHeight="1" x14ac:dyDescent="0.2">
      <c r="A50" s="143">
        <v>44</v>
      </c>
      <c r="B50" s="89"/>
      <c r="C50" s="89"/>
      <c r="D50" s="90"/>
      <c r="E50" s="156"/>
      <c r="F50" s="91"/>
      <c r="G50" s="91"/>
      <c r="H50" s="278"/>
      <c r="I50" s="165"/>
      <c r="J50" s="140" t="e">
        <f>IF(AND(Q50="",#REF!&gt;0,#REF!&lt;5),K50,)</f>
        <v>#REF!</v>
      </c>
      <c r="K50" s="138" t="str">
        <f>IF(D50="","ZZZ9",IF(AND(#REF!&gt;0,#REF!&lt;5),D50&amp;#REF!,D50&amp;"9"))</f>
        <v>ZZZ9</v>
      </c>
      <c r="L50" s="142">
        <f t="shared" si="0"/>
        <v>999</v>
      </c>
      <c r="M50" s="164">
        <f t="shared" si="1"/>
        <v>999</v>
      </c>
      <c r="N50" s="161"/>
      <c r="O50" s="91"/>
      <c r="P50" s="106">
        <f t="shared" si="2"/>
        <v>999</v>
      </c>
      <c r="Q50" s="91"/>
    </row>
    <row r="51" spans="1:17" s="11" customFormat="1" ht="18.95" customHeight="1" x14ac:dyDescent="0.2">
      <c r="A51" s="143">
        <v>45</v>
      </c>
      <c r="B51" s="89"/>
      <c r="C51" s="89"/>
      <c r="D51" s="90"/>
      <c r="E51" s="156"/>
      <c r="F51" s="91"/>
      <c r="G51" s="91"/>
      <c r="H51" s="278"/>
      <c r="I51" s="165"/>
      <c r="J51" s="140" t="e">
        <f>IF(AND(Q51="",#REF!&gt;0,#REF!&lt;5),K51,)</f>
        <v>#REF!</v>
      </c>
      <c r="K51" s="138" t="str">
        <f>IF(D51="","ZZZ9",IF(AND(#REF!&gt;0,#REF!&lt;5),D51&amp;#REF!,D51&amp;"9"))</f>
        <v>ZZZ9</v>
      </c>
      <c r="L51" s="142">
        <f t="shared" si="0"/>
        <v>999</v>
      </c>
      <c r="M51" s="164">
        <f t="shared" si="1"/>
        <v>999</v>
      </c>
      <c r="N51" s="161"/>
      <c r="O51" s="91"/>
      <c r="P51" s="106">
        <f t="shared" si="2"/>
        <v>999</v>
      </c>
      <c r="Q51" s="91"/>
    </row>
    <row r="52" spans="1:17" s="11" customFormat="1" ht="18.95" customHeight="1" x14ac:dyDescent="0.2">
      <c r="A52" s="143">
        <v>46</v>
      </c>
      <c r="B52" s="89"/>
      <c r="C52" s="89"/>
      <c r="D52" s="90"/>
      <c r="E52" s="156"/>
      <c r="F52" s="91"/>
      <c r="G52" s="91"/>
      <c r="H52" s="278"/>
      <c r="I52" s="165"/>
      <c r="J52" s="140" t="e">
        <f>IF(AND(Q52="",#REF!&gt;0,#REF!&lt;5),K52,)</f>
        <v>#REF!</v>
      </c>
      <c r="K52" s="138" t="str">
        <f>IF(D52="","ZZZ9",IF(AND(#REF!&gt;0,#REF!&lt;5),D52&amp;#REF!,D52&amp;"9"))</f>
        <v>ZZZ9</v>
      </c>
      <c r="L52" s="142">
        <f t="shared" si="0"/>
        <v>999</v>
      </c>
      <c r="M52" s="164">
        <f t="shared" si="1"/>
        <v>999</v>
      </c>
      <c r="N52" s="161"/>
      <c r="O52" s="91"/>
      <c r="P52" s="106">
        <f t="shared" si="2"/>
        <v>999</v>
      </c>
      <c r="Q52" s="91"/>
    </row>
    <row r="53" spans="1:17" s="11" customFormat="1" ht="18.95" customHeight="1" x14ac:dyDescent="0.2">
      <c r="A53" s="143">
        <v>47</v>
      </c>
      <c r="B53" s="89"/>
      <c r="C53" s="89"/>
      <c r="D53" s="90"/>
      <c r="E53" s="156"/>
      <c r="F53" s="91"/>
      <c r="G53" s="91"/>
      <c r="H53" s="278"/>
      <c r="I53" s="165"/>
      <c r="J53" s="140" t="e">
        <f>IF(AND(Q53="",#REF!&gt;0,#REF!&lt;5),K53,)</f>
        <v>#REF!</v>
      </c>
      <c r="K53" s="138" t="str">
        <f>IF(D53="","ZZZ9",IF(AND(#REF!&gt;0,#REF!&lt;5),D53&amp;#REF!,D53&amp;"9"))</f>
        <v>ZZZ9</v>
      </c>
      <c r="L53" s="142">
        <f t="shared" si="0"/>
        <v>999</v>
      </c>
      <c r="M53" s="164">
        <f t="shared" si="1"/>
        <v>999</v>
      </c>
      <c r="N53" s="161"/>
      <c r="O53" s="91"/>
      <c r="P53" s="106">
        <f t="shared" si="2"/>
        <v>999</v>
      </c>
      <c r="Q53" s="91"/>
    </row>
    <row r="54" spans="1:17" s="11" customFormat="1" ht="18.95" customHeight="1" x14ac:dyDescent="0.2">
      <c r="A54" s="143">
        <v>48</v>
      </c>
      <c r="B54" s="89"/>
      <c r="C54" s="89"/>
      <c r="D54" s="90"/>
      <c r="E54" s="156"/>
      <c r="F54" s="91"/>
      <c r="G54" s="91"/>
      <c r="H54" s="278"/>
      <c r="I54" s="165"/>
      <c r="J54" s="140" t="e">
        <f>IF(AND(Q54="",#REF!&gt;0,#REF!&lt;5),K54,)</f>
        <v>#REF!</v>
      </c>
      <c r="K54" s="138" t="str">
        <f>IF(D54="","ZZZ9",IF(AND(#REF!&gt;0,#REF!&lt;5),D54&amp;#REF!,D54&amp;"9"))</f>
        <v>ZZZ9</v>
      </c>
      <c r="L54" s="142">
        <f t="shared" si="0"/>
        <v>999</v>
      </c>
      <c r="M54" s="164">
        <f t="shared" si="1"/>
        <v>999</v>
      </c>
      <c r="N54" s="161"/>
      <c r="O54" s="91"/>
      <c r="P54" s="106">
        <f t="shared" si="2"/>
        <v>999</v>
      </c>
      <c r="Q54" s="91"/>
    </row>
    <row r="55" spans="1:17" s="11" customFormat="1" ht="18.95" customHeight="1" x14ac:dyDescent="0.2">
      <c r="A55" s="143">
        <v>49</v>
      </c>
      <c r="B55" s="89"/>
      <c r="C55" s="89"/>
      <c r="D55" s="90"/>
      <c r="E55" s="156"/>
      <c r="F55" s="91"/>
      <c r="G55" s="91"/>
      <c r="H55" s="278"/>
      <c r="I55" s="165"/>
      <c r="J55" s="140" t="e">
        <f>IF(AND(Q55="",#REF!&gt;0,#REF!&lt;5),K55,)</f>
        <v>#REF!</v>
      </c>
      <c r="K55" s="138" t="str">
        <f>IF(D55="","ZZZ9",IF(AND(#REF!&gt;0,#REF!&lt;5),D55&amp;#REF!,D55&amp;"9"))</f>
        <v>ZZZ9</v>
      </c>
      <c r="L55" s="142">
        <f t="shared" si="0"/>
        <v>999</v>
      </c>
      <c r="M55" s="164">
        <f t="shared" si="1"/>
        <v>999</v>
      </c>
      <c r="N55" s="161"/>
      <c r="O55" s="91"/>
      <c r="P55" s="106">
        <f t="shared" si="2"/>
        <v>999</v>
      </c>
      <c r="Q55" s="91"/>
    </row>
    <row r="56" spans="1:17" s="11" customFormat="1" ht="18.95" customHeight="1" x14ac:dyDescent="0.2">
      <c r="A56" s="143">
        <v>50</v>
      </c>
      <c r="B56" s="89"/>
      <c r="C56" s="89"/>
      <c r="D56" s="90"/>
      <c r="E56" s="156"/>
      <c r="F56" s="91"/>
      <c r="G56" s="91"/>
      <c r="H56" s="278"/>
      <c r="I56" s="165"/>
      <c r="J56" s="140" t="e">
        <f>IF(AND(Q56="",#REF!&gt;0,#REF!&lt;5),K56,)</f>
        <v>#REF!</v>
      </c>
      <c r="K56" s="138" t="str">
        <f>IF(D56="","ZZZ9",IF(AND(#REF!&gt;0,#REF!&lt;5),D56&amp;#REF!,D56&amp;"9"))</f>
        <v>ZZZ9</v>
      </c>
      <c r="L56" s="142">
        <f t="shared" si="0"/>
        <v>999</v>
      </c>
      <c r="M56" s="164">
        <f t="shared" si="1"/>
        <v>999</v>
      </c>
      <c r="N56" s="161"/>
      <c r="O56" s="91"/>
      <c r="P56" s="106">
        <f t="shared" si="2"/>
        <v>999</v>
      </c>
      <c r="Q56" s="91"/>
    </row>
    <row r="57" spans="1:17" s="11" customFormat="1" ht="18.95" customHeight="1" x14ac:dyDescent="0.2">
      <c r="A57" s="143">
        <v>51</v>
      </c>
      <c r="B57" s="89"/>
      <c r="C57" s="89"/>
      <c r="D57" s="90"/>
      <c r="E57" s="156"/>
      <c r="F57" s="91"/>
      <c r="G57" s="91"/>
      <c r="H57" s="278"/>
      <c r="I57" s="165"/>
      <c r="J57" s="140" t="e">
        <f>IF(AND(Q57="",#REF!&gt;0,#REF!&lt;5),K57,)</f>
        <v>#REF!</v>
      </c>
      <c r="K57" s="138" t="str">
        <f>IF(D57="","ZZZ9",IF(AND(#REF!&gt;0,#REF!&lt;5),D57&amp;#REF!,D57&amp;"9"))</f>
        <v>ZZZ9</v>
      </c>
      <c r="L57" s="142">
        <f t="shared" si="0"/>
        <v>999</v>
      </c>
      <c r="M57" s="164">
        <f t="shared" si="1"/>
        <v>999</v>
      </c>
      <c r="N57" s="161"/>
      <c r="O57" s="91"/>
      <c r="P57" s="106">
        <f t="shared" si="2"/>
        <v>999</v>
      </c>
      <c r="Q57" s="91"/>
    </row>
    <row r="58" spans="1:17" s="11" customFormat="1" ht="18.95" customHeight="1" x14ac:dyDescent="0.2">
      <c r="A58" s="143">
        <v>52</v>
      </c>
      <c r="B58" s="89"/>
      <c r="C58" s="89"/>
      <c r="D58" s="90"/>
      <c r="E58" s="156"/>
      <c r="F58" s="91"/>
      <c r="G58" s="91"/>
      <c r="H58" s="278"/>
      <c r="I58" s="165"/>
      <c r="J58" s="140" t="e">
        <f>IF(AND(Q58="",#REF!&gt;0,#REF!&lt;5),K58,)</f>
        <v>#REF!</v>
      </c>
      <c r="K58" s="138" t="str">
        <f>IF(D58="","ZZZ9",IF(AND(#REF!&gt;0,#REF!&lt;5),D58&amp;#REF!,D58&amp;"9"))</f>
        <v>ZZZ9</v>
      </c>
      <c r="L58" s="142">
        <f t="shared" si="0"/>
        <v>999</v>
      </c>
      <c r="M58" s="164">
        <f t="shared" si="1"/>
        <v>999</v>
      </c>
      <c r="N58" s="161"/>
      <c r="O58" s="91"/>
      <c r="P58" s="106">
        <f t="shared" si="2"/>
        <v>999</v>
      </c>
      <c r="Q58" s="91"/>
    </row>
    <row r="59" spans="1:17" s="11" customFormat="1" ht="18.95" customHeight="1" x14ac:dyDescent="0.2">
      <c r="A59" s="143">
        <v>53</v>
      </c>
      <c r="B59" s="89"/>
      <c r="C59" s="89"/>
      <c r="D59" s="90"/>
      <c r="E59" s="156"/>
      <c r="F59" s="91"/>
      <c r="G59" s="91"/>
      <c r="H59" s="278"/>
      <c r="I59" s="165"/>
      <c r="J59" s="140" t="e">
        <f>IF(AND(Q59="",#REF!&gt;0,#REF!&lt;5),K59,)</f>
        <v>#REF!</v>
      </c>
      <c r="K59" s="138" t="str">
        <f>IF(D59="","ZZZ9",IF(AND(#REF!&gt;0,#REF!&lt;5),D59&amp;#REF!,D59&amp;"9"))</f>
        <v>ZZZ9</v>
      </c>
      <c r="L59" s="142">
        <f t="shared" si="0"/>
        <v>999</v>
      </c>
      <c r="M59" s="164">
        <f t="shared" si="1"/>
        <v>999</v>
      </c>
      <c r="N59" s="161"/>
      <c r="O59" s="91"/>
      <c r="P59" s="106">
        <f t="shared" si="2"/>
        <v>999</v>
      </c>
      <c r="Q59" s="91"/>
    </row>
    <row r="60" spans="1:17" s="11" customFormat="1" ht="18.95" customHeight="1" x14ac:dyDescent="0.2">
      <c r="A60" s="143">
        <v>54</v>
      </c>
      <c r="B60" s="89"/>
      <c r="C60" s="89"/>
      <c r="D60" s="90"/>
      <c r="E60" s="156"/>
      <c r="F60" s="91"/>
      <c r="G60" s="91"/>
      <c r="H60" s="278"/>
      <c r="I60" s="165"/>
      <c r="J60" s="140" t="e">
        <f>IF(AND(Q60="",#REF!&gt;0,#REF!&lt;5),K60,)</f>
        <v>#REF!</v>
      </c>
      <c r="K60" s="138" t="str">
        <f>IF(D60="","ZZZ9",IF(AND(#REF!&gt;0,#REF!&lt;5),D60&amp;#REF!,D60&amp;"9"))</f>
        <v>ZZZ9</v>
      </c>
      <c r="L60" s="142">
        <f t="shared" si="0"/>
        <v>999</v>
      </c>
      <c r="M60" s="164">
        <f t="shared" si="1"/>
        <v>999</v>
      </c>
      <c r="N60" s="161"/>
      <c r="O60" s="91"/>
      <c r="P60" s="106">
        <f t="shared" si="2"/>
        <v>999</v>
      </c>
      <c r="Q60" s="91"/>
    </row>
    <row r="61" spans="1:17" s="11" customFormat="1" ht="18.95" customHeight="1" x14ac:dyDescent="0.2">
      <c r="A61" s="143">
        <v>55</v>
      </c>
      <c r="B61" s="89"/>
      <c r="C61" s="89"/>
      <c r="D61" s="90"/>
      <c r="E61" s="156"/>
      <c r="F61" s="91"/>
      <c r="G61" s="91"/>
      <c r="H61" s="278"/>
      <c r="I61" s="165"/>
      <c r="J61" s="140" t="e">
        <f>IF(AND(Q61="",#REF!&gt;0,#REF!&lt;5),K61,)</f>
        <v>#REF!</v>
      </c>
      <c r="K61" s="138" t="str">
        <f>IF(D61="","ZZZ9",IF(AND(#REF!&gt;0,#REF!&lt;5),D61&amp;#REF!,D61&amp;"9"))</f>
        <v>ZZZ9</v>
      </c>
      <c r="L61" s="142">
        <f t="shared" si="0"/>
        <v>999</v>
      </c>
      <c r="M61" s="164">
        <f t="shared" si="1"/>
        <v>999</v>
      </c>
      <c r="N61" s="161"/>
      <c r="O61" s="91"/>
      <c r="P61" s="106">
        <f t="shared" si="2"/>
        <v>999</v>
      </c>
      <c r="Q61" s="91"/>
    </row>
    <row r="62" spans="1:17" s="11" customFormat="1" ht="18.95" customHeight="1" x14ac:dyDescent="0.2">
      <c r="A62" s="143">
        <v>56</v>
      </c>
      <c r="B62" s="89"/>
      <c r="C62" s="89"/>
      <c r="D62" s="90"/>
      <c r="E62" s="156"/>
      <c r="F62" s="91"/>
      <c r="G62" s="91"/>
      <c r="H62" s="278"/>
      <c r="I62" s="165"/>
      <c r="J62" s="140" t="e">
        <f>IF(AND(Q62="",#REF!&gt;0,#REF!&lt;5),K62,)</f>
        <v>#REF!</v>
      </c>
      <c r="K62" s="138" t="str">
        <f>IF(D62="","ZZZ9",IF(AND(#REF!&gt;0,#REF!&lt;5),D62&amp;#REF!,D62&amp;"9"))</f>
        <v>ZZZ9</v>
      </c>
      <c r="L62" s="142">
        <f t="shared" si="0"/>
        <v>999</v>
      </c>
      <c r="M62" s="164">
        <f t="shared" si="1"/>
        <v>999</v>
      </c>
      <c r="N62" s="161"/>
      <c r="O62" s="91"/>
      <c r="P62" s="106">
        <f t="shared" si="2"/>
        <v>999</v>
      </c>
      <c r="Q62" s="91"/>
    </row>
    <row r="63" spans="1:17" s="11" customFormat="1" ht="18.95" customHeight="1" x14ac:dyDescent="0.2">
      <c r="A63" s="143">
        <v>57</v>
      </c>
      <c r="B63" s="89"/>
      <c r="C63" s="89"/>
      <c r="D63" s="90"/>
      <c r="E63" s="156"/>
      <c r="F63" s="91"/>
      <c r="G63" s="91"/>
      <c r="H63" s="278"/>
      <c r="I63" s="165"/>
      <c r="J63" s="140" t="e">
        <f>IF(AND(Q63="",#REF!&gt;0,#REF!&lt;5),K63,)</f>
        <v>#REF!</v>
      </c>
      <c r="K63" s="138" t="str">
        <f>IF(D63="","ZZZ9",IF(AND(#REF!&gt;0,#REF!&lt;5),D63&amp;#REF!,D63&amp;"9"))</f>
        <v>ZZZ9</v>
      </c>
      <c r="L63" s="142">
        <f t="shared" si="0"/>
        <v>999</v>
      </c>
      <c r="M63" s="164">
        <f t="shared" si="1"/>
        <v>999</v>
      </c>
      <c r="N63" s="161"/>
      <c r="O63" s="91"/>
      <c r="P63" s="106">
        <f t="shared" si="2"/>
        <v>999</v>
      </c>
      <c r="Q63" s="91"/>
    </row>
    <row r="64" spans="1:17" s="11" customFormat="1" ht="18.95" customHeight="1" x14ac:dyDescent="0.2">
      <c r="A64" s="143">
        <v>58</v>
      </c>
      <c r="B64" s="89"/>
      <c r="C64" s="89"/>
      <c r="D64" s="90"/>
      <c r="E64" s="156"/>
      <c r="F64" s="91"/>
      <c r="G64" s="91"/>
      <c r="H64" s="278"/>
      <c r="I64" s="165"/>
      <c r="J64" s="140" t="e">
        <f>IF(AND(Q64="",#REF!&gt;0,#REF!&lt;5),K64,)</f>
        <v>#REF!</v>
      </c>
      <c r="K64" s="138" t="str">
        <f>IF(D64="","ZZZ9",IF(AND(#REF!&gt;0,#REF!&lt;5),D64&amp;#REF!,D64&amp;"9"))</f>
        <v>ZZZ9</v>
      </c>
      <c r="L64" s="142">
        <f t="shared" si="0"/>
        <v>999</v>
      </c>
      <c r="M64" s="164">
        <f t="shared" si="1"/>
        <v>999</v>
      </c>
      <c r="N64" s="161"/>
      <c r="O64" s="91"/>
      <c r="P64" s="106">
        <f t="shared" si="2"/>
        <v>999</v>
      </c>
      <c r="Q64" s="91"/>
    </row>
    <row r="65" spans="1:17" s="11" customFormat="1" ht="18.95" customHeight="1" x14ac:dyDescent="0.2">
      <c r="A65" s="143">
        <v>59</v>
      </c>
      <c r="B65" s="89"/>
      <c r="C65" s="89"/>
      <c r="D65" s="90"/>
      <c r="E65" s="156"/>
      <c r="F65" s="91"/>
      <c r="G65" s="91"/>
      <c r="H65" s="278"/>
      <c r="I65" s="165"/>
      <c r="J65" s="140" t="e">
        <f>IF(AND(Q65="",#REF!&gt;0,#REF!&lt;5),K65,)</f>
        <v>#REF!</v>
      </c>
      <c r="K65" s="138" t="str">
        <f>IF(D65="","ZZZ9",IF(AND(#REF!&gt;0,#REF!&lt;5),D65&amp;#REF!,D65&amp;"9"))</f>
        <v>ZZZ9</v>
      </c>
      <c r="L65" s="142">
        <f t="shared" si="0"/>
        <v>999</v>
      </c>
      <c r="M65" s="164">
        <f t="shared" si="1"/>
        <v>999</v>
      </c>
      <c r="N65" s="161"/>
      <c r="O65" s="91"/>
      <c r="P65" s="106">
        <f t="shared" si="2"/>
        <v>999</v>
      </c>
      <c r="Q65" s="91"/>
    </row>
    <row r="66" spans="1:17" s="11" customFormat="1" ht="18.95" customHeight="1" x14ac:dyDescent="0.2">
      <c r="A66" s="143">
        <v>60</v>
      </c>
      <c r="B66" s="89"/>
      <c r="C66" s="89"/>
      <c r="D66" s="90"/>
      <c r="E66" s="156"/>
      <c r="F66" s="91"/>
      <c r="G66" s="91"/>
      <c r="H66" s="278"/>
      <c r="I66" s="165"/>
      <c r="J66" s="140" t="e">
        <f>IF(AND(Q66="",#REF!&gt;0,#REF!&lt;5),K66,)</f>
        <v>#REF!</v>
      </c>
      <c r="K66" s="138" t="str">
        <f>IF(D66="","ZZZ9",IF(AND(#REF!&gt;0,#REF!&lt;5),D66&amp;#REF!,D66&amp;"9"))</f>
        <v>ZZZ9</v>
      </c>
      <c r="L66" s="142">
        <f t="shared" si="0"/>
        <v>999</v>
      </c>
      <c r="M66" s="164">
        <f t="shared" si="1"/>
        <v>999</v>
      </c>
      <c r="N66" s="161"/>
      <c r="O66" s="91"/>
      <c r="P66" s="106">
        <f t="shared" si="2"/>
        <v>999</v>
      </c>
      <c r="Q66" s="91"/>
    </row>
    <row r="67" spans="1:17" s="11" customFormat="1" ht="18.95" customHeight="1" x14ac:dyDescent="0.2">
      <c r="A67" s="143">
        <v>61</v>
      </c>
      <c r="B67" s="89"/>
      <c r="C67" s="89"/>
      <c r="D67" s="90"/>
      <c r="E67" s="156"/>
      <c r="F67" s="91"/>
      <c r="G67" s="91"/>
      <c r="H67" s="278"/>
      <c r="I67" s="165"/>
      <c r="J67" s="140" t="e">
        <f>IF(AND(Q67="",#REF!&gt;0,#REF!&lt;5),K67,)</f>
        <v>#REF!</v>
      </c>
      <c r="K67" s="138" t="str">
        <f>IF(D67="","ZZZ9",IF(AND(#REF!&gt;0,#REF!&lt;5),D67&amp;#REF!,D67&amp;"9"))</f>
        <v>ZZZ9</v>
      </c>
      <c r="L67" s="142">
        <f t="shared" si="0"/>
        <v>999</v>
      </c>
      <c r="M67" s="164">
        <f t="shared" si="1"/>
        <v>999</v>
      </c>
      <c r="N67" s="161"/>
      <c r="O67" s="91"/>
      <c r="P67" s="106">
        <f t="shared" si="2"/>
        <v>999</v>
      </c>
      <c r="Q67" s="91"/>
    </row>
    <row r="68" spans="1:17" s="11" customFormat="1" ht="18.95" customHeight="1" x14ac:dyDescent="0.2">
      <c r="A68" s="143">
        <v>62</v>
      </c>
      <c r="B68" s="89"/>
      <c r="C68" s="89"/>
      <c r="D68" s="90"/>
      <c r="E68" s="156"/>
      <c r="F68" s="91"/>
      <c r="G68" s="91"/>
      <c r="H68" s="278"/>
      <c r="I68" s="165"/>
      <c r="J68" s="140" t="e">
        <f>IF(AND(Q68="",#REF!&gt;0,#REF!&lt;5),K68,)</f>
        <v>#REF!</v>
      </c>
      <c r="K68" s="138" t="str">
        <f>IF(D68="","ZZZ9",IF(AND(#REF!&gt;0,#REF!&lt;5),D68&amp;#REF!,D68&amp;"9"))</f>
        <v>ZZZ9</v>
      </c>
      <c r="L68" s="142">
        <f t="shared" si="0"/>
        <v>999</v>
      </c>
      <c r="M68" s="164">
        <f t="shared" si="1"/>
        <v>999</v>
      </c>
      <c r="N68" s="161"/>
      <c r="O68" s="91"/>
      <c r="P68" s="106">
        <f t="shared" si="2"/>
        <v>999</v>
      </c>
      <c r="Q68" s="91"/>
    </row>
    <row r="69" spans="1:17" s="11" customFormat="1" ht="18.95" customHeight="1" x14ac:dyDescent="0.2">
      <c r="A69" s="143">
        <v>63</v>
      </c>
      <c r="B69" s="89"/>
      <c r="C69" s="89"/>
      <c r="D69" s="90"/>
      <c r="E69" s="156"/>
      <c r="F69" s="91"/>
      <c r="G69" s="91"/>
      <c r="H69" s="278"/>
      <c r="I69" s="165"/>
      <c r="J69" s="140" t="e">
        <f>IF(AND(Q69="",#REF!&gt;0,#REF!&lt;5),K69,)</f>
        <v>#REF!</v>
      </c>
      <c r="K69" s="138" t="str">
        <f>IF(D69="","ZZZ9",IF(AND(#REF!&gt;0,#REF!&lt;5),D69&amp;#REF!,D69&amp;"9"))</f>
        <v>ZZZ9</v>
      </c>
      <c r="L69" s="142">
        <f t="shared" si="0"/>
        <v>999</v>
      </c>
      <c r="M69" s="164">
        <f t="shared" si="1"/>
        <v>999</v>
      </c>
      <c r="N69" s="161"/>
      <c r="O69" s="91"/>
      <c r="P69" s="106">
        <f t="shared" si="2"/>
        <v>999</v>
      </c>
      <c r="Q69" s="91"/>
    </row>
    <row r="70" spans="1:17" s="11" customFormat="1" ht="18.95" customHeight="1" x14ac:dyDescent="0.2">
      <c r="A70" s="143">
        <v>64</v>
      </c>
      <c r="B70" s="89"/>
      <c r="C70" s="89"/>
      <c r="D70" s="90"/>
      <c r="E70" s="156"/>
      <c r="F70" s="91"/>
      <c r="G70" s="91"/>
      <c r="H70" s="278"/>
      <c r="I70" s="165"/>
      <c r="J70" s="140" t="e">
        <f>IF(AND(Q70="",#REF!&gt;0,#REF!&lt;5),K70,)</f>
        <v>#REF!</v>
      </c>
      <c r="K70" s="138" t="str">
        <f>IF(D70="","ZZZ9",IF(AND(#REF!&gt;0,#REF!&lt;5),D70&amp;#REF!,D70&amp;"9"))</f>
        <v>ZZZ9</v>
      </c>
      <c r="L70" s="142">
        <f t="shared" si="0"/>
        <v>999</v>
      </c>
      <c r="M70" s="164">
        <f t="shared" si="1"/>
        <v>999</v>
      </c>
      <c r="N70" s="161"/>
      <c r="O70" s="91"/>
      <c r="P70" s="106">
        <f t="shared" si="2"/>
        <v>999</v>
      </c>
      <c r="Q70" s="91"/>
    </row>
    <row r="71" spans="1:17" s="11" customFormat="1" ht="18.95" customHeight="1" x14ac:dyDescent="0.2">
      <c r="A71" s="143">
        <v>65</v>
      </c>
      <c r="B71" s="89"/>
      <c r="C71" s="89"/>
      <c r="D71" s="90"/>
      <c r="E71" s="156"/>
      <c r="F71" s="91"/>
      <c r="G71" s="91"/>
      <c r="H71" s="278"/>
      <c r="I71" s="165"/>
      <c r="J71" s="140" t="e">
        <f>IF(AND(Q71="",#REF!&gt;0,#REF!&lt;5),K71,)</f>
        <v>#REF!</v>
      </c>
      <c r="K71" s="138" t="str">
        <f>IF(D71="","ZZZ9",IF(AND(#REF!&gt;0,#REF!&lt;5),D71&amp;#REF!,D71&amp;"9"))</f>
        <v>ZZZ9</v>
      </c>
      <c r="L71" s="142">
        <f t="shared" si="0"/>
        <v>999</v>
      </c>
      <c r="M71" s="164">
        <f t="shared" si="1"/>
        <v>999</v>
      </c>
      <c r="N71" s="161"/>
      <c r="O71" s="91"/>
      <c r="P71" s="106">
        <f t="shared" si="2"/>
        <v>999</v>
      </c>
      <c r="Q71" s="91"/>
    </row>
    <row r="72" spans="1:17" s="11" customFormat="1" ht="18.95" customHeight="1" x14ac:dyDescent="0.2">
      <c r="A72" s="143">
        <v>66</v>
      </c>
      <c r="B72" s="89"/>
      <c r="C72" s="89"/>
      <c r="D72" s="90"/>
      <c r="E72" s="156"/>
      <c r="F72" s="91"/>
      <c r="G72" s="91"/>
      <c r="H72" s="278"/>
      <c r="I72" s="165"/>
      <c r="J72" s="140" t="e">
        <f>IF(AND(Q72="",#REF!&gt;0,#REF!&lt;5),K72,)</f>
        <v>#REF!</v>
      </c>
      <c r="K72" s="138" t="str">
        <f>IF(D72="","ZZZ9",IF(AND(#REF!&gt;0,#REF!&lt;5),D72&amp;#REF!,D72&amp;"9"))</f>
        <v>ZZZ9</v>
      </c>
      <c r="L72" s="142">
        <f t="shared" si="0"/>
        <v>999</v>
      </c>
      <c r="M72" s="164">
        <f t="shared" si="1"/>
        <v>999</v>
      </c>
      <c r="N72" s="161"/>
      <c r="O72" s="91"/>
      <c r="P72" s="106">
        <f t="shared" si="2"/>
        <v>999</v>
      </c>
      <c r="Q72" s="91"/>
    </row>
    <row r="73" spans="1:17" s="11" customFormat="1" ht="18.95" customHeight="1" x14ac:dyDescent="0.2">
      <c r="A73" s="143">
        <v>67</v>
      </c>
      <c r="B73" s="89"/>
      <c r="C73" s="89"/>
      <c r="D73" s="90"/>
      <c r="E73" s="156"/>
      <c r="F73" s="91"/>
      <c r="G73" s="91"/>
      <c r="H73" s="278"/>
      <c r="I73" s="165"/>
      <c r="J73" s="140" t="e">
        <f>IF(AND(Q73="",#REF!&gt;0,#REF!&lt;5),K73,)</f>
        <v>#REF!</v>
      </c>
      <c r="K73" s="138" t="str">
        <f>IF(D73="","ZZZ9",IF(AND(#REF!&gt;0,#REF!&lt;5),D73&amp;#REF!,D73&amp;"9"))</f>
        <v>ZZZ9</v>
      </c>
      <c r="L73" s="142">
        <f t="shared" si="0"/>
        <v>999</v>
      </c>
      <c r="M73" s="164">
        <f t="shared" si="1"/>
        <v>999</v>
      </c>
      <c r="N73" s="161"/>
      <c r="O73" s="91"/>
      <c r="P73" s="106">
        <f t="shared" si="2"/>
        <v>999</v>
      </c>
      <c r="Q73" s="91"/>
    </row>
    <row r="74" spans="1:17" s="11" customFormat="1" ht="18.95" customHeight="1" x14ac:dyDescent="0.2">
      <c r="A74" s="143">
        <v>68</v>
      </c>
      <c r="B74" s="89"/>
      <c r="C74" s="89"/>
      <c r="D74" s="90"/>
      <c r="E74" s="156"/>
      <c r="F74" s="91"/>
      <c r="G74" s="91"/>
      <c r="H74" s="278"/>
      <c r="I74" s="165"/>
      <c r="J74" s="140" t="e">
        <f>IF(AND(Q74="",#REF!&gt;0,#REF!&lt;5),K74,)</f>
        <v>#REF!</v>
      </c>
      <c r="K74" s="138" t="str">
        <f>IF(D74="","ZZZ9",IF(AND(#REF!&gt;0,#REF!&lt;5),D74&amp;#REF!,D74&amp;"9"))</f>
        <v>ZZZ9</v>
      </c>
      <c r="L74" s="142">
        <f t="shared" si="0"/>
        <v>999</v>
      </c>
      <c r="M74" s="164">
        <f t="shared" si="1"/>
        <v>999</v>
      </c>
      <c r="N74" s="161"/>
      <c r="O74" s="91"/>
      <c r="P74" s="106">
        <f t="shared" si="2"/>
        <v>999</v>
      </c>
      <c r="Q74" s="91"/>
    </row>
    <row r="75" spans="1:17" s="11" customFormat="1" ht="18.95" customHeight="1" x14ac:dyDescent="0.2">
      <c r="A75" s="143">
        <v>69</v>
      </c>
      <c r="B75" s="89"/>
      <c r="C75" s="89"/>
      <c r="D75" s="90"/>
      <c r="E75" s="156"/>
      <c r="F75" s="91"/>
      <c r="G75" s="91"/>
      <c r="H75" s="278"/>
      <c r="I75" s="165"/>
      <c r="J75" s="140" t="e">
        <f>IF(AND(Q75="",#REF!&gt;0,#REF!&lt;5),K75,)</f>
        <v>#REF!</v>
      </c>
      <c r="K75" s="138" t="str">
        <f>IF(D75="","ZZZ9",IF(AND(#REF!&gt;0,#REF!&lt;5),D75&amp;#REF!,D75&amp;"9"))</f>
        <v>ZZZ9</v>
      </c>
      <c r="L75" s="142">
        <f t="shared" si="0"/>
        <v>999</v>
      </c>
      <c r="M75" s="164">
        <f t="shared" si="1"/>
        <v>999</v>
      </c>
      <c r="N75" s="161"/>
      <c r="O75" s="91"/>
      <c r="P75" s="106">
        <f t="shared" si="2"/>
        <v>999</v>
      </c>
      <c r="Q75" s="91"/>
    </row>
    <row r="76" spans="1:17" s="11" customFormat="1" ht="18.95" customHeight="1" x14ac:dyDescent="0.2">
      <c r="A76" s="143">
        <v>70</v>
      </c>
      <c r="B76" s="89"/>
      <c r="C76" s="89"/>
      <c r="D76" s="90"/>
      <c r="E76" s="156"/>
      <c r="F76" s="91"/>
      <c r="G76" s="91"/>
      <c r="H76" s="278"/>
      <c r="I76" s="165"/>
      <c r="J76" s="140" t="e">
        <f>IF(AND(Q76="",#REF!&gt;0,#REF!&lt;5),K76,)</f>
        <v>#REF!</v>
      </c>
      <c r="K76" s="138" t="str">
        <f>IF(D76="","ZZZ9",IF(AND(#REF!&gt;0,#REF!&lt;5),D76&amp;#REF!,D76&amp;"9"))</f>
        <v>ZZZ9</v>
      </c>
      <c r="L76" s="142">
        <f t="shared" si="0"/>
        <v>999</v>
      </c>
      <c r="M76" s="164">
        <f t="shared" si="1"/>
        <v>999</v>
      </c>
      <c r="N76" s="161"/>
      <c r="O76" s="91"/>
      <c r="P76" s="106">
        <f t="shared" si="2"/>
        <v>999</v>
      </c>
      <c r="Q76" s="91"/>
    </row>
    <row r="77" spans="1:17" s="11" customFormat="1" ht="18.95" customHeight="1" x14ac:dyDescent="0.2">
      <c r="A77" s="143">
        <v>71</v>
      </c>
      <c r="B77" s="89"/>
      <c r="C77" s="89"/>
      <c r="D77" s="90"/>
      <c r="E77" s="156"/>
      <c r="F77" s="91"/>
      <c r="G77" s="91"/>
      <c r="H77" s="278"/>
      <c r="I77" s="165"/>
      <c r="J77" s="140" t="e">
        <f>IF(AND(Q77="",#REF!&gt;0,#REF!&lt;5),K77,)</f>
        <v>#REF!</v>
      </c>
      <c r="K77" s="138" t="str">
        <f>IF(D77="","ZZZ9",IF(AND(#REF!&gt;0,#REF!&lt;5),D77&amp;#REF!,D77&amp;"9"))</f>
        <v>ZZZ9</v>
      </c>
      <c r="L77" s="142">
        <f t="shared" si="0"/>
        <v>999</v>
      </c>
      <c r="M77" s="164">
        <f t="shared" si="1"/>
        <v>999</v>
      </c>
      <c r="N77" s="161"/>
      <c r="O77" s="91"/>
      <c r="P77" s="106">
        <f t="shared" si="2"/>
        <v>999</v>
      </c>
      <c r="Q77" s="91"/>
    </row>
    <row r="78" spans="1:17" s="11" customFormat="1" ht="18.95" customHeight="1" x14ac:dyDescent="0.2">
      <c r="A78" s="143">
        <v>72</v>
      </c>
      <c r="B78" s="89"/>
      <c r="C78" s="89"/>
      <c r="D78" s="90"/>
      <c r="E78" s="156"/>
      <c r="F78" s="91"/>
      <c r="G78" s="91"/>
      <c r="H78" s="278"/>
      <c r="I78" s="165"/>
      <c r="J78" s="140" t="e">
        <f>IF(AND(Q78="",#REF!&gt;0,#REF!&lt;5),K78,)</f>
        <v>#REF!</v>
      </c>
      <c r="K78" s="138" t="str">
        <f>IF(D78="","ZZZ9",IF(AND(#REF!&gt;0,#REF!&lt;5),D78&amp;#REF!,D78&amp;"9"))</f>
        <v>ZZZ9</v>
      </c>
      <c r="L78" s="142">
        <f t="shared" si="0"/>
        <v>999</v>
      </c>
      <c r="M78" s="164">
        <f t="shared" si="1"/>
        <v>999</v>
      </c>
      <c r="N78" s="161"/>
      <c r="O78" s="91"/>
      <c r="P78" s="106">
        <f t="shared" si="2"/>
        <v>999</v>
      </c>
      <c r="Q78" s="91"/>
    </row>
    <row r="79" spans="1:17" s="11" customFormat="1" ht="18.95" customHeight="1" x14ac:dyDescent="0.2">
      <c r="A79" s="143">
        <v>73</v>
      </c>
      <c r="B79" s="89"/>
      <c r="C79" s="89"/>
      <c r="D79" s="90"/>
      <c r="E79" s="156"/>
      <c r="F79" s="91"/>
      <c r="G79" s="91"/>
      <c r="H79" s="278"/>
      <c r="I79" s="165"/>
      <c r="J79" s="140" t="e">
        <f>IF(AND(Q79="",#REF!&gt;0,#REF!&lt;5),K79,)</f>
        <v>#REF!</v>
      </c>
      <c r="K79" s="138" t="str">
        <f>IF(D79="","ZZZ9",IF(AND(#REF!&gt;0,#REF!&lt;5),D79&amp;#REF!,D79&amp;"9"))</f>
        <v>ZZZ9</v>
      </c>
      <c r="L79" s="142">
        <f t="shared" si="0"/>
        <v>999</v>
      </c>
      <c r="M79" s="164">
        <f t="shared" si="1"/>
        <v>999</v>
      </c>
      <c r="N79" s="161"/>
      <c r="O79" s="91"/>
      <c r="P79" s="106">
        <f t="shared" si="2"/>
        <v>999</v>
      </c>
      <c r="Q79" s="91"/>
    </row>
    <row r="80" spans="1:17" s="11" customFormat="1" ht="18.95" customHeight="1" x14ac:dyDescent="0.2">
      <c r="A80" s="143">
        <v>74</v>
      </c>
      <c r="B80" s="89"/>
      <c r="C80" s="89"/>
      <c r="D80" s="90"/>
      <c r="E80" s="156"/>
      <c r="F80" s="91"/>
      <c r="G80" s="91"/>
      <c r="H80" s="278"/>
      <c r="I80" s="165"/>
      <c r="J80" s="140" t="e">
        <f>IF(AND(Q80="",#REF!&gt;0,#REF!&lt;5),K80,)</f>
        <v>#REF!</v>
      </c>
      <c r="K80" s="138" t="str">
        <f>IF(D80="","ZZZ9",IF(AND(#REF!&gt;0,#REF!&lt;5),D80&amp;#REF!,D80&amp;"9"))</f>
        <v>ZZZ9</v>
      </c>
      <c r="L80" s="142">
        <f t="shared" si="0"/>
        <v>999</v>
      </c>
      <c r="M80" s="164">
        <f t="shared" si="1"/>
        <v>999</v>
      </c>
      <c r="N80" s="161"/>
      <c r="O80" s="91"/>
      <c r="P80" s="106">
        <f t="shared" si="2"/>
        <v>999</v>
      </c>
      <c r="Q80" s="91"/>
    </row>
    <row r="81" spans="1:17" s="11" customFormat="1" ht="18.95" customHeight="1" x14ac:dyDescent="0.2">
      <c r="A81" s="143">
        <v>75</v>
      </c>
      <c r="B81" s="89"/>
      <c r="C81" s="89"/>
      <c r="D81" s="90"/>
      <c r="E81" s="156"/>
      <c r="F81" s="91"/>
      <c r="G81" s="91"/>
      <c r="H81" s="278"/>
      <c r="I81" s="165"/>
      <c r="J81" s="140" t="e">
        <f>IF(AND(Q81="",#REF!&gt;0,#REF!&lt;5),K81,)</f>
        <v>#REF!</v>
      </c>
      <c r="K81" s="138" t="str">
        <f>IF(D81="","ZZZ9",IF(AND(#REF!&gt;0,#REF!&lt;5),D81&amp;#REF!,D81&amp;"9"))</f>
        <v>ZZZ9</v>
      </c>
      <c r="L81" s="142">
        <f t="shared" si="0"/>
        <v>999</v>
      </c>
      <c r="M81" s="164">
        <f t="shared" si="1"/>
        <v>999</v>
      </c>
      <c r="N81" s="161"/>
      <c r="O81" s="91"/>
      <c r="P81" s="106">
        <f t="shared" si="2"/>
        <v>999</v>
      </c>
      <c r="Q81" s="91"/>
    </row>
    <row r="82" spans="1:17" s="11" customFormat="1" ht="18.95" customHeight="1" x14ac:dyDescent="0.2">
      <c r="A82" s="143">
        <v>76</v>
      </c>
      <c r="B82" s="89"/>
      <c r="C82" s="89"/>
      <c r="D82" s="90"/>
      <c r="E82" s="156"/>
      <c r="F82" s="91"/>
      <c r="G82" s="91"/>
      <c r="H82" s="278"/>
      <c r="I82" s="165"/>
      <c r="J82" s="140" t="e">
        <f>IF(AND(Q82="",#REF!&gt;0,#REF!&lt;5),K82,)</f>
        <v>#REF!</v>
      </c>
      <c r="K82" s="138" t="str">
        <f>IF(D82="","ZZZ9",IF(AND(#REF!&gt;0,#REF!&lt;5),D82&amp;#REF!,D82&amp;"9"))</f>
        <v>ZZZ9</v>
      </c>
      <c r="L82" s="142">
        <f t="shared" si="0"/>
        <v>999</v>
      </c>
      <c r="M82" s="164">
        <f t="shared" si="1"/>
        <v>999</v>
      </c>
      <c r="N82" s="161"/>
      <c r="O82" s="91"/>
      <c r="P82" s="106">
        <f t="shared" si="2"/>
        <v>999</v>
      </c>
      <c r="Q82" s="91"/>
    </row>
    <row r="83" spans="1:17" s="11" customFormat="1" ht="18.95" customHeight="1" x14ac:dyDescent="0.2">
      <c r="A83" s="143">
        <v>77</v>
      </c>
      <c r="B83" s="89"/>
      <c r="C83" s="89"/>
      <c r="D83" s="90"/>
      <c r="E83" s="156"/>
      <c r="F83" s="91"/>
      <c r="G83" s="91"/>
      <c r="H83" s="278"/>
      <c r="I83" s="165"/>
      <c r="J83" s="140" t="e">
        <f>IF(AND(Q83="",#REF!&gt;0,#REF!&lt;5),K83,)</f>
        <v>#REF!</v>
      </c>
      <c r="K83" s="138" t="str">
        <f>IF(D83="","ZZZ9",IF(AND(#REF!&gt;0,#REF!&lt;5),D83&amp;#REF!,D83&amp;"9"))</f>
        <v>ZZZ9</v>
      </c>
      <c r="L83" s="142">
        <f t="shared" si="0"/>
        <v>999</v>
      </c>
      <c r="M83" s="164">
        <f t="shared" si="1"/>
        <v>999</v>
      </c>
      <c r="N83" s="161"/>
      <c r="O83" s="91"/>
      <c r="P83" s="106">
        <f t="shared" si="2"/>
        <v>999</v>
      </c>
      <c r="Q83" s="91"/>
    </row>
    <row r="84" spans="1:17" s="11" customFormat="1" ht="18.95" customHeight="1" x14ac:dyDescent="0.2">
      <c r="A84" s="143">
        <v>78</v>
      </c>
      <c r="B84" s="89"/>
      <c r="C84" s="89"/>
      <c r="D84" s="90"/>
      <c r="E84" s="156"/>
      <c r="F84" s="91"/>
      <c r="G84" s="91"/>
      <c r="H84" s="278"/>
      <c r="I84" s="165"/>
      <c r="J84" s="140" t="e">
        <f>IF(AND(Q84="",#REF!&gt;0,#REF!&lt;5),K84,)</f>
        <v>#REF!</v>
      </c>
      <c r="K84" s="138" t="str">
        <f>IF(D84="","ZZZ9",IF(AND(#REF!&gt;0,#REF!&lt;5),D84&amp;#REF!,D84&amp;"9"))</f>
        <v>ZZZ9</v>
      </c>
      <c r="L84" s="142">
        <f t="shared" si="0"/>
        <v>999</v>
      </c>
      <c r="M84" s="164">
        <f t="shared" si="1"/>
        <v>999</v>
      </c>
      <c r="N84" s="161"/>
      <c r="O84" s="91"/>
      <c r="P84" s="106">
        <f t="shared" si="2"/>
        <v>999</v>
      </c>
      <c r="Q84" s="91"/>
    </row>
    <row r="85" spans="1:17" s="11" customFormat="1" ht="18.95" customHeight="1" x14ac:dyDescent="0.2">
      <c r="A85" s="143">
        <v>79</v>
      </c>
      <c r="B85" s="89"/>
      <c r="C85" s="89"/>
      <c r="D85" s="90"/>
      <c r="E85" s="156"/>
      <c r="F85" s="91"/>
      <c r="G85" s="91"/>
      <c r="H85" s="278"/>
      <c r="I85" s="165"/>
      <c r="J85" s="140" t="e">
        <f>IF(AND(Q85="",#REF!&gt;0,#REF!&lt;5),K85,)</f>
        <v>#REF!</v>
      </c>
      <c r="K85" s="138" t="str">
        <f>IF(D85="","ZZZ9",IF(AND(#REF!&gt;0,#REF!&lt;5),D85&amp;#REF!,D85&amp;"9"))</f>
        <v>ZZZ9</v>
      </c>
      <c r="L85" s="142">
        <f t="shared" si="0"/>
        <v>999</v>
      </c>
      <c r="M85" s="164">
        <f t="shared" si="1"/>
        <v>999</v>
      </c>
      <c r="N85" s="161"/>
      <c r="O85" s="91"/>
      <c r="P85" s="106">
        <f t="shared" si="2"/>
        <v>999</v>
      </c>
      <c r="Q85" s="91"/>
    </row>
    <row r="86" spans="1:17" s="11" customFormat="1" ht="18.95" customHeight="1" x14ac:dyDescent="0.2">
      <c r="A86" s="143">
        <v>80</v>
      </c>
      <c r="B86" s="89"/>
      <c r="C86" s="89"/>
      <c r="D86" s="90"/>
      <c r="E86" s="156"/>
      <c r="F86" s="91"/>
      <c r="G86" s="91"/>
      <c r="H86" s="278"/>
      <c r="I86" s="165"/>
      <c r="J86" s="140" t="e">
        <f>IF(AND(Q86="",#REF!&gt;0,#REF!&lt;5),K86,)</f>
        <v>#REF!</v>
      </c>
      <c r="K86" s="138" t="str">
        <f>IF(D86="","ZZZ9",IF(AND(#REF!&gt;0,#REF!&lt;5),D86&amp;#REF!,D86&amp;"9"))</f>
        <v>ZZZ9</v>
      </c>
      <c r="L86" s="142">
        <f t="shared" si="0"/>
        <v>999</v>
      </c>
      <c r="M86" s="164">
        <f t="shared" si="1"/>
        <v>999</v>
      </c>
      <c r="N86" s="161"/>
      <c r="O86" s="91"/>
      <c r="P86" s="106">
        <f t="shared" si="2"/>
        <v>999</v>
      </c>
      <c r="Q86" s="91"/>
    </row>
    <row r="87" spans="1:17" s="11" customFormat="1" ht="18.95" customHeight="1" x14ac:dyDescent="0.2">
      <c r="A87" s="143">
        <v>81</v>
      </c>
      <c r="B87" s="89"/>
      <c r="C87" s="89"/>
      <c r="D87" s="90"/>
      <c r="E87" s="156"/>
      <c r="F87" s="91"/>
      <c r="G87" s="91"/>
      <c r="H87" s="278"/>
      <c r="I87" s="165"/>
      <c r="J87" s="140" t="e">
        <f>IF(AND(Q87="",#REF!&gt;0,#REF!&lt;5),K87,)</f>
        <v>#REF!</v>
      </c>
      <c r="K87" s="138" t="str">
        <f>IF(D87="","ZZZ9",IF(AND(#REF!&gt;0,#REF!&lt;5),D87&amp;#REF!,D87&amp;"9"))</f>
        <v>ZZZ9</v>
      </c>
      <c r="L87" s="142">
        <f t="shared" si="0"/>
        <v>999</v>
      </c>
      <c r="M87" s="164">
        <f t="shared" si="1"/>
        <v>999</v>
      </c>
      <c r="N87" s="161"/>
      <c r="O87" s="91"/>
      <c r="P87" s="106">
        <f t="shared" si="2"/>
        <v>999</v>
      </c>
      <c r="Q87" s="91"/>
    </row>
    <row r="88" spans="1:17" s="11" customFormat="1" ht="18.95" customHeight="1" x14ac:dyDescent="0.2">
      <c r="A88" s="143">
        <v>82</v>
      </c>
      <c r="B88" s="89"/>
      <c r="C88" s="89"/>
      <c r="D88" s="90"/>
      <c r="E88" s="156"/>
      <c r="F88" s="91"/>
      <c r="G88" s="91"/>
      <c r="H88" s="278"/>
      <c r="I88" s="165"/>
      <c r="J88" s="140" t="e">
        <f>IF(AND(Q88="",#REF!&gt;0,#REF!&lt;5),K88,)</f>
        <v>#REF!</v>
      </c>
      <c r="K88" s="138" t="str">
        <f>IF(D88="","ZZZ9",IF(AND(#REF!&gt;0,#REF!&lt;5),D88&amp;#REF!,D88&amp;"9"))</f>
        <v>ZZZ9</v>
      </c>
      <c r="L88" s="142">
        <f t="shared" si="0"/>
        <v>999</v>
      </c>
      <c r="M88" s="164">
        <f t="shared" si="1"/>
        <v>999</v>
      </c>
      <c r="N88" s="161"/>
      <c r="O88" s="91"/>
      <c r="P88" s="106">
        <f t="shared" si="2"/>
        <v>999</v>
      </c>
      <c r="Q88" s="91"/>
    </row>
    <row r="89" spans="1:17" s="11" customFormat="1" ht="18.95" customHeight="1" x14ac:dyDescent="0.2">
      <c r="A89" s="143">
        <v>83</v>
      </c>
      <c r="B89" s="89"/>
      <c r="C89" s="89"/>
      <c r="D89" s="90"/>
      <c r="E89" s="156"/>
      <c r="F89" s="91"/>
      <c r="G89" s="91"/>
      <c r="H89" s="278"/>
      <c r="I89" s="165"/>
      <c r="J89" s="140" t="e">
        <f>IF(AND(Q89="",#REF!&gt;0,#REF!&lt;5),K89,)</f>
        <v>#REF!</v>
      </c>
      <c r="K89" s="138" t="str">
        <f>IF(D89="","ZZZ9",IF(AND(#REF!&gt;0,#REF!&lt;5),D89&amp;#REF!,D89&amp;"9"))</f>
        <v>ZZZ9</v>
      </c>
      <c r="L89" s="142">
        <f t="shared" si="0"/>
        <v>999</v>
      </c>
      <c r="M89" s="164">
        <f t="shared" si="1"/>
        <v>999</v>
      </c>
      <c r="N89" s="161"/>
      <c r="O89" s="91"/>
      <c r="P89" s="106">
        <f t="shared" si="2"/>
        <v>999</v>
      </c>
      <c r="Q89" s="91"/>
    </row>
    <row r="90" spans="1:17" s="11" customFormat="1" ht="18.95" customHeight="1" x14ac:dyDescent="0.2">
      <c r="A90" s="143">
        <v>84</v>
      </c>
      <c r="B90" s="89"/>
      <c r="C90" s="89"/>
      <c r="D90" s="90"/>
      <c r="E90" s="156"/>
      <c r="F90" s="91"/>
      <c r="G90" s="91"/>
      <c r="H90" s="278"/>
      <c r="I90" s="165"/>
      <c r="J90" s="140" t="e">
        <f>IF(AND(Q90="",#REF!&gt;0,#REF!&lt;5),K90,)</f>
        <v>#REF!</v>
      </c>
      <c r="K90" s="138" t="str">
        <f>IF(D90="","ZZZ9",IF(AND(#REF!&gt;0,#REF!&lt;5),D90&amp;#REF!,D90&amp;"9"))</f>
        <v>ZZZ9</v>
      </c>
      <c r="L90" s="142">
        <f t="shared" si="0"/>
        <v>999</v>
      </c>
      <c r="M90" s="164">
        <f t="shared" si="1"/>
        <v>999</v>
      </c>
      <c r="N90" s="161"/>
      <c r="O90" s="91"/>
      <c r="P90" s="106">
        <f t="shared" si="2"/>
        <v>999</v>
      </c>
      <c r="Q90" s="91"/>
    </row>
    <row r="91" spans="1:17" s="11" customFormat="1" ht="18.95" customHeight="1" x14ac:dyDescent="0.2">
      <c r="A91" s="143">
        <v>85</v>
      </c>
      <c r="B91" s="89"/>
      <c r="C91" s="89"/>
      <c r="D91" s="90"/>
      <c r="E91" s="156"/>
      <c r="F91" s="91"/>
      <c r="G91" s="91"/>
      <c r="H91" s="278"/>
      <c r="I91" s="165"/>
      <c r="J91" s="140" t="e">
        <f>IF(AND(Q91="",#REF!&gt;0,#REF!&lt;5),K91,)</f>
        <v>#REF!</v>
      </c>
      <c r="K91" s="138" t="str">
        <f>IF(D91="","ZZZ9",IF(AND(#REF!&gt;0,#REF!&lt;5),D91&amp;#REF!,D91&amp;"9"))</f>
        <v>ZZZ9</v>
      </c>
      <c r="L91" s="142">
        <f t="shared" si="0"/>
        <v>999</v>
      </c>
      <c r="M91" s="164">
        <f t="shared" si="1"/>
        <v>999</v>
      </c>
      <c r="N91" s="161"/>
      <c r="O91" s="91"/>
      <c r="P91" s="106">
        <f t="shared" si="2"/>
        <v>999</v>
      </c>
      <c r="Q91" s="91"/>
    </row>
    <row r="92" spans="1:17" s="11" customFormat="1" ht="18.95" customHeight="1" x14ac:dyDescent="0.2">
      <c r="A92" s="143">
        <v>86</v>
      </c>
      <c r="B92" s="89"/>
      <c r="C92" s="89"/>
      <c r="D92" s="90"/>
      <c r="E92" s="156"/>
      <c r="F92" s="91"/>
      <c r="G92" s="91"/>
      <c r="H92" s="278"/>
      <c r="I92" s="165"/>
      <c r="J92" s="140" t="e">
        <f>IF(AND(Q92="",#REF!&gt;0,#REF!&lt;5),K92,)</f>
        <v>#REF!</v>
      </c>
      <c r="K92" s="138" t="str">
        <f>IF(D92="","ZZZ9",IF(AND(#REF!&gt;0,#REF!&lt;5),D92&amp;#REF!,D92&amp;"9"))</f>
        <v>ZZZ9</v>
      </c>
      <c r="L92" s="142">
        <f t="shared" si="0"/>
        <v>999</v>
      </c>
      <c r="M92" s="164">
        <f t="shared" si="1"/>
        <v>999</v>
      </c>
      <c r="N92" s="161"/>
      <c r="O92" s="91"/>
      <c r="P92" s="106">
        <f t="shared" si="2"/>
        <v>999</v>
      </c>
      <c r="Q92" s="91"/>
    </row>
    <row r="93" spans="1:17" s="11" customFormat="1" ht="18.95" customHeight="1" x14ac:dyDescent="0.2">
      <c r="A93" s="143">
        <v>87</v>
      </c>
      <c r="B93" s="89"/>
      <c r="C93" s="89"/>
      <c r="D93" s="90"/>
      <c r="E93" s="156"/>
      <c r="F93" s="91"/>
      <c r="G93" s="91"/>
      <c r="H93" s="278"/>
      <c r="I93" s="165"/>
      <c r="J93" s="140" t="e">
        <f>IF(AND(Q93="",#REF!&gt;0,#REF!&lt;5),K93,)</f>
        <v>#REF!</v>
      </c>
      <c r="K93" s="138" t="str">
        <f>IF(D93="","ZZZ9",IF(AND(#REF!&gt;0,#REF!&lt;5),D93&amp;#REF!,D93&amp;"9"))</f>
        <v>ZZZ9</v>
      </c>
      <c r="L93" s="142">
        <f t="shared" si="0"/>
        <v>999</v>
      </c>
      <c r="M93" s="164">
        <f t="shared" si="1"/>
        <v>999</v>
      </c>
      <c r="N93" s="161"/>
      <c r="O93" s="91"/>
      <c r="P93" s="106">
        <f t="shared" si="2"/>
        <v>999</v>
      </c>
      <c r="Q93" s="91"/>
    </row>
    <row r="94" spans="1:17" s="11" customFormat="1" ht="18.95" customHeight="1" x14ac:dyDescent="0.2">
      <c r="A94" s="143">
        <v>88</v>
      </c>
      <c r="B94" s="89"/>
      <c r="C94" s="89"/>
      <c r="D94" s="90"/>
      <c r="E94" s="156"/>
      <c r="F94" s="91"/>
      <c r="G94" s="91"/>
      <c r="H94" s="278"/>
      <c r="I94" s="165"/>
      <c r="J94" s="140" t="e">
        <f>IF(AND(Q94="",#REF!&gt;0,#REF!&lt;5),K94,)</f>
        <v>#REF!</v>
      </c>
      <c r="K94" s="138" t="str">
        <f>IF(D94="","ZZZ9",IF(AND(#REF!&gt;0,#REF!&lt;5),D94&amp;#REF!,D94&amp;"9"))</f>
        <v>ZZZ9</v>
      </c>
      <c r="L94" s="142">
        <f t="shared" si="0"/>
        <v>999</v>
      </c>
      <c r="M94" s="164">
        <f t="shared" si="1"/>
        <v>999</v>
      </c>
      <c r="N94" s="161"/>
      <c r="O94" s="91"/>
      <c r="P94" s="106">
        <f t="shared" si="2"/>
        <v>999</v>
      </c>
      <c r="Q94" s="91"/>
    </row>
    <row r="95" spans="1:17" s="11" customFormat="1" ht="18.95" customHeight="1" x14ac:dyDescent="0.2">
      <c r="A95" s="143">
        <v>89</v>
      </c>
      <c r="B95" s="89"/>
      <c r="C95" s="89"/>
      <c r="D95" s="90"/>
      <c r="E95" s="156"/>
      <c r="F95" s="91"/>
      <c r="G95" s="91"/>
      <c r="H95" s="278"/>
      <c r="I95" s="165"/>
      <c r="J95" s="140" t="e">
        <f>IF(AND(Q95="",#REF!&gt;0,#REF!&lt;5),K95,)</f>
        <v>#REF!</v>
      </c>
      <c r="K95" s="138" t="str">
        <f>IF(D95="","ZZZ9",IF(AND(#REF!&gt;0,#REF!&lt;5),D95&amp;#REF!,D95&amp;"9"))</f>
        <v>ZZZ9</v>
      </c>
      <c r="L95" s="142">
        <f t="shared" si="0"/>
        <v>999</v>
      </c>
      <c r="M95" s="164">
        <f t="shared" si="1"/>
        <v>999</v>
      </c>
      <c r="N95" s="161"/>
      <c r="O95" s="91"/>
      <c r="P95" s="106">
        <f t="shared" si="2"/>
        <v>999</v>
      </c>
      <c r="Q95" s="91"/>
    </row>
    <row r="96" spans="1:17" s="11" customFormat="1" ht="18.95" customHeight="1" x14ac:dyDescent="0.2">
      <c r="A96" s="143">
        <v>90</v>
      </c>
      <c r="B96" s="89"/>
      <c r="C96" s="89"/>
      <c r="D96" s="90"/>
      <c r="E96" s="156"/>
      <c r="F96" s="91"/>
      <c r="G96" s="91"/>
      <c r="H96" s="278"/>
      <c r="I96" s="165"/>
      <c r="J96" s="140" t="e">
        <f>IF(AND(Q96="",#REF!&gt;0,#REF!&lt;5),K96,)</f>
        <v>#REF!</v>
      </c>
      <c r="K96" s="138" t="str">
        <f>IF(D96="","ZZZ9",IF(AND(#REF!&gt;0,#REF!&lt;5),D96&amp;#REF!,D96&amp;"9"))</f>
        <v>ZZZ9</v>
      </c>
      <c r="L96" s="142">
        <f t="shared" si="0"/>
        <v>999</v>
      </c>
      <c r="M96" s="164">
        <f t="shared" si="1"/>
        <v>999</v>
      </c>
      <c r="N96" s="161"/>
      <c r="O96" s="91"/>
      <c r="P96" s="106">
        <f t="shared" si="2"/>
        <v>999</v>
      </c>
      <c r="Q96" s="91"/>
    </row>
    <row r="97" spans="1:17" s="11" customFormat="1" ht="18.95" customHeight="1" x14ac:dyDescent="0.2">
      <c r="A97" s="143">
        <v>91</v>
      </c>
      <c r="B97" s="89"/>
      <c r="C97" s="89"/>
      <c r="D97" s="90"/>
      <c r="E97" s="156"/>
      <c r="F97" s="91"/>
      <c r="G97" s="91"/>
      <c r="H97" s="278"/>
      <c r="I97" s="165"/>
      <c r="J97" s="140" t="e">
        <f>IF(AND(Q97="",#REF!&gt;0,#REF!&lt;5),K97,)</f>
        <v>#REF!</v>
      </c>
      <c r="K97" s="138" t="str">
        <f>IF(D97="","ZZZ9",IF(AND(#REF!&gt;0,#REF!&lt;5),D97&amp;#REF!,D97&amp;"9"))</f>
        <v>ZZZ9</v>
      </c>
      <c r="L97" s="142">
        <f t="shared" si="0"/>
        <v>999</v>
      </c>
      <c r="M97" s="164">
        <f t="shared" si="1"/>
        <v>999</v>
      </c>
      <c r="N97" s="161"/>
      <c r="O97" s="91"/>
      <c r="P97" s="106">
        <f t="shared" si="2"/>
        <v>999</v>
      </c>
      <c r="Q97" s="91"/>
    </row>
    <row r="98" spans="1:17" s="11" customFormat="1" ht="18.95" customHeight="1" x14ac:dyDescent="0.2">
      <c r="A98" s="143">
        <v>92</v>
      </c>
      <c r="B98" s="89"/>
      <c r="C98" s="89"/>
      <c r="D98" s="90"/>
      <c r="E98" s="156"/>
      <c r="F98" s="91"/>
      <c r="G98" s="91"/>
      <c r="H98" s="278"/>
      <c r="I98" s="165"/>
      <c r="J98" s="140" t="e">
        <f>IF(AND(Q98="",#REF!&gt;0,#REF!&lt;5),K98,)</f>
        <v>#REF!</v>
      </c>
      <c r="K98" s="138" t="str">
        <f>IF(D98="","ZZZ9",IF(AND(#REF!&gt;0,#REF!&lt;5),D98&amp;#REF!,D98&amp;"9"))</f>
        <v>ZZZ9</v>
      </c>
      <c r="L98" s="142">
        <f t="shared" si="0"/>
        <v>999</v>
      </c>
      <c r="M98" s="164">
        <f t="shared" si="1"/>
        <v>999</v>
      </c>
      <c r="N98" s="161"/>
      <c r="O98" s="91"/>
      <c r="P98" s="106">
        <f t="shared" si="2"/>
        <v>999</v>
      </c>
      <c r="Q98" s="91"/>
    </row>
    <row r="99" spans="1:17" s="11" customFormat="1" ht="18.95" customHeight="1" x14ac:dyDescent="0.2">
      <c r="A99" s="143">
        <v>93</v>
      </c>
      <c r="B99" s="89"/>
      <c r="C99" s="89"/>
      <c r="D99" s="90"/>
      <c r="E99" s="156"/>
      <c r="F99" s="91"/>
      <c r="G99" s="91"/>
      <c r="H99" s="278"/>
      <c r="I99" s="165"/>
      <c r="J99" s="140" t="e">
        <f>IF(AND(Q99="",#REF!&gt;0,#REF!&lt;5),K99,)</f>
        <v>#REF!</v>
      </c>
      <c r="K99" s="138" t="str">
        <f>IF(D99="","ZZZ9",IF(AND(#REF!&gt;0,#REF!&lt;5),D99&amp;#REF!,D99&amp;"9"))</f>
        <v>ZZZ9</v>
      </c>
      <c r="L99" s="142">
        <f t="shared" si="0"/>
        <v>999</v>
      </c>
      <c r="M99" s="164">
        <f t="shared" si="1"/>
        <v>999</v>
      </c>
      <c r="N99" s="161"/>
      <c r="O99" s="91"/>
      <c r="P99" s="106">
        <f t="shared" si="2"/>
        <v>999</v>
      </c>
      <c r="Q99" s="91"/>
    </row>
    <row r="100" spans="1:17" s="11" customFormat="1" ht="18.95" customHeight="1" x14ac:dyDescent="0.2">
      <c r="A100" s="143">
        <v>94</v>
      </c>
      <c r="B100" s="89"/>
      <c r="C100" s="89"/>
      <c r="D100" s="90"/>
      <c r="E100" s="156"/>
      <c r="F100" s="91"/>
      <c r="G100" s="91"/>
      <c r="H100" s="278"/>
      <c r="I100" s="165"/>
      <c r="J100" s="140" t="e">
        <f>IF(AND(Q100="",#REF!&gt;0,#REF!&lt;5),K100,)</f>
        <v>#REF!</v>
      </c>
      <c r="K100" s="138" t="str">
        <f>IF(D100="","ZZZ9",IF(AND(#REF!&gt;0,#REF!&lt;5),D100&amp;#REF!,D100&amp;"9"))</f>
        <v>ZZZ9</v>
      </c>
      <c r="L100" s="142">
        <f t="shared" si="0"/>
        <v>999</v>
      </c>
      <c r="M100" s="164">
        <f t="shared" si="1"/>
        <v>999</v>
      </c>
      <c r="N100" s="161"/>
      <c r="O100" s="91"/>
      <c r="P100" s="106">
        <f t="shared" si="2"/>
        <v>999</v>
      </c>
      <c r="Q100" s="91"/>
    </row>
    <row r="101" spans="1:17" s="11" customFormat="1" ht="18.95" customHeight="1" x14ac:dyDescent="0.2">
      <c r="A101" s="143">
        <v>95</v>
      </c>
      <c r="B101" s="89"/>
      <c r="C101" s="89"/>
      <c r="D101" s="90"/>
      <c r="E101" s="156"/>
      <c r="F101" s="91"/>
      <c r="G101" s="91"/>
      <c r="H101" s="278"/>
      <c r="I101" s="165"/>
      <c r="J101" s="140" t="e">
        <f>IF(AND(Q101="",#REF!&gt;0,#REF!&lt;5),K101,)</f>
        <v>#REF!</v>
      </c>
      <c r="K101" s="138" t="str">
        <f>IF(D101="","ZZZ9",IF(AND(#REF!&gt;0,#REF!&lt;5),D101&amp;#REF!,D101&amp;"9"))</f>
        <v>ZZZ9</v>
      </c>
      <c r="L101" s="142">
        <f t="shared" si="0"/>
        <v>999</v>
      </c>
      <c r="M101" s="164">
        <f t="shared" si="1"/>
        <v>999</v>
      </c>
      <c r="N101" s="161"/>
      <c r="O101" s="91"/>
      <c r="P101" s="106">
        <f t="shared" si="2"/>
        <v>999</v>
      </c>
      <c r="Q101" s="91"/>
    </row>
    <row r="102" spans="1:17" s="11" customFormat="1" ht="18.95" customHeight="1" x14ac:dyDescent="0.2">
      <c r="A102" s="143">
        <v>96</v>
      </c>
      <c r="B102" s="89"/>
      <c r="C102" s="89"/>
      <c r="D102" s="90"/>
      <c r="E102" s="156"/>
      <c r="F102" s="91"/>
      <c r="G102" s="91"/>
      <c r="H102" s="278"/>
      <c r="I102" s="165"/>
      <c r="J102" s="140" t="e">
        <f>IF(AND(Q102="",#REF!&gt;0,#REF!&lt;5),K102,)</f>
        <v>#REF!</v>
      </c>
      <c r="K102" s="138" t="str">
        <f>IF(D102="","ZZZ9",IF(AND(#REF!&gt;0,#REF!&lt;5),D102&amp;#REF!,D102&amp;"9"))</f>
        <v>ZZZ9</v>
      </c>
      <c r="L102" s="142">
        <f t="shared" si="0"/>
        <v>999</v>
      </c>
      <c r="M102" s="164">
        <f t="shared" si="1"/>
        <v>999</v>
      </c>
      <c r="N102" s="161"/>
      <c r="O102" s="91"/>
      <c r="P102" s="106">
        <f t="shared" si="2"/>
        <v>999</v>
      </c>
      <c r="Q102" s="91"/>
    </row>
    <row r="103" spans="1:17" s="11" customFormat="1" ht="18.95" customHeight="1" x14ac:dyDescent="0.2">
      <c r="A103" s="143">
        <v>97</v>
      </c>
      <c r="B103" s="89"/>
      <c r="C103" s="89"/>
      <c r="D103" s="90"/>
      <c r="E103" s="156"/>
      <c r="F103" s="91"/>
      <c r="G103" s="91"/>
      <c r="H103" s="278"/>
      <c r="I103" s="165"/>
      <c r="J103" s="140" t="e">
        <f>IF(AND(Q103="",#REF!&gt;0,#REF!&lt;5),K103,)</f>
        <v>#REF!</v>
      </c>
      <c r="K103" s="138" t="str">
        <f>IF(D103="","ZZZ9",IF(AND(#REF!&gt;0,#REF!&lt;5),D103&amp;#REF!,D103&amp;"9"))</f>
        <v>ZZZ9</v>
      </c>
      <c r="L103" s="142">
        <f t="shared" si="0"/>
        <v>999</v>
      </c>
      <c r="M103" s="164">
        <f t="shared" si="1"/>
        <v>999</v>
      </c>
      <c r="N103" s="161"/>
      <c r="O103" s="91"/>
      <c r="P103" s="106">
        <f t="shared" si="2"/>
        <v>999</v>
      </c>
      <c r="Q103" s="91"/>
    </row>
    <row r="104" spans="1:17" s="11" customFormat="1" ht="18.95" customHeight="1" x14ac:dyDescent="0.2">
      <c r="A104" s="143">
        <v>98</v>
      </c>
      <c r="B104" s="89"/>
      <c r="C104" s="89"/>
      <c r="D104" s="90"/>
      <c r="E104" s="156"/>
      <c r="F104" s="91"/>
      <c r="G104" s="91"/>
      <c r="H104" s="278"/>
      <c r="I104" s="165"/>
      <c r="J104" s="140" t="e">
        <f>IF(AND(Q104="",#REF!&gt;0,#REF!&lt;5),K104,)</f>
        <v>#REF!</v>
      </c>
      <c r="K104" s="138" t="str">
        <f>IF(D104="","ZZZ9",IF(AND(#REF!&gt;0,#REF!&lt;5),D104&amp;#REF!,D104&amp;"9"))</f>
        <v>ZZZ9</v>
      </c>
      <c r="L104" s="142">
        <f t="shared" ref="L104:L156" si="3">IF(Q104="",999,Q104)</f>
        <v>999</v>
      </c>
      <c r="M104" s="164">
        <f t="shared" ref="M104:M156" si="4">IF(P104=999,999,1)</f>
        <v>999</v>
      </c>
      <c r="N104" s="161"/>
      <c r="O104" s="91"/>
      <c r="P104" s="106">
        <f t="shared" ref="P104:P156" si="5">IF(N104="DA",1,IF(N104="WC",2,IF(N104="SE",3,IF(N104="Q",4,IF(N104="LL",5,999)))))</f>
        <v>999</v>
      </c>
      <c r="Q104" s="91"/>
    </row>
    <row r="105" spans="1:17" s="11" customFormat="1" ht="18.95" customHeight="1" x14ac:dyDescent="0.2">
      <c r="A105" s="143">
        <v>99</v>
      </c>
      <c r="B105" s="89"/>
      <c r="C105" s="89"/>
      <c r="D105" s="90"/>
      <c r="E105" s="156"/>
      <c r="F105" s="91"/>
      <c r="G105" s="91"/>
      <c r="H105" s="278"/>
      <c r="I105" s="165"/>
      <c r="J105" s="140" t="e">
        <f>IF(AND(Q105="",#REF!&gt;0,#REF!&lt;5),K105,)</f>
        <v>#REF!</v>
      </c>
      <c r="K105" s="138" t="str">
        <f>IF(D105="","ZZZ9",IF(AND(#REF!&gt;0,#REF!&lt;5),D105&amp;#REF!,D105&amp;"9"))</f>
        <v>ZZZ9</v>
      </c>
      <c r="L105" s="142">
        <f t="shared" si="3"/>
        <v>999</v>
      </c>
      <c r="M105" s="164">
        <f t="shared" si="4"/>
        <v>999</v>
      </c>
      <c r="N105" s="161"/>
      <c r="O105" s="91"/>
      <c r="P105" s="106">
        <f t="shared" si="5"/>
        <v>999</v>
      </c>
      <c r="Q105" s="91"/>
    </row>
    <row r="106" spans="1:17" s="11" customFormat="1" ht="18.95" customHeight="1" x14ac:dyDescent="0.2">
      <c r="A106" s="143">
        <v>100</v>
      </c>
      <c r="B106" s="89"/>
      <c r="C106" s="89"/>
      <c r="D106" s="90"/>
      <c r="E106" s="156"/>
      <c r="F106" s="91"/>
      <c r="G106" s="91"/>
      <c r="H106" s="278"/>
      <c r="I106" s="165"/>
      <c r="J106" s="140" t="e">
        <f>IF(AND(Q106="",#REF!&gt;0,#REF!&lt;5),K106,)</f>
        <v>#REF!</v>
      </c>
      <c r="K106" s="138" t="str">
        <f>IF(D106="","ZZZ9",IF(AND(#REF!&gt;0,#REF!&lt;5),D106&amp;#REF!,D106&amp;"9"))</f>
        <v>ZZZ9</v>
      </c>
      <c r="L106" s="142">
        <f t="shared" si="3"/>
        <v>999</v>
      </c>
      <c r="M106" s="164">
        <f t="shared" si="4"/>
        <v>999</v>
      </c>
      <c r="N106" s="161"/>
      <c r="O106" s="91"/>
      <c r="P106" s="106">
        <f t="shared" si="5"/>
        <v>999</v>
      </c>
      <c r="Q106" s="91"/>
    </row>
    <row r="107" spans="1:17" s="11" customFormat="1" ht="18.95" customHeight="1" x14ac:dyDescent="0.2">
      <c r="A107" s="143">
        <v>101</v>
      </c>
      <c r="B107" s="89"/>
      <c r="C107" s="89"/>
      <c r="D107" s="90"/>
      <c r="E107" s="156"/>
      <c r="F107" s="91"/>
      <c r="G107" s="91"/>
      <c r="H107" s="278"/>
      <c r="I107" s="165"/>
      <c r="J107" s="140" t="e">
        <f>IF(AND(Q107="",#REF!&gt;0,#REF!&lt;5),K107,)</f>
        <v>#REF!</v>
      </c>
      <c r="K107" s="138" t="str">
        <f>IF(D107="","ZZZ9",IF(AND(#REF!&gt;0,#REF!&lt;5),D107&amp;#REF!,D107&amp;"9"))</f>
        <v>ZZZ9</v>
      </c>
      <c r="L107" s="142">
        <f t="shared" si="3"/>
        <v>999</v>
      </c>
      <c r="M107" s="164">
        <f t="shared" si="4"/>
        <v>999</v>
      </c>
      <c r="N107" s="161"/>
      <c r="O107" s="91"/>
      <c r="P107" s="106">
        <f t="shared" si="5"/>
        <v>999</v>
      </c>
      <c r="Q107" s="91"/>
    </row>
    <row r="108" spans="1:17" s="11" customFormat="1" ht="18.95" customHeight="1" x14ac:dyDescent="0.2">
      <c r="A108" s="143">
        <v>102</v>
      </c>
      <c r="B108" s="89"/>
      <c r="C108" s="89"/>
      <c r="D108" s="90"/>
      <c r="E108" s="156"/>
      <c r="F108" s="91"/>
      <c r="G108" s="91"/>
      <c r="H108" s="278"/>
      <c r="I108" s="165"/>
      <c r="J108" s="140" t="e">
        <f>IF(AND(Q108="",#REF!&gt;0,#REF!&lt;5),K108,)</f>
        <v>#REF!</v>
      </c>
      <c r="K108" s="138" t="str">
        <f>IF(D108="","ZZZ9",IF(AND(#REF!&gt;0,#REF!&lt;5),D108&amp;#REF!,D108&amp;"9"))</f>
        <v>ZZZ9</v>
      </c>
      <c r="L108" s="142">
        <f t="shared" si="3"/>
        <v>999</v>
      </c>
      <c r="M108" s="164">
        <f t="shared" si="4"/>
        <v>999</v>
      </c>
      <c r="N108" s="161"/>
      <c r="O108" s="91"/>
      <c r="P108" s="106">
        <f t="shared" si="5"/>
        <v>999</v>
      </c>
      <c r="Q108" s="91"/>
    </row>
    <row r="109" spans="1:17" s="11" customFormat="1" ht="18.95" customHeight="1" x14ac:dyDescent="0.2">
      <c r="A109" s="143">
        <v>103</v>
      </c>
      <c r="B109" s="89"/>
      <c r="C109" s="89"/>
      <c r="D109" s="90"/>
      <c r="E109" s="156"/>
      <c r="F109" s="91"/>
      <c r="G109" s="91"/>
      <c r="H109" s="278"/>
      <c r="I109" s="165"/>
      <c r="J109" s="140" t="e">
        <f>IF(AND(Q109="",#REF!&gt;0,#REF!&lt;5),K109,)</f>
        <v>#REF!</v>
      </c>
      <c r="K109" s="138" t="str">
        <f>IF(D109="","ZZZ9",IF(AND(#REF!&gt;0,#REF!&lt;5),D109&amp;#REF!,D109&amp;"9"))</f>
        <v>ZZZ9</v>
      </c>
      <c r="L109" s="142">
        <f t="shared" si="3"/>
        <v>999</v>
      </c>
      <c r="M109" s="164">
        <f t="shared" si="4"/>
        <v>999</v>
      </c>
      <c r="N109" s="161"/>
      <c r="O109" s="91"/>
      <c r="P109" s="106">
        <f t="shared" si="5"/>
        <v>999</v>
      </c>
      <c r="Q109" s="91"/>
    </row>
    <row r="110" spans="1:17" s="11" customFormat="1" ht="18.95" customHeight="1" x14ac:dyDescent="0.2">
      <c r="A110" s="143">
        <v>104</v>
      </c>
      <c r="B110" s="89"/>
      <c r="C110" s="89"/>
      <c r="D110" s="90"/>
      <c r="E110" s="156"/>
      <c r="F110" s="91"/>
      <c r="G110" s="91"/>
      <c r="H110" s="278"/>
      <c r="I110" s="165"/>
      <c r="J110" s="140" t="e">
        <f>IF(AND(Q110="",#REF!&gt;0,#REF!&lt;5),K110,)</f>
        <v>#REF!</v>
      </c>
      <c r="K110" s="138" t="str">
        <f>IF(D110="","ZZZ9",IF(AND(#REF!&gt;0,#REF!&lt;5),D110&amp;#REF!,D110&amp;"9"))</f>
        <v>ZZZ9</v>
      </c>
      <c r="L110" s="142">
        <f t="shared" si="3"/>
        <v>999</v>
      </c>
      <c r="M110" s="164">
        <f t="shared" si="4"/>
        <v>999</v>
      </c>
      <c r="N110" s="161"/>
      <c r="O110" s="91"/>
      <c r="P110" s="106">
        <f t="shared" si="5"/>
        <v>999</v>
      </c>
      <c r="Q110" s="91"/>
    </row>
    <row r="111" spans="1:17" s="11" customFormat="1" ht="18.95" customHeight="1" x14ac:dyDescent="0.2">
      <c r="A111" s="143">
        <v>105</v>
      </c>
      <c r="B111" s="89"/>
      <c r="C111" s="89"/>
      <c r="D111" s="90"/>
      <c r="E111" s="156"/>
      <c r="F111" s="91"/>
      <c r="G111" s="91"/>
      <c r="H111" s="278"/>
      <c r="I111" s="165"/>
      <c r="J111" s="140" t="e">
        <f>IF(AND(Q111="",#REF!&gt;0,#REF!&lt;5),K111,)</f>
        <v>#REF!</v>
      </c>
      <c r="K111" s="138" t="str">
        <f>IF(D111="","ZZZ9",IF(AND(#REF!&gt;0,#REF!&lt;5),D111&amp;#REF!,D111&amp;"9"))</f>
        <v>ZZZ9</v>
      </c>
      <c r="L111" s="142">
        <f t="shared" si="3"/>
        <v>999</v>
      </c>
      <c r="M111" s="164">
        <f t="shared" si="4"/>
        <v>999</v>
      </c>
      <c r="N111" s="161"/>
      <c r="O111" s="91"/>
      <c r="P111" s="106">
        <f t="shared" si="5"/>
        <v>999</v>
      </c>
      <c r="Q111" s="91"/>
    </row>
    <row r="112" spans="1:17" s="11" customFormat="1" ht="18.95" customHeight="1" x14ac:dyDescent="0.2">
      <c r="A112" s="143">
        <v>106</v>
      </c>
      <c r="B112" s="89"/>
      <c r="C112" s="89"/>
      <c r="D112" s="90"/>
      <c r="E112" s="156"/>
      <c r="F112" s="91"/>
      <c r="G112" s="91"/>
      <c r="H112" s="278"/>
      <c r="I112" s="165"/>
      <c r="J112" s="140" t="e">
        <f>IF(AND(Q112="",#REF!&gt;0,#REF!&lt;5),K112,)</f>
        <v>#REF!</v>
      </c>
      <c r="K112" s="138" t="str">
        <f>IF(D112="","ZZZ9",IF(AND(#REF!&gt;0,#REF!&lt;5),D112&amp;#REF!,D112&amp;"9"))</f>
        <v>ZZZ9</v>
      </c>
      <c r="L112" s="142">
        <f t="shared" si="3"/>
        <v>999</v>
      </c>
      <c r="M112" s="164">
        <f t="shared" si="4"/>
        <v>999</v>
      </c>
      <c r="N112" s="161"/>
      <c r="O112" s="91"/>
      <c r="P112" s="106">
        <f t="shared" si="5"/>
        <v>999</v>
      </c>
      <c r="Q112" s="91"/>
    </row>
    <row r="113" spans="1:17" s="11" customFormat="1" ht="18.95" customHeight="1" x14ac:dyDescent="0.2">
      <c r="A113" s="143">
        <v>107</v>
      </c>
      <c r="B113" s="89"/>
      <c r="C113" s="89"/>
      <c r="D113" s="90"/>
      <c r="E113" s="156"/>
      <c r="F113" s="91"/>
      <c r="G113" s="91"/>
      <c r="H113" s="278"/>
      <c r="I113" s="165"/>
      <c r="J113" s="140" t="e">
        <f>IF(AND(Q113="",#REF!&gt;0,#REF!&lt;5),K113,)</f>
        <v>#REF!</v>
      </c>
      <c r="K113" s="138" t="str">
        <f>IF(D113="","ZZZ9",IF(AND(#REF!&gt;0,#REF!&lt;5),D113&amp;#REF!,D113&amp;"9"))</f>
        <v>ZZZ9</v>
      </c>
      <c r="L113" s="142">
        <f t="shared" si="3"/>
        <v>999</v>
      </c>
      <c r="M113" s="164">
        <f t="shared" si="4"/>
        <v>999</v>
      </c>
      <c r="N113" s="161"/>
      <c r="O113" s="91"/>
      <c r="P113" s="106">
        <f t="shared" si="5"/>
        <v>999</v>
      </c>
      <c r="Q113" s="91"/>
    </row>
    <row r="114" spans="1:17" s="11" customFormat="1" ht="18.95" customHeight="1" x14ac:dyDescent="0.2">
      <c r="A114" s="143">
        <v>108</v>
      </c>
      <c r="B114" s="89"/>
      <c r="C114" s="89"/>
      <c r="D114" s="90"/>
      <c r="E114" s="156"/>
      <c r="F114" s="91"/>
      <c r="G114" s="91"/>
      <c r="H114" s="278"/>
      <c r="I114" s="165"/>
      <c r="J114" s="140" t="e">
        <f>IF(AND(Q114="",#REF!&gt;0,#REF!&lt;5),K114,)</f>
        <v>#REF!</v>
      </c>
      <c r="K114" s="138" t="str">
        <f>IF(D114="","ZZZ9",IF(AND(#REF!&gt;0,#REF!&lt;5),D114&amp;#REF!,D114&amp;"9"))</f>
        <v>ZZZ9</v>
      </c>
      <c r="L114" s="142">
        <f t="shared" si="3"/>
        <v>999</v>
      </c>
      <c r="M114" s="164">
        <f t="shared" si="4"/>
        <v>999</v>
      </c>
      <c r="N114" s="161"/>
      <c r="O114" s="91"/>
      <c r="P114" s="106">
        <f t="shared" si="5"/>
        <v>999</v>
      </c>
      <c r="Q114" s="91"/>
    </row>
    <row r="115" spans="1:17" s="11" customFormat="1" ht="18.95" customHeight="1" x14ac:dyDescent="0.2">
      <c r="A115" s="143">
        <v>109</v>
      </c>
      <c r="B115" s="89"/>
      <c r="C115" s="89"/>
      <c r="D115" s="90"/>
      <c r="E115" s="156"/>
      <c r="F115" s="91"/>
      <c r="G115" s="91"/>
      <c r="H115" s="278"/>
      <c r="I115" s="165"/>
      <c r="J115" s="140" t="e">
        <f>IF(AND(Q115="",#REF!&gt;0,#REF!&lt;5),K115,)</f>
        <v>#REF!</v>
      </c>
      <c r="K115" s="138" t="str">
        <f>IF(D115="","ZZZ9",IF(AND(#REF!&gt;0,#REF!&lt;5),D115&amp;#REF!,D115&amp;"9"))</f>
        <v>ZZZ9</v>
      </c>
      <c r="L115" s="142">
        <f t="shared" si="3"/>
        <v>999</v>
      </c>
      <c r="M115" s="164">
        <f t="shared" si="4"/>
        <v>999</v>
      </c>
      <c r="N115" s="161"/>
      <c r="O115" s="91"/>
      <c r="P115" s="106">
        <f t="shared" si="5"/>
        <v>999</v>
      </c>
      <c r="Q115" s="91"/>
    </row>
    <row r="116" spans="1:17" s="11" customFormat="1" ht="18.95" customHeight="1" x14ac:dyDescent="0.2">
      <c r="A116" s="143">
        <v>110</v>
      </c>
      <c r="B116" s="89"/>
      <c r="C116" s="89"/>
      <c r="D116" s="90"/>
      <c r="E116" s="156"/>
      <c r="F116" s="91"/>
      <c r="G116" s="91"/>
      <c r="H116" s="278"/>
      <c r="I116" s="165"/>
      <c r="J116" s="140" t="e">
        <f>IF(AND(Q116="",#REF!&gt;0,#REF!&lt;5),K116,)</f>
        <v>#REF!</v>
      </c>
      <c r="K116" s="138" t="str">
        <f>IF(D116="","ZZZ9",IF(AND(#REF!&gt;0,#REF!&lt;5),D116&amp;#REF!,D116&amp;"9"))</f>
        <v>ZZZ9</v>
      </c>
      <c r="L116" s="142">
        <f t="shared" si="3"/>
        <v>999</v>
      </c>
      <c r="M116" s="164">
        <f t="shared" si="4"/>
        <v>999</v>
      </c>
      <c r="N116" s="161"/>
      <c r="O116" s="91"/>
      <c r="P116" s="106">
        <f t="shared" si="5"/>
        <v>999</v>
      </c>
      <c r="Q116" s="91"/>
    </row>
    <row r="117" spans="1:17" s="11" customFormat="1" ht="18.95" customHeight="1" x14ac:dyDescent="0.2">
      <c r="A117" s="143">
        <v>111</v>
      </c>
      <c r="B117" s="89"/>
      <c r="C117" s="89"/>
      <c r="D117" s="90"/>
      <c r="E117" s="156"/>
      <c r="F117" s="91"/>
      <c r="G117" s="91"/>
      <c r="H117" s="278"/>
      <c r="I117" s="165"/>
      <c r="J117" s="140" t="e">
        <f>IF(AND(Q117="",#REF!&gt;0,#REF!&lt;5),K117,)</f>
        <v>#REF!</v>
      </c>
      <c r="K117" s="138" t="str">
        <f>IF(D117="","ZZZ9",IF(AND(#REF!&gt;0,#REF!&lt;5),D117&amp;#REF!,D117&amp;"9"))</f>
        <v>ZZZ9</v>
      </c>
      <c r="L117" s="142">
        <f t="shared" si="3"/>
        <v>999</v>
      </c>
      <c r="M117" s="164">
        <f t="shared" si="4"/>
        <v>999</v>
      </c>
      <c r="N117" s="161"/>
      <c r="O117" s="91"/>
      <c r="P117" s="106">
        <f t="shared" si="5"/>
        <v>999</v>
      </c>
      <c r="Q117" s="91"/>
    </row>
    <row r="118" spans="1:17" s="11" customFormat="1" ht="18.95" customHeight="1" x14ac:dyDescent="0.2">
      <c r="A118" s="143">
        <v>112</v>
      </c>
      <c r="B118" s="89"/>
      <c r="C118" s="89"/>
      <c r="D118" s="90"/>
      <c r="E118" s="156"/>
      <c r="F118" s="91"/>
      <c r="G118" s="91"/>
      <c r="H118" s="278"/>
      <c r="I118" s="165"/>
      <c r="J118" s="140" t="e">
        <f>IF(AND(Q118="",#REF!&gt;0,#REF!&lt;5),K118,)</f>
        <v>#REF!</v>
      </c>
      <c r="K118" s="138" t="str">
        <f>IF(D118="","ZZZ9",IF(AND(#REF!&gt;0,#REF!&lt;5),D118&amp;#REF!,D118&amp;"9"))</f>
        <v>ZZZ9</v>
      </c>
      <c r="L118" s="142">
        <f t="shared" si="3"/>
        <v>999</v>
      </c>
      <c r="M118" s="164">
        <f t="shared" si="4"/>
        <v>999</v>
      </c>
      <c r="N118" s="161"/>
      <c r="O118" s="91"/>
      <c r="P118" s="106">
        <f t="shared" si="5"/>
        <v>999</v>
      </c>
      <c r="Q118" s="91"/>
    </row>
    <row r="119" spans="1:17" s="11" customFormat="1" ht="18.95" customHeight="1" x14ac:dyDescent="0.2">
      <c r="A119" s="143">
        <v>113</v>
      </c>
      <c r="B119" s="89"/>
      <c r="C119" s="89"/>
      <c r="D119" s="90"/>
      <c r="E119" s="156"/>
      <c r="F119" s="91"/>
      <c r="G119" s="91"/>
      <c r="H119" s="278"/>
      <c r="I119" s="165"/>
      <c r="J119" s="140" t="e">
        <f>IF(AND(Q119="",#REF!&gt;0,#REF!&lt;5),K119,)</f>
        <v>#REF!</v>
      </c>
      <c r="K119" s="138" t="str">
        <f>IF(D119="","ZZZ9",IF(AND(#REF!&gt;0,#REF!&lt;5),D119&amp;#REF!,D119&amp;"9"))</f>
        <v>ZZZ9</v>
      </c>
      <c r="L119" s="142">
        <f t="shared" si="3"/>
        <v>999</v>
      </c>
      <c r="M119" s="164">
        <f t="shared" si="4"/>
        <v>999</v>
      </c>
      <c r="N119" s="161"/>
      <c r="O119" s="91"/>
      <c r="P119" s="106">
        <f t="shared" si="5"/>
        <v>999</v>
      </c>
      <c r="Q119" s="91"/>
    </row>
    <row r="120" spans="1:17" s="11" customFormat="1" ht="18.95" customHeight="1" x14ac:dyDescent="0.2">
      <c r="A120" s="143">
        <v>114</v>
      </c>
      <c r="B120" s="89"/>
      <c r="C120" s="89"/>
      <c r="D120" s="90"/>
      <c r="E120" s="156"/>
      <c r="F120" s="91"/>
      <c r="G120" s="91"/>
      <c r="H120" s="278"/>
      <c r="I120" s="165"/>
      <c r="J120" s="140" t="e">
        <f>IF(AND(Q120="",#REF!&gt;0,#REF!&lt;5),K120,)</f>
        <v>#REF!</v>
      </c>
      <c r="K120" s="138" t="str">
        <f>IF(D120="","ZZZ9",IF(AND(#REF!&gt;0,#REF!&lt;5),D120&amp;#REF!,D120&amp;"9"))</f>
        <v>ZZZ9</v>
      </c>
      <c r="L120" s="142">
        <f t="shared" si="3"/>
        <v>999</v>
      </c>
      <c r="M120" s="164">
        <f t="shared" si="4"/>
        <v>999</v>
      </c>
      <c r="N120" s="161"/>
      <c r="O120" s="91"/>
      <c r="P120" s="106">
        <f t="shared" si="5"/>
        <v>999</v>
      </c>
      <c r="Q120" s="91"/>
    </row>
    <row r="121" spans="1:17" s="11" customFormat="1" ht="18.95" customHeight="1" x14ac:dyDescent="0.2">
      <c r="A121" s="143">
        <v>115</v>
      </c>
      <c r="B121" s="89"/>
      <c r="C121" s="89"/>
      <c r="D121" s="90"/>
      <c r="E121" s="156"/>
      <c r="F121" s="91"/>
      <c r="G121" s="91"/>
      <c r="H121" s="278"/>
      <c r="I121" s="165"/>
      <c r="J121" s="140" t="e">
        <f>IF(AND(Q121="",#REF!&gt;0,#REF!&lt;5),K121,)</f>
        <v>#REF!</v>
      </c>
      <c r="K121" s="138" t="str">
        <f>IF(D121="","ZZZ9",IF(AND(#REF!&gt;0,#REF!&lt;5),D121&amp;#REF!,D121&amp;"9"))</f>
        <v>ZZZ9</v>
      </c>
      <c r="L121" s="142">
        <f t="shared" si="3"/>
        <v>999</v>
      </c>
      <c r="M121" s="164">
        <f t="shared" si="4"/>
        <v>999</v>
      </c>
      <c r="N121" s="161"/>
      <c r="O121" s="91"/>
      <c r="P121" s="106">
        <f t="shared" si="5"/>
        <v>999</v>
      </c>
      <c r="Q121" s="91"/>
    </row>
    <row r="122" spans="1:17" s="11" customFormat="1" ht="18.95" customHeight="1" x14ac:dyDescent="0.2">
      <c r="A122" s="143">
        <v>116</v>
      </c>
      <c r="B122" s="89"/>
      <c r="C122" s="89"/>
      <c r="D122" s="90"/>
      <c r="E122" s="156"/>
      <c r="F122" s="91"/>
      <c r="G122" s="91"/>
      <c r="H122" s="278"/>
      <c r="I122" s="165"/>
      <c r="J122" s="140" t="e">
        <f>IF(AND(Q122="",#REF!&gt;0,#REF!&lt;5),K122,)</f>
        <v>#REF!</v>
      </c>
      <c r="K122" s="138" t="str">
        <f>IF(D122="","ZZZ9",IF(AND(#REF!&gt;0,#REF!&lt;5),D122&amp;#REF!,D122&amp;"9"))</f>
        <v>ZZZ9</v>
      </c>
      <c r="L122" s="142">
        <f t="shared" si="3"/>
        <v>999</v>
      </c>
      <c r="M122" s="164">
        <f t="shared" si="4"/>
        <v>999</v>
      </c>
      <c r="N122" s="161"/>
      <c r="O122" s="91"/>
      <c r="P122" s="106">
        <f t="shared" si="5"/>
        <v>999</v>
      </c>
      <c r="Q122" s="91"/>
    </row>
    <row r="123" spans="1:17" s="11" customFormat="1" ht="18.95" customHeight="1" x14ac:dyDescent="0.2">
      <c r="A123" s="143">
        <v>117</v>
      </c>
      <c r="B123" s="89"/>
      <c r="C123" s="89"/>
      <c r="D123" s="90"/>
      <c r="E123" s="156"/>
      <c r="F123" s="91"/>
      <c r="G123" s="91"/>
      <c r="H123" s="278"/>
      <c r="I123" s="165"/>
      <c r="J123" s="140" t="e">
        <f>IF(AND(Q123="",#REF!&gt;0,#REF!&lt;5),K123,)</f>
        <v>#REF!</v>
      </c>
      <c r="K123" s="138" t="str">
        <f>IF(D123="","ZZZ9",IF(AND(#REF!&gt;0,#REF!&lt;5),D123&amp;#REF!,D123&amp;"9"))</f>
        <v>ZZZ9</v>
      </c>
      <c r="L123" s="142">
        <f t="shared" si="3"/>
        <v>999</v>
      </c>
      <c r="M123" s="164">
        <f t="shared" si="4"/>
        <v>999</v>
      </c>
      <c r="N123" s="161"/>
      <c r="O123" s="91"/>
      <c r="P123" s="106">
        <f t="shared" si="5"/>
        <v>999</v>
      </c>
      <c r="Q123" s="91"/>
    </row>
    <row r="124" spans="1:17" s="11" customFormat="1" ht="18.95" customHeight="1" x14ac:dyDescent="0.2">
      <c r="A124" s="143">
        <v>118</v>
      </c>
      <c r="B124" s="89"/>
      <c r="C124" s="89"/>
      <c r="D124" s="90"/>
      <c r="E124" s="156"/>
      <c r="F124" s="91"/>
      <c r="G124" s="91"/>
      <c r="H124" s="278"/>
      <c r="I124" s="165"/>
      <c r="J124" s="140" t="e">
        <f>IF(AND(Q124="",#REF!&gt;0,#REF!&lt;5),K124,)</f>
        <v>#REF!</v>
      </c>
      <c r="K124" s="138" t="str">
        <f>IF(D124="","ZZZ9",IF(AND(#REF!&gt;0,#REF!&lt;5),D124&amp;#REF!,D124&amp;"9"))</f>
        <v>ZZZ9</v>
      </c>
      <c r="L124" s="142">
        <f t="shared" si="3"/>
        <v>999</v>
      </c>
      <c r="M124" s="164">
        <f t="shared" si="4"/>
        <v>999</v>
      </c>
      <c r="N124" s="161"/>
      <c r="O124" s="91"/>
      <c r="P124" s="106">
        <f t="shared" si="5"/>
        <v>999</v>
      </c>
      <c r="Q124" s="91"/>
    </row>
    <row r="125" spans="1:17" s="11" customFormat="1" ht="18.95" customHeight="1" x14ac:dyDescent="0.2">
      <c r="A125" s="143">
        <v>119</v>
      </c>
      <c r="B125" s="89"/>
      <c r="C125" s="89"/>
      <c r="D125" s="90"/>
      <c r="E125" s="156"/>
      <c r="F125" s="91"/>
      <c r="G125" s="91"/>
      <c r="H125" s="278"/>
      <c r="I125" s="165"/>
      <c r="J125" s="140" t="e">
        <f>IF(AND(Q125="",#REF!&gt;0,#REF!&lt;5),K125,)</f>
        <v>#REF!</v>
      </c>
      <c r="K125" s="138" t="str">
        <f>IF(D125="","ZZZ9",IF(AND(#REF!&gt;0,#REF!&lt;5),D125&amp;#REF!,D125&amp;"9"))</f>
        <v>ZZZ9</v>
      </c>
      <c r="L125" s="142">
        <f t="shared" si="3"/>
        <v>999</v>
      </c>
      <c r="M125" s="164">
        <f t="shared" si="4"/>
        <v>999</v>
      </c>
      <c r="N125" s="161"/>
      <c r="O125" s="91"/>
      <c r="P125" s="106">
        <f t="shared" si="5"/>
        <v>999</v>
      </c>
      <c r="Q125" s="91"/>
    </row>
    <row r="126" spans="1:17" s="11" customFormat="1" ht="18.95" customHeight="1" x14ac:dyDescent="0.2">
      <c r="A126" s="143">
        <v>120</v>
      </c>
      <c r="B126" s="89"/>
      <c r="C126" s="89"/>
      <c r="D126" s="90"/>
      <c r="E126" s="156"/>
      <c r="F126" s="91"/>
      <c r="G126" s="91"/>
      <c r="H126" s="278"/>
      <c r="I126" s="165"/>
      <c r="J126" s="140" t="e">
        <f>IF(AND(Q126="",#REF!&gt;0,#REF!&lt;5),K126,)</f>
        <v>#REF!</v>
      </c>
      <c r="K126" s="138" t="str">
        <f>IF(D126="","ZZZ9",IF(AND(#REF!&gt;0,#REF!&lt;5),D126&amp;#REF!,D126&amp;"9"))</f>
        <v>ZZZ9</v>
      </c>
      <c r="L126" s="142">
        <f t="shared" si="3"/>
        <v>999</v>
      </c>
      <c r="M126" s="164">
        <f t="shared" si="4"/>
        <v>999</v>
      </c>
      <c r="N126" s="161"/>
      <c r="O126" s="91"/>
      <c r="P126" s="106">
        <f t="shared" si="5"/>
        <v>999</v>
      </c>
      <c r="Q126" s="91"/>
    </row>
    <row r="127" spans="1:17" s="11" customFormat="1" ht="18.95" customHeight="1" x14ac:dyDescent="0.2">
      <c r="A127" s="143">
        <v>121</v>
      </c>
      <c r="B127" s="89"/>
      <c r="C127" s="89"/>
      <c r="D127" s="90"/>
      <c r="E127" s="156"/>
      <c r="F127" s="91"/>
      <c r="G127" s="91"/>
      <c r="H127" s="278"/>
      <c r="I127" s="165"/>
      <c r="J127" s="140" t="e">
        <f>IF(AND(Q127="",#REF!&gt;0,#REF!&lt;5),K127,)</f>
        <v>#REF!</v>
      </c>
      <c r="K127" s="138" t="str">
        <f>IF(D127="","ZZZ9",IF(AND(#REF!&gt;0,#REF!&lt;5),D127&amp;#REF!,D127&amp;"9"))</f>
        <v>ZZZ9</v>
      </c>
      <c r="L127" s="142">
        <f t="shared" si="3"/>
        <v>999</v>
      </c>
      <c r="M127" s="164">
        <f t="shared" si="4"/>
        <v>999</v>
      </c>
      <c r="N127" s="161"/>
      <c r="O127" s="91"/>
      <c r="P127" s="106">
        <f t="shared" si="5"/>
        <v>999</v>
      </c>
      <c r="Q127" s="91"/>
    </row>
    <row r="128" spans="1:17" s="11" customFormat="1" ht="18.95" customHeight="1" x14ac:dyDescent="0.2">
      <c r="A128" s="143">
        <v>122</v>
      </c>
      <c r="B128" s="89"/>
      <c r="C128" s="89"/>
      <c r="D128" s="90"/>
      <c r="E128" s="156"/>
      <c r="F128" s="91"/>
      <c r="G128" s="91"/>
      <c r="H128" s="278"/>
      <c r="I128" s="165"/>
      <c r="J128" s="140" t="e">
        <f>IF(AND(Q128="",#REF!&gt;0,#REF!&lt;5),K128,)</f>
        <v>#REF!</v>
      </c>
      <c r="K128" s="138" t="str">
        <f>IF(D128="","ZZZ9",IF(AND(#REF!&gt;0,#REF!&lt;5),D128&amp;#REF!,D128&amp;"9"))</f>
        <v>ZZZ9</v>
      </c>
      <c r="L128" s="142">
        <f t="shared" si="3"/>
        <v>999</v>
      </c>
      <c r="M128" s="164">
        <f t="shared" si="4"/>
        <v>999</v>
      </c>
      <c r="N128" s="161"/>
      <c r="O128" s="91"/>
      <c r="P128" s="106">
        <f t="shared" si="5"/>
        <v>999</v>
      </c>
      <c r="Q128" s="91"/>
    </row>
    <row r="129" spans="1:17" s="11" customFormat="1" ht="18.95" customHeight="1" x14ac:dyDescent="0.2">
      <c r="A129" s="143">
        <v>123</v>
      </c>
      <c r="B129" s="89"/>
      <c r="C129" s="89"/>
      <c r="D129" s="90"/>
      <c r="E129" s="156"/>
      <c r="F129" s="91"/>
      <c r="G129" s="91"/>
      <c r="H129" s="278"/>
      <c r="I129" s="165"/>
      <c r="J129" s="140" t="e">
        <f>IF(AND(Q129="",#REF!&gt;0,#REF!&lt;5),K129,)</f>
        <v>#REF!</v>
      </c>
      <c r="K129" s="138" t="str">
        <f>IF(D129="","ZZZ9",IF(AND(#REF!&gt;0,#REF!&lt;5),D129&amp;#REF!,D129&amp;"9"))</f>
        <v>ZZZ9</v>
      </c>
      <c r="L129" s="142">
        <f t="shared" si="3"/>
        <v>999</v>
      </c>
      <c r="M129" s="164">
        <f t="shared" si="4"/>
        <v>999</v>
      </c>
      <c r="N129" s="161"/>
      <c r="O129" s="91"/>
      <c r="P129" s="106">
        <f t="shared" si="5"/>
        <v>999</v>
      </c>
      <c r="Q129" s="91"/>
    </row>
    <row r="130" spans="1:17" s="11" customFormat="1" ht="18.95" customHeight="1" x14ac:dyDescent="0.2">
      <c r="A130" s="143">
        <v>124</v>
      </c>
      <c r="B130" s="89"/>
      <c r="C130" s="89"/>
      <c r="D130" s="90"/>
      <c r="E130" s="156"/>
      <c r="F130" s="91"/>
      <c r="G130" s="91"/>
      <c r="H130" s="278"/>
      <c r="I130" s="165"/>
      <c r="J130" s="140" t="e">
        <f>IF(AND(Q130="",#REF!&gt;0,#REF!&lt;5),K130,)</f>
        <v>#REF!</v>
      </c>
      <c r="K130" s="138" t="str">
        <f>IF(D130="","ZZZ9",IF(AND(#REF!&gt;0,#REF!&lt;5),D130&amp;#REF!,D130&amp;"9"))</f>
        <v>ZZZ9</v>
      </c>
      <c r="L130" s="142">
        <f t="shared" si="3"/>
        <v>999</v>
      </c>
      <c r="M130" s="164">
        <f t="shared" si="4"/>
        <v>999</v>
      </c>
      <c r="N130" s="161"/>
      <c r="O130" s="91"/>
      <c r="P130" s="106">
        <f t="shared" si="5"/>
        <v>999</v>
      </c>
      <c r="Q130" s="91"/>
    </row>
    <row r="131" spans="1:17" s="11" customFormat="1" ht="18.95" customHeight="1" x14ac:dyDescent="0.2">
      <c r="A131" s="143">
        <v>125</v>
      </c>
      <c r="B131" s="89"/>
      <c r="C131" s="89"/>
      <c r="D131" s="90"/>
      <c r="E131" s="156"/>
      <c r="F131" s="91"/>
      <c r="G131" s="91"/>
      <c r="H131" s="278"/>
      <c r="I131" s="165"/>
      <c r="J131" s="140" t="e">
        <f>IF(AND(Q131="",#REF!&gt;0,#REF!&lt;5),K131,)</f>
        <v>#REF!</v>
      </c>
      <c r="K131" s="138" t="str">
        <f>IF(D131="","ZZZ9",IF(AND(#REF!&gt;0,#REF!&lt;5),D131&amp;#REF!,D131&amp;"9"))</f>
        <v>ZZZ9</v>
      </c>
      <c r="L131" s="142">
        <f t="shared" si="3"/>
        <v>999</v>
      </c>
      <c r="M131" s="164">
        <f t="shared" si="4"/>
        <v>999</v>
      </c>
      <c r="N131" s="161"/>
      <c r="O131" s="91"/>
      <c r="P131" s="106">
        <f t="shared" si="5"/>
        <v>999</v>
      </c>
      <c r="Q131" s="91"/>
    </row>
    <row r="132" spans="1:17" s="11" customFormat="1" ht="18.95" customHeight="1" x14ac:dyDescent="0.2">
      <c r="A132" s="143">
        <v>126</v>
      </c>
      <c r="B132" s="89"/>
      <c r="C132" s="89"/>
      <c r="D132" s="90"/>
      <c r="E132" s="156"/>
      <c r="F132" s="91"/>
      <c r="G132" s="91"/>
      <c r="H132" s="278"/>
      <c r="I132" s="165"/>
      <c r="J132" s="140" t="e">
        <f>IF(AND(Q132="",#REF!&gt;0,#REF!&lt;5),K132,)</f>
        <v>#REF!</v>
      </c>
      <c r="K132" s="138" t="str">
        <f>IF(D132="","ZZZ9",IF(AND(#REF!&gt;0,#REF!&lt;5),D132&amp;#REF!,D132&amp;"9"))</f>
        <v>ZZZ9</v>
      </c>
      <c r="L132" s="142">
        <f t="shared" si="3"/>
        <v>999</v>
      </c>
      <c r="M132" s="164">
        <f t="shared" si="4"/>
        <v>999</v>
      </c>
      <c r="N132" s="161"/>
      <c r="O132" s="91"/>
      <c r="P132" s="106">
        <f t="shared" si="5"/>
        <v>999</v>
      </c>
      <c r="Q132" s="91"/>
    </row>
    <row r="133" spans="1:17" s="11" customFormat="1" ht="18.95" customHeight="1" x14ac:dyDescent="0.2">
      <c r="A133" s="143">
        <v>127</v>
      </c>
      <c r="B133" s="89"/>
      <c r="C133" s="89"/>
      <c r="D133" s="90"/>
      <c r="E133" s="156"/>
      <c r="F133" s="91"/>
      <c r="G133" s="91"/>
      <c r="H133" s="278"/>
      <c r="I133" s="165"/>
      <c r="J133" s="140" t="e">
        <f>IF(AND(Q133="",#REF!&gt;0,#REF!&lt;5),K133,)</f>
        <v>#REF!</v>
      </c>
      <c r="K133" s="138" t="str">
        <f>IF(D133="","ZZZ9",IF(AND(#REF!&gt;0,#REF!&lt;5),D133&amp;#REF!,D133&amp;"9"))</f>
        <v>ZZZ9</v>
      </c>
      <c r="L133" s="142">
        <f t="shared" si="3"/>
        <v>999</v>
      </c>
      <c r="M133" s="164">
        <f t="shared" si="4"/>
        <v>999</v>
      </c>
      <c r="N133" s="161"/>
      <c r="O133" s="91"/>
      <c r="P133" s="106">
        <f t="shared" si="5"/>
        <v>999</v>
      </c>
      <c r="Q133" s="91"/>
    </row>
    <row r="134" spans="1:17" s="11" customFormat="1" ht="18.95" customHeight="1" x14ac:dyDescent="0.2">
      <c r="A134" s="143">
        <v>128</v>
      </c>
      <c r="B134" s="89"/>
      <c r="C134" s="89"/>
      <c r="D134" s="90"/>
      <c r="E134" s="156"/>
      <c r="F134" s="91"/>
      <c r="G134" s="91"/>
      <c r="H134" s="278"/>
      <c r="I134" s="165"/>
      <c r="J134" s="140" t="e">
        <f>IF(AND(Q134="",#REF!&gt;0,#REF!&lt;5),K134,)</f>
        <v>#REF!</v>
      </c>
      <c r="K134" s="138" t="str">
        <f>IF(D134="","ZZZ9",IF(AND(#REF!&gt;0,#REF!&lt;5),D134&amp;#REF!,D134&amp;"9"))</f>
        <v>ZZZ9</v>
      </c>
      <c r="L134" s="142">
        <f t="shared" si="3"/>
        <v>999</v>
      </c>
      <c r="M134" s="164">
        <f t="shared" si="4"/>
        <v>999</v>
      </c>
      <c r="N134" s="161"/>
      <c r="O134" s="165"/>
      <c r="P134" s="166">
        <f t="shared" si="5"/>
        <v>999</v>
      </c>
      <c r="Q134" s="165"/>
    </row>
    <row r="135" spans="1:17" x14ac:dyDescent="0.2">
      <c r="A135" s="143">
        <v>129</v>
      </c>
      <c r="B135" s="89"/>
      <c r="C135" s="89"/>
      <c r="D135" s="90"/>
      <c r="E135" s="156"/>
      <c r="F135" s="91"/>
      <c r="G135" s="91"/>
      <c r="H135" s="278"/>
      <c r="I135" s="165"/>
      <c r="J135" s="140" t="e">
        <f>IF(AND(Q135="",#REF!&gt;0,#REF!&lt;5),K135,)</f>
        <v>#REF!</v>
      </c>
      <c r="K135" s="138" t="str">
        <f>IF(D135="","ZZZ9",IF(AND(#REF!&gt;0,#REF!&lt;5),D135&amp;#REF!,D135&amp;"9"))</f>
        <v>ZZZ9</v>
      </c>
      <c r="L135" s="142">
        <f t="shared" si="3"/>
        <v>999</v>
      </c>
      <c r="M135" s="164">
        <f t="shared" si="4"/>
        <v>999</v>
      </c>
      <c r="N135" s="161"/>
      <c r="O135" s="91"/>
      <c r="P135" s="106">
        <f t="shared" si="5"/>
        <v>999</v>
      </c>
      <c r="Q135" s="91"/>
    </row>
    <row r="136" spans="1:17" x14ac:dyDescent="0.2">
      <c r="A136" s="143">
        <v>130</v>
      </c>
      <c r="B136" s="89"/>
      <c r="C136" s="89"/>
      <c r="D136" s="90"/>
      <c r="E136" s="156"/>
      <c r="F136" s="91"/>
      <c r="G136" s="91"/>
      <c r="H136" s="278"/>
      <c r="I136" s="165"/>
      <c r="J136" s="140" t="e">
        <f>IF(AND(Q136="",#REF!&gt;0,#REF!&lt;5),K136,)</f>
        <v>#REF!</v>
      </c>
      <c r="K136" s="138" t="str">
        <f>IF(D136="","ZZZ9",IF(AND(#REF!&gt;0,#REF!&lt;5),D136&amp;#REF!,D136&amp;"9"))</f>
        <v>ZZZ9</v>
      </c>
      <c r="L136" s="142">
        <f t="shared" si="3"/>
        <v>999</v>
      </c>
      <c r="M136" s="164">
        <f t="shared" si="4"/>
        <v>999</v>
      </c>
      <c r="N136" s="161"/>
      <c r="O136" s="91"/>
      <c r="P136" s="106">
        <f t="shared" si="5"/>
        <v>999</v>
      </c>
      <c r="Q136" s="91"/>
    </row>
    <row r="137" spans="1:17" x14ac:dyDescent="0.2">
      <c r="A137" s="143">
        <v>131</v>
      </c>
      <c r="B137" s="89"/>
      <c r="C137" s="89"/>
      <c r="D137" s="90"/>
      <c r="E137" s="156"/>
      <c r="F137" s="91"/>
      <c r="G137" s="91"/>
      <c r="H137" s="278"/>
      <c r="I137" s="165"/>
      <c r="J137" s="140" t="e">
        <f>IF(AND(Q137="",#REF!&gt;0,#REF!&lt;5),K137,)</f>
        <v>#REF!</v>
      </c>
      <c r="K137" s="138" t="str">
        <f>IF(D137="","ZZZ9",IF(AND(#REF!&gt;0,#REF!&lt;5),D137&amp;#REF!,D137&amp;"9"))</f>
        <v>ZZZ9</v>
      </c>
      <c r="L137" s="142">
        <f t="shared" si="3"/>
        <v>999</v>
      </c>
      <c r="M137" s="164">
        <f t="shared" si="4"/>
        <v>999</v>
      </c>
      <c r="N137" s="161"/>
      <c r="O137" s="91"/>
      <c r="P137" s="106">
        <f t="shared" si="5"/>
        <v>999</v>
      </c>
      <c r="Q137" s="91"/>
    </row>
    <row r="138" spans="1:17" x14ac:dyDescent="0.2">
      <c r="A138" s="143">
        <v>132</v>
      </c>
      <c r="B138" s="89"/>
      <c r="C138" s="89"/>
      <c r="D138" s="90"/>
      <c r="E138" s="156"/>
      <c r="F138" s="91"/>
      <c r="G138" s="91"/>
      <c r="H138" s="278"/>
      <c r="I138" s="165"/>
      <c r="J138" s="140" t="e">
        <f>IF(AND(Q138="",#REF!&gt;0,#REF!&lt;5),K138,)</f>
        <v>#REF!</v>
      </c>
      <c r="K138" s="138" t="str">
        <f>IF(D138="","ZZZ9",IF(AND(#REF!&gt;0,#REF!&lt;5),D138&amp;#REF!,D138&amp;"9"))</f>
        <v>ZZZ9</v>
      </c>
      <c r="L138" s="142">
        <f t="shared" si="3"/>
        <v>999</v>
      </c>
      <c r="M138" s="164">
        <f t="shared" si="4"/>
        <v>999</v>
      </c>
      <c r="N138" s="161"/>
      <c r="O138" s="91"/>
      <c r="P138" s="106">
        <f t="shared" si="5"/>
        <v>999</v>
      </c>
      <c r="Q138" s="91"/>
    </row>
    <row r="139" spans="1:17" x14ac:dyDescent="0.2">
      <c r="A139" s="143">
        <v>133</v>
      </c>
      <c r="B139" s="89"/>
      <c r="C139" s="89"/>
      <c r="D139" s="90"/>
      <c r="E139" s="156"/>
      <c r="F139" s="91"/>
      <c r="G139" s="91"/>
      <c r="H139" s="278"/>
      <c r="I139" s="165"/>
      <c r="J139" s="140" t="e">
        <f>IF(AND(Q139="",#REF!&gt;0,#REF!&lt;5),K139,)</f>
        <v>#REF!</v>
      </c>
      <c r="K139" s="138" t="str">
        <f>IF(D139="","ZZZ9",IF(AND(#REF!&gt;0,#REF!&lt;5),D139&amp;#REF!,D139&amp;"9"))</f>
        <v>ZZZ9</v>
      </c>
      <c r="L139" s="142">
        <f t="shared" si="3"/>
        <v>999</v>
      </c>
      <c r="M139" s="164">
        <f t="shared" si="4"/>
        <v>999</v>
      </c>
      <c r="N139" s="161"/>
      <c r="O139" s="91"/>
      <c r="P139" s="106">
        <f t="shared" si="5"/>
        <v>999</v>
      </c>
      <c r="Q139" s="91"/>
    </row>
    <row r="140" spans="1:17" x14ac:dyDescent="0.2">
      <c r="A140" s="143">
        <v>134</v>
      </c>
      <c r="B140" s="89"/>
      <c r="C140" s="89"/>
      <c r="D140" s="90"/>
      <c r="E140" s="156"/>
      <c r="F140" s="91"/>
      <c r="G140" s="91"/>
      <c r="H140" s="278"/>
      <c r="I140" s="165"/>
      <c r="J140" s="140" t="e">
        <f>IF(AND(Q140="",#REF!&gt;0,#REF!&lt;5),K140,)</f>
        <v>#REF!</v>
      </c>
      <c r="K140" s="138" t="str">
        <f>IF(D140="","ZZZ9",IF(AND(#REF!&gt;0,#REF!&lt;5),D140&amp;#REF!,D140&amp;"9"))</f>
        <v>ZZZ9</v>
      </c>
      <c r="L140" s="142">
        <f t="shared" si="3"/>
        <v>999</v>
      </c>
      <c r="M140" s="164">
        <f t="shared" si="4"/>
        <v>999</v>
      </c>
      <c r="N140" s="161"/>
      <c r="O140" s="91"/>
      <c r="P140" s="106">
        <f t="shared" si="5"/>
        <v>999</v>
      </c>
      <c r="Q140" s="91"/>
    </row>
    <row r="141" spans="1:17" x14ac:dyDescent="0.2">
      <c r="A141" s="143">
        <v>135</v>
      </c>
      <c r="B141" s="89"/>
      <c r="C141" s="89"/>
      <c r="D141" s="90"/>
      <c r="E141" s="156"/>
      <c r="F141" s="91"/>
      <c r="G141" s="91"/>
      <c r="H141" s="278"/>
      <c r="I141" s="165"/>
      <c r="J141" s="140" t="e">
        <f>IF(AND(Q141="",#REF!&gt;0,#REF!&lt;5),K141,)</f>
        <v>#REF!</v>
      </c>
      <c r="K141" s="138" t="str">
        <f>IF(D141="","ZZZ9",IF(AND(#REF!&gt;0,#REF!&lt;5),D141&amp;#REF!,D141&amp;"9"))</f>
        <v>ZZZ9</v>
      </c>
      <c r="L141" s="142">
        <f t="shared" si="3"/>
        <v>999</v>
      </c>
      <c r="M141" s="164">
        <f t="shared" si="4"/>
        <v>999</v>
      </c>
      <c r="N141" s="161"/>
      <c r="O141" s="165"/>
      <c r="P141" s="166">
        <f t="shared" si="5"/>
        <v>999</v>
      </c>
      <c r="Q141" s="165"/>
    </row>
    <row r="142" spans="1:17" x14ac:dyDescent="0.2">
      <c r="A142" s="143">
        <v>136</v>
      </c>
      <c r="B142" s="89"/>
      <c r="C142" s="89"/>
      <c r="D142" s="90"/>
      <c r="E142" s="156"/>
      <c r="F142" s="91"/>
      <c r="G142" s="91"/>
      <c r="H142" s="278"/>
      <c r="I142" s="165"/>
      <c r="J142" s="140" t="e">
        <f>IF(AND(Q142="",#REF!&gt;0,#REF!&lt;5),K142,)</f>
        <v>#REF!</v>
      </c>
      <c r="K142" s="138" t="str">
        <f>IF(D142="","ZZZ9",IF(AND(#REF!&gt;0,#REF!&lt;5),D142&amp;#REF!,D142&amp;"9"))</f>
        <v>ZZZ9</v>
      </c>
      <c r="L142" s="142">
        <f t="shared" si="3"/>
        <v>999</v>
      </c>
      <c r="M142" s="164">
        <f t="shared" si="4"/>
        <v>999</v>
      </c>
      <c r="N142" s="161"/>
      <c r="O142" s="91"/>
      <c r="P142" s="106">
        <f t="shared" si="5"/>
        <v>999</v>
      </c>
      <c r="Q142" s="91"/>
    </row>
    <row r="143" spans="1:17" x14ac:dyDescent="0.2">
      <c r="A143" s="143">
        <v>137</v>
      </c>
      <c r="B143" s="89"/>
      <c r="C143" s="89"/>
      <c r="D143" s="90"/>
      <c r="E143" s="156"/>
      <c r="F143" s="91"/>
      <c r="G143" s="91"/>
      <c r="H143" s="278"/>
      <c r="I143" s="165"/>
      <c r="J143" s="140" t="e">
        <f>IF(AND(Q143="",#REF!&gt;0,#REF!&lt;5),K143,)</f>
        <v>#REF!</v>
      </c>
      <c r="K143" s="138" t="str">
        <f>IF(D143="","ZZZ9",IF(AND(#REF!&gt;0,#REF!&lt;5),D143&amp;#REF!,D143&amp;"9"))</f>
        <v>ZZZ9</v>
      </c>
      <c r="L143" s="142">
        <f t="shared" si="3"/>
        <v>999</v>
      </c>
      <c r="M143" s="164">
        <f t="shared" si="4"/>
        <v>999</v>
      </c>
      <c r="N143" s="161"/>
      <c r="O143" s="91"/>
      <c r="P143" s="106">
        <f t="shared" si="5"/>
        <v>999</v>
      </c>
      <c r="Q143" s="91"/>
    </row>
    <row r="144" spans="1:17" x14ac:dyDescent="0.2">
      <c r="A144" s="143">
        <v>138</v>
      </c>
      <c r="B144" s="89"/>
      <c r="C144" s="89"/>
      <c r="D144" s="90"/>
      <c r="E144" s="156"/>
      <c r="F144" s="91"/>
      <c r="G144" s="91"/>
      <c r="H144" s="278"/>
      <c r="I144" s="165"/>
      <c r="J144" s="140" t="e">
        <f>IF(AND(Q144="",#REF!&gt;0,#REF!&lt;5),K144,)</f>
        <v>#REF!</v>
      </c>
      <c r="K144" s="138" t="str">
        <f>IF(D144="","ZZZ9",IF(AND(#REF!&gt;0,#REF!&lt;5),D144&amp;#REF!,D144&amp;"9"))</f>
        <v>ZZZ9</v>
      </c>
      <c r="L144" s="142">
        <f t="shared" si="3"/>
        <v>999</v>
      </c>
      <c r="M144" s="164">
        <f t="shared" si="4"/>
        <v>999</v>
      </c>
      <c r="N144" s="161"/>
      <c r="O144" s="91"/>
      <c r="P144" s="106">
        <f t="shared" si="5"/>
        <v>999</v>
      </c>
      <c r="Q144" s="91"/>
    </row>
    <row r="145" spans="1:17" x14ac:dyDescent="0.2">
      <c r="A145" s="143">
        <v>139</v>
      </c>
      <c r="B145" s="89"/>
      <c r="C145" s="89"/>
      <c r="D145" s="90"/>
      <c r="E145" s="156"/>
      <c r="F145" s="91"/>
      <c r="G145" s="91"/>
      <c r="H145" s="278"/>
      <c r="I145" s="165"/>
      <c r="J145" s="140" t="e">
        <f>IF(AND(Q145="",#REF!&gt;0,#REF!&lt;5),K145,)</f>
        <v>#REF!</v>
      </c>
      <c r="K145" s="138" t="str">
        <f>IF(D145="","ZZZ9",IF(AND(#REF!&gt;0,#REF!&lt;5),D145&amp;#REF!,D145&amp;"9"))</f>
        <v>ZZZ9</v>
      </c>
      <c r="L145" s="142">
        <f t="shared" si="3"/>
        <v>999</v>
      </c>
      <c r="M145" s="164">
        <f t="shared" si="4"/>
        <v>999</v>
      </c>
      <c r="N145" s="161"/>
      <c r="O145" s="91"/>
      <c r="P145" s="106">
        <f t="shared" si="5"/>
        <v>999</v>
      </c>
      <c r="Q145" s="91"/>
    </row>
    <row r="146" spans="1:17" x14ac:dyDescent="0.2">
      <c r="A146" s="143">
        <v>140</v>
      </c>
      <c r="B146" s="89"/>
      <c r="C146" s="89"/>
      <c r="D146" s="90"/>
      <c r="E146" s="156"/>
      <c r="F146" s="91"/>
      <c r="G146" s="91"/>
      <c r="H146" s="278"/>
      <c r="I146" s="165"/>
      <c r="J146" s="140" t="e">
        <f>IF(AND(Q146="",#REF!&gt;0,#REF!&lt;5),K146,)</f>
        <v>#REF!</v>
      </c>
      <c r="K146" s="138" t="str">
        <f>IF(D146="","ZZZ9",IF(AND(#REF!&gt;0,#REF!&lt;5),D146&amp;#REF!,D146&amp;"9"))</f>
        <v>ZZZ9</v>
      </c>
      <c r="L146" s="142">
        <f t="shared" si="3"/>
        <v>999</v>
      </c>
      <c r="M146" s="164">
        <f t="shared" si="4"/>
        <v>999</v>
      </c>
      <c r="N146" s="161"/>
      <c r="O146" s="91"/>
      <c r="P146" s="106">
        <f t="shared" si="5"/>
        <v>999</v>
      </c>
      <c r="Q146" s="91"/>
    </row>
    <row r="147" spans="1:17" x14ac:dyDescent="0.2">
      <c r="A147" s="143">
        <v>141</v>
      </c>
      <c r="B147" s="89"/>
      <c r="C147" s="89"/>
      <c r="D147" s="90"/>
      <c r="E147" s="156"/>
      <c r="F147" s="91"/>
      <c r="G147" s="91"/>
      <c r="H147" s="278"/>
      <c r="I147" s="165"/>
      <c r="J147" s="140" t="e">
        <f>IF(AND(Q147="",#REF!&gt;0,#REF!&lt;5),K147,)</f>
        <v>#REF!</v>
      </c>
      <c r="K147" s="138" t="str">
        <f>IF(D147="","ZZZ9",IF(AND(#REF!&gt;0,#REF!&lt;5),D147&amp;#REF!,D147&amp;"9"))</f>
        <v>ZZZ9</v>
      </c>
      <c r="L147" s="142">
        <f t="shared" si="3"/>
        <v>999</v>
      </c>
      <c r="M147" s="164">
        <f t="shared" si="4"/>
        <v>999</v>
      </c>
      <c r="N147" s="161"/>
      <c r="O147" s="91"/>
      <c r="P147" s="106">
        <f t="shared" si="5"/>
        <v>999</v>
      </c>
      <c r="Q147" s="91"/>
    </row>
    <row r="148" spans="1:17" x14ac:dyDescent="0.2">
      <c r="A148" s="143">
        <v>142</v>
      </c>
      <c r="B148" s="89"/>
      <c r="C148" s="89"/>
      <c r="D148" s="90"/>
      <c r="E148" s="156"/>
      <c r="F148" s="91"/>
      <c r="G148" s="91"/>
      <c r="H148" s="278"/>
      <c r="I148" s="165"/>
      <c r="J148" s="140" t="e">
        <f>IF(AND(Q148="",#REF!&gt;0,#REF!&lt;5),K148,)</f>
        <v>#REF!</v>
      </c>
      <c r="K148" s="138" t="str">
        <f>IF(D148="","ZZZ9",IF(AND(#REF!&gt;0,#REF!&lt;5),D148&amp;#REF!,D148&amp;"9"))</f>
        <v>ZZZ9</v>
      </c>
      <c r="L148" s="142">
        <f t="shared" si="3"/>
        <v>999</v>
      </c>
      <c r="M148" s="164">
        <f t="shared" si="4"/>
        <v>999</v>
      </c>
      <c r="N148" s="161"/>
      <c r="O148" s="165"/>
      <c r="P148" s="166">
        <f t="shared" si="5"/>
        <v>999</v>
      </c>
      <c r="Q148" s="165"/>
    </row>
    <row r="149" spans="1:17" x14ac:dyDescent="0.2">
      <c r="A149" s="143">
        <v>143</v>
      </c>
      <c r="B149" s="89"/>
      <c r="C149" s="89"/>
      <c r="D149" s="90"/>
      <c r="E149" s="156"/>
      <c r="F149" s="91"/>
      <c r="G149" s="91"/>
      <c r="H149" s="278"/>
      <c r="I149" s="165"/>
      <c r="J149" s="140" t="e">
        <f>IF(AND(Q149="",#REF!&gt;0,#REF!&lt;5),K149,)</f>
        <v>#REF!</v>
      </c>
      <c r="K149" s="138" t="str">
        <f>IF(D149="","ZZZ9",IF(AND(#REF!&gt;0,#REF!&lt;5),D149&amp;#REF!,D149&amp;"9"))</f>
        <v>ZZZ9</v>
      </c>
      <c r="L149" s="142">
        <f t="shared" si="3"/>
        <v>999</v>
      </c>
      <c r="M149" s="164">
        <f t="shared" si="4"/>
        <v>999</v>
      </c>
      <c r="N149" s="161"/>
      <c r="O149" s="91"/>
      <c r="P149" s="106">
        <f t="shared" si="5"/>
        <v>999</v>
      </c>
      <c r="Q149" s="91"/>
    </row>
    <row r="150" spans="1:17" x14ac:dyDescent="0.2">
      <c r="A150" s="143">
        <v>144</v>
      </c>
      <c r="B150" s="89"/>
      <c r="C150" s="89"/>
      <c r="D150" s="90"/>
      <c r="E150" s="156"/>
      <c r="F150" s="91"/>
      <c r="G150" s="91"/>
      <c r="H150" s="278"/>
      <c r="I150" s="165"/>
      <c r="J150" s="140" t="e">
        <f>IF(AND(Q150="",#REF!&gt;0,#REF!&lt;5),K150,)</f>
        <v>#REF!</v>
      </c>
      <c r="K150" s="138" t="str">
        <f>IF(D150="","ZZZ9",IF(AND(#REF!&gt;0,#REF!&lt;5),D150&amp;#REF!,D150&amp;"9"))</f>
        <v>ZZZ9</v>
      </c>
      <c r="L150" s="142">
        <f t="shared" si="3"/>
        <v>999</v>
      </c>
      <c r="M150" s="164">
        <f t="shared" si="4"/>
        <v>999</v>
      </c>
      <c r="N150" s="161"/>
      <c r="O150" s="91"/>
      <c r="P150" s="106">
        <f t="shared" si="5"/>
        <v>999</v>
      </c>
      <c r="Q150" s="91"/>
    </row>
    <row r="151" spans="1:17" x14ac:dyDescent="0.2">
      <c r="A151" s="143">
        <v>145</v>
      </c>
      <c r="B151" s="89"/>
      <c r="C151" s="89"/>
      <c r="D151" s="90"/>
      <c r="E151" s="156"/>
      <c r="F151" s="91"/>
      <c r="G151" s="91"/>
      <c r="H151" s="278"/>
      <c r="I151" s="165"/>
      <c r="J151" s="140" t="e">
        <f>IF(AND(Q151="",#REF!&gt;0,#REF!&lt;5),K151,)</f>
        <v>#REF!</v>
      </c>
      <c r="K151" s="138" t="str">
        <f>IF(D151="","ZZZ9",IF(AND(#REF!&gt;0,#REF!&lt;5),D151&amp;#REF!,D151&amp;"9"))</f>
        <v>ZZZ9</v>
      </c>
      <c r="L151" s="142">
        <f t="shared" si="3"/>
        <v>999</v>
      </c>
      <c r="M151" s="164">
        <f t="shared" si="4"/>
        <v>999</v>
      </c>
      <c r="N151" s="161"/>
      <c r="O151" s="91"/>
      <c r="P151" s="106">
        <f t="shared" si="5"/>
        <v>999</v>
      </c>
      <c r="Q151" s="91"/>
    </row>
    <row r="152" spans="1:17" x14ac:dyDescent="0.2">
      <c r="A152" s="143">
        <v>146</v>
      </c>
      <c r="B152" s="89"/>
      <c r="C152" s="89"/>
      <c r="D152" s="90"/>
      <c r="E152" s="156"/>
      <c r="F152" s="91"/>
      <c r="G152" s="91"/>
      <c r="H152" s="278"/>
      <c r="I152" s="165"/>
      <c r="J152" s="140" t="e">
        <f>IF(AND(Q152="",#REF!&gt;0,#REF!&lt;5),K152,)</f>
        <v>#REF!</v>
      </c>
      <c r="K152" s="138" t="str">
        <f>IF(D152="","ZZZ9",IF(AND(#REF!&gt;0,#REF!&lt;5),D152&amp;#REF!,D152&amp;"9"))</f>
        <v>ZZZ9</v>
      </c>
      <c r="L152" s="142">
        <f t="shared" si="3"/>
        <v>999</v>
      </c>
      <c r="M152" s="164">
        <f t="shared" si="4"/>
        <v>999</v>
      </c>
      <c r="N152" s="161"/>
      <c r="O152" s="91"/>
      <c r="P152" s="106">
        <f t="shared" si="5"/>
        <v>999</v>
      </c>
      <c r="Q152" s="91"/>
    </row>
    <row r="153" spans="1:17" x14ac:dyDescent="0.2">
      <c r="A153" s="143">
        <v>147</v>
      </c>
      <c r="B153" s="89"/>
      <c r="C153" s="89"/>
      <c r="D153" s="90"/>
      <c r="E153" s="156"/>
      <c r="F153" s="91"/>
      <c r="G153" s="91"/>
      <c r="H153" s="278"/>
      <c r="I153" s="165"/>
      <c r="J153" s="140" t="e">
        <f>IF(AND(Q153="",#REF!&gt;0,#REF!&lt;5),K153,)</f>
        <v>#REF!</v>
      </c>
      <c r="K153" s="138" t="str">
        <f>IF(D153="","ZZZ9",IF(AND(#REF!&gt;0,#REF!&lt;5),D153&amp;#REF!,D153&amp;"9"))</f>
        <v>ZZZ9</v>
      </c>
      <c r="L153" s="142">
        <f t="shared" si="3"/>
        <v>999</v>
      </c>
      <c r="M153" s="164">
        <f t="shared" si="4"/>
        <v>999</v>
      </c>
      <c r="N153" s="161"/>
      <c r="O153" s="91"/>
      <c r="P153" s="106">
        <f t="shared" si="5"/>
        <v>999</v>
      </c>
      <c r="Q153" s="91"/>
    </row>
    <row r="154" spans="1:17" x14ac:dyDescent="0.2">
      <c r="A154" s="143">
        <v>148</v>
      </c>
      <c r="B154" s="89"/>
      <c r="C154" s="89"/>
      <c r="D154" s="90"/>
      <c r="E154" s="156"/>
      <c r="F154" s="91"/>
      <c r="G154" s="91"/>
      <c r="H154" s="278"/>
      <c r="I154" s="165"/>
      <c r="J154" s="140" t="e">
        <f>IF(AND(Q154="",#REF!&gt;0,#REF!&lt;5),K154,)</f>
        <v>#REF!</v>
      </c>
      <c r="K154" s="138" t="str">
        <f>IF(D154="","ZZZ9",IF(AND(#REF!&gt;0,#REF!&lt;5),D154&amp;#REF!,D154&amp;"9"))</f>
        <v>ZZZ9</v>
      </c>
      <c r="L154" s="142">
        <f t="shared" si="3"/>
        <v>999</v>
      </c>
      <c r="M154" s="164">
        <f t="shared" si="4"/>
        <v>999</v>
      </c>
      <c r="N154" s="161"/>
      <c r="O154" s="91"/>
      <c r="P154" s="106">
        <f t="shared" si="5"/>
        <v>999</v>
      </c>
      <c r="Q154" s="91"/>
    </row>
    <row r="155" spans="1:17" x14ac:dyDescent="0.2">
      <c r="A155" s="143">
        <v>149</v>
      </c>
      <c r="B155" s="89"/>
      <c r="C155" s="89"/>
      <c r="D155" s="90"/>
      <c r="E155" s="156"/>
      <c r="F155" s="91"/>
      <c r="G155" s="91"/>
      <c r="H155" s="278"/>
      <c r="I155" s="165"/>
      <c r="J155" s="140" t="e">
        <f>IF(AND(Q155="",#REF!&gt;0,#REF!&lt;5),K155,)</f>
        <v>#REF!</v>
      </c>
      <c r="K155" s="138" t="str">
        <f>IF(D155="","ZZZ9",IF(AND(#REF!&gt;0,#REF!&lt;5),D155&amp;#REF!,D155&amp;"9"))</f>
        <v>ZZZ9</v>
      </c>
      <c r="L155" s="142">
        <f t="shared" si="3"/>
        <v>999</v>
      </c>
      <c r="M155" s="164">
        <f t="shared" si="4"/>
        <v>999</v>
      </c>
      <c r="N155" s="161"/>
      <c r="O155" s="91"/>
      <c r="P155" s="106">
        <f t="shared" si="5"/>
        <v>999</v>
      </c>
      <c r="Q155" s="91"/>
    </row>
    <row r="156" spans="1:17" x14ac:dyDescent="0.2">
      <c r="A156" s="143">
        <v>150</v>
      </c>
      <c r="B156" s="89"/>
      <c r="C156" s="89"/>
      <c r="D156" s="90"/>
      <c r="E156" s="156"/>
      <c r="F156" s="91"/>
      <c r="G156" s="91"/>
      <c r="H156" s="278"/>
      <c r="I156" s="165"/>
      <c r="J156" s="140" t="e">
        <f>IF(AND(Q156="",#REF!&gt;0,#REF!&lt;5),K156,)</f>
        <v>#REF!</v>
      </c>
      <c r="K156" s="138" t="str">
        <f>IF(D156="","ZZZ9",IF(AND(#REF!&gt;0,#REF!&lt;5),D156&amp;#REF!,D156&amp;"9"))</f>
        <v>ZZZ9</v>
      </c>
      <c r="L156" s="142">
        <f t="shared" si="3"/>
        <v>999</v>
      </c>
      <c r="M156" s="164">
        <f t="shared" si="4"/>
        <v>999</v>
      </c>
      <c r="N156" s="161"/>
      <c r="O156" s="91"/>
      <c r="P156" s="106">
        <f t="shared" si="5"/>
        <v>999</v>
      </c>
      <c r="Q156" s="91"/>
    </row>
  </sheetData>
  <conditionalFormatting sqref="A7:D156">
    <cfRule type="expression" dxfId="33" priority="14" stopIfTrue="1">
      <formula>$Q7&gt;=1</formula>
    </cfRule>
  </conditionalFormatting>
  <conditionalFormatting sqref="B7:D37">
    <cfRule type="expression" dxfId="32" priority="1" stopIfTrue="1">
      <formula>$Q7&gt;=1</formula>
    </cfRule>
  </conditionalFormatting>
  <conditionalFormatting sqref="E7:E14">
    <cfRule type="expression" dxfId="31" priority="6" stopIfTrue="1">
      <formula>AND(ROUNDDOWN(($A$4-E7)/365.25,0)&lt;=13,G7&lt;&gt;"OK")</formula>
    </cfRule>
    <cfRule type="expression" dxfId="30" priority="7" stopIfTrue="1">
      <formula>AND(ROUNDDOWN(($A$4-E7)/365.25,0)&lt;=14,G7&lt;&gt;"OK")</formula>
    </cfRule>
    <cfRule type="expression" dxfId="29" priority="8" stopIfTrue="1">
      <formula>AND(ROUNDDOWN(($A$4-E7)/365.25,0)&lt;=17,G7&lt;&gt;"OK")</formula>
    </cfRule>
    <cfRule type="expression" dxfId="28" priority="11" stopIfTrue="1">
      <formula>AND(ROUNDDOWN(($A$4-E7)/365.25,0)&lt;=13,G7&lt;&gt;"OK")</formula>
    </cfRule>
    <cfRule type="expression" dxfId="27" priority="12" stopIfTrue="1">
      <formula>AND(ROUNDDOWN(($A$4-E7)/365.25,0)&lt;=14,G7&lt;&gt;"OK")</formula>
    </cfRule>
    <cfRule type="expression" dxfId="26" priority="13" stopIfTrue="1">
      <formula>AND(ROUNDDOWN(($A$4-E7)/365.25,0)&lt;=17,G7&lt;&gt;"OK")</formula>
    </cfRule>
  </conditionalFormatting>
  <conditionalFormatting sqref="E7:E27 E29:E37">
    <cfRule type="expression" dxfId="25" priority="2" stopIfTrue="1">
      <formula>AND(ROUNDDOWN(($A$4-E7)/365.25,0)&lt;=13,G7&lt;&gt;"OK")</formula>
    </cfRule>
    <cfRule type="expression" dxfId="24" priority="3" stopIfTrue="1">
      <formula>AND(ROUNDDOWN(($A$4-E7)/365.25,0)&lt;=14,G7&lt;&gt;"OK")</formula>
    </cfRule>
    <cfRule type="expression" dxfId="23" priority="4" stopIfTrue="1">
      <formula>AND(ROUNDDOWN(($A$4-E7)/365.25,0)&lt;=17,G7&lt;&gt;"OK")</formula>
    </cfRule>
  </conditionalFormatting>
  <conditionalFormatting sqref="E7:E156">
    <cfRule type="expression" dxfId="22" priority="16" stopIfTrue="1">
      <formula>AND(ROUNDDOWN(($A$4-E7)/365.25,0)&lt;=13,G7&lt;&gt;"OK")</formula>
    </cfRule>
    <cfRule type="expression" dxfId="21" priority="17" stopIfTrue="1">
      <formula>AND(ROUNDDOWN(($A$4-E7)/365.25,0)&lt;=14,G7&lt;&gt;"OK")</formula>
    </cfRule>
    <cfRule type="expression" dxfId="20" priority="18" stopIfTrue="1">
      <formula>AND(ROUNDDOWN(($A$4-E7)/365.25,0)&lt;=17,G7&lt;&gt;"OK")</formula>
    </cfRule>
  </conditionalFormatting>
  <conditionalFormatting sqref="J7:J156">
    <cfRule type="cellIs" dxfId="19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4753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47">
    <tabColor indexed="11"/>
  </sheetPr>
  <dimension ref="A1:AK41"/>
  <sheetViews>
    <sheetView workbookViewId="0">
      <selection activeCell="E7" sqref="E7:H7"/>
    </sheetView>
  </sheetViews>
  <sheetFormatPr defaultRowHeight="12.75" x14ac:dyDescent="0.2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10.5703125" customWidth="1"/>
    <col min="10" max="10" width="7.85546875" customWidth="1"/>
    <col min="11" max="12" width="8.5703125" customWidth="1"/>
    <col min="13" max="13" width="7.85546875" customWidth="1"/>
    <col min="15" max="15" width="5.140625" customWidth="1"/>
    <col min="16" max="16" width="11.5703125" customWidth="1"/>
    <col min="17" max="17" width="9.28515625" customWidth="1"/>
    <col min="25" max="37" width="0" hidden="1" customWidth="1"/>
  </cols>
  <sheetData>
    <row r="1" spans="1:37" ht="26.25" x14ac:dyDescent="0.2">
      <c r="A1" s="346" t="str">
        <f>Altalanos!$A$6</f>
        <v>Bács-Kiskun megyei Tenisz Diákolimpia</v>
      </c>
      <c r="B1" s="346"/>
      <c r="C1" s="346"/>
      <c r="D1" s="346"/>
      <c r="E1" s="346"/>
      <c r="F1" s="346"/>
      <c r="G1" s="171"/>
      <c r="H1" s="174" t="s">
        <v>47</v>
      </c>
      <c r="I1" s="172"/>
      <c r="J1" s="173"/>
      <c r="L1" s="175"/>
      <c r="M1" s="201"/>
      <c r="N1" s="202"/>
      <c r="O1" s="202" t="s">
        <v>11</v>
      </c>
      <c r="P1" s="202"/>
      <c r="Q1" s="203"/>
      <c r="R1" s="202"/>
      <c r="AB1" s="269" t="e">
        <f>IF(Y5=1,CONCATENATE(VLOOKUP(Y3,AA16:AH27,2)),CONCATENATE(VLOOKUP(Y3,AA2:AK13,2)))</f>
        <v>#N/A</v>
      </c>
      <c r="AC1" s="269" t="e">
        <f>IF(Y5=1,CONCATENATE(VLOOKUP(Y3,AA16:AK27,3)),CONCATENATE(VLOOKUP(Y3,AA2:AK13,3)))</f>
        <v>#N/A</v>
      </c>
      <c r="AD1" s="269" t="e">
        <f>IF(Y5=1,CONCATENATE(VLOOKUP(Y3,AA16:AK27,4)),CONCATENATE(VLOOKUP(Y3,AA2:AK13,4)))</f>
        <v>#N/A</v>
      </c>
      <c r="AE1" s="269" t="e">
        <f>IF(Y5=1,CONCATENATE(VLOOKUP(Y3,AA16:AK27,5)),CONCATENATE(VLOOKUP(Y3,AA2:AK13,5)))</f>
        <v>#N/A</v>
      </c>
      <c r="AF1" s="269" t="e">
        <f>IF(Y5=1,CONCATENATE(VLOOKUP(Y3,AA16:AK27,6)),CONCATENATE(VLOOKUP(Y3,AA2:AK13,6)))</f>
        <v>#N/A</v>
      </c>
      <c r="AG1" s="269" t="e">
        <f>IF(Y5=1,CONCATENATE(VLOOKUP(Y3,AA16:AK27,7)),CONCATENATE(VLOOKUP(Y3,AA2:AK13,7)))</f>
        <v>#N/A</v>
      </c>
      <c r="AH1" s="269" t="e">
        <f>IF(Y5=1,CONCATENATE(VLOOKUP(Y3,AA16:AK27,8)),CONCATENATE(VLOOKUP(Y3,AA2:AK13,8)))</f>
        <v>#N/A</v>
      </c>
      <c r="AI1" s="269" t="e">
        <f>IF(Y5=1,CONCATENATE(VLOOKUP(Y3,AA16:AK27,9)),CONCATENATE(VLOOKUP(Y3,AA2:AK13,9)))</f>
        <v>#N/A</v>
      </c>
      <c r="AJ1" s="269" t="e">
        <f>IF(Y5=1,CONCATENATE(VLOOKUP(Y3,AA16:AK27,10)),CONCATENATE(VLOOKUP(Y3,AA2:AK13,10)))</f>
        <v>#N/A</v>
      </c>
      <c r="AK1" s="269" t="e">
        <f>IF(Y5=1,CONCATENATE(VLOOKUP(Y3,AA16:AK27,11)),CONCATENATE(VLOOKUP(Y3,AA2:AK13,11)))</f>
        <v>#N/A</v>
      </c>
    </row>
    <row r="2" spans="1:37" x14ac:dyDescent="0.2">
      <c r="A2" s="176" t="s">
        <v>46</v>
      </c>
      <c r="B2" s="177"/>
      <c r="C2" s="177"/>
      <c r="D2" s="177"/>
      <c r="E2" s="163">
        <f>Altalanos!$E$8</f>
        <v>0</v>
      </c>
      <c r="F2" s="177"/>
      <c r="G2" s="178"/>
      <c r="H2" s="179"/>
      <c r="I2" s="179"/>
      <c r="J2" s="180"/>
      <c r="K2" s="175"/>
      <c r="L2" s="175"/>
      <c r="M2" s="175"/>
      <c r="N2" s="204"/>
      <c r="O2" s="205"/>
      <c r="P2" s="204"/>
      <c r="Q2" s="205"/>
      <c r="R2" s="204"/>
      <c r="Y2" s="265"/>
      <c r="Z2" s="264"/>
      <c r="AA2" s="264" t="s">
        <v>58</v>
      </c>
      <c r="AB2" s="255">
        <v>150</v>
      </c>
      <c r="AC2" s="255">
        <v>120</v>
      </c>
      <c r="AD2" s="255">
        <v>100</v>
      </c>
      <c r="AE2" s="255">
        <v>80</v>
      </c>
      <c r="AF2" s="255">
        <v>70</v>
      </c>
      <c r="AG2" s="255">
        <v>60</v>
      </c>
      <c r="AH2" s="255">
        <v>55</v>
      </c>
      <c r="AI2" s="255">
        <v>50</v>
      </c>
      <c r="AJ2" s="255">
        <v>45</v>
      </c>
      <c r="AK2" s="255">
        <v>40</v>
      </c>
    </row>
    <row r="3" spans="1:37" x14ac:dyDescent="0.2">
      <c r="A3" s="48" t="s">
        <v>22</v>
      </c>
      <c r="B3" s="48"/>
      <c r="C3" s="48"/>
      <c r="D3" s="48"/>
      <c r="E3" s="48" t="s">
        <v>19</v>
      </c>
      <c r="F3" s="48"/>
      <c r="G3" s="48"/>
      <c r="H3" s="48" t="s">
        <v>27</v>
      </c>
      <c r="I3" s="48"/>
      <c r="J3" s="107"/>
      <c r="K3" s="48"/>
      <c r="L3" s="49" t="s">
        <v>28</v>
      </c>
      <c r="M3" s="48"/>
      <c r="N3" s="207"/>
      <c r="O3" s="206"/>
      <c r="P3" s="207"/>
      <c r="Q3" s="206"/>
      <c r="R3" s="208"/>
      <c r="Y3" s="264">
        <f>IF(H4="OB","A",IF(H4="IX","W",H4))</f>
        <v>0</v>
      </c>
      <c r="Z3" s="264"/>
      <c r="AA3" s="264" t="s">
        <v>88</v>
      </c>
      <c r="AB3" s="255">
        <v>120</v>
      </c>
      <c r="AC3" s="255">
        <v>90</v>
      </c>
      <c r="AD3" s="255">
        <v>65</v>
      </c>
      <c r="AE3" s="255">
        <v>55</v>
      </c>
      <c r="AF3" s="255">
        <v>50</v>
      </c>
      <c r="AG3" s="255">
        <v>45</v>
      </c>
      <c r="AH3" s="255">
        <v>40</v>
      </c>
      <c r="AI3" s="255">
        <v>35</v>
      </c>
      <c r="AJ3" s="255">
        <v>25</v>
      </c>
      <c r="AK3" s="255">
        <v>20</v>
      </c>
    </row>
    <row r="4" spans="1:37" ht="13.5" thickBot="1" x14ac:dyDescent="0.25">
      <c r="A4" s="347">
        <f>Altalanos!$A$10</f>
        <v>45049</v>
      </c>
      <c r="B4" s="347"/>
      <c r="C4" s="347"/>
      <c r="D4" s="181"/>
      <c r="E4" s="182" t="str">
        <f>Altalanos!$C$10</f>
        <v>Kecskemét</v>
      </c>
      <c r="F4" s="182"/>
      <c r="G4" s="182"/>
      <c r="H4" s="184"/>
      <c r="I4" s="182"/>
      <c r="J4" s="183"/>
      <c r="K4" s="184"/>
      <c r="L4" s="185" t="str">
        <f>Altalanos!$E$10</f>
        <v>Csávás István</v>
      </c>
      <c r="M4" s="184"/>
      <c r="N4" s="209"/>
      <c r="O4" s="210"/>
      <c r="P4" s="254" t="s">
        <v>72</v>
      </c>
      <c r="Q4" s="255" t="s">
        <v>81</v>
      </c>
      <c r="R4" s="255" t="s">
        <v>77</v>
      </c>
      <c r="S4" s="38"/>
      <c r="Y4" s="264"/>
      <c r="Z4" s="264"/>
      <c r="AA4" s="264" t="s">
        <v>89</v>
      </c>
      <c r="AB4" s="255">
        <v>90</v>
      </c>
      <c r="AC4" s="255">
        <v>60</v>
      </c>
      <c r="AD4" s="255">
        <v>45</v>
      </c>
      <c r="AE4" s="255">
        <v>34</v>
      </c>
      <c r="AF4" s="255">
        <v>27</v>
      </c>
      <c r="AG4" s="255">
        <v>22</v>
      </c>
      <c r="AH4" s="255">
        <v>18</v>
      </c>
      <c r="AI4" s="255">
        <v>15</v>
      </c>
      <c r="AJ4" s="255">
        <v>12</v>
      </c>
      <c r="AK4" s="255">
        <v>9</v>
      </c>
    </row>
    <row r="5" spans="1:37" x14ac:dyDescent="0.2">
      <c r="A5" s="31"/>
      <c r="B5" s="31" t="s">
        <v>44</v>
      </c>
      <c r="C5" s="197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0" t="s">
        <v>62</v>
      </c>
      <c r="L5" s="240" t="s">
        <v>63</v>
      </c>
      <c r="M5" s="240" t="s">
        <v>64</v>
      </c>
      <c r="P5" s="256" t="s">
        <v>79</v>
      </c>
      <c r="Q5" s="257" t="s">
        <v>75</v>
      </c>
      <c r="R5" s="257" t="s">
        <v>82</v>
      </c>
      <c r="S5" s="38"/>
      <c r="Y5" s="264">
        <f>IF(OR(Altalanos!$A$8="F1",Altalanos!$A$8="F2",Altalanos!$A$8="N1",Altalanos!$A$8="N2"),1,2)</f>
        <v>2</v>
      </c>
      <c r="Z5" s="264"/>
      <c r="AA5" s="264" t="s">
        <v>90</v>
      </c>
      <c r="AB5" s="255">
        <v>60</v>
      </c>
      <c r="AC5" s="255">
        <v>40</v>
      </c>
      <c r="AD5" s="255">
        <v>30</v>
      </c>
      <c r="AE5" s="255">
        <v>20</v>
      </c>
      <c r="AF5" s="255">
        <v>18</v>
      </c>
      <c r="AG5" s="255">
        <v>15</v>
      </c>
      <c r="AH5" s="255">
        <v>12</v>
      </c>
      <c r="AI5" s="255">
        <v>10</v>
      </c>
      <c r="AJ5" s="255">
        <v>8</v>
      </c>
      <c r="AK5" s="255">
        <v>6</v>
      </c>
    </row>
    <row r="6" spans="1:37" x14ac:dyDescent="0.2">
      <c r="A6" s="187"/>
      <c r="B6" s="187"/>
      <c r="C6" s="239"/>
      <c r="D6" s="187"/>
      <c r="E6" s="187"/>
      <c r="F6" s="187"/>
      <c r="G6" s="187"/>
      <c r="H6" s="187"/>
      <c r="I6" s="187"/>
      <c r="J6" s="187"/>
      <c r="K6" s="187"/>
      <c r="L6" s="187"/>
      <c r="M6" s="187"/>
      <c r="P6" s="258" t="s">
        <v>80</v>
      </c>
      <c r="Q6" s="259" t="s">
        <v>83</v>
      </c>
      <c r="R6" s="259" t="s">
        <v>78</v>
      </c>
      <c r="S6" s="38"/>
      <c r="Y6" s="264"/>
      <c r="Z6" s="264"/>
      <c r="AA6" s="264" t="s">
        <v>91</v>
      </c>
      <c r="AB6" s="255">
        <v>40</v>
      </c>
      <c r="AC6" s="255">
        <v>25</v>
      </c>
      <c r="AD6" s="255">
        <v>18</v>
      </c>
      <c r="AE6" s="255">
        <v>13</v>
      </c>
      <c r="AF6" s="255">
        <v>10</v>
      </c>
      <c r="AG6" s="255">
        <v>8</v>
      </c>
      <c r="AH6" s="255">
        <v>6</v>
      </c>
      <c r="AI6" s="255">
        <v>5</v>
      </c>
      <c r="AJ6" s="255">
        <v>4</v>
      </c>
      <c r="AK6" s="255">
        <v>3</v>
      </c>
    </row>
    <row r="7" spans="1:37" x14ac:dyDescent="0.2">
      <c r="A7" s="211" t="s">
        <v>58</v>
      </c>
      <c r="B7" s="241">
        <v>1</v>
      </c>
      <c r="C7" s="243">
        <f>IF($B7="","",VLOOKUP($B7,'IV. F. A.'!$A$7:$O$22,5))</f>
        <v>0</v>
      </c>
      <c r="D7" s="243">
        <f>IF($B7="","",VLOOKUP($B7,'IV. F. A.'!$A$7:$O$22,15))</f>
        <v>0</v>
      </c>
      <c r="E7" s="368" t="str">
        <f>UPPER(IF($B7="","",VLOOKUP($B7,'IV. F. A.'!$A$7:$O$22,2)))</f>
        <v xml:space="preserve">CSILLAG </v>
      </c>
      <c r="F7" s="368"/>
      <c r="G7" s="368" t="str">
        <f>IF($B7="","",VLOOKUP($B7,'IV. F. A.'!$A$7:$O$22,3))</f>
        <v>Ádám</v>
      </c>
      <c r="H7" s="368"/>
      <c r="I7" s="244">
        <f>IF($B7="","",VLOOKUP($B7,'IV. F. A.'!$A$7:$O$22,4))</f>
        <v>0</v>
      </c>
      <c r="J7" s="187"/>
      <c r="K7" s="359" t="s">
        <v>276</v>
      </c>
      <c r="L7" s="266" t="e">
        <f>IF(K7="","",CONCATENATE(VLOOKUP($Y$3,$AB$1:$AK$1,K7)," pont"))</f>
        <v>#N/A</v>
      </c>
      <c r="M7" s="271"/>
      <c r="P7" s="254" t="s">
        <v>86</v>
      </c>
      <c r="Q7" s="255" t="s">
        <v>74</v>
      </c>
      <c r="R7" s="255" t="s">
        <v>84</v>
      </c>
      <c r="Y7" s="264"/>
      <c r="Z7" s="264"/>
      <c r="AA7" s="264" t="s">
        <v>92</v>
      </c>
      <c r="AB7" s="255">
        <v>25</v>
      </c>
      <c r="AC7" s="255">
        <v>15</v>
      </c>
      <c r="AD7" s="255">
        <v>13</v>
      </c>
      <c r="AE7" s="255">
        <v>8</v>
      </c>
      <c r="AF7" s="255">
        <v>6</v>
      </c>
      <c r="AG7" s="255">
        <v>4</v>
      </c>
      <c r="AH7" s="255">
        <v>3</v>
      </c>
      <c r="AI7" s="255">
        <v>2</v>
      </c>
      <c r="AJ7" s="255">
        <v>1</v>
      </c>
      <c r="AK7" s="255">
        <v>0</v>
      </c>
    </row>
    <row r="8" spans="1:37" x14ac:dyDescent="0.2">
      <c r="A8" s="211"/>
      <c r="B8" s="242"/>
      <c r="C8" s="245"/>
      <c r="D8" s="245"/>
      <c r="E8" s="245"/>
      <c r="F8" s="245"/>
      <c r="G8" s="245"/>
      <c r="H8" s="245"/>
      <c r="I8" s="245"/>
      <c r="J8" s="187"/>
      <c r="K8" s="211"/>
      <c r="L8" s="211"/>
      <c r="M8" s="272"/>
      <c r="P8" s="256" t="s">
        <v>87</v>
      </c>
      <c r="Q8" s="257" t="s">
        <v>76</v>
      </c>
      <c r="R8" s="257" t="s">
        <v>85</v>
      </c>
      <c r="Y8" s="264"/>
      <c r="Z8" s="264"/>
      <c r="AA8" s="264" t="s">
        <v>93</v>
      </c>
      <c r="AB8" s="255">
        <v>15</v>
      </c>
      <c r="AC8" s="255">
        <v>10</v>
      </c>
      <c r="AD8" s="255">
        <v>7</v>
      </c>
      <c r="AE8" s="255">
        <v>5</v>
      </c>
      <c r="AF8" s="255">
        <v>4</v>
      </c>
      <c r="AG8" s="255">
        <v>3</v>
      </c>
      <c r="AH8" s="255">
        <v>2</v>
      </c>
      <c r="AI8" s="255">
        <v>1</v>
      </c>
      <c r="AJ8" s="255">
        <v>0</v>
      </c>
      <c r="AK8" s="255">
        <v>0</v>
      </c>
    </row>
    <row r="9" spans="1:37" x14ac:dyDescent="0.2">
      <c r="A9" s="211" t="s">
        <v>59</v>
      </c>
      <c r="B9" s="241">
        <v>2</v>
      </c>
      <c r="C9" s="243">
        <f>IF($B9="","",VLOOKUP($B9,'IV. F. A.'!$A$7:$O$22,5))</f>
        <v>0</v>
      </c>
      <c r="D9" s="243">
        <f>IF($B9="","",VLOOKUP($B9,'IV. F. A.'!$A$7:$O$22,15))</f>
        <v>0</v>
      </c>
      <c r="E9" s="368" t="str">
        <f>UPPER(IF($B9="","",VLOOKUP($B9,'IV. F. A.'!$A$7:$O$22,2)))</f>
        <v xml:space="preserve">FAZEKAS </v>
      </c>
      <c r="F9" s="368"/>
      <c r="G9" s="368" t="str">
        <f>IF($B9="","",VLOOKUP($B9,'IV. F. A.'!$A$7:$O$22,3))</f>
        <v>Gábor</v>
      </c>
      <c r="H9" s="368"/>
      <c r="I9" s="244">
        <f>IF($B9="","",VLOOKUP($B9,'IV. F. A.'!$A$7:$O$22,4))</f>
        <v>0</v>
      </c>
      <c r="J9" s="187"/>
      <c r="K9" s="359" t="s">
        <v>266</v>
      </c>
      <c r="L9" s="266" t="e">
        <f>IF(K9="","",CONCATENATE(VLOOKUP($Y$3,$AB$1:$AK$1,K9)," pont"))</f>
        <v>#N/A</v>
      </c>
      <c r="M9" s="271"/>
      <c r="Y9" s="264"/>
      <c r="Z9" s="264"/>
      <c r="AA9" s="264" t="s">
        <v>94</v>
      </c>
      <c r="AB9" s="255">
        <v>10</v>
      </c>
      <c r="AC9" s="255">
        <v>6</v>
      </c>
      <c r="AD9" s="255">
        <v>4</v>
      </c>
      <c r="AE9" s="255">
        <v>2</v>
      </c>
      <c r="AF9" s="255">
        <v>1</v>
      </c>
      <c r="AG9" s="255">
        <v>0</v>
      </c>
      <c r="AH9" s="255">
        <v>0</v>
      </c>
      <c r="AI9" s="255">
        <v>0</v>
      </c>
      <c r="AJ9" s="255">
        <v>0</v>
      </c>
      <c r="AK9" s="255">
        <v>0</v>
      </c>
    </row>
    <row r="10" spans="1:37" x14ac:dyDescent="0.2">
      <c r="A10" s="211"/>
      <c r="B10" s="242"/>
      <c r="C10" s="245"/>
      <c r="D10" s="245"/>
      <c r="E10" s="245"/>
      <c r="F10" s="245"/>
      <c r="G10" s="245"/>
      <c r="H10" s="245"/>
      <c r="I10" s="245"/>
      <c r="J10" s="187"/>
      <c r="K10" s="211"/>
      <c r="L10" s="211"/>
      <c r="M10" s="272"/>
      <c r="Y10" s="264"/>
      <c r="Z10" s="264"/>
      <c r="AA10" s="264" t="s">
        <v>95</v>
      </c>
      <c r="AB10" s="255">
        <v>6</v>
      </c>
      <c r="AC10" s="255">
        <v>3</v>
      </c>
      <c r="AD10" s="255">
        <v>2</v>
      </c>
      <c r="AE10" s="255">
        <v>1</v>
      </c>
      <c r="AF10" s="255">
        <v>0</v>
      </c>
      <c r="AG10" s="255">
        <v>0</v>
      </c>
      <c r="AH10" s="255">
        <v>0</v>
      </c>
      <c r="AI10" s="255">
        <v>0</v>
      </c>
      <c r="AJ10" s="255">
        <v>0</v>
      </c>
      <c r="AK10" s="255">
        <v>0</v>
      </c>
    </row>
    <row r="11" spans="1:37" x14ac:dyDescent="0.2">
      <c r="A11" s="211" t="s">
        <v>60</v>
      </c>
      <c r="B11" s="241">
        <v>3</v>
      </c>
      <c r="C11" s="243">
        <f>IF($B11="","",VLOOKUP($B11,'IV. F. A.'!$A$7:$O$22,5))</f>
        <v>0</v>
      </c>
      <c r="D11" s="243">
        <f>IF($B11="","",VLOOKUP($B11,'IV. F. A.'!$A$7:$O$22,15))</f>
        <v>0</v>
      </c>
      <c r="E11" s="353" t="str">
        <f>UPPER(IF($B11="","",VLOOKUP($B11,'IV. F. A.'!$A$7:$O$22,2)))</f>
        <v>GÁYER</v>
      </c>
      <c r="F11" s="353"/>
      <c r="G11" s="353" t="str">
        <f>IF($B11="","",VLOOKUP($B11,'IV. F. A.'!$A$7:$O$22,3))</f>
        <v>Zsombor</v>
      </c>
      <c r="H11" s="353"/>
      <c r="I11" s="244">
        <f>IF($B11="","",VLOOKUP($B11,'IV. F. A.'!$A$7:$O$22,4))</f>
        <v>0</v>
      </c>
      <c r="J11" s="187"/>
      <c r="K11" s="270"/>
      <c r="L11" s="266" t="str">
        <f>IF(K11="","",CONCATENATE(VLOOKUP($Y$3,$AB$1:$AK$1,K11)," pont"))</f>
        <v/>
      </c>
      <c r="M11" s="271"/>
      <c r="Y11" s="264"/>
      <c r="Z11" s="264"/>
      <c r="AA11" s="264" t="s">
        <v>100</v>
      </c>
      <c r="AB11" s="255">
        <v>3</v>
      </c>
      <c r="AC11" s="255">
        <v>2</v>
      </c>
      <c r="AD11" s="255">
        <v>1</v>
      </c>
      <c r="AE11" s="255">
        <v>0</v>
      </c>
      <c r="AF11" s="255">
        <v>0</v>
      </c>
      <c r="AG11" s="255">
        <v>0</v>
      </c>
      <c r="AH11" s="255">
        <v>0</v>
      </c>
      <c r="AI11" s="255">
        <v>0</v>
      </c>
      <c r="AJ11" s="255">
        <v>0</v>
      </c>
      <c r="AK11" s="255">
        <v>0</v>
      </c>
    </row>
    <row r="12" spans="1:37" x14ac:dyDescent="0.2">
      <c r="A12" s="211"/>
      <c r="B12" s="242"/>
      <c r="C12" s="245"/>
      <c r="D12" s="245"/>
      <c r="E12" s="245"/>
      <c r="F12" s="245"/>
      <c r="G12" s="245"/>
      <c r="H12" s="245"/>
      <c r="I12" s="245"/>
      <c r="J12" s="187"/>
      <c r="K12" s="239"/>
      <c r="L12" s="239"/>
      <c r="M12" s="272"/>
      <c r="Y12" s="264"/>
      <c r="Z12" s="264"/>
      <c r="AA12" s="264" t="s">
        <v>96</v>
      </c>
      <c r="AB12" s="268">
        <v>0</v>
      </c>
      <c r="AC12" s="268">
        <v>0</v>
      </c>
      <c r="AD12" s="268">
        <v>0</v>
      </c>
      <c r="AE12" s="268">
        <v>0</v>
      </c>
      <c r="AF12" s="268">
        <v>0</v>
      </c>
      <c r="AG12" s="268">
        <v>0</v>
      </c>
      <c r="AH12" s="268">
        <v>0</v>
      </c>
      <c r="AI12" s="268">
        <v>0</v>
      </c>
      <c r="AJ12" s="268">
        <v>0</v>
      </c>
      <c r="AK12" s="268">
        <v>0</v>
      </c>
    </row>
    <row r="13" spans="1:37" x14ac:dyDescent="0.2">
      <c r="A13" s="211" t="s">
        <v>65</v>
      </c>
      <c r="B13" s="241">
        <v>4</v>
      </c>
      <c r="C13" s="243">
        <f>IF($B13="","",VLOOKUP($B13,'IV. F. A.'!$A$7:$O$22,5))</f>
        <v>0</v>
      </c>
      <c r="D13" s="243">
        <f>IF($B13="","",VLOOKUP($B13,'IV. F. A.'!$A$7:$O$22,15))</f>
        <v>0</v>
      </c>
      <c r="E13" s="353" t="str">
        <f>UPPER(IF($B13="","",VLOOKUP($B13,'IV. F. A.'!$A$7:$O$22,2)))</f>
        <v xml:space="preserve">KAZY </v>
      </c>
      <c r="F13" s="353"/>
      <c r="G13" s="353" t="str">
        <f>IF($B13="","",VLOOKUP($B13,'IV. F. A.'!$A$7:$O$22,3))</f>
        <v>Levente Mór</v>
      </c>
      <c r="H13" s="353"/>
      <c r="I13" s="244">
        <f>IF($B13="","",VLOOKUP($B13,'IV. F. A.'!$A$7:$O$22,4))</f>
        <v>0</v>
      </c>
      <c r="J13" s="187"/>
      <c r="K13" s="270"/>
      <c r="L13" s="266" t="str">
        <f>IF(K13="","",CONCATENATE(VLOOKUP($Y$3,$AB$1:$AK$1,K13)," pont"))</f>
        <v/>
      </c>
      <c r="M13" s="271"/>
      <c r="Y13" s="264"/>
      <c r="Z13" s="264"/>
      <c r="AA13" s="264" t="s">
        <v>97</v>
      </c>
      <c r="AB13" s="268">
        <v>0</v>
      </c>
      <c r="AC13" s="268">
        <v>0</v>
      </c>
      <c r="AD13" s="268">
        <v>0</v>
      </c>
      <c r="AE13" s="268">
        <v>0</v>
      </c>
      <c r="AF13" s="268">
        <v>0</v>
      </c>
      <c r="AG13" s="268">
        <v>0</v>
      </c>
      <c r="AH13" s="268">
        <v>0</v>
      </c>
      <c r="AI13" s="268">
        <v>0</v>
      </c>
      <c r="AJ13" s="268">
        <v>0</v>
      </c>
      <c r="AK13" s="268">
        <v>0</v>
      </c>
    </row>
    <row r="14" spans="1:37" x14ac:dyDescent="0.2">
      <c r="A14" s="211"/>
      <c r="B14" s="242"/>
      <c r="C14" s="245"/>
      <c r="D14" s="245"/>
      <c r="E14" s="245"/>
      <c r="F14" s="245"/>
      <c r="G14" s="245"/>
      <c r="H14" s="245"/>
      <c r="I14" s="245"/>
      <c r="J14" s="187"/>
      <c r="K14" s="211"/>
      <c r="L14" s="211"/>
      <c r="M14" s="272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</row>
    <row r="15" spans="1:37" x14ac:dyDescent="0.2">
      <c r="A15" s="211" t="s">
        <v>66</v>
      </c>
      <c r="B15" s="241">
        <v>5</v>
      </c>
      <c r="C15" s="243">
        <f>IF($B15="","",VLOOKUP($B15,'IV. F. A.'!$A$7:$O$22,5))</f>
        <v>0</v>
      </c>
      <c r="D15" s="243">
        <f>IF($B15="","",VLOOKUP($B15,'IV. F. A.'!$A$7:$O$22,15))</f>
        <v>0</v>
      </c>
      <c r="E15" s="367" t="str">
        <f>UPPER(IF($B15="","",VLOOKUP($B15,'IV. F. A.'!$A$7:$O$22,2)))</f>
        <v xml:space="preserve">HORVÁTH </v>
      </c>
      <c r="F15" s="367"/>
      <c r="G15" s="367" t="str">
        <f>IF($B15="","",VLOOKUP($B15,'IV. F. A.'!$A$7:$O$22,3))</f>
        <v>Döme</v>
      </c>
      <c r="H15" s="367"/>
      <c r="I15" s="244">
        <f>IF($B15="","",VLOOKUP($B15,'IV. F. A.'!$A$7:$O$22,4))</f>
        <v>0</v>
      </c>
      <c r="J15" s="187"/>
      <c r="K15" s="270"/>
      <c r="L15" s="266" t="str">
        <f>IF(K15="","",CONCATENATE(VLOOKUP($Y$3,$AB$1:$AK$1,K15)," pont"))</f>
        <v/>
      </c>
      <c r="M15" s="271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</row>
    <row r="16" spans="1:37" x14ac:dyDescent="0.2">
      <c r="A16" s="187"/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Y16" s="264"/>
      <c r="Z16" s="264"/>
      <c r="AA16" s="264" t="s">
        <v>58</v>
      </c>
      <c r="AB16" s="264">
        <v>300</v>
      </c>
      <c r="AC16" s="264">
        <v>250</v>
      </c>
      <c r="AD16" s="264">
        <v>220</v>
      </c>
      <c r="AE16" s="264">
        <v>180</v>
      </c>
      <c r="AF16" s="264">
        <v>160</v>
      </c>
      <c r="AG16" s="264">
        <v>150</v>
      </c>
      <c r="AH16" s="264">
        <v>140</v>
      </c>
      <c r="AI16" s="264">
        <v>130</v>
      </c>
      <c r="AJ16" s="264">
        <v>120</v>
      </c>
      <c r="AK16" s="264">
        <v>110</v>
      </c>
    </row>
    <row r="17" spans="1:37" x14ac:dyDescent="0.2">
      <c r="A17" s="187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Y17" s="264"/>
      <c r="Z17" s="264"/>
      <c r="AA17" s="264" t="s">
        <v>88</v>
      </c>
      <c r="AB17" s="264">
        <v>250</v>
      </c>
      <c r="AC17" s="264">
        <v>200</v>
      </c>
      <c r="AD17" s="264">
        <v>160</v>
      </c>
      <c r="AE17" s="264">
        <v>140</v>
      </c>
      <c r="AF17" s="264">
        <v>120</v>
      </c>
      <c r="AG17" s="264">
        <v>110</v>
      </c>
      <c r="AH17" s="264">
        <v>100</v>
      </c>
      <c r="AI17" s="264">
        <v>90</v>
      </c>
      <c r="AJ17" s="264">
        <v>80</v>
      </c>
      <c r="AK17" s="264">
        <v>70</v>
      </c>
    </row>
    <row r="18" spans="1:37" ht="18.75" customHeight="1" x14ac:dyDescent="0.2">
      <c r="A18" s="187"/>
      <c r="B18" s="348"/>
      <c r="C18" s="348"/>
      <c r="D18" s="349" t="str">
        <f>E7</f>
        <v xml:space="preserve">CSILLAG </v>
      </c>
      <c r="E18" s="349"/>
      <c r="F18" s="349" t="str">
        <f>E9</f>
        <v xml:space="preserve">FAZEKAS </v>
      </c>
      <c r="G18" s="349"/>
      <c r="H18" s="349" t="str">
        <f>E11</f>
        <v>GÁYER</v>
      </c>
      <c r="I18" s="349"/>
      <c r="J18" s="349" t="str">
        <f>E13</f>
        <v xml:space="preserve">KAZY </v>
      </c>
      <c r="K18" s="349"/>
      <c r="L18" s="349" t="str">
        <f>E15</f>
        <v xml:space="preserve">HORVÁTH </v>
      </c>
      <c r="M18" s="349"/>
      <c r="Y18" s="264"/>
      <c r="Z18" s="264"/>
      <c r="AA18" s="264" t="s">
        <v>89</v>
      </c>
      <c r="AB18" s="264">
        <v>200</v>
      </c>
      <c r="AC18" s="264">
        <v>150</v>
      </c>
      <c r="AD18" s="264">
        <v>130</v>
      </c>
      <c r="AE18" s="264">
        <v>110</v>
      </c>
      <c r="AF18" s="264">
        <v>95</v>
      </c>
      <c r="AG18" s="264">
        <v>80</v>
      </c>
      <c r="AH18" s="264">
        <v>70</v>
      </c>
      <c r="AI18" s="264">
        <v>60</v>
      </c>
      <c r="AJ18" s="264">
        <v>55</v>
      </c>
      <c r="AK18" s="264">
        <v>50</v>
      </c>
    </row>
    <row r="19" spans="1:37" ht="18.75" customHeight="1" x14ac:dyDescent="0.2">
      <c r="A19" s="246" t="s">
        <v>58</v>
      </c>
      <c r="B19" s="343" t="str">
        <f>E7</f>
        <v xml:space="preserve">CSILLAG </v>
      </c>
      <c r="C19" s="343"/>
      <c r="D19" s="345"/>
      <c r="E19" s="345"/>
      <c r="F19" s="354" t="s">
        <v>279</v>
      </c>
      <c r="G19" s="344"/>
      <c r="H19" s="354" t="s">
        <v>289</v>
      </c>
      <c r="I19" s="344"/>
      <c r="J19" s="356" t="s">
        <v>277</v>
      </c>
      <c r="K19" s="349"/>
      <c r="L19" s="354" t="s">
        <v>287</v>
      </c>
      <c r="M19" s="344"/>
      <c r="Y19" s="264"/>
      <c r="Z19" s="264"/>
      <c r="AA19" s="264" t="s">
        <v>90</v>
      </c>
      <c r="AB19" s="264">
        <v>150</v>
      </c>
      <c r="AC19" s="264">
        <v>120</v>
      </c>
      <c r="AD19" s="264">
        <v>100</v>
      </c>
      <c r="AE19" s="264">
        <v>80</v>
      </c>
      <c r="AF19" s="264">
        <v>70</v>
      </c>
      <c r="AG19" s="264">
        <v>60</v>
      </c>
      <c r="AH19" s="264">
        <v>55</v>
      </c>
      <c r="AI19" s="264">
        <v>50</v>
      </c>
      <c r="AJ19" s="264">
        <v>45</v>
      </c>
      <c r="AK19" s="264">
        <v>40</v>
      </c>
    </row>
    <row r="20" spans="1:37" ht="18.75" customHeight="1" x14ac:dyDescent="0.2">
      <c r="A20" s="246" t="s">
        <v>59</v>
      </c>
      <c r="B20" s="343" t="str">
        <f>E9</f>
        <v xml:space="preserve">FAZEKAS </v>
      </c>
      <c r="C20" s="343"/>
      <c r="D20" s="354" t="s">
        <v>277</v>
      </c>
      <c r="E20" s="344"/>
      <c r="F20" s="345"/>
      <c r="G20" s="345"/>
      <c r="H20" s="354" t="s">
        <v>260</v>
      </c>
      <c r="I20" s="344"/>
      <c r="J20" s="354" t="s">
        <v>260</v>
      </c>
      <c r="K20" s="344"/>
      <c r="L20" s="354" t="s">
        <v>287</v>
      </c>
      <c r="M20" s="344"/>
      <c r="Y20" s="264"/>
      <c r="Z20" s="264"/>
      <c r="AA20" s="264" t="s">
        <v>91</v>
      </c>
      <c r="AB20" s="264">
        <v>120</v>
      </c>
      <c r="AC20" s="264">
        <v>90</v>
      </c>
      <c r="AD20" s="264">
        <v>65</v>
      </c>
      <c r="AE20" s="264">
        <v>55</v>
      </c>
      <c r="AF20" s="264">
        <v>50</v>
      </c>
      <c r="AG20" s="264">
        <v>45</v>
      </c>
      <c r="AH20" s="264">
        <v>40</v>
      </c>
      <c r="AI20" s="264">
        <v>35</v>
      </c>
      <c r="AJ20" s="264">
        <v>25</v>
      </c>
      <c r="AK20" s="264">
        <v>20</v>
      </c>
    </row>
    <row r="21" spans="1:37" ht="18.75" customHeight="1" x14ac:dyDescent="0.2">
      <c r="A21" s="246" t="s">
        <v>60</v>
      </c>
      <c r="B21" s="343" t="str">
        <f>E11</f>
        <v>GÁYER</v>
      </c>
      <c r="C21" s="343"/>
      <c r="D21" s="354" t="s">
        <v>290</v>
      </c>
      <c r="E21" s="344"/>
      <c r="F21" s="354" t="s">
        <v>262</v>
      </c>
      <c r="G21" s="344"/>
      <c r="H21" s="345"/>
      <c r="I21" s="345"/>
      <c r="J21" s="354" t="s">
        <v>291</v>
      </c>
      <c r="K21" s="344"/>
      <c r="L21" s="354" t="s">
        <v>287</v>
      </c>
      <c r="M21" s="344"/>
      <c r="Y21" s="264"/>
      <c r="Z21" s="264"/>
      <c r="AA21" s="264" t="s">
        <v>92</v>
      </c>
      <c r="AB21" s="264">
        <v>90</v>
      </c>
      <c r="AC21" s="264">
        <v>60</v>
      </c>
      <c r="AD21" s="264">
        <v>45</v>
      </c>
      <c r="AE21" s="264">
        <v>34</v>
      </c>
      <c r="AF21" s="264">
        <v>27</v>
      </c>
      <c r="AG21" s="264">
        <v>22</v>
      </c>
      <c r="AH21" s="264">
        <v>18</v>
      </c>
      <c r="AI21" s="264">
        <v>15</v>
      </c>
      <c r="AJ21" s="264">
        <v>12</v>
      </c>
      <c r="AK21" s="264">
        <v>9</v>
      </c>
    </row>
    <row r="22" spans="1:37" ht="18.75" customHeight="1" x14ac:dyDescent="0.2">
      <c r="A22" s="246" t="s">
        <v>65</v>
      </c>
      <c r="B22" s="343" t="str">
        <f>E13</f>
        <v xml:space="preserve">KAZY </v>
      </c>
      <c r="C22" s="343"/>
      <c r="D22" s="354" t="s">
        <v>292</v>
      </c>
      <c r="E22" s="344"/>
      <c r="F22" s="354" t="s">
        <v>262</v>
      </c>
      <c r="G22" s="344"/>
      <c r="H22" s="356" t="s">
        <v>293</v>
      </c>
      <c r="I22" s="349"/>
      <c r="J22" s="345"/>
      <c r="K22" s="345"/>
      <c r="L22" s="354" t="s">
        <v>287</v>
      </c>
      <c r="M22" s="344"/>
      <c r="Y22" s="264"/>
      <c r="Z22" s="264"/>
      <c r="AA22" s="264" t="s">
        <v>93</v>
      </c>
      <c r="AB22" s="264">
        <v>60</v>
      </c>
      <c r="AC22" s="264">
        <v>40</v>
      </c>
      <c r="AD22" s="264">
        <v>30</v>
      </c>
      <c r="AE22" s="264">
        <v>20</v>
      </c>
      <c r="AF22" s="264">
        <v>18</v>
      </c>
      <c r="AG22" s="264">
        <v>15</v>
      </c>
      <c r="AH22" s="264">
        <v>12</v>
      </c>
      <c r="AI22" s="264">
        <v>10</v>
      </c>
      <c r="AJ22" s="264">
        <v>8</v>
      </c>
      <c r="AK22" s="264">
        <v>6</v>
      </c>
    </row>
    <row r="23" spans="1:37" ht="18.75" customHeight="1" x14ac:dyDescent="0.2">
      <c r="A23" s="246" t="s">
        <v>66</v>
      </c>
      <c r="B23" s="343" t="str">
        <f>E15</f>
        <v xml:space="preserve">HORVÁTH </v>
      </c>
      <c r="C23" s="343"/>
      <c r="D23" s="354" t="s">
        <v>287</v>
      </c>
      <c r="E23" s="344"/>
      <c r="F23" s="354" t="s">
        <v>287</v>
      </c>
      <c r="G23" s="344"/>
      <c r="H23" s="354" t="s">
        <v>287</v>
      </c>
      <c r="I23" s="344"/>
      <c r="J23" s="354" t="s">
        <v>287</v>
      </c>
      <c r="K23" s="344"/>
      <c r="L23" s="345"/>
      <c r="M23" s="345"/>
      <c r="Y23" s="264"/>
      <c r="Z23" s="264"/>
      <c r="AA23" s="264" t="s">
        <v>94</v>
      </c>
      <c r="AB23" s="264">
        <v>40</v>
      </c>
      <c r="AC23" s="264">
        <v>25</v>
      </c>
      <c r="AD23" s="264">
        <v>18</v>
      </c>
      <c r="AE23" s="264">
        <v>13</v>
      </c>
      <c r="AF23" s="264">
        <v>8</v>
      </c>
      <c r="AG23" s="264">
        <v>7</v>
      </c>
      <c r="AH23" s="264">
        <v>6</v>
      </c>
      <c r="AI23" s="264">
        <v>5</v>
      </c>
      <c r="AJ23" s="264">
        <v>4</v>
      </c>
      <c r="AK23" s="264">
        <v>3</v>
      </c>
    </row>
    <row r="24" spans="1:37" x14ac:dyDescent="0.2">
      <c r="A24" s="187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Y24" s="264"/>
      <c r="Z24" s="264"/>
      <c r="AA24" s="264" t="s">
        <v>95</v>
      </c>
      <c r="AB24" s="264">
        <v>25</v>
      </c>
      <c r="AC24" s="264">
        <v>15</v>
      </c>
      <c r="AD24" s="264">
        <v>13</v>
      </c>
      <c r="AE24" s="264">
        <v>7</v>
      </c>
      <c r="AF24" s="264">
        <v>6</v>
      </c>
      <c r="AG24" s="264">
        <v>5</v>
      </c>
      <c r="AH24" s="264">
        <v>4</v>
      </c>
      <c r="AI24" s="264">
        <v>3</v>
      </c>
      <c r="AJ24" s="264">
        <v>2</v>
      </c>
      <c r="AK24" s="264">
        <v>1</v>
      </c>
    </row>
    <row r="25" spans="1:37" x14ac:dyDescent="0.2">
      <c r="A25" s="187"/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Y25" s="264"/>
      <c r="Z25" s="264"/>
      <c r="AA25" s="264" t="s">
        <v>100</v>
      </c>
      <c r="AB25" s="264">
        <v>15</v>
      </c>
      <c r="AC25" s="264">
        <v>10</v>
      </c>
      <c r="AD25" s="264">
        <v>8</v>
      </c>
      <c r="AE25" s="264">
        <v>4</v>
      </c>
      <c r="AF25" s="264">
        <v>3</v>
      </c>
      <c r="AG25" s="264">
        <v>2</v>
      </c>
      <c r="AH25" s="264">
        <v>1</v>
      </c>
      <c r="AI25" s="264">
        <v>0</v>
      </c>
      <c r="AJ25" s="264">
        <v>0</v>
      </c>
      <c r="AK25" s="264">
        <v>0</v>
      </c>
    </row>
    <row r="26" spans="1:37" x14ac:dyDescent="0.2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Y26" s="264"/>
      <c r="Z26" s="264"/>
      <c r="AA26" s="264" t="s">
        <v>96</v>
      </c>
      <c r="AB26" s="264">
        <v>10</v>
      </c>
      <c r="AC26" s="264">
        <v>6</v>
      </c>
      <c r="AD26" s="264">
        <v>4</v>
      </c>
      <c r="AE26" s="264">
        <v>2</v>
      </c>
      <c r="AF26" s="264">
        <v>1</v>
      </c>
      <c r="AG26" s="264">
        <v>0</v>
      </c>
      <c r="AH26" s="264">
        <v>0</v>
      </c>
      <c r="AI26" s="264">
        <v>0</v>
      </c>
      <c r="AJ26" s="264">
        <v>0</v>
      </c>
      <c r="AK26" s="264">
        <v>0</v>
      </c>
    </row>
    <row r="27" spans="1:37" x14ac:dyDescent="0.2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Y27" s="264"/>
      <c r="Z27" s="264"/>
      <c r="AA27" s="264" t="s">
        <v>97</v>
      </c>
      <c r="AB27" s="264">
        <v>3</v>
      </c>
      <c r="AC27" s="264">
        <v>2</v>
      </c>
      <c r="AD27" s="264">
        <v>1</v>
      </c>
      <c r="AE27" s="264">
        <v>0</v>
      </c>
      <c r="AF27" s="264">
        <v>0</v>
      </c>
      <c r="AG27" s="264">
        <v>0</v>
      </c>
      <c r="AH27" s="264">
        <v>0</v>
      </c>
      <c r="AI27" s="264">
        <v>0</v>
      </c>
      <c r="AJ27" s="264">
        <v>0</v>
      </c>
      <c r="AK27" s="264">
        <v>0</v>
      </c>
    </row>
    <row r="28" spans="1:37" x14ac:dyDescent="0.2">
      <c r="A28" s="187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</row>
    <row r="29" spans="1:37" x14ac:dyDescent="0.2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</row>
    <row r="30" spans="1:37" x14ac:dyDescent="0.2">
      <c r="A30" s="187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</row>
    <row r="31" spans="1:37" x14ac:dyDescent="0.2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</row>
    <row r="32" spans="1:37" x14ac:dyDescent="0.2">
      <c r="A32" s="187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6"/>
      <c r="M32" s="187"/>
    </row>
    <row r="33" spans="1:18" x14ac:dyDescent="0.2">
      <c r="A33" s="108" t="s">
        <v>38</v>
      </c>
      <c r="B33" s="109"/>
      <c r="C33" s="159"/>
      <c r="D33" s="219" t="s">
        <v>2</v>
      </c>
      <c r="E33" s="220" t="s">
        <v>40</v>
      </c>
      <c r="F33" s="237"/>
      <c r="G33" s="219" t="s">
        <v>2</v>
      </c>
      <c r="H33" s="220" t="s">
        <v>49</v>
      </c>
      <c r="I33" s="117"/>
      <c r="J33" s="220" t="s">
        <v>50</v>
      </c>
      <c r="K33" s="116" t="s">
        <v>51</v>
      </c>
      <c r="L33" s="31"/>
      <c r="M33" s="237"/>
      <c r="P33" s="213"/>
      <c r="Q33" s="213"/>
      <c r="R33" s="214"/>
    </row>
    <row r="34" spans="1:18" x14ac:dyDescent="0.2">
      <c r="A34" s="190" t="s">
        <v>39</v>
      </c>
      <c r="B34" s="191"/>
      <c r="C34" s="192"/>
      <c r="D34" s="221"/>
      <c r="E34" s="351"/>
      <c r="F34" s="351"/>
      <c r="G34" s="231" t="s">
        <v>3</v>
      </c>
      <c r="H34" s="191"/>
      <c r="I34" s="222"/>
      <c r="J34" s="232"/>
      <c r="K34" s="188" t="s">
        <v>41</v>
      </c>
      <c r="L34" s="238"/>
      <c r="M34" s="223"/>
      <c r="P34" s="215"/>
      <c r="Q34" s="215"/>
      <c r="R34" s="216"/>
    </row>
    <row r="35" spans="1:18" x14ac:dyDescent="0.2">
      <c r="A35" s="193" t="s">
        <v>48</v>
      </c>
      <c r="B35" s="115"/>
      <c r="C35" s="194"/>
      <c r="D35" s="224"/>
      <c r="E35" s="352"/>
      <c r="F35" s="352"/>
      <c r="G35" s="233" t="s">
        <v>4</v>
      </c>
      <c r="H35" s="225"/>
      <c r="I35" s="226"/>
      <c r="J35" s="81"/>
      <c r="K35" s="235"/>
      <c r="L35" s="186"/>
      <c r="M35" s="230"/>
      <c r="P35" s="216"/>
      <c r="Q35" s="217"/>
      <c r="R35" s="216"/>
    </row>
    <row r="36" spans="1:18" x14ac:dyDescent="0.2">
      <c r="A36" s="130"/>
      <c r="B36" s="131"/>
      <c r="C36" s="132"/>
      <c r="D36" s="224"/>
      <c r="E36" s="228"/>
      <c r="F36" s="187"/>
      <c r="G36" s="233" t="s">
        <v>5</v>
      </c>
      <c r="H36" s="225"/>
      <c r="I36" s="226"/>
      <c r="J36" s="81"/>
      <c r="K36" s="188" t="s">
        <v>42</v>
      </c>
      <c r="L36" s="238"/>
      <c r="M36" s="223"/>
      <c r="P36" s="215"/>
      <c r="Q36" s="215"/>
      <c r="R36" s="216"/>
    </row>
    <row r="37" spans="1:18" x14ac:dyDescent="0.2">
      <c r="A37" s="110"/>
      <c r="B37" s="157"/>
      <c r="C37" s="111"/>
      <c r="D37" s="224"/>
      <c r="E37" s="228"/>
      <c r="F37" s="187"/>
      <c r="G37" s="233" t="s">
        <v>6</v>
      </c>
      <c r="H37" s="225"/>
      <c r="I37" s="226"/>
      <c r="J37" s="81"/>
      <c r="K37" s="236"/>
      <c r="L37" s="187"/>
      <c r="M37" s="227"/>
      <c r="P37" s="216"/>
      <c r="Q37" s="217"/>
      <c r="R37" s="216"/>
    </row>
    <row r="38" spans="1:18" x14ac:dyDescent="0.2">
      <c r="A38" s="119"/>
      <c r="B38" s="133"/>
      <c r="C38" s="158"/>
      <c r="D38" s="224"/>
      <c r="E38" s="228"/>
      <c r="F38" s="187"/>
      <c r="G38" s="233" t="s">
        <v>7</v>
      </c>
      <c r="H38" s="225"/>
      <c r="I38" s="226"/>
      <c r="J38" s="81"/>
      <c r="K38" s="193"/>
      <c r="L38" s="186"/>
      <c r="M38" s="230"/>
      <c r="P38" s="216"/>
      <c r="Q38" s="217"/>
      <c r="R38" s="216"/>
    </row>
    <row r="39" spans="1:18" x14ac:dyDescent="0.2">
      <c r="A39" s="120"/>
      <c r="B39" s="21"/>
      <c r="C39" s="111"/>
      <c r="D39" s="224"/>
      <c r="E39" s="228"/>
      <c r="F39" s="187"/>
      <c r="G39" s="233" t="s">
        <v>8</v>
      </c>
      <c r="H39" s="225"/>
      <c r="I39" s="226"/>
      <c r="J39" s="81"/>
      <c r="K39" s="188" t="s">
        <v>31</v>
      </c>
      <c r="L39" s="238"/>
      <c r="M39" s="223"/>
      <c r="P39" s="215"/>
      <c r="Q39" s="215"/>
      <c r="R39" s="216"/>
    </row>
    <row r="40" spans="1:18" x14ac:dyDescent="0.2">
      <c r="A40" s="120"/>
      <c r="B40" s="21"/>
      <c r="C40" s="128"/>
      <c r="D40" s="224"/>
      <c r="E40" s="228"/>
      <c r="F40" s="187"/>
      <c r="G40" s="233" t="s">
        <v>9</v>
      </c>
      <c r="H40" s="225"/>
      <c r="I40" s="226"/>
      <c r="J40" s="81"/>
      <c r="K40" s="236"/>
      <c r="L40" s="187"/>
      <c r="M40" s="227"/>
      <c r="P40" s="216"/>
      <c r="Q40" s="217"/>
      <c r="R40" s="216"/>
    </row>
    <row r="41" spans="1:18" x14ac:dyDescent="0.2">
      <c r="A41" s="121"/>
      <c r="B41" s="118"/>
      <c r="C41" s="129"/>
      <c r="D41" s="229"/>
      <c r="E41" s="112"/>
      <c r="F41" s="186"/>
      <c r="G41" s="234" t="s">
        <v>10</v>
      </c>
      <c r="H41" s="115"/>
      <c r="I41" s="189"/>
      <c r="J41" s="113"/>
      <c r="K41" s="193" t="str">
        <f>L4</f>
        <v>Csávás István</v>
      </c>
      <c r="L41" s="186"/>
      <c r="M41" s="230"/>
      <c r="P41" s="216"/>
      <c r="Q41" s="217"/>
      <c r="R41" s="218"/>
    </row>
  </sheetData>
  <mergeCells count="50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E15:F15"/>
    <mergeCell ref="G15:H15"/>
    <mergeCell ref="L19:M19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21:M21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E34:F34"/>
    <mergeCell ref="E35:F35"/>
    <mergeCell ref="B23:C23"/>
    <mergeCell ref="D23:E23"/>
    <mergeCell ref="F23:G23"/>
  </mergeCells>
  <conditionalFormatting sqref="E7 E9 E11 E13 E15">
    <cfRule type="cellIs" dxfId="18" priority="2" stopIfTrue="1" operator="equal">
      <formula>"Bye"</formula>
    </cfRule>
  </conditionalFormatting>
  <conditionalFormatting sqref="R41">
    <cfRule type="expression" dxfId="17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1">
    <tabColor indexed="42"/>
  </sheetPr>
  <dimension ref="A1:Q156"/>
  <sheetViews>
    <sheetView showGridLines="0" showZeros="0" workbookViewId="0">
      <pane ySplit="6" topLeftCell="A7" activePane="bottomLeft" state="frozen"/>
      <selection activeCell="B7" sqref="B7:O29"/>
      <selection pane="bottomLeft" activeCell="D10" sqref="D10"/>
    </sheetView>
  </sheetViews>
  <sheetFormatPr defaultRowHeight="12.75" x14ac:dyDescent="0.2"/>
  <cols>
    <col min="1" max="1" width="3.85546875" customWidth="1"/>
    <col min="2" max="2" width="13.28515625" customWidth="1"/>
    <col min="3" max="3" width="11.85546875" customWidth="1"/>
    <col min="4" max="4" width="11.85546875" style="38" customWidth="1"/>
    <col min="5" max="5" width="10.7109375" style="288" customWidth="1"/>
    <col min="6" max="6" width="6.140625" style="87" hidden="1" customWidth="1"/>
    <col min="7" max="7" width="35" style="87" customWidth="1"/>
    <col min="8" max="8" width="7.7109375" style="38" customWidth="1"/>
    <col min="9" max="13" width="7.42578125" style="38" hidden="1" customWidth="1"/>
    <col min="14" max="15" width="7.42578125" style="38" customWidth="1"/>
    <col min="16" max="16" width="7.42578125" style="38" hidden="1" customWidth="1"/>
    <col min="17" max="17" width="7.42578125" style="38" customWidth="1"/>
  </cols>
  <sheetData>
    <row r="1" spans="1:17" ht="26.25" x14ac:dyDescent="0.35">
      <c r="A1" s="137" t="str">
        <f>Altalanos!$A$6</f>
        <v>Bács-Kiskun megyei Tenisz Diákolimpia</v>
      </c>
      <c r="B1" s="82"/>
      <c r="C1" s="82"/>
      <c r="D1" s="134"/>
      <c r="E1" s="153" t="s">
        <v>47</v>
      </c>
      <c r="F1" s="98"/>
      <c r="G1" s="144"/>
      <c r="H1" s="83"/>
      <c r="I1" s="83"/>
      <c r="J1" s="145"/>
      <c r="K1" s="145"/>
      <c r="L1" s="145"/>
      <c r="M1" s="145"/>
      <c r="N1" s="145"/>
      <c r="O1" s="145"/>
      <c r="P1" s="145"/>
      <c r="Q1" s="146"/>
    </row>
    <row r="2" spans="1:17" ht="13.5" thickBot="1" x14ac:dyDescent="0.25">
      <c r="B2" s="84" t="s">
        <v>46</v>
      </c>
      <c r="C2" s="300">
        <f>Altalanos!$B$8</f>
        <v>0</v>
      </c>
      <c r="D2" s="98"/>
      <c r="E2" s="153" t="s">
        <v>32</v>
      </c>
      <c r="F2" s="88"/>
      <c r="G2" s="88"/>
      <c r="H2" s="281"/>
      <c r="I2" s="281"/>
      <c r="J2" s="83"/>
      <c r="K2" s="83"/>
      <c r="L2" s="83"/>
      <c r="M2" s="83"/>
      <c r="N2" s="92"/>
      <c r="O2" s="78"/>
      <c r="P2" s="78"/>
      <c r="Q2" s="92"/>
    </row>
    <row r="3" spans="1:17" s="2" customFormat="1" ht="13.5" thickBot="1" x14ac:dyDescent="0.25">
      <c r="A3" s="275" t="s">
        <v>45</v>
      </c>
      <c r="B3" s="279"/>
      <c r="C3" s="279"/>
      <c r="D3" s="279"/>
      <c r="E3" s="279"/>
      <c r="F3" s="279"/>
      <c r="G3" s="279"/>
      <c r="H3" s="279"/>
      <c r="I3" s="280"/>
      <c r="J3" s="93"/>
      <c r="K3" s="99"/>
      <c r="L3" s="99"/>
      <c r="M3" s="99"/>
      <c r="N3" s="170" t="s">
        <v>31</v>
      </c>
      <c r="O3" s="94"/>
      <c r="P3" s="100"/>
      <c r="Q3" s="154"/>
    </row>
    <row r="4" spans="1:17" s="2" customFormat="1" x14ac:dyDescent="0.2">
      <c r="A4" s="48" t="s">
        <v>22</v>
      </c>
      <c r="B4" s="48"/>
      <c r="C4" s="46" t="s">
        <v>19</v>
      </c>
      <c r="D4" s="48" t="s">
        <v>27</v>
      </c>
      <c r="E4" s="79"/>
      <c r="G4" s="101"/>
      <c r="H4" s="290" t="s">
        <v>28</v>
      </c>
      <c r="I4" s="285"/>
      <c r="J4" s="102"/>
      <c r="K4" s="103"/>
      <c r="L4" s="103"/>
      <c r="M4" s="103"/>
      <c r="N4" s="102"/>
      <c r="O4" s="155"/>
      <c r="P4" s="155"/>
      <c r="Q4" s="104"/>
    </row>
    <row r="5" spans="1:17" s="2" customFormat="1" ht="13.5" thickBot="1" x14ac:dyDescent="0.25">
      <c r="A5" s="147">
        <f>Altalanos!$A$10</f>
        <v>45049</v>
      </c>
      <c r="B5" s="147"/>
      <c r="C5" s="85" t="str">
        <f>Altalanos!$C$10</f>
        <v>Kecskemét</v>
      </c>
      <c r="D5" s="86" t="str">
        <f>Altalanos!$D$10</f>
        <v xml:space="preserve">  </v>
      </c>
      <c r="E5" s="86"/>
      <c r="F5" s="86"/>
      <c r="G5" s="86"/>
      <c r="H5" s="167" t="str">
        <f>Altalanos!$E$10</f>
        <v>Csávás István</v>
      </c>
      <c r="I5" s="291"/>
      <c r="J5" s="105"/>
      <c r="K5" s="80"/>
      <c r="L5" s="80"/>
      <c r="M5" s="80"/>
      <c r="N5" s="105"/>
      <c r="O5" s="86"/>
      <c r="P5" s="86"/>
      <c r="Q5" s="293"/>
    </row>
    <row r="6" spans="1:17" ht="30" customHeight="1" thickBot="1" x14ac:dyDescent="0.25">
      <c r="A6" s="136" t="s">
        <v>33</v>
      </c>
      <c r="B6" s="95" t="s">
        <v>25</v>
      </c>
      <c r="C6" s="95" t="s">
        <v>26</v>
      </c>
      <c r="D6" s="95" t="s">
        <v>29</v>
      </c>
      <c r="E6" s="96" t="s">
        <v>30</v>
      </c>
      <c r="F6" s="96" t="s">
        <v>34</v>
      </c>
      <c r="G6" s="96" t="s">
        <v>107</v>
      </c>
      <c r="H6" s="282" t="s">
        <v>35</v>
      </c>
      <c r="I6" s="283"/>
      <c r="J6" s="139" t="s">
        <v>14</v>
      </c>
      <c r="K6" s="97" t="s">
        <v>12</v>
      </c>
      <c r="L6" s="141" t="s">
        <v>0</v>
      </c>
      <c r="M6" s="114" t="s">
        <v>13</v>
      </c>
      <c r="N6" s="160" t="s">
        <v>43</v>
      </c>
      <c r="O6" s="151" t="s">
        <v>36</v>
      </c>
      <c r="P6" s="152" t="s">
        <v>1</v>
      </c>
      <c r="Q6" s="96" t="s">
        <v>37</v>
      </c>
    </row>
    <row r="7" spans="1:17" s="11" customFormat="1" ht="18.95" customHeight="1" x14ac:dyDescent="0.2">
      <c r="A7" s="143">
        <v>1</v>
      </c>
      <c r="B7" s="89" t="s">
        <v>244</v>
      </c>
      <c r="C7" s="89" t="s">
        <v>245</v>
      </c>
      <c r="D7" s="90"/>
      <c r="E7" s="156"/>
      <c r="F7" s="276"/>
      <c r="G7" s="277"/>
      <c r="H7" s="90"/>
      <c r="I7" s="90"/>
      <c r="J7" s="140"/>
      <c r="K7" s="138"/>
      <c r="L7" s="142"/>
      <c r="M7" s="138"/>
      <c r="N7" s="135"/>
      <c r="O7" s="90"/>
      <c r="P7" s="106"/>
      <c r="Q7" s="91"/>
    </row>
    <row r="8" spans="1:17" s="11" customFormat="1" ht="18.95" customHeight="1" x14ac:dyDescent="0.2">
      <c r="A8" s="143">
        <v>2</v>
      </c>
      <c r="B8" s="89" t="s">
        <v>246</v>
      </c>
      <c r="C8" s="89" t="s">
        <v>247</v>
      </c>
      <c r="D8" s="90"/>
      <c r="E8" s="156"/>
      <c r="F8" s="278"/>
      <c r="G8" s="165"/>
      <c r="H8" s="90"/>
      <c r="I8" s="90"/>
      <c r="J8" s="140"/>
      <c r="K8" s="138"/>
      <c r="L8" s="142"/>
      <c r="M8" s="138"/>
      <c r="N8" s="135"/>
      <c r="O8" s="90"/>
      <c r="P8" s="106"/>
      <c r="Q8" s="91"/>
    </row>
    <row r="9" spans="1:17" s="11" customFormat="1" ht="18.95" customHeight="1" x14ac:dyDescent="0.2">
      <c r="A9" s="143">
        <v>3</v>
      </c>
      <c r="B9" s="89" t="s">
        <v>248</v>
      </c>
      <c r="C9" s="89" t="s">
        <v>249</v>
      </c>
      <c r="D9" s="90"/>
      <c r="E9" s="156"/>
      <c r="F9" s="278"/>
      <c r="G9" s="165"/>
      <c r="H9" s="90"/>
      <c r="I9" s="90"/>
      <c r="J9" s="140"/>
      <c r="K9" s="138"/>
      <c r="L9" s="142"/>
      <c r="M9" s="138"/>
      <c r="N9" s="135"/>
      <c r="O9" s="90"/>
      <c r="P9" s="287"/>
      <c r="Q9" s="161"/>
    </row>
    <row r="10" spans="1:17" s="11" customFormat="1" ht="18.95" customHeight="1" x14ac:dyDescent="0.2">
      <c r="A10" s="143">
        <v>4</v>
      </c>
      <c r="B10" s="89" t="s">
        <v>250</v>
      </c>
      <c r="C10" s="89" t="s">
        <v>251</v>
      </c>
      <c r="D10" s="90"/>
      <c r="E10" s="156"/>
      <c r="F10" s="278"/>
      <c r="G10" s="165"/>
      <c r="H10" s="90"/>
      <c r="I10" s="90"/>
      <c r="J10" s="140"/>
      <c r="K10" s="138"/>
      <c r="L10" s="142"/>
      <c r="M10" s="138"/>
      <c r="N10" s="135"/>
      <c r="O10" s="90"/>
      <c r="P10" s="286"/>
      <c r="Q10" s="284"/>
    </row>
    <row r="11" spans="1:17" s="11" customFormat="1" ht="18.95" customHeight="1" x14ac:dyDescent="0.2">
      <c r="A11" s="143">
        <v>5</v>
      </c>
      <c r="B11" s="89"/>
      <c r="C11" s="89"/>
      <c r="D11" s="90"/>
      <c r="E11" s="156"/>
      <c r="F11" s="278"/>
      <c r="G11" s="165"/>
      <c r="H11" s="90"/>
      <c r="I11" s="90"/>
      <c r="J11" s="140"/>
      <c r="K11" s="138"/>
      <c r="L11" s="142"/>
      <c r="M11" s="138"/>
      <c r="N11" s="135"/>
      <c r="O11" s="90"/>
      <c r="P11" s="286"/>
      <c r="Q11" s="284"/>
    </row>
    <row r="12" spans="1:17" s="11" customFormat="1" ht="18.95" customHeight="1" x14ac:dyDescent="0.2">
      <c r="A12" s="143">
        <v>6</v>
      </c>
      <c r="B12" s="89"/>
      <c r="C12" s="89"/>
      <c r="D12" s="90"/>
      <c r="E12" s="156"/>
      <c r="F12" s="278"/>
      <c r="G12" s="165"/>
      <c r="H12" s="90"/>
      <c r="I12" s="90"/>
      <c r="J12" s="140"/>
      <c r="K12" s="138"/>
      <c r="L12" s="142"/>
      <c r="M12" s="138"/>
      <c r="N12" s="135"/>
      <c r="O12" s="90"/>
      <c r="P12" s="286"/>
      <c r="Q12" s="284"/>
    </row>
    <row r="13" spans="1:17" s="11" customFormat="1" ht="18.95" customHeight="1" x14ac:dyDescent="0.2">
      <c r="A13" s="143">
        <v>7</v>
      </c>
      <c r="B13" s="89"/>
      <c r="C13" s="89"/>
      <c r="D13" s="90"/>
      <c r="E13" s="156"/>
      <c r="F13" s="278"/>
      <c r="G13" s="165"/>
      <c r="H13" s="90"/>
      <c r="I13" s="90"/>
      <c r="J13" s="140"/>
      <c r="K13" s="138"/>
      <c r="L13" s="142"/>
      <c r="M13" s="138"/>
      <c r="N13" s="135"/>
      <c r="O13" s="90"/>
      <c r="P13" s="286"/>
      <c r="Q13" s="284"/>
    </row>
    <row r="14" spans="1:17" s="11" customFormat="1" ht="18.95" customHeight="1" x14ac:dyDescent="0.2">
      <c r="A14" s="143">
        <v>8</v>
      </c>
      <c r="B14" s="89"/>
      <c r="C14" s="89"/>
      <c r="D14" s="90"/>
      <c r="E14" s="156"/>
      <c r="F14" s="278"/>
      <c r="G14" s="165"/>
      <c r="H14" s="90"/>
      <c r="I14" s="90"/>
      <c r="J14" s="140"/>
      <c r="K14" s="138"/>
      <c r="L14" s="142"/>
      <c r="M14" s="138"/>
      <c r="N14" s="135"/>
      <c r="O14" s="90"/>
      <c r="P14" s="286"/>
      <c r="Q14" s="284"/>
    </row>
    <row r="15" spans="1:17" s="11" customFormat="1" ht="18.95" customHeight="1" x14ac:dyDescent="0.2">
      <c r="A15" s="143">
        <v>9</v>
      </c>
      <c r="B15" s="89"/>
      <c r="C15" s="89"/>
      <c r="D15" s="90"/>
      <c r="E15" s="156"/>
      <c r="F15" s="91"/>
      <c r="G15" s="91"/>
      <c r="H15" s="90"/>
      <c r="I15" s="90"/>
      <c r="J15" s="140"/>
      <c r="K15" s="138"/>
      <c r="L15" s="142"/>
      <c r="M15" s="164"/>
      <c r="N15" s="135"/>
      <c r="O15" s="90"/>
      <c r="P15" s="91"/>
      <c r="Q15" s="91"/>
    </row>
    <row r="16" spans="1:17" s="11" customFormat="1" ht="18.95" customHeight="1" x14ac:dyDescent="0.2">
      <c r="A16" s="143">
        <v>10</v>
      </c>
      <c r="B16" s="297"/>
      <c r="C16" s="89"/>
      <c r="D16" s="90"/>
      <c r="E16" s="156"/>
      <c r="F16" s="91"/>
      <c r="G16" s="91"/>
      <c r="H16" s="90"/>
      <c r="I16" s="90"/>
      <c r="J16" s="140"/>
      <c r="K16" s="138"/>
      <c r="L16" s="142"/>
      <c r="M16" s="164"/>
      <c r="N16" s="135"/>
      <c r="O16" s="90"/>
      <c r="P16" s="106"/>
      <c r="Q16" s="91"/>
    </row>
    <row r="17" spans="1:17" s="11" customFormat="1" ht="18.95" customHeight="1" x14ac:dyDescent="0.2">
      <c r="A17" s="143">
        <v>11</v>
      </c>
      <c r="B17" s="89"/>
      <c r="C17" s="89"/>
      <c r="D17" s="90"/>
      <c r="E17" s="156"/>
      <c r="F17" s="91"/>
      <c r="G17" s="91"/>
      <c r="H17" s="90"/>
      <c r="I17" s="90"/>
      <c r="J17" s="140"/>
      <c r="K17" s="138"/>
      <c r="L17" s="142"/>
      <c r="M17" s="164"/>
      <c r="N17" s="135"/>
      <c r="O17" s="90"/>
      <c r="P17" s="106"/>
      <c r="Q17" s="91"/>
    </row>
    <row r="18" spans="1:17" s="11" customFormat="1" ht="18.95" customHeight="1" x14ac:dyDescent="0.2">
      <c r="A18" s="143">
        <v>12</v>
      </c>
      <c r="B18" s="89"/>
      <c r="C18" s="89"/>
      <c r="D18" s="90"/>
      <c r="E18" s="156"/>
      <c r="F18" s="91"/>
      <c r="G18" s="91"/>
      <c r="H18" s="90"/>
      <c r="I18" s="90"/>
      <c r="J18" s="140"/>
      <c r="K18" s="138"/>
      <c r="L18" s="142"/>
      <c r="M18" s="164"/>
      <c r="N18" s="135"/>
      <c r="O18" s="90"/>
      <c r="P18" s="106"/>
      <c r="Q18" s="91"/>
    </row>
    <row r="19" spans="1:17" s="11" customFormat="1" ht="18.95" customHeight="1" x14ac:dyDescent="0.2">
      <c r="A19" s="143">
        <v>13</v>
      </c>
      <c r="B19" s="89"/>
      <c r="C19" s="89"/>
      <c r="D19" s="90"/>
      <c r="E19" s="156"/>
      <c r="F19" s="91"/>
      <c r="G19" s="91"/>
      <c r="H19" s="90"/>
      <c r="I19" s="90"/>
      <c r="J19" s="140"/>
      <c r="K19" s="138"/>
      <c r="L19" s="142"/>
      <c r="M19" s="164"/>
      <c r="N19" s="135"/>
      <c r="O19" s="90"/>
      <c r="P19" s="106"/>
      <c r="Q19" s="91"/>
    </row>
    <row r="20" spans="1:17" s="11" customFormat="1" ht="18.95" customHeight="1" x14ac:dyDescent="0.2">
      <c r="A20" s="143">
        <v>14</v>
      </c>
      <c r="B20" s="89"/>
      <c r="C20" s="89"/>
      <c r="D20" s="90"/>
      <c r="E20" s="156"/>
      <c r="F20" s="91"/>
      <c r="G20" s="91"/>
      <c r="H20" s="90"/>
      <c r="I20" s="90"/>
      <c r="J20" s="140"/>
      <c r="K20" s="138"/>
      <c r="L20" s="142"/>
      <c r="M20" s="164"/>
      <c r="N20" s="135"/>
      <c r="O20" s="90"/>
      <c r="P20" s="106"/>
      <c r="Q20" s="91"/>
    </row>
    <row r="21" spans="1:17" s="11" customFormat="1" ht="18.95" customHeight="1" x14ac:dyDescent="0.2">
      <c r="A21" s="143">
        <v>15</v>
      </c>
      <c r="B21" s="89"/>
      <c r="C21" s="89"/>
      <c r="D21" s="90"/>
      <c r="E21" s="156"/>
      <c r="F21" s="91"/>
      <c r="G21" s="91"/>
      <c r="H21" s="90"/>
      <c r="I21" s="90"/>
      <c r="J21" s="140"/>
      <c r="K21" s="138"/>
      <c r="L21" s="142"/>
      <c r="M21" s="164"/>
      <c r="N21" s="135"/>
      <c r="O21" s="90"/>
      <c r="P21" s="106"/>
      <c r="Q21" s="91"/>
    </row>
    <row r="22" spans="1:17" s="11" customFormat="1" ht="18.95" customHeight="1" x14ac:dyDescent="0.2">
      <c r="A22" s="143">
        <v>16</v>
      </c>
      <c r="B22" s="89"/>
      <c r="C22" s="89"/>
      <c r="D22" s="90"/>
      <c r="E22" s="156"/>
      <c r="F22" s="91"/>
      <c r="G22" s="91"/>
      <c r="H22" s="90"/>
      <c r="I22" s="90"/>
      <c r="J22" s="140"/>
      <c r="K22" s="138"/>
      <c r="L22" s="142"/>
      <c r="M22" s="164"/>
      <c r="N22" s="135"/>
      <c r="O22" s="90"/>
      <c r="P22" s="106"/>
      <c r="Q22" s="91"/>
    </row>
    <row r="23" spans="1:17" s="11" customFormat="1" ht="18.95" customHeight="1" x14ac:dyDescent="0.2">
      <c r="A23" s="143">
        <v>17</v>
      </c>
      <c r="B23" s="89"/>
      <c r="C23" s="89"/>
      <c r="D23" s="90"/>
      <c r="E23" s="156"/>
      <c r="F23" s="91"/>
      <c r="G23" s="91"/>
      <c r="H23" s="90"/>
      <c r="I23" s="90"/>
      <c r="J23" s="140"/>
      <c r="K23" s="138"/>
      <c r="L23" s="142"/>
      <c r="M23" s="164"/>
      <c r="N23" s="135"/>
      <c r="O23" s="90"/>
      <c r="P23" s="106"/>
      <c r="Q23" s="91"/>
    </row>
    <row r="24" spans="1:17" s="11" customFormat="1" ht="18.95" customHeight="1" x14ac:dyDescent="0.2">
      <c r="A24" s="143">
        <v>18</v>
      </c>
      <c r="B24" s="89"/>
      <c r="C24" s="89"/>
      <c r="D24" s="90"/>
      <c r="E24" s="156"/>
      <c r="F24" s="91"/>
      <c r="G24" s="91"/>
      <c r="H24" s="90"/>
      <c r="I24" s="90"/>
      <c r="J24" s="140"/>
      <c r="K24" s="138"/>
      <c r="L24" s="142"/>
      <c r="M24" s="164"/>
      <c r="N24" s="135"/>
      <c r="O24" s="90"/>
      <c r="P24" s="106"/>
      <c r="Q24" s="91"/>
    </row>
    <row r="25" spans="1:17" s="11" customFormat="1" ht="18.95" customHeight="1" x14ac:dyDescent="0.2">
      <c r="A25" s="143">
        <v>19</v>
      </c>
      <c r="B25" s="89"/>
      <c r="C25" s="89"/>
      <c r="D25" s="90"/>
      <c r="E25" s="156"/>
      <c r="F25" s="91"/>
      <c r="G25" s="91"/>
      <c r="H25" s="90"/>
      <c r="I25" s="90"/>
      <c r="J25" s="140"/>
      <c r="K25" s="138"/>
      <c r="L25" s="142"/>
      <c r="M25" s="164"/>
      <c r="N25" s="135"/>
      <c r="O25" s="90"/>
      <c r="P25" s="106"/>
      <c r="Q25" s="91"/>
    </row>
    <row r="26" spans="1:17" s="11" customFormat="1" ht="18.95" customHeight="1" x14ac:dyDescent="0.2">
      <c r="A26" s="143">
        <v>20</v>
      </c>
      <c r="B26" s="89"/>
      <c r="C26" s="89"/>
      <c r="D26" s="90"/>
      <c r="E26" s="156"/>
      <c r="F26" s="91"/>
      <c r="G26" s="91"/>
      <c r="H26" s="90"/>
      <c r="I26" s="90"/>
      <c r="J26" s="140"/>
      <c r="K26" s="138"/>
      <c r="L26" s="142"/>
      <c r="M26" s="164"/>
      <c r="N26" s="135"/>
      <c r="O26" s="90"/>
      <c r="P26" s="106"/>
      <c r="Q26" s="91"/>
    </row>
    <row r="27" spans="1:17" s="11" customFormat="1" ht="18.95" customHeight="1" x14ac:dyDescent="0.2">
      <c r="A27" s="143">
        <v>21</v>
      </c>
      <c r="B27" s="89"/>
      <c r="C27" s="89"/>
      <c r="D27" s="90"/>
      <c r="E27" s="156"/>
      <c r="F27" s="91"/>
      <c r="G27" s="91"/>
      <c r="H27" s="90"/>
      <c r="I27" s="90"/>
      <c r="J27" s="140"/>
      <c r="K27" s="138"/>
      <c r="L27" s="142"/>
      <c r="M27" s="164"/>
      <c r="N27" s="135"/>
      <c r="O27" s="90"/>
      <c r="P27" s="106"/>
      <c r="Q27" s="91"/>
    </row>
    <row r="28" spans="1:17" s="11" customFormat="1" ht="18.95" customHeight="1" x14ac:dyDescent="0.2">
      <c r="A28" s="143">
        <v>22</v>
      </c>
      <c r="B28" s="89"/>
      <c r="C28" s="89"/>
      <c r="D28" s="90"/>
      <c r="E28" s="298"/>
      <c r="F28" s="292"/>
      <c r="G28" s="161"/>
      <c r="H28" s="90"/>
      <c r="I28" s="90"/>
      <c r="J28" s="140"/>
      <c r="K28" s="138"/>
      <c r="L28" s="142"/>
      <c r="M28" s="164"/>
      <c r="N28" s="135"/>
      <c r="O28" s="90"/>
      <c r="P28" s="106"/>
      <c r="Q28" s="91"/>
    </row>
    <row r="29" spans="1:17" s="11" customFormat="1" ht="18.95" customHeight="1" x14ac:dyDescent="0.2">
      <c r="A29" s="143">
        <v>23</v>
      </c>
      <c r="B29" s="89"/>
      <c r="C29" s="89"/>
      <c r="D29" s="90"/>
      <c r="E29" s="299"/>
      <c r="F29" s="91"/>
      <c r="G29" s="91"/>
      <c r="H29" s="90"/>
      <c r="I29" s="90"/>
      <c r="J29" s="140"/>
      <c r="K29" s="138"/>
      <c r="L29" s="142"/>
      <c r="M29" s="164"/>
      <c r="N29" s="135"/>
      <c r="O29" s="90"/>
      <c r="P29" s="106"/>
      <c r="Q29" s="91"/>
    </row>
    <row r="30" spans="1:17" s="11" customFormat="1" ht="18.95" customHeight="1" x14ac:dyDescent="0.2">
      <c r="A30" s="143">
        <v>24</v>
      </c>
      <c r="B30" s="89"/>
      <c r="C30" s="89"/>
      <c r="D30" s="90"/>
      <c r="E30" s="156"/>
      <c r="F30" s="91"/>
      <c r="G30" s="91"/>
      <c r="H30" s="90"/>
      <c r="I30" s="90"/>
      <c r="J30" s="140"/>
      <c r="K30" s="138"/>
      <c r="L30" s="142"/>
      <c r="M30" s="164"/>
      <c r="N30" s="135"/>
      <c r="O30" s="90"/>
      <c r="P30" s="106"/>
      <c r="Q30" s="91"/>
    </row>
    <row r="31" spans="1:17" s="11" customFormat="1" ht="18.95" customHeight="1" x14ac:dyDescent="0.2">
      <c r="A31" s="143">
        <v>25</v>
      </c>
      <c r="B31" s="89"/>
      <c r="C31" s="89"/>
      <c r="D31" s="90"/>
      <c r="E31" s="156"/>
      <c r="F31" s="91"/>
      <c r="G31" s="91"/>
      <c r="H31" s="90"/>
      <c r="I31" s="90"/>
      <c r="J31" s="140"/>
      <c r="K31" s="138"/>
      <c r="L31" s="142"/>
      <c r="M31" s="164"/>
      <c r="N31" s="135"/>
      <c r="O31" s="90"/>
      <c r="P31" s="106"/>
      <c r="Q31" s="91"/>
    </row>
    <row r="32" spans="1:17" s="11" customFormat="1" ht="18.95" customHeight="1" x14ac:dyDescent="0.2">
      <c r="A32" s="143">
        <v>26</v>
      </c>
      <c r="B32" s="89"/>
      <c r="C32" s="89"/>
      <c r="D32" s="90"/>
      <c r="E32" s="289"/>
      <c r="F32" s="91"/>
      <c r="G32" s="91"/>
      <c r="H32" s="90"/>
      <c r="I32" s="90"/>
      <c r="J32" s="140"/>
      <c r="K32" s="138"/>
      <c r="L32" s="142"/>
      <c r="M32" s="164"/>
      <c r="N32" s="135"/>
      <c r="O32" s="90"/>
      <c r="P32" s="106"/>
      <c r="Q32" s="91"/>
    </row>
    <row r="33" spans="1:17" s="11" customFormat="1" ht="18.95" customHeight="1" x14ac:dyDescent="0.2">
      <c r="A33" s="143">
        <v>27</v>
      </c>
      <c r="B33" s="89"/>
      <c r="C33" s="89"/>
      <c r="D33" s="90"/>
      <c r="E33" s="156"/>
      <c r="F33" s="91"/>
      <c r="G33" s="91"/>
      <c r="H33" s="90"/>
      <c r="I33" s="90"/>
      <c r="J33" s="140"/>
      <c r="K33" s="138"/>
      <c r="L33" s="142"/>
      <c r="M33" s="164"/>
      <c r="N33" s="135"/>
      <c r="O33" s="90"/>
      <c r="P33" s="106"/>
      <c r="Q33" s="91"/>
    </row>
    <row r="34" spans="1:17" s="11" customFormat="1" ht="18.95" customHeight="1" x14ac:dyDescent="0.2">
      <c r="A34" s="143">
        <v>28</v>
      </c>
      <c r="B34" s="89"/>
      <c r="C34" s="89"/>
      <c r="D34" s="90"/>
      <c r="E34" s="156"/>
      <c r="F34" s="91"/>
      <c r="G34" s="91"/>
      <c r="H34" s="90"/>
      <c r="I34" s="90"/>
      <c r="J34" s="140"/>
      <c r="K34" s="138"/>
      <c r="L34" s="142"/>
      <c r="M34" s="164"/>
      <c r="N34" s="135"/>
      <c r="O34" s="90"/>
      <c r="P34" s="106"/>
      <c r="Q34" s="91"/>
    </row>
    <row r="35" spans="1:17" s="11" customFormat="1" ht="18.95" customHeight="1" x14ac:dyDescent="0.2">
      <c r="A35" s="143">
        <v>29</v>
      </c>
      <c r="B35" s="89"/>
      <c r="C35" s="89"/>
      <c r="D35" s="90"/>
      <c r="E35" s="156"/>
      <c r="F35" s="91"/>
      <c r="G35" s="91"/>
      <c r="H35" s="90"/>
      <c r="I35" s="90"/>
      <c r="J35" s="140"/>
      <c r="K35" s="138"/>
      <c r="L35" s="142"/>
      <c r="M35" s="164"/>
      <c r="N35" s="135"/>
      <c r="O35" s="90"/>
      <c r="P35" s="106"/>
      <c r="Q35" s="91"/>
    </row>
    <row r="36" spans="1:17" s="11" customFormat="1" ht="18.95" customHeight="1" x14ac:dyDescent="0.2">
      <c r="A36" s="143">
        <v>30</v>
      </c>
      <c r="B36" s="89"/>
      <c r="C36" s="89"/>
      <c r="D36" s="90"/>
      <c r="E36" s="156"/>
      <c r="F36" s="91"/>
      <c r="G36" s="91"/>
      <c r="H36" s="90"/>
      <c r="I36" s="90"/>
      <c r="J36" s="140"/>
      <c r="K36" s="138"/>
      <c r="L36" s="142"/>
      <c r="M36" s="164"/>
      <c r="N36" s="135"/>
      <c r="O36" s="90"/>
      <c r="P36" s="106"/>
      <c r="Q36" s="91"/>
    </row>
    <row r="37" spans="1:17" s="11" customFormat="1" ht="18.95" customHeight="1" x14ac:dyDescent="0.2">
      <c r="A37" s="143">
        <v>31</v>
      </c>
      <c r="B37" s="89"/>
      <c r="C37" s="89"/>
      <c r="D37" s="90"/>
      <c r="E37" s="156"/>
      <c r="F37" s="91"/>
      <c r="G37" s="91"/>
      <c r="H37" s="90"/>
      <c r="I37" s="90"/>
      <c r="J37" s="140"/>
      <c r="K37" s="138"/>
      <c r="L37" s="142"/>
      <c r="M37" s="164"/>
      <c r="N37" s="135"/>
      <c r="O37" s="90"/>
      <c r="P37" s="106"/>
      <c r="Q37" s="91"/>
    </row>
    <row r="38" spans="1:17" s="11" customFormat="1" ht="18.95" customHeight="1" x14ac:dyDescent="0.2">
      <c r="A38" s="143">
        <v>32</v>
      </c>
      <c r="B38" s="89"/>
      <c r="C38" s="89"/>
      <c r="D38" s="90"/>
      <c r="E38" s="156"/>
      <c r="F38" s="91"/>
      <c r="G38" s="91"/>
      <c r="H38" s="278"/>
      <c r="I38" s="165"/>
      <c r="J38" s="140"/>
      <c r="K38" s="138"/>
      <c r="L38" s="142"/>
      <c r="M38" s="164"/>
      <c r="N38" s="135"/>
      <c r="O38" s="91"/>
      <c r="P38" s="106"/>
      <c r="Q38" s="91"/>
    </row>
    <row r="39" spans="1:17" s="11" customFormat="1" ht="18.95" customHeight="1" x14ac:dyDescent="0.2">
      <c r="A39" s="143">
        <v>33</v>
      </c>
      <c r="B39" s="89"/>
      <c r="C39" s="89"/>
      <c r="D39" s="90"/>
      <c r="E39" s="156"/>
      <c r="F39" s="91"/>
      <c r="G39" s="91"/>
      <c r="H39" s="278"/>
      <c r="I39" s="165"/>
      <c r="J39" s="140"/>
      <c r="K39" s="138"/>
      <c r="L39" s="142"/>
      <c r="M39" s="164"/>
      <c r="N39" s="161"/>
      <c r="O39" s="91"/>
      <c r="P39" s="106"/>
      <c r="Q39" s="91"/>
    </row>
    <row r="40" spans="1:17" s="11" customFormat="1" ht="18.95" customHeight="1" x14ac:dyDescent="0.2">
      <c r="A40" s="143">
        <v>34</v>
      </c>
      <c r="B40" s="89"/>
      <c r="C40" s="89"/>
      <c r="D40" s="90"/>
      <c r="E40" s="156"/>
      <c r="F40" s="91"/>
      <c r="G40" s="91"/>
      <c r="H40" s="278"/>
      <c r="I40" s="165"/>
      <c r="J40" s="140" t="e">
        <f>IF(AND(Q40="",#REF!&gt;0,#REF!&lt;5),K40,)</f>
        <v>#REF!</v>
      </c>
      <c r="K40" s="138" t="str">
        <f>IF(D40="","ZZZ9",IF(AND(#REF!&gt;0,#REF!&lt;5),D40&amp;#REF!,D40&amp;"9"))</f>
        <v>ZZZ9</v>
      </c>
      <c r="L40" s="142">
        <f t="shared" ref="L40:L103" si="0">IF(Q40="",999,Q40)</f>
        <v>999</v>
      </c>
      <c r="M40" s="164">
        <f t="shared" ref="M40:M103" si="1">IF(P40=999,999,1)</f>
        <v>999</v>
      </c>
      <c r="N40" s="161"/>
      <c r="O40" s="91"/>
      <c r="P40" s="106">
        <f t="shared" ref="P40:P103" si="2">IF(N40="DA",1,IF(N40="WC",2,IF(N40="SE",3,IF(N40="Q",4,IF(N40="LL",5,999)))))</f>
        <v>999</v>
      </c>
      <c r="Q40" s="91"/>
    </row>
    <row r="41" spans="1:17" s="11" customFormat="1" ht="18.95" customHeight="1" x14ac:dyDescent="0.2">
      <c r="A41" s="143">
        <v>35</v>
      </c>
      <c r="B41" s="89"/>
      <c r="C41" s="89"/>
      <c r="D41" s="90"/>
      <c r="E41" s="156"/>
      <c r="F41" s="91"/>
      <c r="G41" s="91"/>
      <c r="H41" s="278"/>
      <c r="I41" s="165"/>
      <c r="J41" s="140" t="e">
        <f>IF(AND(Q41="",#REF!&gt;0,#REF!&lt;5),K41,)</f>
        <v>#REF!</v>
      </c>
      <c r="K41" s="138" t="str">
        <f>IF(D41="","ZZZ9",IF(AND(#REF!&gt;0,#REF!&lt;5),D41&amp;#REF!,D41&amp;"9"))</f>
        <v>ZZZ9</v>
      </c>
      <c r="L41" s="142">
        <f t="shared" si="0"/>
        <v>999</v>
      </c>
      <c r="M41" s="164">
        <f t="shared" si="1"/>
        <v>999</v>
      </c>
      <c r="N41" s="161"/>
      <c r="O41" s="91"/>
      <c r="P41" s="106">
        <f t="shared" si="2"/>
        <v>999</v>
      </c>
      <c r="Q41" s="91"/>
    </row>
    <row r="42" spans="1:17" s="11" customFormat="1" ht="18.95" customHeight="1" x14ac:dyDescent="0.2">
      <c r="A42" s="143">
        <v>36</v>
      </c>
      <c r="B42" s="89"/>
      <c r="C42" s="89"/>
      <c r="D42" s="90"/>
      <c r="E42" s="156"/>
      <c r="F42" s="91"/>
      <c r="G42" s="91"/>
      <c r="H42" s="278"/>
      <c r="I42" s="165"/>
      <c r="J42" s="140" t="e">
        <f>IF(AND(Q42="",#REF!&gt;0,#REF!&lt;5),K42,)</f>
        <v>#REF!</v>
      </c>
      <c r="K42" s="138" t="str">
        <f>IF(D42="","ZZZ9",IF(AND(#REF!&gt;0,#REF!&lt;5),D42&amp;#REF!,D42&amp;"9"))</f>
        <v>ZZZ9</v>
      </c>
      <c r="L42" s="142">
        <f t="shared" si="0"/>
        <v>999</v>
      </c>
      <c r="M42" s="164">
        <f t="shared" si="1"/>
        <v>999</v>
      </c>
      <c r="N42" s="161"/>
      <c r="O42" s="91"/>
      <c r="P42" s="106">
        <f t="shared" si="2"/>
        <v>999</v>
      </c>
      <c r="Q42" s="91"/>
    </row>
    <row r="43" spans="1:17" s="11" customFormat="1" ht="18.95" customHeight="1" x14ac:dyDescent="0.2">
      <c r="A43" s="143">
        <v>37</v>
      </c>
      <c r="B43" s="89"/>
      <c r="C43" s="89"/>
      <c r="D43" s="90"/>
      <c r="E43" s="156"/>
      <c r="F43" s="91"/>
      <c r="G43" s="91"/>
      <c r="H43" s="278"/>
      <c r="I43" s="165"/>
      <c r="J43" s="140" t="e">
        <f>IF(AND(Q43="",#REF!&gt;0,#REF!&lt;5),K43,)</f>
        <v>#REF!</v>
      </c>
      <c r="K43" s="138" t="str">
        <f>IF(D43="","ZZZ9",IF(AND(#REF!&gt;0,#REF!&lt;5),D43&amp;#REF!,D43&amp;"9"))</f>
        <v>ZZZ9</v>
      </c>
      <c r="L43" s="142">
        <f t="shared" si="0"/>
        <v>999</v>
      </c>
      <c r="M43" s="164">
        <f t="shared" si="1"/>
        <v>999</v>
      </c>
      <c r="N43" s="161"/>
      <c r="O43" s="91"/>
      <c r="P43" s="106">
        <f t="shared" si="2"/>
        <v>999</v>
      </c>
      <c r="Q43" s="91"/>
    </row>
    <row r="44" spans="1:17" s="11" customFormat="1" ht="18.95" customHeight="1" x14ac:dyDescent="0.2">
      <c r="A44" s="143">
        <v>38</v>
      </c>
      <c r="B44" s="89"/>
      <c r="C44" s="89"/>
      <c r="D44" s="90"/>
      <c r="E44" s="156"/>
      <c r="F44" s="91"/>
      <c r="G44" s="91"/>
      <c r="H44" s="278"/>
      <c r="I44" s="165"/>
      <c r="J44" s="140" t="e">
        <f>IF(AND(Q44="",#REF!&gt;0,#REF!&lt;5),K44,)</f>
        <v>#REF!</v>
      </c>
      <c r="K44" s="138" t="str">
        <f>IF(D44="","ZZZ9",IF(AND(#REF!&gt;0,#REF!&lt;5),D44&amp;#REF!,D44&amp;"9"))</f>
        <v>ZZZ9</v>
      </c>
      <c r="L44" s="142">
        <f t="shared" si="0"/>
        <v>999</v>
      </c>
      <c r="M44" s="164">
        <f t="shared" si="1"/>
        <v>999</v>
      </c>
      <c r="N44" s="161"/>
      <c r="O44" s="91"/>
      <c r="P44" s="106">
        <f t="shared" si="2"/>
        <v>999</v>
      </c>
      <c r="Q44" s="91"/>
    </row>
    <row r="45" spans="1:17" s="11" customFormat="1" ht="18.95" customHeight="1" x14ac:dyDescent="0.2">
      <c r="A45" s="143">
        <v>39</v>
      </c>
      <c r="B45" s="89"/>
      <c r="C45" s="89"/>
      <c r="D45" s="90"/>
      <c r="E45" s="156"/>
      <c r="F45" s="91"/>
      <c r="G45" s="91"/>
      <c r="H45" s="278"/>
      <c r="I45" s="165"/>
      <c r="J45" s="140" t="e">
        <f>IF(AND(Q45="",#REF!&gt;0,#REF!&lt;5),K45,)</f>
        <v>#REF!</v>
      </c>
      <c r="K45" s="138" t="str">
        <f>IF(D45="","ZZZ9",IF(AND(#REF!&gt;0,#REF!&lt;5),D45&amp;#REF!,D45&amp;"9"))</f>
        <v>ZZZ9</v>
      </c>
      <c r="L45" s="142">
        <f t="shared" si="0"/>
        <v>999</v>
      </c>
      <c r="M45" s="164">
        <f t="shared" si="1"/>
        <v>999</v>
      </c>
      <c r="N45" s="161"/>
      <c r="O45" s="91"/>
      <c r="P45" s="106">
        <f t="shared" si="2"/>
        <v>999</v>
      </c>
      <c r="Q45" s="91"/>
    </row>
    <row r="46" spans="1:17" s="11" customFormat="1" ht="18.95" customHeight="1" x14ac:dyDescent="0.2">
      <c r="A46" s="143">
        <v>40</v>
      </c>
      <c r="B46" s="89"/>
      <c r="C46" s="89"/>
      <c r="D46" s="90"/>
      <c r="E46" s="156"/>
      <c r="F46" s="91"/>
      <c r="G46" s="91"/>
      <c r="H46" s="278"/>
      <c r="I46" s="165"/>
      <c r="J46" s="140" t="e">
        <f>IF(AND(Q46="",#REF!&gt;0,#REF!&lt;5),K46,)</f>
        <v>#REF!</v>
      </c>
      <c r="K46" s="138" t="str">
        <f>IF(D46="","ZZZ9",IF(AND(#REF!&gt;0,#REF!&lt;5),D46&amp;#REF!,D46&amp;"9"))</f>
        <v>ZZZ9</v>
      </c>
      <c r="L46" s="142">
        <f t="shared" si="0"/>
        <v>999</v>
      </c>
      <c r="M46" s="164">
        <f t="shared" si="1"/>
        <v>999</v>
      </c>
      <c r="N46" s="161"/>
      <c r="O46" s="91"/>
      <c r="P46" s="106">
        <f t="shared" si="2"/>
        <v>999</v>
      </c>
      <c r="Q46" s="91"/>
    </row>
    <row r="47" spans="1:17" s="11" customFormat="1" ht="18.95" customHeight="1" x14ac:dyDescent="0.2">
      <c r="A47" s="143">
        <v>41</v>
      </c>
      <c r="B47" s="89"/>
      <c r="C47" s="89"/>
      <c r="D47" s="90"/>
      <c r="E47" s="156"/>
      <c r="F47" s="91"/>
      <c r="G47" s="91"/>
      <c r="H47" s="278"/>
      <c r="I47" s="165"/>
      <c r="J47" s="140" t="e">
        <f>IF(AND(Q47="",#REF!&gt;0,#REF!&lt;5),K47,)</f>
        <v>#REF!</v>
      </c>
      <c r="K47" s="138" t="str">
        <f>IF(D47="","ZZZ9",IF(AND(#REF!&gt;0,#REF!&lt;5),D47&amp;#REF!,D47&amp;"9"))</f>
        <v>ZZZ9</v>
      </c>
      <c r="L47" s="142">
        <f t="shared" si="0"/>
        <v>999</v>
      </c>
      <c r="M47" s="164">
        <f t="shared" si="1"/>
        <v>999</v>
      </c>
      <c r="N47" s="161"/>
      <c r="O47" s="91"/>
      <c r="P47" s="106">
        <f t="shared" si="2"/>
        <v>999</v>
      </c>
      <c r="Q47" s="91"/>
    </row>
    <row r="48" spans="1:17" s="11" customFormat="1" ht="18.95" customHeight="1" x14ac:dyDescent="0.2">
      <c r="A48" s="143">
        <v>42</v>
      </c>
      <c r="B48" s="89"/>
      <c r="C48" s="89"/>
      <c r="D48" s="90"/>
      <c r="E48" s="156"/>
      <c r="F48" s="91"/>
      <c r="G48" s="91"/>
      <c r="H48" s="278"/>
      <c r="I48" s="165"/>
      <c r="J48" s="140" t="e">
        <f>IF(AND(Q48="",#REF!&gt;0,#REF!&lt;5),K48,)</f>
        <v>#REF!</v>
      </c>
      <c r="K48" s="138" t="str">
        <f>IF(D48="","ZZZ9",IF(AND(#REF!&gt;0,#REF!&lt;5),D48&amp;#REF!,D48&amp;"9"))</f>
        <v>ZZZ9</v>
      </c>
      <c r="L48" s="142">
        <f t="shared" si="0"/>
        <v>999</v>
      </c>
      <c r="M48" s="164">
        <f t="shared" si="1"/>
        <v>999</v>
      </c>
      <c r="N48" s="161"/>
      <c r="O48" s="91"/>
      <c r="P48" s="106">
        <f t="shared" si="2"/>
        <v>999</v>
      </c>
      <c r="Q48" s="91"/>
    </row>
    <row r="49" spans="1:17" s="11" customFormat="1" ht="18.95" customHeight="1" x14ac:dyDescent="0.2">
      <c r="A49" s="143">
        <v>43</v>
      </c>
      <c r="B49" s="89"/>
      <c r="C49" s="89"/>
      <c r="D49" s="90"/>
      <c r="E49" s="156"/>
      <c r="F49" s="91"/>
      <c r="G49" s="91"/>
      <c r="H49" s="278"/>
      <c r="I49" s="165"/>
      <c r="J49" s="140" t="e">
        <f>IF(AND(Q49="",#REF!&gt;0,#REF!&lt;5),K49,)</f>
        <v>#REF!</v>
      </c>
      <c r="K49" s="138" t="str">
        <f>IF(D49="","ZZZ9",IF(AND(#REF!&gt;0,#REF!&lt;5),D49&amp;#REF!,D49&amp;"9"))</f>
        <v>ZZZ9</v>
      </c>
      <c r="L49" s="142">
        <f t="shared" si="0"/>
        <v>999</v>
      </c>
      <c r="M49" s="164">
        <f t="shared" si="1"/>
        <v>999</v>
      </c>
      <c r="N49" s="161"/>
      <c r="O49" s="91"/>
      <c r="P49" s="106">
        <f t="shared" si="2"/>
        <v>999</v>
      </c>
      <c r="Q49" s="91"/>
    </row>
    <row r="50" spans="1:17" s="11" customFormat="1" ht="18.95" customHeight="1" x14ac:dyDescent="0.2">
      <c r="A50" s="143">
        <v>44</v>
      </c>
      <c r="B50" s="89"/>
      <c r="C50" s="89"/>
      <c r="D50" s="90"/>
      <c r="E50" s="156"/>
      <c r="F50" s="91"/>
      <c r="G50" s="91"/>
      <c r="H50" s="278"/>
      <c r="I50" s="165"/>
      <c r="J50" s="140" t="e">
        <f>IF(AND(Q50="",#REF!&gt;0,#REF!&lt;5),K50,)</f>
        <v>#REF!</v>
      </c>
      <c r="K50" s="138" t="str">
        <f>IF(D50="","ZZZ9",IF(AND(#REF!&gt;0,#REF!&lt;5),D50&amp;#REF!,D50&amp;"9"))</f>
        <v>ZZZ9</v>
      </c>
      <c r="L50" s="142">
        <f t="shared" si="0"/>
        <v>999</v>
      </c>
      <c r="M50" s="164">
        <f t="shared" si="1"/>
        <v>999</v>
      </c>
      <c r="N50" s="161"/>
      <c r="O50" s="91"/>
      <c r="P50" s="106">
        <f t="shared" si="2"/>
        <v>999</v>
      </c>
      <c r="Q50" s="91"/>
    </row>
    <row r="51" spans="1:17" s="11" customFormat="1" ht="18.95" customHeight="1" x14ac:dyDescent="0.2">
      <c r="A51" s="143">
        <v>45</v>
      </c>
      <c r="B51" s="89"/>
      <c r="C51" s="89"/>
      <c r="D51" s="90"/>
      <c r="E51" s="156"/>
      <c r="F51" s="91"/>
      <c r="G51" s="91"/>
      <c r="H51" s="278"/>
      <c r="I51" s="165"/>
      <c r="J51" s="140" t="e">
        <f>IF(AND(Q51="",#REF!&gt;0,#REF!&lt;5),K51,)</f>
        <v>#REF!</v>
      </c>
      <c r="K51" s="138" t="str">
        <f>IF(D51="","ZZZ9",IF(AND(#REF!&gt;0,#REF!&lt;5),D51&amp;#REF!,D51&amp;"9"))</f>
        <v>ZZZ9</v>
      </c>
      <c r="L51" s="142">
        <f t="shared" si="0"/>
        <v>999</v>
      </c>
      <c r="M51" s="164">
        <f t="shared" si="1"/>
        <v>999</v>
      </c>
      <c r="N51" s="161"/>
      <c r="O51" s="91"/>
      <c r="P51" s="106">
        <f t="shared" si="2"/>
        <v>999</v>
      </c>
      <c r="Q51" s="91"/>
    </row>
    <row r="52" spans="1:17" s="11" customFormat="1" ht="18.95" customHeight="1" x14ac:dyDescent="0.2">
      <c r="A52" s="143">
        <v>46</v>
      </c>
      <c r="B52" s="89"/>
      <c r="C52" s="89"/>
      <c r="D52" s="90"/>
      <c r="E52" s="156"/>
      <c r="F52" s="91"/>
      <c r="G52" s="91"/>
      <c r="H52" s="278"/>
      <c r="I52" s="165"/>
      <c r="J52" s="140" t="e">
        <f>IF(AND(Q52="",#REF!&gt;0,#REF!&lt;5),K52,)</f>
        <v>#REF!</v>
      </c>
      <c r="K52" s="138" t="str">
        <f>IF(D52="","ZZZ9",IF(AND(#REF!&gt;0,#REF!&lt;5),D52&amp;#REF!,D52&amp;"9"))</f>
        <v>ZZZ9</v>
      </c>
      <c r="L52" s="142">
        <f t="shared" si="0"/>
        <v>999</v>
      </c>
      <c r="M52" s="164">
        <f t="shared" si="1"/>
        <v>999</v>
      </c>
      <c r="N52" s="161"/>
      <c r="O52" s="91"/>
      <c r="P52" s="106">
        <f t="shared" si="2"/>
        <v>999</v>
      </c>
      <c r="Q52" s="91"/>
    </row>
    <row r="53" spans="1:17" s="11" customFormat="1" ht="18.95" customHeight="1" x14ac:dyDescent="0.2">
      <c r="A53" s="143">
        <v>47</v>
      </c>
      <c r="B53" s="89"/>
      <c r="C53" s="89"/>
      <c r="D53" s="90"/>
      <c r="E53" s="156"/>
      <c r="F53" s="91"/>
      <c r="G53" s="91"/>
      <c r="H53" s="278"/>
      <c r="I53" s="165"/>
      <c r="J53" s="140" t="e">
        <f>IF(AND(Q53="",#REF!&gt;0,#REF!&lt;5),K53,)</f>
        <v>#REF!</v>
      </c>
      <c r="K53" s="138" t="str">
        <f>IF(D53="","ZZZ9",IF(AND(#REF!&gt;0,#REF!&lt;5),D53&amp;#REF!,D53&amp;"9"))</f>
        <v>ZZZ9</v>
      </c>
      <c r="L53" s="142">
        <f t="shared" si="0"/>
        <v>999</v>
      </c>
      <c r="M53" s="164">
        <f t="shared" si="1"/>
        <v>999</v>
      </c>
      <c r="N53" s="161"/>
      <c r="O53" s="91"/>
      <c r="P53" s="106">
        <f t="shared" si="2"/>
        <v>999</v>
      </c>
      <c r="Q53" s="91"/>
    </row>
    <row r="54" spans="1:17" s="11" customFormat="1" ht="18.95" customHeight="1" x14ac:dyDescent="0.2">
      <c r="A54" s="143">
        <v>48</v>
      </c>
      <c r="B54" s="89"/>
      <c r="C54" s="89"/>
      <c r="D54" s="90"/>
      <c r="E54" s="156"/>
      <c r="F54" s="91"/>
      <c r="G54" s="91"/>
      <c r="H54" s="278"/>
      <c r="I54" s="165"/>
      <c r="J54" s="140" t="e">
        <f>IF(AND(Q54="",#REF!&gt;0,#REF!&lt;5),K54,)</f>
        <v>#REF!</v>
      </c>
      <c r="K54" s="138" t="str">
        <f>IF(D54="","ZZZ9",IF(AND(#REF!&gt;0,#REF!&lt;5),D54&amp;#REF!,D54&amp;"9"))</f>
        <v>ZZZ9</v>
      </c>
      <c r="L54" s="142">
        <f t="shared" si="0"/>
        <v>999</v>
      </c>
      <c r="M54" s="164">
        <f t="shared" si="1"/>
        <v>999</v>
      </c>
      <c r="N54" s="161"/>
      <c r="O54" s="91"/>
      <c r="P54" s="106">
        <f t="shared" si="2"/>
        <v>999</v>
      </c>
      <c r="Q54" s="91"/>
    </row>
    <row r="55" spans="1:17" s="11" customFormat="1" ht="18.95" customHeight="1" x14ac:dyDescent="0.2">
      <c r="A55" s="143">
        <v>49</v>
      </c>
      <c r="B55" s="89"/>
      <c r="C55" s="89"/>
      <c r="D55" s="90"/>
      <c r="E55" s="156"/>
      <c r="F55" s="91"/>
      <c r="G55" s="91"/>
      <c r="H55" s="278"/>
      <c r="I55" s="165"/>
      <c r="J55" s="140" t="e">
        <f>IF(AND(Q55="",#REF!&gt;0,#REF!&lt;5),K55,)</f>
        <v>#REF!</v>
      </c>
      <c r="K55" s="138" t="str">
        <f>IF(D55="","ZZZ9",IF(AND(#REF!&gt;0,#REF!&lt;5),D55&amp;#REF!,D55&amp;"9"))</f>
        <v>ZZZ9</v>
      </c>
      <c r="L55" s="142">
        <f t="shared" si="0"/>
        <v>999</v>
      </c>
      <c r="M55" s="164">
        <f t="shared" si="1"/>
        <v>999</v>
      </c>
      <c r="N55" s="161"/>
      <c r="O55" s="91"/>
      <c r="P55" s="106">
        <f t="shared" si="2"/>
        <v>999</v>
      </c>
      <c r="Q55" s="91"/>
    </row>
    <row r="56" spans="1:17" s="11" customFormat="1" ht="18.95" customHeight="1" x14ac:dyDescent="0.2">
      <c r="A56" s="143">
        <v>50</v>
      </c>
      <c r="B56" s="89"/>
      <c r="C56" s="89"/>
      <c r="D56" s="90"/>
      <c r="E56" s="156"/>
      <c r="F56" s="91"/>
      <c r="G56" s="91"/>
      <c r="H56" s="278"/>
      <c r="I56" s="165"/>
      <c r="J56" s="140" t="e">
        <f>IF(AND(Q56="",#REF!&gt;0,#REF!&lt;5),K56,)</f>
        <v>#REF!</v>
      </c>
      <c r="K56" s="138" t="str">
        <f>IF(D56="","ZZZ9",IF(AND(#REF!&gt;0,#REF!&lt;5),D56&amp;#REF!,D56&amp;"9"))</f>
        <v>ZZZ9</v>
      </c>
      <c r="L56" s="142">
        <f t="shared" si="0"/>
        <v>999</v>
      </c>
      <c r="M56" s="164">
        <f t="shared" si="1"/>
        <v>999</v>
      </c>
      <c r="N56" s="161"/>
      <c r="O56" s="91"/>
      <c r="P56" s="106">
        <f t="shared" si="2"/>
        <v>999</v>
      </c>
      <c r="Q56" s="91"/>
    </row>
    <row r="57" spans="1:17" s="11" customFormat="1" ht="18.95" customHeight="1" x14ac:dyDescent="0.2">
      <c r="A57" s="143">
        <v>51</v>
      </c>
      <c r="B57" s="89"/>
      <c r="C57" s="89"/>
      <c r="D57" s="90"/>
      <c r="E57" s="156"/>
      <c r="F57" s="91"/>
      <c r="G57" s="91"/>
      <c r="H57" s="278"/>
      <c r="I57" s="165"/>
      <c r="J57" s="140" t="e">
        <f>IF(AND(Q57="",#REF!&gt;0,#REF!&lt;5),K57,)</f>
        <v>#REF!</v>
      </c>
      <c r="K57" s="138" t="str">
        <f>IF(D57="","ZZZ9",IF(AND(#REF!&gt;0,#REF!&lt;5),D57&amp;#REF!,D57&amp;"9"))</f>
        <v>ZZZ9</v>
      </c>
      <c r="L57" s="142">
        <f t="shared" si="0"/>
        <v>999</v>
      </c>
      <c r="M57" s="164">
        <f t="shared" si="1"/>
        <v>999</v>
      </c>
      <c r="N57" s="161"/>
      <c r="O57" s="91"/>
      <c r="P57" s="106">
        <f t="shared" si="2"/>
        <v>999</v>
      </c>
      <c r="Q57" s="91"/>
    </row>
    <row r="58" spans="1:17" s="11" customFormat="1" ht="18.95" customHeight="1" x14ac:dyDescent="0.2">
      <c r="A58" s="143">
        <v>52</v>
      </c>
      <c r="B58" s="89"/>
      <c r="C58" s="89"/>
      <c r="D58" s="90"/>
      <c r="E58" s="156"/>
      <c r="F58" s="91"/>
      <c r="G58" s="91"/>
      <c r="H58" s="278"/>
      <c r="I58" s="165"/>
      <c r="J58" s="140" t="e">
        <f>IF(AND(Q58="",#REF!&gt;0,#REF!&lt;5),K58,)</f>
        <v>#REF!</v>
      </c>
      <c r="K58" s="138" t="str">
        <f>IF(D58="","ZZZ9",IF(AND(#REF!&gt;0,#REF!&lt;5),D58&amp;#REF!,D58&amp;"9"))</f>
        <v>ZZZ9</v>
      </c>
      <c r="L58" s="142">
        <f t="shared" si="0"/>
        <v>999</v>
      </c>
      <c r="M58" s="164">
        <f t="shared" si="1"/>
        <v>999</v>
      </c>
      <c r="N58" s="161"/>
      <c r="O58" s="91"/>
      <c r="P58" s="106">
        <f t="shared" si="2"/>
        <v>999</v>
      </c>
      <c r="Q58" s="91"/>
    </row>
    <row r="59" spans="1:17" s="11" customFormat="1" ht="18.95" customHeight="1" x14ac:dyDescent="0.2">
      <c r="A59" s="143">
        <v>53</v>
      </c>
      <c r="B59" s="89"/>
      <c r="C59" s="89"/>
      <c r="D59" s="90"/>
      <c r="E59" s="156"/>
      <c r="F59" s="91"/>
      <c r="G59" s="91"/>
      <c r="H59" s="278"/>
      <c r="I59" s="165"/>
      <c r="J59" s="140" t="e">
        <f>IF(AND(Q59="",#REF!&gt;0,#REF!&lt;5),K59,)</f>
        <v>#REF!</v>
      </c>
      <c r="K59" s="138" t="str">
        <f>IF(D59="","ZZZ9",IF(AND(#REF!&gt;0,#REF!&lt;5),D59&amp;#REF!,D59&amp;"9"))</f>
        <v>ZZZ9</v>
      </c>
      <c r="L59" s="142">
        <f t="shared" si="0"/>
        <v>999</v>
      </c>
      <c r="M59" s="164">
        <f t="shared" si="1"/>
        <v>999</v>
      </c>
      <c r="N59" s="161"/>
      <c r="O59" s="91"/>
      <c r="P59" s="106">
        <f t="shared" si="2"/>
        <v>999</v>
      </c>
      <c r="Q59" s="91"/>
    </row>
    <row r="60" spans="1:17" s="11" customFormat="1" ht="18.95" customHeight="1" x14ac:dyDescent="0.2">
      <c r="A60" s="143">
        <v>54</v>
      </c>
      <c r="B60" s="89"/>
      <c r="C60" s="89"/>
      <c r="D60" s="90"/>
      <c r="E60" s="156"/>
      <c r="F60" s="91"/>
      <c r="G60" s="91"/>
      <c r="H60" s="278"/>
      <c r="I60" s="165"/>
      <c r="J60" s="140" t="e">
        <f>IF(AND(Q60="",#REF!&gt;0,#REF!&lt;5),K60,)</f>
        <v>#REF!</v>
      </c>
      <c r="K60" s="138" t="str">
        <f>IF(D60="","ZZZ9",IF(AND(#REF!&gt;0,#REF!&lt;5),D60&amp;#REF!,D60&amp;"9"))</f>
        <v>ZZZ9</v>
      </c>
      <c r="L60" s="142">
        <f t="shared" si="0"/>
        <v>999</v>
      </c>
      <c r="M60" s="164">
        <f t="shared" si="1"/>
        <v>999</v>
      </c>
      <c r="N60" s="161"/>
      <c r="O60" s="91"/>
      <c r="P60" s="106">
        <f t="shared" si="2"/>
        <v>999</v>
      </c>
      <c r="Q60" s="91"/>
    </row>
    <row r="61" spans="1:17" s="11" customFormat="1" ht="18.95" customHeight="1" x14ac:dyDescent="0.2">
      <c r="A61" s="143">
        <v>55</v>
      </c>
      <c r="B61" s="89"/>
      <c r="C61" s="89"/>
      <c r="D61" s="90"/>
      <c r="E61" s="156"/>
      <c r="F61" s="91"/>
      <c r="G61" s="91"/>
      <c r="H61" s="278"/>
      <c r="I61" s="165"/>
      <c r="J61" s="140" t="e">
        <f>IF(AND(Q61="",#REF!&gt;0,#REF!&lt;5),K61,)</f>
        <v>#REF!</v>
      </c>
      <c r="K61" s="138" t="str">
        <f>IF(D61="","ZZZ9",IF(AND(#REF!&gt;0,#REF!&lt;5),D61&amp;#REF!,D61&amp;"9"))</f>
        <v>ZZZ9</v>
      </c>
      <c r="L61" s="142">
        <f t="shared" si="0"/>
        <v>999</v>
      </c>
      <c r="M61" s="164">
        <f t="shared" si="1"/>
        <v>999</v>
      </c>
      <c r="N61" s="161"/>
      <c r="O61" s="91"/>
      <c r="P61" s="106">
        <f t="shared" si="2"/>
        <v>999</v>
      </c>
      <c r="Q61" s="91"/>
    </row>
    <row r="62" spans="1:17" s="11" customFormat="1" ht="18.95" customHeight="1" x14ac:dyDescent="0.2">
      <c r="A62" s="143">
        <v>56</v>
      </c>
      <c r="B62" s="89"/>
      <c r="C62" s="89"/>
      <c r="D62" s="90"/>
      <c r="E62" s="156"/>
      <c r="F62" s="91"/>
      <c r="G62" s="91"/>
      <c r="H62" s="278"/>
      <c r="I62" s="165"/>
      <c r="J62" s="140" t="e">
        <f>IF(AND(Q62="",#REF!&gt;0,#REF!&lt;5),K62,)</f>
        <v>#REF!</v>
      </c>
      <c r="K62" s="138" t="str">
        <f>IF(D62="","ZZZ9",IF(AND(#REF!&gt;0,#REF!&lt;5),D62&amp;#REF!,D62&amp;"9"))</f>
        <v>ZZZ9</v>
      </c>
      <c r="L62" s="142">
        <f t="shared" si="0"/>
        <v>999</v>
      </c>
      <c r="M62" s="164">
        <f t="shared" si="1"/>
        <v>999</v>
      </c>
      <c r="N62" s="161"/>
      <c r="O62" s="91"/>
      <c r="P62" s="106">
        <f t="shared" si="2"/>
        <v>999</v>
      </c>
      <c r="Q62" s="91"/>
    </row>
    <row r="63" spans="1:17" s="11" customFormat="1" ht="18.95" customHeight="1" x14ac:dyDescent="0.2">
      <c r="A63" s="143">
        <v>57</v>
      </c>
      <c r="B63" s="89"/>
      <c r="C63" s="89"/>
      <c r="D63" s="90"/>
      <c r="E63" s="156"/>
      <c r="F63" s="91"/>
      <c r="G63" s="91"/>
      <c r="H63" s="278"/>
      <c r="I63" s="165"/>
      <c r="J63" s="140" t="e">
        <f>IF(AND(Q63="",#REF!&gt;0,#REF!&lt;5),K63,)</f>
        <v>#REF!</v>
      </c>
      <c r="K63" s="138" t="str">
        <f>IF(D63="","ZZZ9",IF(AND(#REF!&gt;0,#REF!&lt;5),D63&amp;#REF!,D63&amp;"9"))</f>
        <v>ZZZ9</v>
      </c>
      <c r="L63" s="142">
        <f t="shared" si="0"/>
        <v>999</v>
      </c>
      <c r="M63" s="164">
        <f t="shared" si="1"/>
        <v>999</v>
      </c>
      <c r="N63" s="161"/>
      <c r="O63" s="91"/>
      <c r="P63" s="106">
        <f t="shared" si="2"/>
        <v>999</v>
      </c>
      <c r="Q63" s="91"/>
    </row>
    <row r="64" spans="1:17" s="11" customFormat="1" ht="18.95" customHeight="1" x14ac:dyDescent="0.2">
      <c r="A64" s="143">
        <v>58</v>
      </c>
      <c r="B64" s="89"/>
      <c r="C64" s="89"/>
      <c r="D64" s="90"/>
      <c r="E64" s="156"/>
      <c r="F64" s="91"/>
      <c r="G64" s="91"/>
      <c r="H64" s="278"/>
      <c r="I64" s="165"/>
      <c r="J64" s="140" t="e">
        <f>IF(AND(Q64="",#REF!&gt;0,#REF!&lt;5),K64,)</f>
        <v>#REF!</v>
      </c>
      <c r="K64" s="138" t="str">
        <f>IF(D64="","ZZZ9",IF(AND(#REF!&gt;0,#REF!&lt;5),D64&amp;#REF!,D64&amp;"9"))</f>
        <v>ZZZ9</v>
      </c>
      <c r="L64" s="142">
        <f t="shared" si="0"/>
        <v>999</v>
      </c>
      <c r="M64" s="164">
        <f t="shared" si="1"/>
        <v>999</v>
      </c>
      <c r="N64" s="161"/>
      <c r="O64" s="91"/>
      <c r="P64" s="106">
        <f t="shared" si="2"/>
        <v>999</v>
      </c>
      <c r="Q64" s="91"/>
    </row>
    <row r="65" spans="1:17" s="11" customFormat="1" ht="18.95" customHeight="1" x14ac:dyDescent="0.2">
      <c r="A65" s="143">
        <v>59</v>
      </c>
      <c r="B65" s="89"/>
      <c r="C65" s="89"/>
      <c r="D65" s="90"/>
      <c r="E65" s="156"/>
      <c r="F65" s="91"/>
      <c r="G65" s="91"/>
      <c r="H65" s="278"/>
      <c r="I65" s="165"/>
      <c r="J65" s="140" t="e">
        <f>IF(AND(Q65="",#REF!&gt;0,#REF!&lt;5),K65,)</f>
        <v>#REF!</v>
      </c>
      <c r="K65" s="138" t="str">
        <f>IF(D65="","ZZZ9",IF(AND(#REF!&gt;0,#REF!&lt;5),D65&amp;#REF!,D65&amp;"9"))</f>
        <v>ZZZ9</v>
      </c>
      <c r="L65" s="142">
        <f t="shared" si="0"/>
        <v>999</v>
      </c>
      <c r="M65" s="164">
        <f t="shared" si="1"/>
        <v>999</v>
      </c>
      <c r="N65" s="161"/>
      <c r="O65" s="91"/>
      <c r="P65" s="106">
        <f t="shared" si="2"/>
        <v>999</v>
      </c>
      <c r="Q65" s="91"/>
    </row>
    <row r="66" spans="1:17" s="11" customFormat="1" ht="18.95" customHeight="1" x14ac:dyDescent="0.2">
      <c r="A66" s="143">
        <v>60</v>
      </c>
      <c r="B66" s="89"/>
      <c r="C66" s="89"/>
      <c r="D66" s="90"/>
      <c r="E66" s="156"/>
      <c r="F66" s="91"/>
      <c r="G66" s="91"/>
      <c r="H66" s="278"/>
      <c r="I66" s="165"/>
      <c r="J66" s="140" t="e">
        <f>IF(AND(Q66="",#REF!&gt;0,#REF!&lt;5),K66,)</f>
        <v>#REF!</v>
      </c>
      <c r="K66" s="138" t="str">
        <f>IF(D66="","ZZZ9",IF(AND(#REF!&gt;0,#REF!&lt;5),D66&amp;#REF!,D66&amp;"9"))</f>
        <v>ZZZ9</v>
      </c>
      <c r="L66" s="142">
        <f t="shared" si="0"/>
        <v>999</v>
      </c>
      <c r="M66" s="164">
        <f t="shared" si="1"/>
        <v>999</v>
      </c>
      <c r="N66" s="161"/>
      <c r="O66" s="91"/>
      <c r="P66" s="106">
        <f t="shared" si="2"/>
        <v>999</v>
      </c>
      <c r="Q66" s="91"/>
    </row>
    <row r="67" spans="1:17" s="11" customFormat="1" ht="18.95" customHeight="1" x14ac:dyDescent="0.2">
      <c r="A67" s="143">
        <v>61</v>
      </c>
      <c r="B67" s="89"/>
      <c r="C67" s="89"/>
      <c r="D67" s="90"/>
      <c r="E67" s="156"/>
      <c r="F67" s="91"/>
      <c r="G67" s="91"/>
      <c r="H67" s="278"/>
      <c r="I67" s="165"/>
      <c r="J67" s="140" t="e">
        <f>IF(AND(Q67="",#REF!&gt;0,#REF!&lt;5),K67,)</f>
        <v>#REF!</v>
      </c>
      <c r="K67" s="138" t="str">
        <f>IF(D67="","ZZZ9",IF(AND(#REF!&gt;0,#REF!&lt;5),D67&amp;#REF!,D67&amp;"9"))</f>
        <v>ZZZ9</v>
      </c>
      <c r="L67" s="142">
        <f t="shared" si="0"/>
        <v>999</v>
      </c>
      <c r="M67" s="164">
        <f t="shared" si="1"/>
        <v>999</v>
      </c>
      <c r="N67" s="161"/>
      <c r="O67" s="91"/>
      <c r="P67" s="106">
        <f t="shared" si="2"/>
        <v>999</v>
      </c>
      <c r="Q67" s="91"/>
    </row>
    <row r="68" spans="1:17" s="11" customFormat="1" ht="18.95" customHeight="1" x14ac:dyDescent="0.2">
      <c r="A68" s="143">
        <v>62</v>
      </c>
      <c r="B68" s="89"/>
      <c r="C68" s="89"/>
      <c r="D68" s="90"/>
      <c r="E68" s="156"/>
      <c r="F68" s="91"/>
      <c r="G68" s="91"/>
      <c r="H68" s="278"/>
      <c r="I68" s="165"/>
      <c r="J68" s="140" t="e">
        <f>IF(AND(Q68="",#REF!&gt;0,#REF!&lt;5),K68,)</f>
        <v>#REF!</v>
      </c>
      <c r="K68" s="138" t="str">
        <f>IF(D68="","ZZZ9",IF(AND(#REF!&gt;0,#REF!&lt;5),D68&amp;#REF!,D68&amp;"9"))</f>
        <v>ZZZ9</v>
      </c>
      <c r="L68" s="142">
        <f t="shared" si="0"/>
        <v>999</v>
      </c>
      <c r="M68" s="164">
        <f t="shared" si="1"/>
        <v>999</v>
      </c>
      <c r="N68" s="161"/>
      <c r="O68" s="91"/>
      <c r="P68" s="106">
        <f t="shared" si="2"/>
        <v>999</v>
      </c>
      <c r="Q68" s="91"/>
    </row>
    <row r="69" spans="1:17" s="11" customFormat="1" ht="18.95" customHeight="1" x14ac:dyDescent="0.2">
      <c r="A69" s="143">
        <v>63</v>
      </c>
      <c r="B69" s="89"/>
      <c r="C69" s="89"/>
      <c r="D69" s="90"/>
      <c r="E69" s="156"/>
      <c r="F69" s="91"/>
      <c r="G69" s="91"/>
      <c r="H69" s="278"/>
      <c r="I69" s="165"/>
      <c r="J69" s="140" t="e">
        <f>IF(AND(Q69="",#REF!&gt;0,#REF!&lt;5),K69,)</f>
        <v>#REF!</v>
      </c>
      <c r="K69" s="138" t="str">
        <f>IF(D69="","ZZZ9",IF(AND(#REF!&gt;0,#REF!&lt;5),D69&amp;#REF!,D69&amp;"9"))</f>
        <v>ZZZ9</v>
      </c>
      <c r="L69" s="142">
        <f t="shared" si="0"/>
        <v>999</v>
      </c>
      <c r="M69" s="164">
        <f t="shared" si="1"/>
        <v>999</v>
      </c>
      <c r="N69" s="161"/>
      <c r="O69" s="91"/>
      <c r="P69" s="106">
        <f t="shared" si="2"/>
        <v>999</v>
      </c>
      <c r="Q69" s="91"/>
    </row>
    <row r="70" spans="1:17" s="11" customFormat="1" ht="18.95" customHeight="1" x14ac:dyDescent="0.2">
      <c r="A70" s="143">
        <v>64</v>
      </c>
      <c r="B70" s="89"/>
      <c r="C70" s="89"/>
      <c r="D70" s="90"/>
      <c r="E70" s="156"/>
      <c r="F70" s="91"/>
      <c r="G70" s="91"/>
      <c r="H70" s="278"/>
      <c r="I70" s="165"/>
      <c r="J70" s="140" t="e">
        <f>IF(AND(Q70="",#REF!&gt;0,#REF!&lt;5),K70,)</f>
        <v>#REF!</v>
      </c>
      <c r="K70" s="138" t="str">
        <f>IF(D70="","ZZZ9",IF(AND(#REF!&gt;0,#REF!&lt;5),D70&amp;#REF!,D70&amp;"9"))</f>
        <v>ZZZ9</v>
      </c>
      <c r="L70" s="142">
        <f t="shared" si="0"/>
        <v>999</v>
      </c>
      <c r="M70" s="164">
        <f t="shared" si="1"/>
        <v>999</v>
      </c>
      <c r="N70" s="161"/>
      <c r="O70" s="91"/>
      <c r="P70" s="106">
        <f t="shared" si="2"/>
        <v>999</v>
      </c>
      <c r="Q70" s="91"/>
    </row>
    <row r="71" spans="1:17" s="11" customFormat="1" ht="18.95" customHeight="1" x14ac:dyDescent="0.2">
      <c r="A71" s="143">
        <v>65</v>
      </c>
      <c r="B71" s="89"/>
      <c r="C71" s="89"/>
      <c r="D71" s="90"/>
      <c r="E71" s="156"/>
      <c r="F71" s="91"/>
      <c r="G71" s="91"/>
      <c r="H71" s="278"/>
      <c r="I71" s="165"/>
      <c r="J71" s="140" t="e">
        <f>IF(AND(Q71="",#REF!&gt;0,#REF!&lt;5),K71,)</f>
        <v>#REF!</v>
      </c>
      <c r="K71" s="138" t="str">
        <f>IF(D71="","ZZZ9",IF(AND(#REF!&gt;0,#REF!&lt;5),D71&amp;#REF!,D71&amp;"9"))</f>
        <v>ZZZ9</v>
      </c>
      <c r="L71" s="142">
        <f t="shared" si="0"/>
        <v>999</v>
      </c>
      <c r="M71" s="164">
        <f t="shared" si="1"/>
        <v>999</v>
      </c>
      <c r="N71" s="161"/>
      <c r="O71" s="91"/>
      <c r="P71" s="106">
        <f t="shared" si="2"/>
        <v>999</v>
      </c>
      <c r="Q71" s="91"/>
    </row>
    <row r="72" spans="1:17" s="11" customFormat="1" ht="18.95" customHeight="1" x14ac:dyDescent="0.2">
      <c r="A72" s="143">
        <v>66</v>
      </c>
      <c r="B72" s="89"/>
      <c r="C72" s="89"/>
      <c r="D72" s="90"/>
      <c r="E72" s="156"/>
      <c r="F72" s="91"/>
      <c r="G72" s="91"/>
      <c r="H72" s="278"/>
      <c r="I72" s="165"/>
      <c r="J72" s="140" t="e">
        <f>IF(AND(Q72="",#REF!&gt;0,#REF!&lt;5),K72,)</f>
        <v>#REF!</v>
      </c>
      <c r="K72" s="138" t="str">
        <f>IF(D72="","ZZZ9",IF(AND(#REF!&gt;0,#REF!&lt;5),D72&amp;#REF!,D72&amp;"9"))</f>
        <v>ZZZ9</v>
      </c>
      <c r="L72" s="142">
        <f t="shared" si="0"/>
        <v>999</v>
      </c>
      <c r="M72" s="164">
        <f t="shared" si="1"/>
        <v>999</v>
      </c>
      <c r="N72" s="161"/>
      <c r="O72" s="91"/>
      <c r="P72" s="106">
        <f t="shared" si="2"/>
        <v>999</v>
      </c>
      <c r="Q72" s="91"/>
    </row>
    <row r="73" spans="1:17" s="11" customFormat="1" ht="18.95" customHeight="1" x14ac:dyDescent="0.2">
      <c r="A73" s="143">
        <v>67</v>
      </c>
      <c r="B73" s="89"/>
      <c r="C73" s="89"/>
      <c r="D73" s="90"/>
      <c r="E73" s="156"/>
      <c r="F73" s="91"/>
      <c r="G73" s="91"/>
      <c r="H73" s="278"/>
      <c r="I73" s="165"/>
      <c r="J73" s="140" t="e">
        <f>IF(AND(Q73="",#REF!&gt;0,#REF!&lt;5),K73,)</f>
        <v>#REF!</v>
      </c>
      <c r="K73" s="138" t="str">
        <f>IF(D73="","ZZZ9",IF(AND(#REF!&gt;0,#REF!&lt;5),D73&amp;#REF!,D73&amp;"9"))</f>
        <v>ZZZ9</v>
      </c>
      <c r="L73" s="142">
        <f t="shared" si="0"/>
        <v>999</v>
      </c>
      <c r="M73" s="164">
        <f t="shared" si="1"/>
        <v>999</v>
      </c>
      <c r="N73" s="161"/>
      <c r="O73" s="91"/>
      <c r="P73" s="106">
        <f t="shared" si="2"/>
        <v>999</v>
      </c>
      <c r="Q73" s="91"/>
    </row>
    <row r="74" spans="1:17" s="11" customFormat="1" ht="18.95" customHeight="1" x14ac:dyDescent="0.2">
      <c r="A74" s="143">
        <v>68</v>
      </c>
      <c r="B74" s="89"/>
      <c r="C74" s="89"/>
      <c r="D74" s="90"/>
      <c r="E74" s="156"/>
      <c r="F74" s="91"/>
      <c r="G74" s="91"/>
      <c r="H74" s="278"/>
      <c r="I74" s="165"/>
      <c r="J74" s="140" t="e">
        <f>IF(AND(Q74="",#REF!&gt;0,#REF!&lt;5),K74,)</f>
        <v>#REF!</v>
      </c>
      <c r="K74" s="138" t="str">
        <f>IF(D74="","ZZZ9",IF(AND(#REF!&gt;0,#REF!&lt;5),D74&amp;#REF!,D74&amp;"9"))</f>
        <v>ZZZ9</v>
      </c>
      <c r="L74" s="142">
        <f t="shared" si="0"/>
        <v>999</v>
      </c>
      <c r="M74" s="164">
        <f t="shared" si="1"/>
        <v>999</v>
      </c>
      <c r="N74" s="161"/>
      <c r="O74" s="91"/>
      <c r="P74" s="106">
        <f t="shared" si="2"/>
        <v>999</v>
      </c>
      <c r="Q74" s="91"/>
    </row>
    <row r="75" spans="1:17" s="11" customFormat="1" ht="18.95" customHeight="1" x14ac:dyDescent="0.2">
      <c r="A75" s="143">
        <v>69</v>
      </c>
      <c r="B75" s="89"/>
      <c r="C75" s="89"/>
      <c r="D75" s="90"/>
      <c r="E75" s="156"/>
      <c r="F75" s="91"/>
      <c r="G75" s="91"/>
      <c r="H75" s="278"/>
      <c r="I75" s="165"/>
      <c r="J75" s="140" t="e">
        <f>IF(AND(Q75="",#REF!&gt;0,#REF!&lt;5),K75,)</f>
        <v>#REF!</v>
      </c>
      <c r="K75" s="138" t="str">
        <f>IF(D75="","ZZZ9",IF(AND(#REF!&gt;0,#REF!&lt;5),D75&amp;#REF!,D75&amp;"9"))</f>
        <v>ZZZ9</v>
      </c>
      <c r="L75" s="142">
        <f t="shared" si="0"/>
        <v>999</v>
      </c>
      <c r="M75" s="164">
        <f t="shared" si="1"/>
        <v>999</v>
      </c>
      <c r="N75" s="161"/>
      <c r="O75" s="91"/>
      <c r="P75" s="106">
        <f t="shared" si="2"/>
        <v>999</v>
      </c>
      <c r="Q75" s="91"/>
    </row>
    <row r="76" spans="1:17" s="11" customFormat="1" ht="18.95" customHeight="1" x14ac:dyDescent="0.2">
      <c r="A76" s="143">
        <v>70</v>
      </c>
      <c r="B76" s="89"/>
      <c r="C76" s="89"/>
      <c r="D76" s="90"/>
      <c r="E76" s="156"/>
      <c r="F76" s="91"/>
      <c r="G76" s="91"/>
      <c r="H76" s="278"/>
      <c r="I76" s="165"/>
      <c r="J76" s="140" t="e">
        <f>IF(AND(Q76="",#REF!&gt;0,#REF!&lt;5),K76,)</f>
        <v>#REF!</v>
      </c>
      <c r="K76" s="138" t="str">
        <f>IF(D76="","ZZZ9",IF(AND(#REF!&gt;0,#REF!&lt;5),D76&amp;#REF!,D76&amp;"9"))</f>
        <v>ZZZ9</v>
      </c>
      <c r="L76" s="142">
        <f t="shared" si="0"/>
        <v>999</v>
      </c>
      <c r="M76" s="164">
        <f t="shared" si="1"/>
        <v>999</v>
      </c>
      <c r="N76" s="161"/>
      <c r="O76" s="91"/>
      <c r="P76" s="106">
        <f t="shared" si="2"/>
        <v>999</v>
      </c>
      <c r="Q76" s="91"/>
    </row>
    <row r="77" spans="1:17" s="11" customFormat="1" ht="18.95" customHeight="1" x14ac:dyDescent="0.2">
      <c r="A77" s="143">
        <v>71</v>
      </c>
      <c r="B77" s="89"/>
      <c r="C77" s="89"/>
      <c r="D77" s="90"/>
      <c r="E77" s="156"/>
      <c r="F77" s="91"/>
      <c r="G77" s="91"/>
      <c r="H77" s="278"/>
      <c r="I77" s="165"/>
      <c r="J77" s="140" t="e">
        <f>IF(AND(Q77="",#REF!&gt;0,#REF!&lt;5),K77,)</f>
        <v>#REF!</v>
      </c>
      <c r="K77" s="138" t="str">
        <f>IF(D77="","ZZZ9",IF(AND(#REF!&gt;0,#REF!&lt;5),D77&amp;#REF!,D77&amp;"9"))</f>
        <v>ZZZ9</v>
      </c>
      <c r="L77" s="142">
        <f t="shared" si="0"/>
        <v>999</v>
      </c>
      <c r="M77" s="164">
        <f t="shared" si="1"/>
        <v>999</v>
      </c>
      <c r="N77" s="161"/>
      <c r="O77" s="91"/>
      <c r="P77" s="106">
        <f t="shared" si="2"/>
        <v>999</v>
      </c>
      <c r="Q77" s="91"/>
    </row>
    <row r="78" spans="1:17" s="11" customFormat="1" ht="18.95" customHeight="1" x14ac:dyDescent="0.2">
      <c r="A78" s="143">
        <v>72</v>
      </c>
      <c r="B78" s="89"/>
      <c r="C78" s="89"/>
      <c r="D78" s="90"/>
      <c r="E78" s="156"/>
      <c r="F78" s="91"/>
      <c r="G78" s="91"/>
      <c r="H78" s="278"/>
      <c r="I78" s="165"/>
      <c r="J78" s="140" t="e">
        <f>IF(AND(Q78="",#REF!&gt;0,#REF!&lt;5),K78,)</f>
        <v>#REF!</v>
      </c>
      <c r="K78" s="138" t="str">
        <f>IF(D78="","ZZZ9",IF(AND(#REF!&gt;0,#REF!&lt;5),D78&amp;#REF!,D78&amp;"9"))</f>
        <v>ZZZ9</v>
      </c>
      <c r="L78" s="142">
        <f t="shared" si="0"/>
        <v>999</v>
      </c>
      <c r="M78" s="164">
        <f t="shared" si="1"/>
        <v>999</v>
      </c>
      <c r="N78" s="161"/>
      <c r="O78" s="91"/>
      <c r="P78" s="106">
        <f t="shared" si="2"/>
        <v>999</v>
      </c>
      <c r="Q78" s="91"/>
    </row>
    <row r="79" spans="1:17" s="11" customFormat="1" ht="18.95" customHeight="1" x14ac:dyDescent="0.2">
      <c r="A79" s="143">
        <v>73</v>
      </c>
      <c r="B79" s="89"/>
      <c r="C79" s="89"/>
      <c r="D79" s="90"/>
      <c r="E79" s="156"/>
      <c r="F79" s="91"/>
      <c r="G79" s="91"/>
      <c r="H79" s="278"/>
      <c r="I79" s="165"/>
      <c r="J79" s="140" t="e">
        <f>IF(AND(Q79="",#REF!&gt;0,#REF!&lt;5),K79,)</f>
        <v>#REF!</v>
      </c>
      <c r="K79" s="138" t="str">
        <f>IF(D79="","ZZZ9",IF(AND(#REF!&gt;0,#REF!&lt;5),D79&amp;#REF!,D79&amp;"9"))</f>
        <v>ZZZ9</v>
      </c>
      <c r="L79" s="142">
        <f t="shared" si="0"/>
        <v>999</v>
      </c>
      <c r="M79" s="164">
        <f t="shared" si="1"/>
        <v>999</v>
      </c>
      <c r="N79" s="161"/>
      <c r="O79" s="91"/>
      <c r="P79" s="106">
        <f t="shared" si="2"/>
        <v>999</v>
      </c>
      <c r="Q79" s="91"/>
    </row>
    <row r="80" spans="1:17" s="11" customFormat="1" ht="18.95" customHeight="1" x14ac:dyDescent="0.2">
      <c r="A80" s="143">
        <v>74</v>
      </c>
      <c r="B80" s="89"/>
      <c r="C80" s="89"/>
      <c r="D80" s="90"/>
      <c r="E80" s="156"/>
      <c r="F80" s="91"/>
      <c r="G80" s="91"/>
      <c r="H80" s="278"/>
      <c r="I80" s="165"/>
      <c r="J80" s="140" t="e">
        <f>IF(AND(Q80="",#REF!&gt;0,#REF!&lt;5),K80,)</f>
        <v>#REF!</v>
      </c>
      <c r="K80" s="138" t="str">
        <f>IF(D80="","ZZZ9",IF(AND(#REF!&gt;0,#REF!&lt;5),D80&amp;#REF!,D80&amp;"9"))</f>
        <v>ZZZ9</v>
      </c>
      <c r="L80" s="142">
        <f t="shared" si="0"/>
        <v>999</v>
      </c>
      <c r="M80" s="164">
        <f t="shared" si="1"/>
        <v>999</v>
      </c>
      <c r="N80" s="161"/>
      <c r="O80" s="91"/>
      <c r="P80" s="106">
        <f t="shared" si="2"/>
        <v>999</v>
      </c>
      <c r="Q80" s="91"/>
    </row>
    <row r="81" spans="1:17" s="11" customFormat="1" ht="18.95" customHeight="1" x14ac:dyDescent="0.2">
      <c r="A81" s="143">
        <v>75</v>
      </c>
      <c r="B81" s="89"/>
      <c r="C81" s="89"/>
      <c r="D81" s="90"/>
      <c r="E81" s="156"/>
      <c r="F81" s="91"/>
      <c r="G81" s="91"/>
      <c r="H81" s="278"/>
      <c r="I81" s="165"/>
      <c r="J81" s="140" t="e">
        <f>IF(AND(Q81="",#REF!&gt;0,#REF!&lt;5),K81,)</f>
        <v>#REF!</v>
      </c>
      <c r="K81" s="138" t="str">
        <f>IF(D81="","ZZZ9",IF(AND(#REF!&gt;0,#REF!&lt;5),D81&amp;#REF!,D81&amp;"9"))</f>
        <v>ZZZ9</v>
      </c>
      <c r="L81" s="142">
        <f t="shared" si="0"/>
        <v>999</v>
      </c>
      <c r="M81" s="164">
        <f t="shared" si="1"/>
        <v>999</v>
      </c>
      <c r="N81" s="161"/>
      <c r="O81" s="91"/>
      <c r="P81" s="106">
        <f t="shared" si="2"/>
        <v>999</v>
      </c>
      <c r="Q81" s="91"/>
    </row>
    <row r="82" spans="1:17" s="11" customFormat="1" ht="18.95" customHeight="1" x14ac:dyDescent="0.2">
      <c r="A82" s="143">
        <v>76</v>
      </c>
      <c r="B82" s="89"/>
      <c r="C82" s="89"/>
      <c r="D82" s="90"/>
      <c r="E82" s="156"/>
      <c r="F82" s="91"/>
      <c r="G82" s="91"/>
      <c r="H82" s="278"/>
      <c r="I82" s="165"/>
      <c r="J82" s="140" t="e">
        <f>IF(AND(Q82="",#REF!&gt;0,#REF!&lt;5),K82,)</f>
        <v>#REF!</v>
      </c>
      <c r="K82" s="138" t="str">
        <f>IF(D82="","ZZZ9",IF(AND(#REF!&gt;0,#REF!&lt;5),D82&amp;#REF!,D82&amp;"9"))</f>
        <v>ZZZ9</v>
      </c>
      <c r="L82" s="142">
        <f t="shared" si="0"/>
        <v>999</v>
      </c>
      <c r="M82" s="164">
        <f t="shared" si="1"/>
        <v>999</v>
      </c>
      <c r="N82" s="161"/>
      <c r="O82" s="91"/>
      <c r="P82" s="106">
        <f t="shared" si="2"/>
        <v>999</v>
      </c>
      <c r="Q82" s="91"/>
    </row>
    <row r="83" spans="1:17" s="11" customFormat="1" ht="18.95" customHeight="1" x14ac:dyDescent="0.2">
      <c r="A83" s="143">
        <v>77</v>
      </c>
      <c r="B83" s="89"/>
      <c r="C83" s="89"/>
      <c r="D83" s="90"/>
      <c r="E83" s="156"/>
      <c r="F83" s="91"/>
      <c r="G83" s="91"/>
      <c r="H83" s="278"/>
      <c r="I83" s="165"/>
      <c r="J83" s="140" t="e">
        <f>IF(AND(Q83="",#REF!&gt;0,#REF!&lt;5),K83,)</f>
        <v>#REF!</v>
      </c>
      <c r="K83" s="138" t="str">
        <f>IF(D83="","ZZZ9",IF(AND(#REF!&gt;0,#REF!&lt;5),D83&amp;#REF!,D83&amp;"9"))</f>
        <v>ZZZ9</v>
      </c>
      <c r="L83" s="142">
        <f t="shared" si="0"/>
        <v>999</v>
      </c>
      <c r="M83" s="164">
        <f t="shared" si="1"/>
        <v>999</v>
      </c>
      <c r="N83" s="161"/>
      <c r="O83" s="91"/>
      <c r="P83" s="106">
        <f t="shared" si="2"/>
        <v>999</v>
      </c>
      <c r="Q83" s="91"/>
    </row>
    <row r="84" spans="1:17" s="11" customFormat="1" ht="18.95" customHeight="1" x14ac:dyDescent="0.2">
      <c r="A84" s="143">
        <v>78</v>
      </c>
      <c r="B84" s="89"/>
      <c r="C84" s="89"/>
      <c r="D84" s="90"/>
      <c r="E84" s="156"/>
      <c r="F84" s="91"/>
      <c r="G84" s="91"/>
      <c r="H84" s="278"/>
      <c r="I84" s="165"/>
      <c r="J84" s="140" t="e">
        <f>IF(AND(Q84="",#REF!&gt;0,#REF!&lt;5),K84,)</f>
        <v>#REF!</v>
      </c>
      <c r="K84" s="138" t="str">
        <f>IF(D84="","ZZZ9",IF(AND(#REF!&gt;0,#REF!&lt;5),D84&amp;#REF!,D84&amp;"9"))</f>
        <v>ZZZ9</v>
      </c>
      <c r="L84" s="142">
        <f t="shared" si="0"/>
        <v>999</v>
      </c>
      <c r="M84" s="164">
        <f t="shared" si="1"/>
        <v>999</v>
      </c>
      <c r="N84" s="161"/>
      <c r="O84" s="91"/>
      <c r="P84" s="106">
        <f t="shared" si="2"/>
        <v>999</v>
      </c>
      <c r="Q84" s="91"/>
    </row>
    <row r="85" spans="1:17" s="11" customFormat="1" ht="18.95" customHeight="1" x14ac:dyDescent="0.2">
      <c r="A85" s="143">
        <v>79</v>
      </c>
      <c r="B85" s="89"/>
      <c r="C85" s="89"/>
      <c r="D85" s="90"/>
      <c r="E85" s="156"/>
      <c r="F85" s="91"/>
      <c r="G85" s="91"/>
      <c r="H85" s="278"/>
      <c r="I85" s="165"/>
      <c r="J85" s="140" t="e">
        <f>IF(AND(Q85="",#REF!&gt;0,#REF!&lt;5),K85,)</f>
        <v>#REF!</v>
      </c>
      <c r="K85" s="138" t="str">
        <f>IF(D85="","ZZZ9",IF(AND(#REF!&gt;0,#REF!&lt;5),D85&amp;#REF!,D85&amp;"9"))</f>
        <v>ZZZ9</v>
      </c>
      <c r="L85" s="142">
        <f t="shared" si="0"/>
        <v>999</v>
      </c>
      <c r="M85" s="164">
        <f t="shared" si="1"/>
        <v>999</v>
      </c>
      <c r="N85" s="161"/>
      <c r="O85" s="91"/>
      <c r="P85" s="106">
        <f t="shared" si="2"/>
        <v>999</v>
      </c>
      <c r="Q85" s="91"/>
    </row>
    <row r="86" spans="1:17" s="11" customFormat="1" ht="18.95" customHeight="1" x14ac:dyDescent="0.2">
      <c r="A86" s="143">
        <v>80</v>
      </c>
      <c r="B86" s="89"/>
      <c r="C86" s="89"/>
      <c r="D86" s="90"/>
      <c r="E86" s="156"/>
      <c r="F86" s="91"/>
      <c r="G86" s="91"/>
      <c r="H86" s="278"/>
      <c r="I86" s="165"/>
      <c r="J86" s="140" t="e">
        <f>IF(AND(Q86="",#REF!&gt;0,#REF!&lt;5),K86,)</f>
        <v>#REF!</v>
      </c>
      <c r="K86" s="138" t="str">
        <f>IF(D86="","ZZZ9",IF(AND(#REF!&gt;0,#REF!&lt;5),D86&amp;#REF!,D86&amp;"9"))</f>
        <v>ZZZ9</v>
      </c>
      <c r="L86" s="142">
        <f t="shared" si="0"/>
        <v>999</v>
      </c>
      <c r="M86" s="164">
        <f t="shared" si="1"/>
        <v>999</v>
      </c>
      <c r="N86" s="161"/>
      <c r="O86" s="91"/>
      <c r="P86" s="106">
        <f t="shared" si="2"/>
        <v>999</v>
      </c>
      <c r="Q86" s="91"/>
    </row>
    <row r="87" spans="1:17" s="11" customFormat="1" ht="18.95" customHeight="1" x14ac:dyDescent="0.2">
      <c r="A87" s="143">
        <v>81</v>
      </c>
      <c r="B87" s="89"/>
      <c r="C87" s="89"/>
      <c r="D87" s="90"/>
      <c r="E87" s="156"/>
      <c r="F87" s="91"/>
      <c r="G87" s="91"/>
      <c r="H87" s="278"/>
      <c r="I87" s="165"/>
      <c r="J87" s="140" t="e">
        <f>IF(AND(Q87="",#REF!&gt;0,#REF!&lt;5),K87,)</f>
        <v>#REF!</v>
      </c>
      <c r="K87" s="138" t="str">
        <f>IF(D87="","ZZZ9",IF(AND(#REF!&gt;0,#REF!&lt;5),D87&amp;#REF!,D87&amp;"9"))</f>
        <v>ZZZ9</v>
      </c>
      <c r="L87" s="142">
        <f t="shared" si="0"/>
        <v>999</v>
      </c>
      <c r="M87" s="164">
        <f t="shared" si="1"/>
        <v>999</v>
      </c>
      <c r="N87" s="161"/>
      <c r="O87" s="91"/>
      <c r="P87" s="106">
        <f t="shared" si="2"/>
        <v>999</v>
      </c>
      <c r="Q87" s="91"/>
    </row>
    <row r="88" spans="1:17" s="11" customFormat="1" ht="18.95" customHeight="1" x14ac:dyDescent="0.2">
      <c r="A88" s="143">
        <v>82</v>
      </c>
      <c r="B88" s="89"/>
      <c r="C88" s="89"/>
      <c r="D88" s="90"/>
      <c r="E88" s="156"/>
      <c r="F88" s="91"/>
      <c r="G88" s="91"/>
      <c r="H88" s="278"/>
      <c r="I88" s="165"/>
      <c r="J88" s="140" t="e">
        <f>IF(AND(Q88="",#REF!&gt;0,#REF!&lt;5),K88,)</f>
        <v>#REF!</v>
      </c>
      <c r="K88" s="138" t="str">
        <f>IF(D88="","ZZZ9",IF(AND(#REF!&gt;0,#REF!&lt;5),D88&amp;#REF!,D88&amp;"9"))</f>
        <v>ZZZ9</v>
      </c>
      <c r="L88" s="142">
        <f t="shared" si="0"/>
        <v>999</v>
      </c>
      <c r="M88" s="164">
        <f t="shared" si="1"/>
        <v>999</v>
      </c>
      <c r="N88" s="161"/>
      <c r="O88" s="91"/>
      <c r="P88" s="106">
        <f t="shared" si="2"/>
        <v>999</v>
      </c>
      <c r="Q88" s="91"/>
    </row>
    <row r="89" spans="1:17" s="11" customFormat="1" ht="18.95" customHeight="1" x14ac:dyDescent="0.2">
      <c r="A89" s="143">
        <v>83</v>
      </c>
      <c r="B89" s="89"/>
      <c r="C89" s="89"/>
      <c r="D89" s="90"/>
      <c r="E89" s="156"/>
      <c r="F89" s="91"/>
      <c r="G89" s="91"/>
      <c r="H89" s="278"/>
      <c r="I89" s="165"/>
      <c r="J89" s="140" t="e">
        <f>IF(AND(Q89="",#REF!&gt;0,#REF!&lt;5),K89,)</f>
        <v>#REF!</v>
      </c>
      <c r="K89" s="138" t="str">
        <f>IF(D89="","ZZZ9",IF(AND(#REF!&gt;0,#REF!&lt;5),D89&amp;#REF!,D89&amp;"9"))</f>
        <v>ZZZ9</v>
      </c>
      <c r="L89" s="142">
        <f t="shared" si="0"/>
        <v>999</v>
      </c>
      <c r="M89" s="164">
        <f t="shared" si="1"/>
        <v>999</v>
      </c>
      <c r="N89" s="161"/>
      <c r="O89" s="91"/>
      <c r="P89" s="106">
        <f t="shared" si="2"/>
        <v>999</v>
      </c>
      <c r="Q89" s="91"/>
    </row>
    <row r="90" spans="1:17" s="11" customFormat="1" ht="18.95" customHeight="1" x14ac:dyDescent="0.2">
      <c r="A90" s="143">
        <v>84</v>
      </c>
      <c r="B90" s="89"/>
      <c r="C90" s="89"/>
      <c r="D90" s="90"/>
      <c r="E90" s="156"/>
      <c r="F90" s="91"/>
      <c r="G90" s="91"/>
      <c r="H90" s="278"/>
      <c r="I90" s="165"/>
      <c r="J90" s="140" t="e">
        <f>IF(AND(Q90="",#REF!&gt;0,#REF!&lt;5),K90,)</f>
        <v>#REF!</v>
      </c>
      <c r="K90" s="138" t="str">
        <f>IF(D90="","ZZZ9",IF(AND(#REF!&gt;0,#REF!&lt;5),D90&amp;#REF!,D90&amp;"9"))</f>
        <v>ZZZ9</v>
      </c>
      <c r="L90" s="142">
        <f t="shared" si="0"/>
        <v>999</v>
      </c>
      <c r="M90" s="164">
        <f t="shared" si="1"/>
        <v>999</v>
      </c>
      <c r="N90" s="161"/>
      <c r="O90" s="91"/>
      <c r="P90" s="106">
        <f t="shared" si="2"/>
        <v>999</v>
      </c>
      <c r="Q90" s="91"/>
    </row>
    <row r="91" spans="1:17" s="11" customFormat="1" ht="18.95" customHeight="1" x14ac:dyDescent="0.2">
      <c r="A91" s="143">
        <v>85</v>
      </c>
      <c r="B91" s="89"/>
      <c r="C91" s="89"/>
      <c r="D91" s="90"/>
      <c r="E91" s="156"/>
      <c r="F91" s="91"/>
      <c r="G91" s="91"/>
      <c r="H91" s="278"/>
      <c r="I91" s="165"/>
      <c r="J91" s="140" t="e">
        <f>IF(AND(Q91="",#REF!&gt;0,#REF!&lt;5),K91,)</f>
        <v>#REF!</v>
      </c>
      <c r="K91" s="138" t="str">
        <f>IF(D91="","ZZZ9",IF(AND(#REF!&gt;0,#REF!&lt;5),D91&amp;#REF!,D91&amp;"9"))</f>
        <v>ZZZ9</v>
      </c>
      <c r="L91" s="142">
        <f t="shared" si="0"/>
        <v>999</v>
      </c>
      <c r="M91" s="164">
        <f t="shared" si="1"/>
        <v>999</v>
      </c>
      <c r="N91" s="161"/>
      <c r="O91" s="91"/>
      <c r="P91" s="106">
        <f t="shared" si="2"/>
        <v>999</v>
      </c>
      <c r="Q91" s="91"/>
    </row>
    <row r="92" spans="1:17" s="11" customFormat="1" ht="18.95" customHeight="1" x14ac:dyDescent="0.2">
      <c r="A92" s="143">
        <v>86</v>
      </c>
      <c r="B92" s="89"/>
      <c r="C92" s="89"/>
      <c r="D92" s="90"/>
      <c r="E92" s="156"/>
      <c r="F92" s="91"/>
      <c r="G92" s="91"/>
      <c r="H92" s="278"/>
      <c r="I92" s="165"/>
      <c r="J92" s="140" t="e">
        <f>IF(AND(Q92="",#REF!&gt;0,#REF!&lt;5),K92,)</f>
        <v>#REF!</v>
      </c>
      <c r="K92" s="138" t="str">
        <f>IF(D92="","ZZZ9",IF(AND(#REF!&gt;0,#REF!&lt;5),D92&amp;#REF!,D92&amp;"9"))</f>
        <v>ZZZ9</v>
      </c>
      <c r="L92" s="142">
        <f t="shared" si="0"/>
        <v>999</v>
      </c>
      <c r="M92" s="164">
        <f t="shared" si="1"/>
        <v>999</v>
      </c>
      <c r="N92" s="161"/>
      <c r="O92" s="91"/>
      <c r="P92" s="106">
        <f t="shared" si="2"/>
        <v>999</v>
      </c>
      <c r="Q92" s="91"/>
    </row>
    <row r="93" spans="1:17" s="11" customFormat="1" ht="18.95" customHeight="1" x14ac:dyDescent="0.2">
      <c r="A93" s="143">
        <v>87</v>
      </c>
      <c r="B93" s="89"/>
      <c r="C93" s="89"/>
      <c r="D93" s="90"/>
      <c r="E93" s="156"/>
      <c r="F93" s="91"/>
      <c r="G93" s="91"/>
      <c r="H93" s="278"/>
      <c r="I93" s="165"/>
      <c r="J93" s="140" t="e">
        <f>IF(AND(Q93="",#REF!&gt;0,#REF!&lt;5),K93,)</f>
        <v>#REF!</v>
      </c>
      <c r="K93" s="138" t="str">
        <f>IF(D93="","ZZZ9",IF(AND(#REF!&gt;0,#REF!&lt;5),D93&amp;#REF!,D93&amp;"9"))</f>
        <v>ZZZ9</v>
      </c>
      <c r="L93" s="142">
        <f t="shared" si="0"/>
        <v>999</v>
      </c>
      <c r="M93" s="164">
        <f t="shared" si="1"/>
        <v>999</v>
      </c>
      <c r="N93" s="161"/>
      <c r="O93" s="91"/>
      <c r="P93" s="106">
        <f t="shared" si="2"/>
        <v>999</v>
      </c>
      <c r="Q93" s="91"/>
    </row>
    <row r="94" spans="1:17" s="11" customFormat="1" ht="18.95" customHeight="1" x14ac:dyDescent="0.2">
      <c r="A94" s="143">
        <v>88</v>
      </c>
      <c r="B94" s="89"/>
      <c r="C94" s="89"/>
      <c r="D94" s="90"/>
      <c r="E94" s="156"/>
      <c r="F94" s="91"/>
      <c r="G94" s="91"/>
      <c r="H94" s="278"/>
      <c r="I94" s="165"/>
      <c r="J94" s="140" t="e">
        <f>IF(AND(Q94="",#REF!&gt;0,#REF!&lt;5),K94,)</f>
        <v>#REF!</v>
      </c>
      <c r="K94" s="138" t="str">
        <f>IF(D94="","ZZZ9",IF(AND(#REF!&gt;0,#REF!&lt;5),D94&amp;#REF!,D94&amp;"9"))</f>
        <v>ZZZ9</v>
      </c>
      <c r="L94" s="142">
        <f t="shared" si="0"/>
        <v>999</v>
      </c>
      <c r="M94" s="164">
        <f t="shared" si="1"/>
        <v>999</v>
      </c>
      <c r="N94" s="161"/>
      <c r="O94" s="91"/>
      <c r="P94" s="106">
        <f t="shared" si="2"/>
        <v>999</v>
      </c>
      <c r="Q94" s="91"/>
    </row>
    <row r="95" spans="1:17" s="11" customFormat="1" ht="18.95" customHeight="1" x14ac:dyDescent="0.2">
      <c r="A95" s="143">
        <v>89</v>
      </c>
      <c r="B95" s="89"/>
      <c r="C95" s="89"/>
      <c r="D95" s="90"/>
      <c r="E95" s="156"/>
      <c r="F95" s="91"/>
      <c r="G95" s="91"/>
      <c r="H95" s="278"/>
      <c r="I95" s="165"/>
      <c r="J95" s="140" t="e">
        <f>IF(AND(Q95="",#REF!&gt;0,#REF!&lt;5),K95,)</f>
        <v>#REF!</v>
      </c>
      <c r="K95" s="138" t="str">
        <f>IF(D95="","ZZZ9",IF(AND(#REF!&gt;0,#REF!&lt;5),D95&amp;#REF!,D95&amp;"9"))</f>
        <v>ZZZ9</v>
      </c>
      <c r="L95" s="142">
        <f t="shared" si="0"/>
        <v>999</v>
      </c>
      <c r="M95" s="164">
        <f t="shared" si="1"/>
        <v>999</v>
      </c>
      <c r="N95" s="161"/>
      <c r="O95" s="91"/>
      <c r="P95" s="106">
        <f t="shared" si="2"/>
        <v>999</v>
      </c>
      <c r="Q95" s="91"/>
    </row>
    <row r="96" spans="1:17" s="11" customFormat="1" ht="18.95" customHeight="1" x14ac:dyDescent="0.2">
      <c r="A96" s="143">
        <v>90</v>
      </c>
      <c r="B96" s="89"/>
      <c r="C96" s="89"/>
      <c r="D96" s="90"/>
      <c r="E96" s="156"/>
      <c r="F96" s="91"/>
      <c r="G96" s="91"/>
      <c r="H96" s="278"/>
      <c r="I96" s="165"/>
      <c r="J96" s="140" t="e">
        <f>IF(AND(Q96="",#REF!&gt;0,#REF!&lt;5),K96,)</f>
        <v>#REF!</v>
      </c>
      <c r="K96" s="138" t="str">
        <f>IF(D96="","ZZZ9",IF(AND(#REF!&gt;0,#REF!&lt;5),D96&amp;#REF!,D96&amp;"9"))</f>
        <v>ZZZ9</v>
      </c>
      <c r="L96" s="142">
        <f t="shared" si="0"/>
        <v>999</v>
      </c>
      <c r="M96" s="164">
        <f t="shared" si="1"/>
        <v>999</v>
      </c>
      <c r="N96" s="161"/>
      <c r="O96" s="91"/>
      <c r="P96" s="106">
        <f t="shared" si="2"/>
        <v>999</v>
      </c>
      <c r="Q96" s="91"/>
    </row>
    <row r="97" spans="1:17" s="11" customFormat="1" ht="18.95" customHeight="1" x14ac:dyDescent="0.2">
      <c r="A97" s="143">
        <v>91</v>
      </c>
      <c r="B97" s="89"/>
      <c r="C97" s="89"/>
      <c r="D97" s="90"/>
      <c r="E97" s="156"/>
      <c r="F97" s="91"/>
      <c r="G97" s="91"/>
      <c r="H97" s="278"/>
      <c r="I97" s="165"/>
      <c r="J97" s="140" t="e">
        <f>IF(AND(Q97="",#REF!&gt;0,#REF!&lt;5),K97,)</f>
        <v>#REF!</v>
      </c>
      <c r="K97" s="138" t="str">
        <f>IF(D97="","ZZZ9",IF(AND(#REF!&gt;0,#REF!&lt;5),D97&amp;#REF!,D97&amp;"9"))</f>
        <v>ZZZ9</v>
      </c>
      <c r="L97" s="142">
        <f t="shared" si="0"/>
        <v>999</v>
      </c>
      <c r="M97" s="164">
        <f t="shared" si="1"/>
        <v>999</v>
      </c>
      <c r="N97" s="161"/>
      <c r="O97" s="91"/>
      <c r="P97" s="106">
        <f t="shared" si="2"/>
        <v>999</v>
      </c>
      <c r="Q97" s="91"/>
    </row>
    <row r="98" spans="1:17" s="11" customFormat="1" ht="18.95" customHeight="1" x14ac:dyDescent="0.2">
      <c r="A98" s="143">
        <v>92</v>
      </c>
      <c r="B98" s="89"/>
      <c r="C98" s="89"/>
      <c r="D98" s="90"/>
      <c r="E98" s="156"/>
      <c r="F98" s="91"/>
      <c r="G98" s="91"/>
      <c r="H98" s="278"/>
      <c r="I98" s="165"/>
      <c r="J98" s="140" t="e">
        <f>IF(AND(Q98="",#REF!&gt;0,#REF!&lt;5),K98,)</f>
        <v>#REF!</v>
      </c>
      <c r="K98" s="138" t="str">
        <f>IF(D98="","ZZZ9",IF(AND(#REF!&gt;0,#REF!&lt;5),D98&amp;#REF!,D98&amp;"9"))</f>
        <v>ZZZ9</v>
      </c>
      <c r="L98" s="142">
        <f t="shared" si="0"/>
        <v>999</v>
      </c>
      <c r="M98" s="164">
        <f t="shared" si="1"/>
        <v>999</v>
      </c>
      <c r="N98" s="161"/>
      <c r="O98" s="91"/>
      <c r="P98" s="106">
        <f t="shared" si="2"/>
        <v>999</v>
      </c>
      <c r="Q98" s="91"/>
    </row>
    <row r="99" spans="1:17" s="11" customFormat="1" ht="18.95" customHeight="1" x14ac:dyDescent="0.2">
      <c r="A99" s="143">
        <v>93</v>
      </c>
      <c r="B99" s="89"/>
      <c r="C99" s="89"/>
      <c r="D99" s="90"/>
      <c r="E99" s="156"/>
      <c r="F99" s="91"/>
      <c r="G99" s="91"/>
      <c r="H99" s="278"/>
      <c r="I99" s="165"/>
      <c r="J99" s="140" t="e">
        <f>IF(AND(Q99="",#REF!&gt;0,#REF!&lt;5),K99,)</f>
        <v>#REF!</v>
      </c>
      <c r="K99" s="138" t="str">
        <f>IF(D99="","ZZZ9",IF(AND(#REF!&gt;0,#REF!&lt;5),D99&amp;#REF!,D99&amp;"9"))</f>
        <v>ZZZ9</v>
      </c>
      <c r="L99" s="142">
        <f t="shared" si="0"/>
        <v>999</v>
      </c>
      <c r="M99" s="164">
        <f t="shared" si="1"/>
        <v>999</v>
      </c>
      <c r="N99" s="161"/>
      <c r="O99" s="91"/>
      <c r="P99" s="106">
        <f t="shared" si="2"/>
        <v>999</v>
      </c>
      <c r="Q99" s="91"/>
    </row>
    <row r="100" spans="1:17" s="11" customFormat="1" ht="18.95" customHeight="1" x14ac:dyDescent="0.2">
      <c r="A100" s="143">
        <v>94</v>
      </c>
      <c r="B100" s="89"/>
      <c r="C100" s="89"/>
      <c r="D100" s="90"/>
      <c r="E100" s="156"/>
      <c r="F100" s="91"/>
      <c r="G100" s="91"/>
      <c r="H100" s="278"/>
      <c r="I100" s="165"/>
      <c r="J100" s="140" t="e">
        <f>IF(AND(Q100="",#REF!&gt;0,#REF!&lt;5),K100,)</f>
        <v>#REF!</v>
      </c>
      <c r="K100" s="138" t="str">
        <f>IF(D100="","ZZZ9",IF(AND(#REF!&gt;0,#REF!&lt;5),D100&amp;#REF!,D100&amp;"9"))</f>
        <v>ZZZ9</v>
      </c>
      <c r="L100" s="142">
        <f t="shared" si="0"/>
        <v>999</v>
      </c>
      <c r="M100" s="164">
        <f t="shared" si="1"/>
        <v>999</v>
      </c>
      <c r="N100" s="161"/>
      <c r="O100" s="91"/>
      <c r="P100" s="106">
        <f t="shared" si="2"/>
        <v>999</v>
      </c>
      <c r="Q100" s="91"/>
    </row>
    <row r="101" spans="1:17" s="11" customFormat="1" ht="18.95" customHeight="1" x14ac:dyDescent="0.2">
      <c r="A101" s="143">
        <v>95</v>
      </c>
      <c r="B101" s="89"/>
      <c r="C101" s="89"/>
      <c r="D101" s="90"/>
      <c r="E101" s="156"/>
      <c r="F101" s="91"/>
      <c r="G101" s="91"/>
      <c r="H101" s="278"/>
      <c r="I101" s="165"/>
      <c r="J101" s="140" t="e">
        <f>IF(AND(Q101="",#REF!&gt;0,#REF!&lt;5),K101,)</f>
        <v>#REF!</v>
      </c>
      <c r="K101" s="138" t="str">
        <f>IF(D101="","ZZZ9",IF(AND(#REF!&gt;0,#REF!&lt;5),D101&amp;#REF!,D101&amp;"9"))</f>
        <v>ZZZ9</v>
      </c>
      <c r="L101" s="142">
        <f t="shared" si="0"/>
        <v>999</v>
      </c>
      <c r="M101" s="164">
        <f t="shared" si="1"/>
        <v>999</v>
      </c>
      <c r="N101" s="161"/>
      <c r="O101" s="91"/>
      <c r="P101" s="106">
        <f t="shared" si="2"/>
        <v>999</v>
      </c>
      <c r="Q101" s="91"/>
    </row>
    <row r="102" spans="1:17" s="11" customFormat="1" ht="18.95" customHeight="1" x14ac:dyDescent="0.2">
      <c r="A102" s="143">
        <v>96</v>
      </c>
      <c r="B102" s="89"/>
      <c r="C102" s="89"/>
      <c r="D102" s="90"/>
      <c r="E102" s="156"/>
      <c r="F102" s="91"/>
      <c r="G102" s="91"/>
      <c r="H102" s="278"/>
      <c r="I102" s="165"/>
      <c r="J102" s="140" t="e">
        <f>IF(AND(Q102="",#REF!&gt;0,#REF!&lt;5),K102,)</f>
        <v>#REF!</v>
      </c>
      <c r="K102" s="138" t="str">
        <f>IF(D102="","ZZZ9",IF(AND(#REF!&gt;0,#REF!&lt;5),D102&amp;#REF!,D102&amp;"9"))</f>
        <v>ZZZ9</v>
      </c>
      <c r="L102" s="142">
        <f t="shared" si="0"/>
        <v>999</v>
      </c>
      <c r="M102" s="164">
        <f t="shared" si="1"/>
        <v>999</v>
      </c>
      <c r="N102" s="161"/>
      <c r="O102" s="91"/>
      <c r="P102" s="106">
        <f t="shared" si="2"/>
        <v>999</v>
      </c>
      <c r="Q102" s="91"/>
    </row>
    <row r="103" spans="1:17" s="11" customFormat="1" ht="18.95" customHeight="1" x14ac:dyDescent="0.2">
      <c r="A103" s="143">
        <v>97</v>
      </c>
      <c r="B103" s="89"/>
      <c r="C103" s="89"/>
      <c r="D103" s="90"/>
      <c r="E103" s="156"/>
      <c r="F103" s="91"/>
      <c r="G103" s="91"/>
      <c r="H103" s="278"/>
      <c r="I103" s="165"/>
      <c r="J103" s="140" t="e">
        <f>IF(AND(Q103="",#REF!&gt;0,#REF!&lt;5),K103,)</f>
        <v>#REF!</v>
      </c>
      <c r="K103" s="138" t="str">
        <f>IF(D103="","ZZZ9",IF(AND(#REF!&gt;0,#REF!&lt;5),D103&amp;#REF!,D103&amp;"9"))</f>
        <v>ZZZ9</v>
      </c>
      <c r="L103" s="142">
        <f t="shared" si="0"/>
        <v>999</v>
      </c>
      <c r="M103" s="164">
        <f t="shared" si="1"/>
        <v>999</v>
      </c>
      <c r="N103" s="161"/>
      <c r="O103" s="91"/>
      <c r="P103" s="106">
        <f t="shared" si="2"/>
        <v>999</v>
      </c>
      <c r="Q103" s="91"/>
    </row>
    <row r="104" spans="1:17" s="11" customFormat="1" ht="18.95" customHeight="1" x14ac:dyDescent="0.2">
      <c r="A104" s="143">
        <v>98</v>
      </c>
      <c r="B104" s="89"/>
      <c r="C104" s="89"/>
      <c r="D104" s="90"/>
      <c r="E104" s="156"/>
      <c r="F104" s="91"/>
      <c r="G104" s="91"/>
      <c r="H104" s="278"/>
      <c r="I104" s="165"/>
      <c r="J104" s="140" t="e">
        <f>IF(AND(Q104="",#REF!&gt;0,#REF!&lt;5),K104,)</f>
        <v>#REF!</v>
      </c>
      <c r="K104" s="138" t="str">
        <f>IF(D104="","ZZZ9",IF(AND(#REF!&gt;0,#REF!&lt;5),D104&amp;#REF!,D104&amp;"9"))</f>
        <v>ZZZ9</v>
      </c>
      <c r="L104" s="142">
        <f t="shared" ref="L104:L156" si="3">IF(Q104="",999,Q104)</f>
        <v>999</v>
      </c>
      <c r="M104" s="164">
        <f t="shared" ref="M104:M156" si="4">IF(P104=999,999,1)</f>
        <v>999</v>
      </c>
      <c r="N104" s="161"/>
      <c r="O104" s="91"/>
      <c r="P104" s="106">
        <f t="shared" ref="P104:P156" si="5">IF(N104="DA",1,IF(N104="WC",2,IF(N104="SE",3,IF(N104="Q",4,IF(N104="LL",5,999)))))</f>
        <v>999</v>
      </c>
      <c r="Q104" s="91"/>
    </row>
    <row r="105" spans="1:17" s="11" customFormat="1" ht="18.95" customHeight="1" x14ac:dyDescent="0.2">
      <c r="A105" s="143">
        <v>99</v>
      </c>
      <c r="B105" s="89"/>
      <c r="C105" s="89"/>
      <c r="D105" s="90"/>
      <c r="E105" s="156"/>
      <c r="F105" s="91"/>
      <c r="G105" s="91"/>
      <c r="H105" s="278"/>
      <c r="I105" s="165"/>
      <c r="J105" s="140" t="e">
        <f>IF(AND(Q105="",#REF!&gt;0,#REF!&lt;5),K105,)</f>
        <v>#REF!</v>
      </c>
      <c r="K105" s="138" t="str">
        <f>IF(D105="","ZZZ9",IF(AND(#REF!&gt;0,#REF!&lt;5),D105&amp;#REF!,D105&amp;"9"))</f>
        <v>ZZZ9</v>
      </c>
      <c r="L105" s="142">
        <f t="shared" si="3"/>
        <v>999</v>
      </c>
      <c r="M105" s="164">
        <f t="shared" si="4"/>
        <v>999</v>
      </c>
      <c r="N105" s="161"/>
      <c r="O105" s="91"/>
      <c r="P105" s="106">
        <f t="shared" si="5"/>
        <v>999</v>
      </c>
      <c r="Q105" s="91"/>
    </row>
    <row r="106" spans="1:17" s="11" customFormat="1" ht="18.95" customHeight="1" x14ac:dyDescent="0.2">
      <c r="A106" s="143">
        <v>100</v>
      </c>
      <c r="B106" s="89"/>
      <c r="C106" s="89"/>
      <c r="D106" s="90"/>
      <c r="E106" s="156"/>
      <c r="F106" s="91"/>
      <c r="G106" s="91"/>
      <c r="H106" s="278"/>
      <c r="I106" s="165"/>
      <c r="J106" s="140" t="e">
        <f>IF(AND(Q106="",#REF!&gt;0,#REF!&lt;5),K106,)</f>
        <v>#REF!</v>
      </c>
      <c r="K106" s="138" t="str">
        <f>IF(D106="","ZZZ9",IF(AND(#REF!&gt;0,#REF!&lt;5),D106&amp;#REF!,D106&amp;"9"))</f>
        <v>ZZZ9</v>
      </c>
      <c r="L106" s="142">
        <f t="shared" si="3"/>
        <v>999</v>
      </c>
      <c r="M106" s="164">
        <f t="shared" si="4"/>
        <v>999</v>
      </c>
      <c r="N106" s="161"/>
      <c r="O106" s="91"/>
      <c r="P106" s="106">
        <f t="shared" si="5"/>
        <v>999</v>
      </c>
      <c r="Q106" s="91"/>
    </row>
    <row r="107" spans="1:17" s="11" customFormat="1" ht="18.95" customHeight="1" x14ac:dyDescent="0.2">
      <c r="A107" s="143">
        <v>101</v>
      </c>
      <c r="B107" s="89"/>
      <c r="C107" s="89"/>
      <c r="D107" s="90"/>
      <c r="E107" s="156"/>
      <c r="F107" s="91"/>
      <c r="G107" s="91"/>
      <c r="H107" s="278"/>
      <c r="I107" s="165"/>
      <c r="J107" s="140" t="e">
        <f>IF(AND(Q107="",#REF!&gt;0,#REF!&lt;5),K107,)</f>
        <v>#REF!</v>
      </c>
      <c r="K107" s="138" t="str">
        <f>IF(D107="","ZZZ9",IF(AND(#REF!&gt;0,#REF!&lt;5),D107&amp;#REF!,D107&amp;"9"))</f>
        <v>ZZZ9</v>
      </c>
      <c r="L107" s="142">
        <f t="shared" si="3"/>
        <v>999</v>
      </c>
      <c r="M107" s="164">
        <f t="shared" si="4"/>
        <v>999</v>
      </c>
      <c r="N107" s="161"/>
      <c r="O107" s="91"/>
      <c r="P107" s="106">
        <f t="shared" si="5"/>
        <v>999</v>
      </c>
      <c r="Q107" s="91"/>
    </row>
    <row r="108" spans="1:17" s="11" customFormat="1" ht="18.95" customHeight="1" x14ac:dyDescent="0.2">
      <c r="A108" s="143">
        <v>102</v>
      </c>
      <c r="B108" s="89"/>
      <c r="C108" s="89"/>
      <c r="D108" s="90"/>
      <c r="E108" s="156"/>
      <c r="F108" s="91"/>
      <c r="G108" s="91"/>
      <c r="H108" s="278"/>
      <c r="I108" s="165"/>
      <c r="J108" s="140" t="e">
        <f>IF(AND(Q108="",#REF!&gt;0,#REF!&lt;5),K108,)</f>
        <v>#REF!</v>
      </c>
      <c r="K108" s="138" t="str">
        <f>IF(D108="","ZZZ9",IF(AND(#REF!&gt;0,#REF!&lt;5),D108&amp;#REF!,D108&amp;"9"))</f>
        <v>ZZZ9</v>
      </c>
      <c r="L108" s="142">
        <f t="shared" si="3"/>
        <v>999</v>
      </c>
      <c r="M108" s="164">
        <f t="shared" si="4"/>
        <v>999</v>
      </c>
      <c r="N108" s="161"/>
      <c r="O108" s="91"/>
      <c r="P108" s="106">
        <f t="shared" si="5"/>
        <v>999</v>
      </c>
      <c r="Q108" s="91"/>
    </row>
    <row r="109" spans="1:17" s="11" customFormat="1" ht="18.95" customHeight="1" x14ac:dyDescent="0.2">
      <c r="A109" s="143">
        <v>103</v>
      </c>
      <c r="B109" s="89"/>
      <c r="C109" s="89"/>
      <c r="D109" s="90"/>
      <c r="E109" s="156"/>
      <c r="F109" s="91"/>
      <c r="G109" s="91"/>
      <c r="H109" s="278"/>
      <c r="I109" s="165"/>
      <c r="J109" s="140" t="e">
        <f>IF(AND(Q109="",#REF!&gt;0,#REF!&lt;5),K109,)</f>
        <v>#REF!</v>
      </c>
      <c r="K109" s="138" t="str">
        <f>IF(D109="","ZZZ9",IF(AND(#REF!&gt;0,#REF!&lt;5),D109&amp;#REF!,D109&amp;"9"))</f>
        <v>ZZZ9</v>
      </c>
      <c r="L109" s="142">
        <f t="shared" si="3"/>
        <v>999</v>
      </c>
      <c r="M109" s="164">
        <f t="shared" si="4"/>
        <v>999</v>
      </c>
      <c r="N109" s="161"/>
      <c r="O109" s="91"/>
      <c r="P109" s="106">
        <f t="shared" si="5"/>
        <v>999</v>
      </c>
      <c r="Q109" s="91"/>
    </row>
    <row r="110" spans="1:17" s="11" customFormat="1" ht="18.95" customHeight="1" x14ac:dyDescent="0.2">
      <c r="A110" s="143">
        <v>104</v>
      </c>
      <c r="B110" s="89"/>
      <c r="C110" s="89"/>
      <c r="D110" s="90"/>
      <c r="E110" s="156"/>
      <c r="F110" s="91"/>
      <c r="G110" s="91"/>
      <c r="H110" s="278"/>
      <c r="I110" s="165"/>
      <c r="J110" s="140" t="e">
        <f>IF(AND(Q110="",#REF!&gt;0,#REF!&lt;5),K110,)</f>
        <v>#REF!</v>
      </c>
      <c r="K110" s="138" t="str">
        <f>IF(D110="","ZZZ9",IF(AND(#REF!&gt;0,#REF!&lt;5),D110&amp;#REF!,D110&amp;"9"))</f>
        <v>ZZZ9</v>
      </c>
      <c r="L110" s="142">
        <f t="shared" si="3"/>
        <v>999</v>
      </c>
      <c r="M110" s="164">
        <f t="shared" si="4"/>
        <v>999</v>
      </c>
      <c r="N110" s="161"/>
      <c r="O110" s="91"/>
      <c r="P110" s="106">
        <f t="shared" si="5"/>
        <v>999</v>
      </c>
      <c r="Q110" s="91"/>
    </row>
    <row r="111" spans="1:17" s="11" customFormat="1" ht="18.95" customHeight="1" x14ac:dyDescent="0.2">
      <c r="A111" s="143">
        <v>105</v>
      </c>
      <c r="B111" s="89"/>
      <c r="C111" s="89"/>
      <c r="D111" s="90"/>
      <c r="E111" s="156"/>
      <c r="F111" s="91"/>
      <c r="G111" s="91"/>
      <c r="H111" s="278"/>
      <c r="I111" s="165"/>
      <c r="J111" s="140" t="e">
        <f>IF(AND(Q111="",#REF!&gt;0,#REF!&lt;5),K111,)</f>
        <v>#REF!</v>
      </c>
      <c r="K111" s="138" t="str">
        <f>IF(D111="","ZZZ9",IF(AND(#REF!&gt;0,#REF!&lt;5),D111&amp;#REF!,D111&amp;"9"))</f>
        <v>ZZZ9</v>
      </c>
      <c r="L111" s="142">
        <f t="shared" si="3"/>
        <v>999</v>
      </c>
      <c r="M111" s="164">
        <f t="shared" si="4"/>
        <v>999</v>
      </c>
      <c r="N111" s="161"/>
      <c r="O111" s="91"/>
      <c r="P111" s="106">
        <f t="shared" si="5"/>
        <v>999</v>
      </c>
      <c r="Q111" s="91"/>
    </row>
    <row r="112" spans="1:17" s="11" customFormat="1" ht="18.95" customHeight="1" x14ac:dyDescent="0.2">
      <c r="A112" s="143">
        <v>106</v>
      </c>
      <c r="B112" s="89"/>
      <c r="C112" s="89"/>
      <c r="D112" s="90"/>
      <c r="E112" s="156"/>
      <c r="F112" s="91"/>
      <c r="G112" s="91"/>
      <c r="H112" s="278"/>
      <c r="I112" s="165"/>
      <c r="J112" s="140" t="e">
        <f>IF(AND(Q112="",#REF!&gt;0,#REF!&lt;5),K112,)</f>
        <v>#REF!</v>
      </c>
      <c r="K112" s="138" t="str">
        <f>IF(D112="","ZZZ9",IF(AND(#REF!&gt;0,#REF!&lt;5),D112&amp;#REF!,D112&amp;"9"))</f>
        <v>ZZZ9</v>
      </c>
      <c r="L112" s="142">
        <f t="shared" si="3"/>
        <v>999</v>
      </c>
      <c r="M112" s="164">
        <f t="shared" si="4"/>
        <v>999</v>
      </c>
      <c r="N112" s="161"/>
      <c r="O112" s="91"/>
      <c r="P112" s="106">
        <f t="shared" si="5"/>
        <v>999</v>
      </c>
      <c r="Q112" s="91"/>
    </row>
    <row r="113" spans="1:17" s="11" customFormat="1" ht="18.95" customHeight="1" x14ac:dyDescent="0.2">
      <c r="A113" s="143">
        <v>107</v>
      </c>
      <c r="B113" s="89"/>
      <c r="C113" s="89"/>
      <c r="D113" s="90"/>
      <c r="E113" s="156"/>
      <c r="F113" s="91"/>
      <c r="G113" s="91"/>
      <c r="H113" s="278"/>
      <c r="I113" s="165"/>
      <c r="J113" s="140" t="e">
        <f>IF(AND(Q113="",#REF!&gt;0,#REF!&lt;5),K113,)</f>
        <v>#REF!</v>
      </c>
      <c r="K113" s="138" t="str">
        <f>IF(D113="","ZZZ9",IF(AND(#REF!&gt;0,#REF!&lt;5),D113&amp;#REF!,D113&amp;"9"))</f>
        <v>ZZZ9</v>
      </c>
      <c r="L113" s="142">
        <f t="shared" si="3"/>
        <v>999</v>
      </c>
      <c r="M113" s="164">
        <f t="shared" si="4"/>
        <v>999</v>
      </c>
      <c r="N113" s="161"/>
      <c r="O113" s="91"/>
      <c r="P113" s="106">
        <f t="shared" si="5"/>
        <v>999</v>
      </c>
      <c r="Q113" s="91"/>
    </row>
    <row r="114" spans="1:17" s="11" customFormat="1" ht="18.95" customHeight="1" x14ac:dyDescent="0.2">
      <c r="A114" s="143">
        <v>108</v>
      </c>
      <c r="B114" s="89"/>
      <c r="C114" s="89"/>
      <c r="D114" s="90"/>
      <c r="E114" s="156"/>
      <c r="F114" s="91"/>
      <c r="G114" s="91"/>
      <c r="H114" s="278"/>
      <c r="I114" s="165"/>
      <c r="J114" s="140" t="e">
        <f>IF(AND(Q114="",#REF!&gt;0,#REF!&lt;5),K114,)</f>
        <v>#REF!</v>
      </c>
      <c r="K114" s="138" t="str">
        <f>IF(D114="","ZZZ9",IF(AND(#REF!&gt;0,#REF!&lt;5),D114&amp;#REF!,D114&amp;"9"))</f>
        <v>ZZZ9</v>
      </c>
      <c r="L114" s="142">
        <f t="shared" si="3"/>
        <v>999</v>
      </c>
      <c r="M114" s="164">
        <f t="shared" si="4"/>
        <v>999</v>
      </c>
      <c r="N114" s="161"/>
      <c r="O114" s="91"/>
      <c r="P114" s="106">
        <f t="shared" si="5"/>
        <v>999</v>
      </c>
      <c r="Q114" s="91"/>
    </row>
    <row r="115" spans="1:17" s="11" customFormat="1" ht="18.95" customHeight="1" x14ac:dyDescent="0.2">
      <c r="A115" s="143">
        <v>109</v>
      </c>
      <c r="B115" s="89"/>
      <c r="C115" s="89"/>
      <c r="D115" s="90"/>
      <c r="E115" s="156"/>
      <c r="F115" s="91"/>
      <c r="G115" s="91"/>
      <c r="H115" s="278"/>
      <c r="I115" s="165"/>
      <c r="J115" s="140" t="e">
        <f>IF(AND(Q115="",#REF!&gt;0,#REF!&lt;5),K115,)</f>
        <v>#REF!</v>
      </c>
      <c r="K115" s="138" t="str">
        <f>IF(D115="","ZZZ9",IF(AND(#REF!&gt;0,#REF!&lt;5),D115&amp;#REF!,D115&amp;"9"))</f>
        <v>ZZZ9</v>
      </c>
      <c r="L115" s="142">
        <f t="shared" si="3"/>
        <v>999</v>
      </c>
      <c r="M115" s="164">
        <f t="shared" si="4"/>
        <v>999</v>
      </c>
      <c r="N115" s="161"/>
      <c r="O115" s="91"/>
      <c r="P115" s="106">
        <f t="shared" si="5"/>
        <v>999</v>
      </c>
      <c r="Q115" s="91"/>
    </row>
    <row r="116" spans="1:17" s="11" customFormat="1" ht="18.95" customHeight="1" x14ac:dyDescent="0.2">
      <c r="A116" s="143">
        <v>110</v>
      </c>
      <c r="B116" s="89"/>
      <c r="C116" s="89"/>
      <c r="D116" s="90"/>
      <c r="E116" s="156"/>
      <c r="F116" s="91"/>
      <c r="G116" s="91"/>
      <c r="H116" s="278"/>
      <c r="I116" s="165"/>
      <c r="J116" s="140" t="e">
        <f>IF(AND(Q116="",#REF!&gt;0,#REF!&lt;5),K116,)</f>
        <v>#REF!</v>
      </c>
      <c r="K116" s="138" t="str">
        <f>IF(D116="","ZZZ9",IF(AND(#REF!&gt;0,#REF!&lt;5),D116&amp;#REF!,D116&amp;"9"))</f>
        <v>ZZZ9</v>
      </c>
      <c r="L116" s="142">
        <f t="shared" si="3"/>
        <v>999</v>
      </c>
      <c r="M116" s="164">
        <f t="shared" si="4"/>
        <v>999</v>
      </c>
      <c r="N116" s="161"/>
      <c r="O116" s="91"/>
      <c r="P116" s="106">
        <f t="shared" si="5"/>
        <v>999</v>
      </c>
      <c r="Q116" s="91"/>
    </row>
    <row r="117" spans="1:17" s="11" customFormat="1" ht="18.95" customHeight="1" x14ac:dyDescent="0.2">
      <c r="A117" s="143">
        <v>111</v>
      </c>
      <c r="B117" s="89"/>
      <c r="C117" s="89"/>
      <c r="D117" s="90"/>
      <c r="E117" s="156"/>
      <c r="F117" s="91"/>
      <c r="G117" s="91"/>
      <c r="H117" s="278"/>
      <c r="I117" s="165"/>
      <c r="J117" s="140" t="e">
        <f>IF(AND(Q117="",#REF!&gt;0,#REF!&lt;5),K117,)</f>
        <v>#REF!</v>
      </c>
      <c r="K117" s="138" t="str">
        <f>IF(D117="","ZZZ9",IF(AND(#REF!&gt;0,#REF!&lt;5),D117&amp;#REF!,D117&amp;"9"))</f>
        <v>ZZZ9</v>
      </c>
      <c r="L117" s="142">
        <f t="shared" si="3"/>
        <v>999</v>
      </c>
      <c r="M117" s="164">
        <f t="shared" si="4"/>
        <v>999</v>
      </c>
      <c r="N117" s="161"/>
      <c r="O117" s="91"/>
      <c r="P117" s="106">
        <f t="shared" si="5"/>
        <v>999</v>
      </c>
      <c r="Q117" s="91"/>
    </row>
    <row r="118" spans="1:17" s="11" customFormat="1" ht="18.95" customHeight="1" x14ac:dyDescent="0.2">
      <c r="A118" s="143">
        <v>112</v>
      </c>
      <c r="B118" s="89"/>
      <c r="C118" s="89"/>
      <c r="D118" s="90"/>
      <c r="E118" s="156"/>
      <c r="F118" s="91"/>
      <c r="G118" s="91"/>
      <c r="H118" s="278"/>
      <c r="I118" s="165"/>
      <c r="J118" s="140" t="e">
        <f>IF(AND(Q118="",#REF!&gt;0,#REF!&lt;5),K118,)</f>
        <v>#REF!</v>
      </c>
      <c r="K118" s="138" t="str">
        <f>IF(D118="","ZZZ9",IF(AND(#REF!&gt;0,#REF!&lt;5),D118&amp;#REF!,D118&amp;"9"))</f>
        <v>ZZZ9</v>
      </c>
      <c r="L118" s="142">
        <f t="shared" si="3"/>
        <v>999</v>
      </c>
      <c r="M118" s="164">
        <f t="shared" si="4"/>
        <v>999</v>
      </c>
      <c r="N118" s="161"/>
      <c r="O118" s="91"/>
      <c r="P118" s="106">
        <f t="shared" si="5"/>
        <v>999</v>
      </c>
      <c r="Q118" s="91"/>
    </row>
    <row r="119" spans="1:17" s="11" customFormat="1" ht="18.95" customHeight="1" x14ac:dyDescent="0.2">
      <c r="A119" s="143">
        <v>113</v>
      </c>
      <c r="B119" s="89"/>
      <c r="C119" s="89"/>
      <c r="D119" s="90"/>
      <c r="E119" s="156"/>
      <c r="F119" s="91"/>
      <c r="G119" s="91"/>
      <c r="H119" s="278"/>
      <c r="I119" s="165"/>
      <c r="J119" s="140" t="e">
        <f>IF(AND(Q119="",#REF!&gt;0,#REF!&lt;5),K119,)</f>
        <v>#REF!</v>
      </c>
      <c r="K119" s="138" t="str">
        <f>IF(D119="","ZZZ9",IF(AND(#REF!&gt;0,#REF!&lt;5),D119&amp;#REF!,D119&amp;"9"))</f>
        <v>ZZZ9</v>
      </c>
      <c r="L119" s="142">
        <f t="shared" si="3"/>
        <v>999</v>
      </c>
      <c r="M119" s="164">
        <f t="shared" si="4"/>
        <v>999</v>
      </c>
      <c r="N119" s="161"/>
      <c r="O119" s="91"/>
      <c r="P119" s="106">
        <f t="shared" si="5"/>
        <v>999</v>
      </c>
      <c r="Q119" s="91"/>
    </row>
    <row r="120" spans="1:17" s="11" customFormat="1" ht="18.95" customHeight="1" x14ac:dyDescent="0.2">
      <c r="A120" s="143">
        <v>114</v>
      </c>
      <c r="B120" s="89"/>
      <c r="C120" s="89"/>
      <c r="D120" s="90"/>
      <c r="E120" s="156"/>
      <c r="F120" s="91"/>
      <c r="G120" s="91"/>
      <c r="H120" s="278"/>
      <c r="I120" s="165"/>
      <c r="J120" s="140" t="e">
        <f>IF(AND(Q120="",#REF!&gt;0,#REF!&lt;5),K120,)</f>
        <v>#REF!</v>
      </c>
      <c r="K120" s="138" t="str">
        <f>IF(D120="","ZZZ9",IF(AND(#REF!&gt;0,#REF!&lt;5),D120&amp;#REF!,D120&amp;"9"))</f>
        <v>ZZZ9</v>
      </c>
      <c r="L120" s="142">
        <f t="shared" si="3"/>
        <v>999</v>
      </c>
      <c r="M120" s="164">
        <f t="shared" si="4"/>
        <v>999</v>
      </c>
      <c r="N120" s="161"/>
      <c r="O120" s="91"/>
      <c r="P120" s="106">
        <f t="shared" si="5"/>
        <v>999</v>
      </c>
      <c r="Q120" s="91"/>
    </row>
    <row r="121" spans="1:17" s="11" customFormat="1" ht="18.95" customHeight="1" x14ac:dyDescent="0.2">
      <c r="A121" s="143">
        <v>115</v>
      </c>
      <c r="B121" s="89"/>
      <c r="C121" s="89"/>
      <c r="D121" s="90"/>
      <c r="E121" s="156"/>
      <c r="F121" s="91"/>
      <c r="G121" s="91"/>
      <c r="H121" s="278"/>
      <c r="I121" s="165"/>
      <c r="J121" s="140" t="e">
        <f>IF(AND(Q121="",#REF!&gt;0,#REF!&lt;5),K121,)</f>
        <v>#REF!</v>
      </c>
      <c r="K121" s="138" t="str">
        <f>IF(D121="","ZZZ9",IF(AND(#REF!&gt;0,#REF!&lt;5),D121&amp;#REF!,D121&amp;"9"))</f>
        <v>ZZZ9</v>
      </c>
      <c r="L121" s="142">
        <f t="shared" si="3"/>
        <v>999</v>
      </c>
      <c r="M121" s="164">
        <f t="shared" si="4"/>
        <v>999</v>
      </c>
      <c r="N121" s="161"/>
      <c r="O121" s="91"/>
      <c r="P121" s="106">
        <f t="shared" si="5"/>
        <v>999</v>
      </c>
      <c r="Q121" s="91"/>
    </row>
    <row r="122" spans="1:17" s="11" customFormat="1" ht="18.95" customHeight="1" x14ac:dyDescent="0.2">
      <c r="A122" s="143">
        <v>116</v>
      </c>
      <c r="B122" s="89"/>
      <c r="C122" s="89"/>
      <c r="D122" s="90"/>
      <c r="E122" s="156"/>
      <c r="F122" s="91"/>
      <c r="G122" s="91"/>
      <c r="H122" s="278"/>
      <c r="I122" s="165"/>
      <c r="J122" s="140" t="e">
        <f>IF(AND(Q122="",#REF!&gt;0,#REF!&lt;5),K122,)</f>
        <v>#REF!</v>
      </c>
      <c r="K122" s="138" t="str">
        <f>IF(D122="","ZZZ9",IF(AND(#REF!&gt;0,#REF!&lt;5),D122&amp;#REF!,D122&amp;"9"))</f>
        <v>ZZZ9</v>
      </c>
      <c r="L122" s="142">
        <f t="shared" si="3"/>
        <v>999</v>
      </c>
      <c r="M122" s="164">
        <f t="shared" si="4"/>
        <v>999</v>
      </c>
      <c r="N122" s="161"/>
      <c r="O122" s="91"/>
      <c r="P122" s="106">
        <f t="shared" si="5"/>
        <v>999</v>
      </c>
      <c r="Q122" s="91"/>
    </row>
    <row r="123" spans="1:17" s="11" customFormat="1" ht="18.95" customHeight="1" x14ac:dyDescent="0.2">
      <c r="A123" s="143">
        <v>117</v>
      </c>
      <c r="B123" s="89"/>
      <c r="C123" s="89"/>
      <c r="D123" s="90"/>
      <c r="E123" s="156"/>
      <c r="F123" s="91"/>
      <c r="G123" s="91"/>
      <c r="H123" s="278"/>
      <c r="I123" s="165"/>
      <c r="J123" s="140" t="e">
        <f>IF(AND(Q123="",#REF!&gt;0,#REF!&lt;5),K123,)</f>
        <v>#REF!</v>
      </c>
      <c r="K123" s="138" t="str">
        <f>IF(D123="","ZZZ9",IF(AND(#REF!&gt;0,#REF!&lt;5),D123&amp;#REF!,D123&amp;"9"))</f>
        <v>ZZZ9</v>
      </c>
      <c r="L123" s="142">
        <f t="shared" si="3"/>
        <v>999</v>
      </c>
      <c r="M123" s="164">
        <f t="shared" si="4"/>
        <v>999</v>
      </c>
      <c r="N123" s="161"/>
      <c r="O123" s="91"/>
      <c r="P123" s="106">
        <f t="shared" si="5"/>
        <v>999</v>
      </c>
      <c r="Q123" s="91"/>
    </row>
    <row r="124" spans="1:17" s="11" customFormat="1" ht="18.95" customHeight="1" x14ac:dyDescent="0.2">
      <c r="A124" s="143">
        <v>118</v>
      </c>
      <c r="B124" s="89"/>
      <c r="C124" s="89"/>
      <c r="D124" s="90"/>
      <c r="E124" s="156"/>
      <c r="F124" s="91"/>
      <c r="G124" s="91"/>
      <c r="H124" s="278"/>
      <c r="I124" s="165"/>
      <c r="J124" s="140" t="e">
        <f>IF(AND(Q124="",#REF!&gt;0,#REF!&lt;5),K124,)</f>
        <v>#REF!</v>
      </c>
      <c r="K124" s="138" t="str">
        <f>IF(D124="","ZZZ9",IF(AND(#REF!&gt;0,#REF!&lt;5),D124&amp;#REF!,D124&amp;"9"))</f>
        <v>ZZZ9</v>
      </c>
      <c r="L124" s="142">
        <f t="shared" si="3"/>
        <v>999</v>
      </c>
      <c r="M124" s="164">
        <f t="shared" si="4"/>
        <v>999</v>
      </c>
      <c r="N124" s="161"/>
      <c r="O124" s="91"/>
      <c r="P124" s="106">
        <f t="shared" si="5"/>
        <v>999</v>
      </c>
      <c r="Q124" s="91"/>
    </row>
    <row r="125" spans="1:17" s="11" customFormat="1" ht="18.95" customHeight="1" x14ac:dyDescent="0.2">
      <c r="A125" s="143">
        <v>119</v>
      </c>
      <c r="B125" s="89"/>
      <c r="C125" s="89"/>
      <c r="D125" s="90"/>
      <c r="E125" s="156"/>
      <c r="F125" s="91"/>
      <c r="G125" s="91"/>
      <c r="H125" s="278"/>
      <c r="I125" s="165"/>
      <c r="J125" s="140" t="e">
        <f>IF(AND(Q125="",#REF!&gt;0,#REF!&lt;5),K125,)</f>
        <v>#REF!</v>
      </c>
      <c r="K125" s="138" t="str">
        <f>IF(D125="","ZZZ9",IF(AND(#REF!&gt;0,#REF!&lt;5),D125&amp;#REF!,D125&amp;"9"))</f>
        <v>ZZZ9</v>
      </c>
      <c r="L125" s="142">
        <f t="shared" si="3"/>
        <v>999</v>
      </c>
      <c r="M125" s="164">
        <f t="shared" si="4"/>
        <v>999</v>
      </c>
      <c r="N125" s="161"/>
      <c r="O125" s="91"/>
      <c r="P125" s="106">
        <f t="shared" si="5"/>
        <v>999</v>
      </c>
      <c r="Q125" s="91"/>
    </row>
    <row r="126" spans="1:17" s="11" customFormat="1" ht="18.95" customHeight="1" x14ac:dyDescent="0.2">
      <c r="A126" s="143">
        <v>120</v>
      </c>
      <c r="B126" s="89"/>
      <c r="C126" s="89"/>
      <c r="D126" s="90"/>
      <c r="E126" s="156"/>
      <c r="F126" s="91"/>
      <c r="G126" s="91"/>
      <c r="H126" s="278"/>
      <c r="I126" s="165"/>
      <c r="J126" s="140" t="e">
        <f>IF(AND(Q126="",#REF!&gt;0,#REF!&lt;5),K126,)</f>
        <v>#REF!</v>
      </c>
      <c r="K126" s="138" t="str">
        <f>IF(D126="","ZZZ9",IF(AND(#REF!&gt;0,#REF!&lt;5),D126&amp;#REF!,D126&amp;"9"))</f>
        <v>ZZZ9</v>
      </c>
      <c r="L126" s="142">
        <f t="shared" si="3"/>
        <v>999</v>
      </c>
      <c r="M126" s="164">
        <f t="shared" si="4"/>
        <v>999</v>
      </c>
      <c r="N126" s="161"/>
      <c r="O126" s="91"/>
      <c r="P126" s="106">
        <f t="shared" si="5"/>
        <v>999</v>
      </c>
      <c r="Q126" s="91"/>
    </row>
    <row r="127" spans="1:17" s="11" customFormat="1" ht="18.95" customHeight="1" x14ac:dyDescent="0.2">
      <c r="A127" s="143">
        <v>121</v>
      </c>
      <c r="B127" s="89"/>
      <c r="C127" s="89"/>
      <c r="D127" s="90"/>
      <c r="E127" s="156"/>
      <c r="F127" s="91"/>
      <c r="G127" s="91"/>
      <c r="H127" s="278"/>
      <c r="I127" s="165"/>
      <c r="J127" s="140" t="e">
        <f>IF(AND(Q127="",#REF!&gt;0,#REF!&lt;5),K127,)</f>
        <v>#REF!</v>
      </c>
      <c r="K127" s="138" t="str">
        <f>IF(D127="","ZZZ9",IF(AND(#REF!&gt;0,#REF!&lt;5),D127&amp;#REF!,D127&amp;"9"))</f>
        <v>ZZZ9</v>
      </c>
      <c r="L127" s="142">
        <f t="shared" si="3"/>
        <v>999</v>
      </c>
      <c r="M127" s="164">
        <f t="shared" si="4"/>
        <v>999</v>
      </c>
      <c r="N127" s="161"/>
      <c r="O127" s="91"/>
      <c r="P127" s="106">
        <f t="shared" si="5"/>
        <v>999</v>
      </c>
      <c r="Q127" s="91"/>
    </row>
    <row r="128" spans="1:17" s="11" customFormat="1" ht="18.95" customHeight="1" x14ac:dyDescent="0.2">
      <c r="A128" s="143">
        <v>122</v>
      </c>
      <c r="B128" s="89"/>
      <c r="C128" s="89"/>
      <c r="D128" s="90"/>
      <c r="E128" s="156"/>
      <c r="F128" s="91"/>
      <c r="G128" s="91"/>
      <c r="H128" s="278"/>
      <c r="I128" s="165"/>
      <c r="J128" s="140" t="e">
        <f>IF(AND(Q128="",#REF!&gt;0,#REF!&lt;5),K128,)</f>
        <v>#REF!</v>
      </c>
      <c r="K128" s="138" t="str">
        <f>IF(D128="","ZZZ9",IF(AND(#REF!&gt;0,#REF!&lt;5),D128&amp;#REF!,D128&amp;"9"))</f>
        <v>ZZZ9</v>
      </c>
      <c r="L128" s="142">
        <f t="shared" si="3"/>
        <v>999</v>
      </c>
      <c r="M128" s="164">
        <f t="shared" si="4"/>
        <v>999</v>
      </c>
      <c r="N128" s="161"/>
      <c r="O128" s="91"/>
      <c r="P128" s="106">
        <f t="shared" si="5"/>
        <v>999</v>
      </c>
      <c r="Q128" s="91"/>
    </row>
    <row r="129" spans="1:17" s="11" customFormat="1" ht="18.95" customHeight="1" x14ac:dyDescent="0.2">
      <c r="A129" s="143">
        <v>123</v>
      </c>
      <c r="B129" s="89"/>
      <c r="C129" s="89"/>
      <c r="D129" s="90"/>
      <c r="E129" s="156"/>
      <c r="F129" s="91"/>
      <c r="G129" s="91"/>
      <c r="H129" s="278"/>
      <c r="I129" s="165"/>
      <c r="J129" s="140" t="e">
        <f>IF(AND(Q129="",#REF!&gt;0,#REF!&lt;5),K129,)</f>
        <v>#REF!</v>
      </c>
      <c r="K129" s="138" t="str">
        <f>IF(D129="","ZZZ9",IF(AND(#REF!&gt;0,#REF!&lt;5),D129&amp;#REF!,D129&amp;"9"))</f>
        <v>ZZZ9</v>
      </c>
      <c r="L129" s="142">
        <f t="shared" si="3"/>
        <v>999</v>
      </c>
      <c r="M129" s="164">
        <f t="shared" si="4"/>
        <v>999</v>
      </c>
      <c r="N129" s="161"/>
      <c r="O129" s="91"/>
      <c r="P129" s="106">
        <f t="shared" si="5"/>
        <v>999</v>
      </c>
      <c r="Q129" s="91"/>
    </row>
    <row r="130" spans="1:17" s="11" customFormat="1" ht="18.95" customHeight="1" x14ac:dyDescent="0.2">
      <c r="A130" s="143">
        <v>124</v>
      </c>
      <c r="B130" s="89"/>
      <c r="C130" s="89"/>
      <c r="D130" s="90"/>
      <c r="E130" s="156"/>
      <c r="F130" s="91"/>
      <c r="G130" s="91"/>
      <c r="H130" s="278"/>
      <c r="I130" s="165"/>
      <c r="J130" s="140" t="e">
        <f>IF(AND(Q130="",#REF!&gt;0,#REF!&lt;5),K130,)</f>
        <v>#REF!</v>
      </c>
      <c r="K130" s="138" t="str">
        <f>IF(D130="","ZZZ9",IF(AND(#REF!&gt;0,#REF!&lt;5),D130&amp;#REF!,D130&amp;"9"))</f>
        <v>ZZZ9</v>
      </c>
      <c r="L130" s="142">
        <f t="shared" si="3"/>
        <v>999</v>
      </c>
      <c r="M130" s="164">
        <f t="shared" si="4"/>
        <v>999</v>
      </c>
      <c r="N130" s="161"/>
      <c r="O130" s="91"/>
      <c r="P130" s="106">
        <f t="shared" si="5"/>
        <v>999</v>
      </c>
      <c r="Q130" s="91"/>
    </row>
    <row r="131" spans="1:17" s="11" customFormat="1" ht="18.95" customHeight="1" x14ac:dyDescent="0.2">
      <c r="A131" s="143">
        <v>125</v>
      </c>
      <c r="B131" s="89"/>
      <c r="C131" s="89"/>
      <c r="D131" s="90"/>
      <c r="E131" s="156"/>
      <c r="F131" s="91"/>
      <c r="G131" s="91"/>
      <c r="H131" s="278"/>
      <c r="I131" s="165"/>
      <c r="J131" s="140" t="e">
        <f>IF(AND(Q131="",#REF!&gt;0,#REF!&lt;5),K131,)</f>
        <v>#REF!</v>
      </c>
      <c r="K131" s="138" t="str">
        <f>IF(D131="","ZZZ9",IF(AND(#REF!&gt;0,#REF!&lt;5),D131&amp;#REF!,D131&amp;"9"))</f>
        <v>ZZZ9</v>
      </c>
      <c r="L131" s="142">
        <f t="shared" si="3"/>
        <v>999</v>
      </c>
      <c r="M131" s="164">
        <f t="shared" si="4"/>
        <v>999</v>
      </c>
      <c r="N131" s="161"/>
      <c r="O131" s="91"/>
      <c r="P131" s="106">
        <f t="shared" si="5"/>
        <v>999</v>
      </c>
      <c r="Q131" s="91"/>
    </row>
    <row r="132" spans="1:17" s="11" customFormat="1" ht="18.95" customHeight="1" x14ac:dyDescent="0.2">
      <c r="A132" s="143">
        <v>126</v>
      </c>
      <c r="B132" s="89"/>
      <c r="C132" s="89"/>
      <c r="D132" s="90"/>
      <c r="E132" s="156"/>
      <c r="F132" s="91"/>
      <c r="G132" s="91"/>
      <c r="H132" s="278"/>
      <c r="I132" s="165"/>
      <c r="J132" s="140" t="e">
        <f>IF(AND(Q132="",#REF!&gt;0,#REF!&lt;5),K132,)</f>
        <v>#REF!</v>
      </c>
      <c r="K132" s="138" t="str">
        <f>IF(D132="","ZZZ9",IF(AND(#REF!&gt;0,#REF!&lt;5),D132&amp;#REF!,D132&amp;"9"))</f>
        <v>ZZZ9</v>
      </c>
      <c r="L132" s="142">
        <f t="shared" si="3"/>
        <v>999</v>
      </c>
      <c r="M132" s="164">
        <f t="shared" si="4"/>
        <v>999</v>
      </c>
      <c r="N132" s="161"/>
      <c r="O132" s="91"/>
      <c r="P132" s="106">
        <f t="shared" si="5"/>
        <v>999</v>
      </c>
      <c r="Q132" s="91"/>
    </row>
    <row r="133" spans="1:17" s="11" customFormat="1" ht="18.95" customHeight="1" x14ac:dyDescent="0.2">
      <c r="A133" s="143">
        <v>127</v>
      </c>
      <c r="B133" s="89"/>
      <c r="C133" s="89"/>
      <c r="D133" s="90"/>
      <c r="E133" s="156"/>
      <c r="F133" s="91"/>
      <c r="G133" s="91"/>
      <c r="H133" s="278"/>
      <c r="I133" s="165"/>
      <c r="J133" s="140" t="e">
        <f>IF(AND(Q133="",#REF!&gt;0,#REF!&lt;5),K133,)</f>
        <v>#REF!</v>
      </c>
      <c r="K133" s="138" t="str">
        <f>IF(D133="","ZZZ9",IF(AND(#REF!&gt;0,#REF!&lt;5),D133&amp;#REF!,D133&amp;"9"))</f>
        <v>ZZZ9</v>
      </c>
      <c r="L133" s="142">
        <f t="shared" si="3"/>
        <v>999</v>
      </c>
      <c r="M133" s="164">
        <f t="shared" si="4"/>
        <v>999</v>
      </c>
      <c r="N133" s="161"/>
      <c r="O133" s="91"/>
      <c r="P133" s="106">
        <f t="shared" si="5"/>
        <v>999</v>
      </c>
      <c r="Q133" s="91"/>
    </row>
    <row r="134" spans="1:17" s="11" customFormat="1" ht="18.95" customHeight="1" x14ac:dyDescent="0.2">
      <c r="A134" s="143">
        <v>128</v>
      </c>
      <c r="B134" s="89"/>
      <c r="C134" s="89"/>
      <c r="D134" s="90"/>
      <c r="E134" s="156"/>
      <c r="F134" s="91"/>
      <c r="G134" s="91"/>
      <c r="H134" s="278"/>
      <c r="I134" s="165"/>
      <c r="J134" s="140" t="e">
        <f>IF(AND(Q134="",#REF!&gt;0,#REF!&lt;5),K134,)</f>
        <v>#REF!</v>
      </c>
      <c r="K134" s="138" t="str">
        <f>IF(D134="","ZZZ9",IF(AND(#REF!&gt;0,#REF!&lt;5),D134&amp;#REF!,D134&amp;"9"))</f>
        <v>ZZZ9</v>
      </c>
      <c r="L134" s="142">
        <f t="shared" si="3"/>
        <v>999</v>
      </c>
      <c r="M134" s="164">
        <f t="shared" si="4"/>
        <v>999</v>
      </c>
      <c r="N134" s="161"/>
      <c r="O134" s="165"/>
      <c r="P134" s="166">
        <f t="shared" si="5"/>
        <v>999</v>
      </c>
      <c r="Q134" s="165"/>
    </row>
    <row r="135" spans="1:17" x14ac:dyDescent="0.2">
      <c r="A135" s="143">
        <v>129</v>
      </c>
      <c r="B135" s="89"/>
      <c r="C135" s="89"/>
      <c r="D135" s="90"/>
      <c r="E135" s="156"/>
      <c r="F135" s="91"/>
      <c r="G135" s="91"/>
      <c r="H135" s="278"/>
      <c r="I135" s="165"/>
      <c r="J135" s="140" t="e">
        <f>IF(AND(Q135="",#REF!&gt;0,#REF!&lt;5),K135,)</f>
        <v>#REF!</v>
      </c>
      <c r="K135" s="138" t="str">
        <f>IF(D135="","ZZZ9",IF(AND(#REF!&gt;0,#REF!&lt;5),D135&amp;#REF!,D135&amp;"9"))</f>
        <v>ZZZ9</v>
      </c>
      <c r="L135" s="142">
        <f t="shared" si="3"/>
        <v>999</v>
      </c>
      <c r="M135" s="164">
        <f t="shared" si="4"/>
        <v>999</v>
      </c>
      <c r="N135" s="161"/>
      <c r="O135" s="91"/>
      <c r="P135" s="106">
        <f t="shared" si="5"/>
        <v>999</v>
      </c>
      <c r="Q135" s="91"/>
    </row>
    <row r="136" spans="1:17" x14ac:dyDescent="0.2">
      <c r="A136" s="143">
        <v>130</v>
      </c>
      <c r="B136" s="89"/>
      <c r="C136" s="89"/>
      <c r="D136" s="90"/>
      <c r="E136" s="156"/>
      <c r="F136" s="91"/>
      <c r="G136" s="91"/>
      <c r="H136" s="278"/>
      <c r="I136" s="165"/>
      <c r="J136" s="140" t="e">
        <f>IF(AND(Q136="",#REF!&gt;0,#REF!&lt;5),K136,)</f>
        <v>#REF!</v>
      </c>
      <c r="K136" s="138" t="str">
        <f>IF(D136="","ZZZ9",IF(AND(#REF!&gt;0,#REF!&lt;5),D136&amp;#REF!,D136&amp;"9"))</f>
        <v>ZZZ9</v>
      </c>
      <c r="L136" s="142">
        <f t="shared" si="3"/>
        <v>999</v>
      </c>
      <c r="M136" s="164">
        <f t="shared" si="4"/>
        <v>999</v>
      </c>
      <c r="N136" s="161"/>
      <c r="O136" s="91"/>
      <c r="P136" s="106">
        <f t="shared" si="5"/>
        <v>999</v>
      </c>
      <c r="Q136" s="91"/>
    </row>
    <row r="137" spans="1:17" x14ac:dyDescent="0.2">
      <c r="A137" s="143">
        <v>131</v>
      </c>
      <c r="B137" s="89"/>
      <c r="C137" s="89"/>
      <c r="D137" s="90"/>
      <c r="E137" s="156"/>
      <c r="F137" s="91"/>
      <c r="G137" s="91"/>
      <c r="H137" s="278"/>
      <c r="I137" s="165"/>
      <c r="J137" s="140" t="e">
        <f>IF(AND(Q137="",#REF!&gt;0,#REF!&lt;5),K137,)</f>
        <v>#REF!</v>
      </c>
      <c r="K137" s="138" t="str">
        <f>IF(D137="","ZZZ9",IF(AND(#REF!&gt;0,#REF!&lt;5),D137&amp;#REF!,D137&amp;"9"))</f>
        <v>ZZZ9</v>
      </c>
      <c r="L137" s="142">
        <f t="shared" si="3"/>
        <v>999</v>
      </c>
      <c r="M137" s="164">
        <f t="shared" si="4"/>
        <v>999</v>
      </c>
      <c r="N137" s="161"/>
      <c r="O137" s="91"/>
      <c r="P137" s="106">
        <f t="shared" si="5"/>
        <v>999</v>
      </c>
      <c r="Q137" s="91"/>
    </row>
    <row r="138" spans="1:17" x14ac:dyDescent="0.2">
      <c r="A138" s="143">
        <v>132</v>
      </c>
      <c r="B138" s="89"/>
      <c r="C138" s="89"/>
      <c r="D138" s="90"/>
      <c r="E138" s="156"/>
      <c r="F138" s="91"/>
      <c r="G138" s="91"/>
      <c r="H138" s="278"/>
      <c r="I138" s="165"/>
      <c r="J138" s="140" t="e">
        <f>IF(AND(Q138="",#REF!&gt;0,#REF!&lt;5),K138,)</f>
        <v>#REF!</v>
      </c>
      <c r="K138" s="138" t="str">
        <f>IF(D138="","ZZZ9",IF(AND(#REF!&gt;0,#REF!&lt;5),D138&amp;#REF!,D138&amp;"9"))</f>
        <v>ZZZ9</v>
      </c>
      <c r="L138" s="142">
        <f t="shared" si="3"/>
        <v>999</v>
      </c>
      <c r="M138" s="164">
        <f t="shared" si="4"/>
        <v>999</v>
      </c>
      <c r="N138" s="161"/>
      <c r="O138" s="91"/>
      <c r="P138" s="106">
        <f t="shared" si="5"/>
        <v>999</v>
      </c>
      <c r="Q138" s="91"/>
    </row>
    <row r="139" spans="1:17" x14ac:dyDescent="0.2">
      <c r="A139" s="143">
        <v>133</v>
      </c>
      <c r="B139" s="89"/>
      <c r="C139" s="89"/>
      <c r="D139" s="90"/>
      <c r="E139" s="156"/>
      <c r="F139" s="91"/>
      <c r="G139" s="91"/>
      <c r="H139" s="278"/>
      <c r="I139" s="165"/>
      <c r="J139" s="140" t="e">
        <f>IF(AND(Q139="",#REF!&gt;0,#REF!&lt;5),K139,)</f>
        <v>#REF!</v>
      </c>
      <c r="K139" s="138" t="str">
        <f>IF(D139="","ZZZ9",IF(AND(#REF!&gt;0,#REF!&lt;5),D139&amp;#REF!,D139&amp;"9"))</f>
        <v>ZZZ9</v>
      </c>
      <c r="L139" s="142">
        <f t="shared" si="3"/>
        <v>999</v>
      </c>
      <c r="M139" s="164">
        <f t="shared" si="4"/>
        <v>999</v>
      </c>
      <c r="N139" s="161"/>
      <c r="O139" s="91"/>
      <c r="P139" s="106">
        <f t="shared" si="5"/>
        <v>999</v>
      </c>
      <c r="Q139" s="91"/>
    </row>
    <row r="140" spans="1:17" x14ac:dyDescent="0.2">
      <c r="A140" s="143">
        <v>134</v>
      </c>
      <c r="B140" s="89"/>
      <c r="C140" s="89"/>
      <c r="D140" s="90"/>
      <c r="E140" s="156"/>
      <c r="F140" s="91"/>
      <c r="G140" s="91"/>
      <c r="H140" s="278"/>
      <c r="I140" s="165"/>
      <c r="J140" s="140" t="e">
        <f>IF(AND(Q140="",#REF!&gt;0,#REF!&lt;5),K140,)</f>
        <v>#REF!</v>
      </c>
      <c r="K140" s="138" t="str">
        <f>IF(D140="","ZZZ9",IF(AND(#REF!&gt;0,#REF!&lt;5),D140&amp;#REF!,D140&amp;"9"))</f>
        <v>ZZZ9</v>
      </c>
      <c r="L140" s="142">
        <f t="shared" si="3"/>
        <v>999</v>
      </c>
      <c r="M140" s="164">
        <f t="shared" si="4"/>
        <v>999</v>
      </c>
      <c r="N140" s="161"/>
      <c r="O140" s="91"/>
      <c r="P140" s="106">
        <f t="shared" si="5"/>
        <v>999</v>
      </c>
      <c r="Q140" s="91"/>
    </row>
    <row r="141" spans="1:17" x14ac:dyDescent="0.2">
      <c r="A141" s="143">
        <v>135</v>
      </c>
      <c r="B141" s="89"/>
      <c r="C141" s="89"/>
      <c r="D141" s="90"/>
      <c r="E141" s="156"/>
      <c r="F141" s="91"/>
      <c r="G141" s="91"/>
      <c r="H141" s="278"/>
      <c r="I141" s="165"/>
      <c r="J141" s="140" t="e">
        <f>IF(AND(Q141="",#REF!&gt;0,#REF!&lt;5),K141,)</f>
        <v>#REF!</v>
      </c>
      <c r="K141" s="138" t="str">
        <f>IF(D141="","ZZZ9",IF(AND(#REF!&gt;0,#REF!&lt;5),D141&amp;#REF!,D141&amp;"9"))</f>
        <v>ZZZ9</v>
      </c>
      <c r="L141" s="142">
        <f t="shared" si="3"/>
        <v>999</v>
      </c>
      <c r="M141" s="164">
        <f t="shared" si="4"/>
        <v>999</v>
      </c>
      <c r="N141" s="161"/>
      <c r="O141" s="165"/>
      <c r="P141" s="166">
        <f t="shared" si="5"/>
        <v>999</v>
      </c>
      <c r="Q141" s="165"/>
    </row>
    <row r="142" spans="1:17" x14ac:dyDescent="0.2">
      <c r="A142" s="143">
        <v>136</v>
      </c>
      <c r="B142" s="89"/>
      <c r="C142" s="89"/>
      <c r="D142" s="90"/>
      <c r="E142" s="156"/>
      <c r="F142" s="91"/>
      <c r="G142" s="91"/>
      <c r="H142" s="278"/>
      <c r="I142" s="165"/>
      <c r="J142" s="140" t="e">
        <f>IF(AND(Q142="",#REF!&gt;0,#REF!&lt;5),K142,)</f>
        <v>#REF!</v>
      </c>
      <c r="K142" s="138" t="str">
        <f>IF(D142="","ZZZ9",IF(AND(#REF!&gt;0,#REF!&lt;5),D142&amp;#REF!,D142&amp;"9"))</f>
        <v>ZZZ9</v>
      </c>
      <c r="L142" s="142">
        <f t="shared" si="3"/>
        <v>999</v>
      </c>
      <c r="M142" s="164">
        <f t="shared" si="4"/>
        <v>999</v>
      </c>
      <c r="N142" s="161"/>
      <c r="O142" s="91"/>
      <c r="P142" s="106">
        <f t="shared" si="5"/>
        <v>999</v>
      </c>
      <c r="Q142" s="91"/>
    </row>
    <row r="143" spans="1:17" x14ac:dyDescent="0.2">
      <c r="A143" s="143">
        <v>137</v>
      </c>
      <c r="B143" s="89"/>
      <c r="C143" s="89"/>
      <c r="D143" s="90"/>
      <c r="E143" s="156"/>
      <c r="F143" s="91"/>
      <c r="G143" s="91"/>
      <c r="H143" s="278"/>
      <c r="I143" s="165"/>
      <c r="J143" s="140" t="e">
        <f>IF(AND(Q143="",#REF!&gt;0,#REF!&lt;5),K143,)</f>
        <v>#REF!</v>
      </c>
      <c r="K143" s="138" t="str">
        <f>IF(D143="","ZZZ9",IF(AND(#REF!&gt;0,#REF!&lt;5),D143&amp;#REF!,D143&amp;"9"))</f>
        <v>ZZZ9</v>
      </c>
      <c r="L143" s="142">
        <f t="shared" si="3"/>
        <v>999</v>
      </c>
      <c r="M143" s="164">
        <f t="shared" si="4"/>
        <v>999</v>
      </c>
      <c r="N143" s="161"/>
      <c r="O143" s="91"/>
      <c r="P143" s="106">
        <f t="shared" si="5"/>
        <v>999</v>
      </c>
      <c r="Q143" s="91"/>
    </row>
    <row r="144" spans="1:17" x14ac:dyDescent="0.2">
      <c r="A144" s="143">
        <v>138</v>
      </c>
      <c r="B144" s="89"/>
      <c r="C144" s="89"/>
      <c r="D144" s="90"/>
      <c r="E144" s="156"/>
      <c r="F144" s="91"/>
      <c r="G144" s="91"/>
      <c r="H144" s="278"/>
      <c r="I144" s="165"/>
      <c r="J144" s="140" t="e">
        <f>IF(AND(Q144="",#REF!&gt;0,#REF!&lt;5),K144,)</f>
        <v>#REF!</v>
      </c>
      <c r="K144" s="138" t="str">
        <f>IF(D144="","ZZZ9",IF(AND(#REF!&gt;0,#REF!&lt;5),D144&amp;#REF!,D144&amp;"9"))</f>
        <v>ZZZ9</v>
      </c>
      <c r="L144" s="142">
        <f t="shared" si="3"/>
        <v>999</v>
      </c>
      <c r="M144" s="164">
        <f t="shared" si="4"/>
        <v>999</v>
      </c>
      <c r="N144" s="161"/>
      <c r="O144" s="91"/>
      <c r="P144" s="106">
        <f t="shared" si="5"/>
        <v>999</v>
      </c>
      <c r="Q144" s="91"/>
    </row>
    <row r="145" spans="1:17" x14ac:dyDescent="0.2">
      <c r="A145" s="143">
        <v>139</v>
      </c>
      <c r="B145" s="89"/>
      <c r="C145" s="89"/>
      <c r="D145" s="90"/>
      <c r="E145" s="156"/>
      <c r="F145" s="91"/>
      <c r="G145" s="91"/>
      <c r="H145" s="278"/>
      <c r="I145" s="165"/>
      <c r="J145" s="140" t="e">
        <f>IF(AND(Q145="",#REF!&gt;0,#REF!&lt;5),K145,)</f>
        <v>#REF!</v>
      </c>
      <c r="K145" s="138" t="str">
        <f>IF(D145="","ZZZ9",IF(AND(#REF!&gt;0,#REF!&lt;5),D145&amp;#REF!,D145&amp;"9"))</f>
        <v>ZZZ9</v>
      </c>
      <c r="L145" s="142">
        <f t="shared" si="3"/>
        <v>999</v>
      </c>
      <c r="M145" s="164">
        <f t="shared" si="4"/>
        <v>999</v>
      </c>
      <c r="N145" s="161"/>
      <c r="O145" s="91"/>
      <c r="P145" s="106">
        <f t="shared" si="5"/>
        <v>999</v>
      </c>
      <c r="Q145" s="91"/>
    </row>
    <row r="146" spans="1:17" x14ac:dyDescent="0.2">
      <c r="A146" s="143">
        <v>140</v>
      </c>
      <c r="B146" s="89"/>
      <c r="C146" s="89"/>
      <c r="D146" s="90"/>
      <c r="E146" s="156"/>
      <c r="F146" s="91"/>
      <c r="G146" s="91"/>
      <c r="H146" s="278"/>
      <c r="I146" s="165"/>
      <c r="J146" s="140" t="e">
        <f>IF(AND(Q146="",#REF!&gt;0,#REF!&lt;5),K146,)</f>
        <v>#REF!</v>
      </c>
      <c r="K146" s="138" t="str">
        <f>IF(D146="","ZZZ9",IF(AND(#REF!&gt;0,#REF!&lt;5),D146&amp;#REF!,D146&amp;"9"))</f>
        <v>ZZZ9</v>
      </c>
      <c r="L146" s="142">
        <f t="shared" si="3"/>
        <v>999</v>
      </c>
      <c r="M146" s="164">
        <f t="shared" si="4"/>
        <v>999</v>
      </c>
      <c r="N146" s="161"/>
      <c r="O146" s="91"/>
      <c r="P146" s="106">
        <f t="shared" si="5"/>
        <v>999</v>
      </c>
      <c r="Q146" s="91"/>
    </row>
    <row r="147" spans="1:17" x14ac:dyDescent="0.2">
      <c r="A147" s="143">
        <v>141</v>
      </c>
      <c r="B147" s="89"/>
      <c r="C147" s="89"/>
      <c r="D147" s="90"/>
      <c r="E147" s="156"/>
      <c r="F147" s="91"/>
      <c r="G147" s="91"/>
      <c r="H147" s="278"/>
      <c r="I147" s="165"/>
      <c r="J147" s="140" t="e">
        <f>IF(AND(Q147="",#REF!&gt;0,#REF!&lt;5),K147,)</f>
        <v>#REF!</v>
      </c>
      <c r="K147" s="138" t="str">
        <f>IF(D147="","ZZZ9",IF(AND(#REF!&gt;0,#REF!&lt;5),D147&amp;#REF!,D147&amp;"9"))</f>
        <v>ZZZ9</v>
      </c>
      <c r="L147" s="142">
        <f t="shared" si="3"/>
        <v>999</v>
      </c>
      <c r="M147" s="164">
        <f t="shared" si="4"/>
        <v>999</v>
      </c>
      <c r="N147" s="161"/>
      <c r="O147" s="91"/>
      <c r="P147" s="106">
        <f t="shared" si="5"/>
        <v>999</v>
      </c>
      <c r="Q147" s="91"/>
    </row>
    <row r="148" spans="1:17" x14ac:dyDescent="0.2">
      <c r="A148" s="143">
        <v>142</v>
      </c>
      <c r="B148" s="89"/>
      <c r="C148" s="89"/>
      <c r="D148" s="90"/>
      <c r="E148" s="156"/>
      <c r="F148" s="91"/>
      <c r="G148" s="91"/>
      <c r="H148" s="278"/>
      <c r="I148" s="165"/>
      <c r="J148" s="140" t="e">
        <f>IF(AND(Q148="",#REF!&gt;0,#REF!&lt;5),K148,)</f>
        <v>#REF!</v>
      </c>
      <c r="K148" s="138" t="str">
        <f>IF(D148="","ZZZ9",IF(AND(#REF!&gt;0,#REF!&lt;5),D148&amp;#REF!,D148&amp;"9"))</f>
        <v>ZZZ9</v>
      </c>
      <c r="L148" s="142">
        <f t="shared" si="3"/>
        <v>999</v>
      </c>
      <c r="M148" s="164">
        <f t="shared" si="4"/>
        <v>999</v>
      </c>
      <c r="N148" s="161"/>
      <c r="O148" s="165"/>
      <c r="P148" s="166">
        <f t="shared" si="5"/>
        <v>999</v>
      </c>
      <c r="Q148" s="165"/>
    </row>
    <row r="149" spans="1:17" x14ac:dyDescent="0.2">
      <c r="A149" s="143">
        <v>143</v>
      </c>
      <c r="B149" s="89"/>
      <c r="C149" s="89"/>
      <c r="D149" s="90"/>
      <c r="E149" s="156"/>
      <c r="F149" s="91"/>
      <c r="G149" s="91"/>
      <c r="H149" s="278"/>
      <c r="I149" s="165"/>
      <c r="J149" s="140" t="e">
        <f>IF(AND(Q149="",#REF!&gt;0,#REF!&lt;5),K149,)</f>
        <v>#REF!</v>
      </c>
      <c r="K149" s="138" t="str">
        <f>IF(D149="","ZZZ9",IF(AND(#REF!&gt;0,#REF!&lt;5),D149&amp;#REF!,D149&amp;"9"))</f>
        <v>ZZZ9</v>
      </c>
      <c r="L149" s="142">
        <f t="shared" si="3"/>
        <v>999</v>
      </c>
      <c r="M149" s="164">
        <f t="shared" si="4"/>
        <v>999</v>
      </c>
      <c r="N149" s="161"/>
      <c r="O149" s="91"/>
      <c r="P149" s="106">
        <f t="shared" si="5"/>
        <v>999</v>
      </c>
      <c r="Q149" s="91"/>
    </row>
    <row r="150" spans="1:17" x14ac:dyDescent="0.2">
      <c r="A150" s="143">
        <v>144</v>
      </c>
      <c r="B150" s="89"/>
      <c r="C150" s="89"/>
      <c r="D150" s="90"/>
      <c r="E150" s="156"/>
      <c r="F150" s="91"/>
      <c r="G150" s="91"/>
      <c r="H150" s="278"/>
      <c r="I150" s="165"/>
      <c r="J150" s="140" t="e">
        <f>IF(AND(Q150="",#REF!&gt;0,#REF!&lt;5),K150,)</f>
        <v>#REF!</v>
      </c>
      <c r="K150" s="138" t="str">
        <f>IF(D150="","ZZZ9",IF(AND(#REF!&gt;0,#REF!&lt;5),D150&amp;#REF!,D150&amp;"9"))</f>
        <v>ZZZ9</v>
      </c>
      <c r="L150" s="142">
        <f t="shared" si="3"/>
        <v>999</v>
      </c>
      <c r="M150" s="164">
        <f t="shared" si="4"/>
        <v>999</v>
      </c>
      <c r="N150" s="161"/>
      <c r="O150" s="91"/>
      <c r="P150" s="106">
        <f t="shared" si="5"/>
        <v>999</v>
      </c>
      <c r="Q150" s="91"/>
    </row>
    <row r="151" spans="1:17" x14ac:dyDescent="0.2">
      <c r="A151" s="143">
        <v>145</v>
      </c>
      <c r="B151" s="89"/>
      <c r="C151" s="89"/>
      <c r="D151" s="90"/>
      <c r="E151" s="156"/>
      <c r="F151" s="91"/>
      <c r="G151" s="91"/>
      <c r="H151" s="278"/>
      <c r="I151" s="165"/>
      <c r="J151" s="140" t="e">
        <f>IF(AND(Q151="",#REF!&gt;0,#REF!&lt;5),K151,)</f>
        <v>#REF!</v>
      </c>
      <c r="K151" s="138" t="str">
        <f>IF(D151="","ZZZ9",IF(AND(#REF!&gt;0,#REF!&lt;5),D151&amp;#REF!,D151&amp;"9"))</f>
        <v>ZZZ9</v>
      </c>
      <c r="L151" s="142">
        <f t="shared" si="3"/>
        <v>999</v>
      </c>
      <c r="M151" s="164">
        <f t="shared" si="4"/>
        <v>999</v>
      </c>
      <c r="N151" s="161"/>
      <c r="O151" s="91"/>
      <c r="P151" s="106">
        <f t="shared" si="5"/>
        <v>999</v>
      </c>
      <c r="Q151" s="91"/>
    </row>
    <row r="152" spans="1:17" x14ac:dyDescent="0.2">
      <c r="A152" s="143">
        <v>146</v>
      </c>
      <c r="B152" s="89"/>
      <c r="C152" s="89"/>
      <c r="D152" s="90"/>
      <c r="E152" s="156"/>
      <c r="F152" s="91"/>
      <c r="G152" s="91"/>
      <c r="H152" s="278"/>
      <c r="I152" s="165"/>
      <c r="J152" s="140" t="e">
        <f>IF(AND(Q152="",#REF!&gt;0,#REF!&lt;5),K152,)</f>
        <v>#REF!</v>
      </c>
      <c r="K152" s="138" t="str">
        <f>IF(D152="","ZZZ9",IF(AND(#REF!&gt;0,#REF!&lt;5),D152&amp;#REF!,D152&amp;"9"))</f>
        <v>ZZZ9</v>
      </c>
      <c r="L152" s="142">
        <f t="shared" si="3"/>
        <v>999</v>
      </c>
      <c r="M152" s="164">
        <f t="shared" si="4"/>
        <v>999</v>
      </c>
      <c r="N152" s="161"/>
      <c r="O152" s="91"/>
      <c r="P152" s="106">
        <f t="shared" si="5"/>
        <v>999</v>
      </c>
      <c r="Q152" s="91"/>
    </row>
    <row r="153" spans="1:17" x14ac:dyDescent="0.2">
      <c r="A153" s="143">
        <v>147</v>
      </c>
      <c r="B153" s="89"/>
      <c r="C153" s="89"/>
      <c r="D153" s="90"/>
      <c r="E153" s="156"/>
      <c r="F153" s="91"/>
      <c r="G153" s="91"/>
      <c r="H153" s="278"/>
      <c r="I153" s="165"/>
      <c r="J153" s="140" t="e">
        <f>IF(AND(Q153="",#REF!&gt;0,#REF!&lt;5),K153,)</f>
        <v>#REF!</v>
      </c>
      <c r="K153" s="138" t="str">
        <f>IF(D153="","ZZZ9",IF(AND(#REF!&gt;0,#REF!&lt;5),D153&amp;#REF!,D153&amp;"9"))</f>
        <v>ZZZ9</v>
      </c>
      <c r="L153" s="142">
        <f t="shared" si="3"/>
        <v>999</v>
      </c>
      <c r="M153" s="164">
        <f t="shared" si="4"/>
        <v>999</v>
      </c>
      <c r="N153" s="161"/>
      <c r="O153" s="91"/>
      <c r="P153" s="106">
        <f t="shared" si="5"/>
        <v>999</v>
      </c>
      <c r="Q153" s="91"/>
    </row>
    <row r="154" spans="1:17" x14ac:dyDescent="0.2">
      <c r="A154" s="143">
        <v>148</v>
      </c>
      <c r="B154" s="89"/>
      <c r="C154" s="89"/>
      <c r="D154" s="90"/>
      <c r="E154" s="156"/>
      <c r="F154" s="91"/>
      <c r="G154" s="91"/>
      <c r="H154" s="278"/>
      <c r="I154" s="165"/>
      <c r="J154" s="140" t="e">
        <f>IF(AND(Q154="",#REF!&gt;0,#REF!&lt;5),K154,)</f>
        <v>#REF!</v>
      </c>
      <c r="K154" s="138" t="str">
        <f>IF(D154="","ZZZ9",IF(AND(#REF!&gt;0,#REF!&lt;5),D154&amp;#REF!,D154&amp;"9"))</f>
        <v>ZZZ9</v>
      </c>
      <c r="L154" s="142">
        <f t="shared" si="3"/>
        <v>999</v>
      </c>
      <c r="M154" s="164">
        <f t="shared" si="4"/>
        <v>999</v>
      </c>
      <c r="N154" s="161"/>
      <c r="O154" s="91"/>
      <c r="P154" s="106">
        <f t="shared" si="5"/>
        <v>999</v>
      </c>
      <c r="Q154" s="91"/>
    </row>
    <row r="155" spans="1:17" x14ac:dyDescent="0.2">
      <c r="A155" s="143">
        <v>149</v>
      </c>
      <c r="B155" s="89"/>
      <c r="C155" s="89"/>
      <c r="D155" s="90"/>
      <c r="E155" s="156"/>
      <c r="F155" s="91"/>
      <c r="G155" s="91"/>
      <c r="H155" s="278"/>
      <c r="I155" s="165"/>
      <c r="J155" s="140" t="e">
        <f>IF(AND(Q155="",#REF!&gt;0,#REF!&lt;5),K155,)</f>
        <v>#REF!</v>
      </c>
      <c r="K155" s="138" t="str">
        <f>IF(D155="","ZZZ9",IF(AND(#REF!&gt;0,#REF!&lt;5),D155&amp;#REF!,D155&amp;"9"))</f>
        <v>ZZZ9</v>
      </c>
      <c r="L155" s="142">
        <f t="shared" si="3"/>
        <v>999</v>
      </c>
      <c r="M155" s="164">
        <f t="shared" si="4"/>
        <v>999</v>
      </c>
      <c r="N155" s="161"/>
      <c r="O155" s="91"/>
      <c r="P155" s="106">
        <f t="shared" si="5"/>
        <v>999</v>
      </c>
      <c r="Q155" s="91"/>
    </row>
    <row r="156" spans="1:17" x14ac:dyDescent="0.2">
      <c r="A156" s="143">
        <v>150</v>
      </c>
      <c r="B156" s="89"/>
      <c r="C156" s="89"/>
      <c r="D156" s="90"/>
      <c r="E156" s="156"/>
      <c r="F156" s="91"/>
      <c r="G156" s="91"/>
      <c r="H156" s="278"/>
      <c r="I156" s="165"/>
      <c r="J156" s="140" t="e">
        <f>IF(AND(Q156="",#REF!&gt;0,#REF!&lt;5),K156,)</f>
        <v>#REF!</v>
      </c>
      <c r="K156" s="138" t="str">
        <f>IF(D156="","ZZZ9",IF(AND(#REF!&gt;0,#REF!&lt;5),D156&amp;#REF!,D156&amp;"9"))</f>
        <v>ZZZ9</v>
      </c>
      <c r="L156" s="142">
        <f t="shared" si="3"/>
        <v>999</v>
      </c>
      <c r="M156" s="164">
        <f t="shared" si="4"/>
        <v>999</v>
      </c>
      <c r="N156" s="161"/>
      <c r="O156" s="91"/>
      <c r="P156" s="106">
        <f t="shared" si="5"/>
        <v>999</v>
      </c>
      <c r="Q156" s="91"/>
    </row>
  </sheetData>
  <conditionalFormatting sqref="A7:D156">
    <cfRule type="expression" dxfId="16" priority="14" stopIfTrue="1">
      <formula>$Q7&gt;=1</formula>
    </cfRule>
  </conditionalFormatting>
  <conditionalFormatting sqref="B7:D37">
    <cfRule type="expression" dxfId="15" priority="1" stopIfTrue="1">
      <formula>$Q7&gt;=1</formula>
    </cfRule>
  </conditionalFormatting>
  <conditionalFormatting sqref="E7:E14">
    <cfRule type="expression" dxfId="14" priority="6" stopIfTrue="1">
      <formula>AND(ROUNDDOWN(($A$4-E7)/365.25,0)&lt;=13,G7&lt;&gt;"OK")</formula>
    </cfRule>
    <cfRule type="expression" dxfId="13" priority="7" stopIfTrue="1">
      <formula>AND(ROUNDDOWN(($A$4-E7)/365.25,0)&lt;=14,G7&lt;&gt;"OK")</formula>
    </cfRule>
    <cfRule type="expression" dxfId="12" priority="8" stopIfTrue="1">
      <formula>AND(ROUNDDOWN(($A$4-E7)/365.25,0)&lt;=17,G7&lt;&gt;"OK")</formula>
    </cfRule>
    <cfRule type="expression" dxfId="11" priority="11" stopIfTrue="1">
      <formula>AND(ROUNDDOWN(($A$4-E7)/365.25,0)&lt;=13,G7&lt;&gt;"OK")</formula>
    </cfRule>
    <cfRule type="expression" dxfId="10" priority="12" stopIfTrue="1">
      <formula>AND(ROUNDDOWN(($A$4-E7)/365.25,0)&lt;=14,G7&lt;&gt;"OK")</formula>
    </cfRule>
    <cfRule type="expression" dxfId="9" priority="13" stopIfTrue="1">
      <formula>AND(ROUNDDOWN(($A$4-E7)/365.25,0)&lt;=17,G7&lt;&gt;"OK")</formula>
    </cfRule>
  </conditionalFormatting>
  <conditionalFormatting sqref="E7:E27 E29:E37">
    <cfRule type="expression" dxfId="8" priority="2" stopIfTrue="1">
      <formula>AND(ROUNDDOWN(($A$4-E7)/365.25,0)&lt;=13,G7&lt;&gt;"OK")</formula>
    </cfRule>
    <cfRule type="expression" dxfId="7" priority="3" stopIfTrue="1">
      <formula>AND(ROUNDDOWN(($A$4-E7)/365.25,0)&lt;=14,G7&lt;&gt;"OK")</formula>
    </cfRule>
    <cfRule type="expression" dxfId="6" priority="4" stopIfTrue="1">
      <formula>AND(ROUNDDOWN(($A$4-E7)/365.25,0)&lt;=17,G7&lt;&gt;"OK")</formula>
    </cfRule>
  </conditionalFormatting>
  <conditionalFormatting sqref="E7:E156">
    <cfRule type="expression" dxfId="5" priority="16" stopIfTrue="1">
      <formula>AND(ROUNDDOWN(($A$4-E7)/365.25,0)&lt;=13,G7&lt;&gt;"OK")</formula>
    </cfRule>
    <cfRule type="expression" dxfId="4" priority="17" stopIfTrue="1">
      <formula>AND(ROUNDDOWN(($A$4-E7)/365.25,0)&lt;=14,G7&lt;&gt;"OK")</formula>
    </cfRule>
    <cfRule type="expression" dxfId="3" priority="18" stopIfTrue="1">
      <formula>AND(ROUNDDOWN(($A$4-E7)/365.25,0)&lt;=17,G7&lt;&gt;"OK")</formula>
    </cfRule>
  </conditionalFormatting>
  <conditionalFormatting sqref="J7:J156">
    <cfRule type="cellIs" dxfId="2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1857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14">
    <tabColor indexed="11"/>
  </sheetPr>
  <dimension ref="A1:AK41"/>
  <sheetViews>
    <sheetView workbookViewId="0">
      <selection activeCell="E7" sqref="E7:H7"/>
    </sheetView>
  </sheetViews>
  <sheetFormatPr defaultRowHeight="12.75" x14ac:dyDescent="0.2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2" width="8.5703125" customWidth="1"/>
    <col min="13" max="13" width="7.85546875" customWidth="1"/>
    <col min="15" max="16" width="4.42578125" customWidth="1"/>
    <col min="17" max="17" width="12.140625" customWidth="1"/>
    <col min="18" max="18" width="7.85546875" customWidth="1"/>
    <col min="19" max="19" width="7.42578125" customWidth="1"/>
    <col min="25" max="37" width="0" hidden="1" customWidth="1"/>
  </cols>
  <sheetData>
    <row r="1" spans="1:37" ht="26.25" x14ac:dyDescent="0.2">
      <c r="A1" s="346" t="str">
        <f>Altalanos!$A$6</f>
        <v>Bács-Kiskun megyei Tenisz Diákolimpia</v>
      </c>
      <c r="B1" s="346"/>
      <c r="C1" s="346"/>
      <c r="D1" s="346"/>
      <c r="E1" s="346"/>
      <c r="F1" s="346"/>
      <c r="G1" s="171"/>
      <c r="H1" s="174" t="s">
        <v>47</v>
      </c>
      <c r="I1" s="172"/>
      <c r="J1" s="173"/>
      <c r="L1" s="175"/>
      <c r="M1" s="201"/>
      <c r="N1" s="202"/>
      <c r="O1" s="202" t="s">
        <v>11</v>
      </c>
      <c r="P1" s="202"/>
      <c r="Q1" s="203"/>
      <c r="R1" s="202"/>
      <c r="AB1" s="269" t="e">
        <f>IF(Y5=1,CONCATENATE(VLOOKUP(Y3,AA16:AH27,2)),CONCATENATE(VLOOKUP(Y3,AA2:AK13,2)))</f>
        <v>#N/A</v>
      </c>
      <c r="AC1" s="269" t="e">
        <f>IF(Y5=1,CONCATENATE(VLOOKUP(Y3,AA16:AK27,3)),CONCATENATE(VLOOKUP(Y3,AA2:AK13,3)))</f>
        <v>#N/A</v>
      </c>
      <c r="AD1" s="269" t="e">
        <f>IF(Y5=1,CONCATENATE(VLOOKUP(Y3,AA16:AK27,4)),CONCATENATE(VLOOKUP(Y3,AA2:AK13,4)))</f>
        <v>#N/A</v>
      </c>
      <c r="AE1" s="269" t="e">
        <f>IF(Y5=1,CONCATENATE(VLOOKUP(Y3,AA16:AK27,5)),CONCATENATE(VLOOKUP(Y3,AA2:AK13,5)))</f>
        <v>#N/A</v>
      </c>
      <c r="AF1" s="269" t="e">
        <f>IF(Y5=1,CONCATENATE(VLOOKUP(Y3,AA16:AK27,6)),CONCATENATE(VLOOKUP(Y3,AA2:AK13,6)))</f>
        <v>#N/A</v>
      </c>
      <c r="AG1" s="269" t="e">
        <f>IF(Y5=1,CONCATENATE(VLOOKUP(Y3,AA16:AK27,7)),CONCATENATE(VLOOKUP(Y3,AA2:AK13,7)))</f>
        <v>#N/A</v>
      </c>
      <c r="AH1" s="269" t="e">
        <f>IF(Y5=1,CONCATENATE(VLOOKUP(Y3,AA16:AK27,8)),CONCATENATE(VLOOKUP(Y3,AA2:AK13,8)))</f>
        <v>#N/A</v>
      </c>
      <c r="AI1" s="269" t="e">
        <f>IF(Y5=1,CONCATENATE(VLOOKUP(Y3,AA16:AK27,9)),CONCATENATE(VLOOKUP(Y3,AA2:AK13,9)))</f>
        <v>#N/A</v>
      </c>
      <c r="AJ1" s="269" t="e">
        <f>IF(Y5=1,CONCATENATE(VLOOKUP(Y3,AA16:AK27,10)),CONCATENATE(VLOOKUP(Y3,AA2:AK13,10)))</f>
        <v>#N/A</v>
      </c>
      <c r="AK1" s="269" t="e">
        <f>IF(Y5=1,CONCATENATE(VLOOKUP(Y3,AA16:AK27,11)),CONCATENATE(VLOOKUP(Y3,AA2:AK13,11)))</f>
        <v>#N/A</v>
      </c>
    </row>
    <row r="2" spans="1:37" x14ac:dyDescent="0.2">
      <c r="A2" s="176" t="s">
        <v>46</v>
      </c>
      <c r="B2" s="177"/>
      <c r="C2" s="177"/>
      <c r="D2" s="177"/>
      <c r="E2" s="301">
        <f>Altalanos!$B$8</f>
        <v>0</v>
      </c>
      <c r="F2" s="177"/>
      <c r="G2" s="178"/>
      <c r="H2" s="179"/>
      <c r="I2" s="179"/>
      <c r="J2" s="180"/>
      <c r="K2" s="175"/>
      <c r="L2" s="175"/>
      <c r="M2" s="175"/>
      <c r="N2" s="204"/>
      <c r="O2" s="205"/>
      <c r="P2" s="204"/>
      <c r="Q2" s="205"/>
      <c r="R2" s="204"/>
      <c r="Y2" s="265"/>
      <c r="Z2" s="264"/>
      <c r="AA2" s="264" t="s">
        <v>58</v>
      </c>
      <c r="AB2" s="255">
        <v>150</v>
      </c>
      <c r="AC2" s="255">
        <v>120</v>
      </c>
      <c r="AD2" s="255">
        <v>100</v>
      </c>
      <c r="AE2" s="255">
        <v>80</v>
      </c>
      <c r="AF2" s="255">
        <v>70</v>
      </c>
      <c r="AG2" s="255">
        <v>60</v>
      </c>
      <c r="AH2" s="255">
        <v>55</v>
      </c>
      <c r="AI2" s="255">
        <v>50</v>
      </c>
      <c r="AJ2" s="255">
        <v>45</v>
      </c>
      <c r="AK2" s="255">
        <v>40</v>
      </c>
    </row>
    <row r="3" spans="1:37" x14ac:dyDescent="0.2">
      <c r="A3" s="48" t="s">
        <v>22</v>
      </c>
      <c r="B3" s="48"/>
      <c r="C3" s="48"/>
      <c r="D3" s="48"/>
      <c r="E3" s="48" t="s">
        <v>19</v>
      </c>
      <c r="F3" s="48"/>
      <c r="G3" s="48"/>
      <c r="H3" s="48" t="s">
        <v>27</v>
      </c>
      <c r="I3" s="48"/>
      <c r="J3" s="107"/>
      <c r="K3" s="48"/>
      <c r="L3" s="49"/>
      <c r="M3" s="49" t="s">
        <v>28</v>
      </c>
      <c r="N3" s="207"/>
      <c r="O3" s="206"/>
      <c r="P3" s="207"/>
      <c r="Q3" s="254" t="s">
        <v>72</v>
      </c>
      <c r="R3" s="255" t="s">
        <v>78</v>
      </c>
      <c r="S3" s="255" t="s">
        <v>73</v>
      </c>
      <c r="Y3" s="264">
        <f>IF(H4="OB","A",IF(H4="IX","W",H4))</f>
        <v>0</v>
      </c>
      <c r="Z3" s="264"/>
      <c r="AA3" s="264" t="s">
        <v>88</v>
      </c>
      <c r="AB3" s="255">
        <v>120</v>
      </c>
      <c r="AC3" s="255">
        <v>90</v>
      </c>
      <c r="AD3" s="255">
        <v>65</v>
      </c>
      <c r="AE3" s="255">
        <v>55</v>
      </c>
      <c r="AF3" s="255">
        <v>50</v>
      </c>
      <c r="AG3" s="255">
        <v>45</v>
      </c>
      <c r="AH3" s="255">
        <v>40</v>
      </c>
      <c r="AI3" s="255">
        <v>35</v>
      </c>
      <c r="AJ3" s="255">
        <v>25</v>
      </c>
      <c r="AK3" s="255">
        <v>20</v>
      </c>
    </row>
    <row r="4" spans="1:37" ht="13.5" thickBot="1" x14ac:dyDescent="0.25">
      <c r="A4" s="347">
        <f>Altalanos!$A$10</f>
        <v>45049</v>
      </c>
      <c r="B4" s="347"/>
      <c r="C4" s="347"/>
      <c r="D4" s="181"/>
      <c r="E4" s="182" t="str">
        <f>Altalanos!$C$10</f>
        <v>Kecskemét</v>
      </c>
      <c r="F4" s="182"/>
      <c r="G4" s="182"/>
      <c r="H4" s="184"/>
      <c r="I4" s="182"/>
      <c r="J4" s="183"/>
      <c r="K4" s="184"/>
      <c r="L4" s="267"/>
      <c r="M4" s="185" t="str">
        <f>Altalanos!$E$10</f>
        <v>Csávás István</v>
      </c>
      <c r="N4" s="209"/>
      <c r="O4" s="210"/>
      <c r="P4" s="209"/>
      <c r="Q4" s="256" t="s">
        <v>79</v>
      </c>
      <c r="R4" s="257" t="s">
        <v>74</v>
      </c>
      <c r="S4" s="257" t="s">
        <v>75</v>
      </c>
      <c r="Y4" s="264"/>
      <c r="Z4" s="264"/>
      <c r="AA4" s="264" t="s">
        <v>89</v>
      </c>
      <c r="AB4" s="255">
        <v>90</v>
      </c>
      <c r="AC4" s="255">
        <v>60</v>
      </c>
      <c r="AD4" s="255">
        <v>45</v>
      </c>
      <c r="AE4" s="255">
        <v>34</v>
      </c>
      <c r="AF4" s="255">
        <v>27</v>
      </c>
      <c r="AG4" s="255">
        <v>22</v>
      </c>
      <c r="AH4" s="255">
        <v>18</v>
      </c>
      <c r="AI4" s="255">
        <v>15</v>
      </c>
      <c r="AJ4" s="255">
        <v>12</v>
      </c>
      <c r="AK4" s="255">
        <v>9</v>
      </c>
    </row>
    <row r="5" spans="1:37" x14ac:dyDescent="0.2">
      <c r="A5" s="31"/>
      <c r="B5" s="31" t="s">
        <v>44</v>
      </c>
      <c r="C5" s="197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0" t="s">
        <v>62</v>
      </c>
      <c r="L5" s="240" t="s">
        <v>63</v>
      </c>
      <c r="M5" s="240" t="s">
        <v>64</v>
      </c>
      <c r="Q5" s="258" t="s">
        <v>80</v>
      </c>
      <c r="R5" s="259" t="s">
        <v>76</v>
      </c>
      <c r="S5" s="259" t="s">
        <v>77</v>
      </c>
      <c r="Y5" s="264">
        <f>IF(OR(Altalanos!$A$8="F1",Altalanos!$A$8="F2",Altalanos!$A$8="N1",Altalanos!$A$8="N2"),1,2)</f>
        <v>2</v>
      </c>
      <c r="Z5" s="264"/>
      <c r="AA5" s="264" t="s">
        <v>90</v>
      </c>
      <c r="AB5" s="255">
        <v>60</v>
      </c>
      <c r="AC5" s="255">
        <v>40</v>
      </c>
      <c r="AD5" s="255">
        <v>30</v>
      </c>
      <c r="AE5" s="255">
        <v>20</v>
      </c>
      <c r="AF5" s="255">
        <v>18</v>
      </c>
      <c r="AG5" s="255">
        <v>15</v>
      </c>
      <c r="AH5" s="255">
        <v>12</v>
      </c>
      <c r="AI5" s="255">
        <v>10</v>
      </c>
      <c r="AJ5" s="255">
        <v>8</v>
      </c>
      <c r="AK5" s="255">
        <v>6</v>
      </c>
    </row>
    <row r="6" spans="1:37" x14ac:dyDescent="0.2">
      <c r="A6" s="187"/>
      <c r="B6" s="187"/>
      <c r="C6" s="239"/>
      <c r="D6" s="187"/>
      <c r="E6" s="187"/>
      <c r="F6" s="187"/>
      <c r="G6" s="187"/>
      <c r="H6" s="187"/>
      <c r="I6" s="187"/>
      <c r="J6" s="187"/>
      <c r="K6" s="187"/>
      <c r="L6" s="187"/>
      <c r="M6" s="187"/>
      <c r="Y6" s="264"/>
      <c r="Z6" s="264"/>
      <c r="AA6" s="264" t="s">
        <v>91</v>
      </c>
      <c r="AB6" s="255">
        <v>40</v>
      </c>
      <c r="AC6" s="255">
        <v>25</v>
      </c>
      <c r="AD6" s="255">
        <v>18</v>
      </c>
      <c r="AE6" s="255">
        <v>13</v>
      </c>
      <c r="AF6" s="255">
        <v>10</v>
      </c>
      <c r="AG6" s="255">
        <v>8</v>
      </c>
      <c r="AH6" s="255">
        <v>6</v>
      </c>
      <c r="AI6" s="255">
        <v>5</v>
      </c>
      <c r="AJ6" s="255">
        <v>4</v>
      </c>
      <c r="AK6" s="255">
        <v>3</v>
      </c>
    </row>
    <row r="7" spans="1:37" x14ac:dyDescent="0.2">
      <c r="A7" s="211" t="s">
        <v>58</v>
      </c>
      <c r="B7" s="241">
        <v>1</v>
      </c>
      <c r="C7" s="243">
        <f>IF($B7="","",VLOOKUP($B7,'V. F. B. '!$A$7:$O$22,5))</f>
        <v>0</v>
      </c>
      <c r="D7" s="243">
        <f>IF($B7="","",VLOOKUP($B7,'V. F. B. '!$A$7:$O$22,15))</f>
        <v>0</v>
      </c>
      <c r="E7" s="368" t="str">
        <f>UPPER(IF($B7="","",VLOOKUP($B7,'V. F. B. '!$A$7:$O$22,2)))</f>
        <v>HALÁSZ</v>
      </c>
      <c r="F7" s="368"/>
      <c r="G7" s="368" t="str">
        <f>IF($B7="","",VLOOKUP($B7,'V. F. B. '!$A$7:$O$22,3))</f>
        <v xml:space="preserve">István </v>
      </c>
      <c r="H7" s="368"/>
      <c r="I7" s="244">
        <f>IF($B7="","",VLOOKUP($B7,'V. F. B. '!$A$7:$O$22,4))</f>
        <v>0</v>
      </c>
      <c r="J7" s="187"/>
      <c r="K7" s="359" t="s">
        <v>266</v>
      </c>
      <c r="L7" s="266" t="e">
        <f>IF(K7="","",CONCATENATE(VLOOKUP($Y$3,$AB$1:$AK$1,K7)," pont"))</f>
        <v>#N/A</v>
      </c>
      <c r="M7" s="271"/>
      <c r="Y7" s="264"/>
      <c r="Z7" s="264"/>
      <c r="AA7" s="264" t="s">
        <v>92</v>
      </c>
      <c r="AB7" s="255">
        <v>25</v>
      </c>
      <c r="AC7" s="255">
        <v>15</v>
      </c>
      <c r="AD7" s="255">
        <v>13</v>
      </c>
      <c r="AE7" s="255">
        <v>8</v>
      </c>
      <c r="AF7" s="255">
        <v>6</v>
      </c>
      <c r="AG7" s="255">
        <v>4</v>
      </c>
      <c r="AH7" s="255">
        <v>3</v>
      </c>
      <c r="AI7" s="255">
        <v>2</v>
      </c>
      <c r="AJ7" s="255">
        <v>1</v>
      </c>
      <c r="AK7" s="255">
        <v>0</v>
      </c>
    </row>
    <row r="8" spans="1:37" x14ac:dyDescent="0.2">
      <c r="A8" s="211"/>
      <c r="B8" s="242"/>
      <c r="C8" s="245"/>
      <c r="D8" s="245"/>
      <c r="E8" s="245"/>
      <c r="F8" s="245"/>
      <c r="G8" s="245"/>
      <c r="H8" s="245"/>
      <c r="I8" s="245"/>
      <c r="J8" s="187"/>
      <c r="K8" s="211"/>
      <c r="L8" s="211"/>
      <c r="M8" s="272"/>
      <c r="Y8" s="264"/>
      <c r="Z8" s="264"/>
      <c r="AA8" s="264" t="s">
        <v>93</v>
      </c>
      <c r="AB8" s="255">
        <v>15</v>
      </c>
      <c r="AC8" s="255">
        <v>10</v>
      </c>
      <c r="AD8" s="255">
        <v>7</v>
      </c>
      <c r="AE8" s="255">
        <v>5</v>
      </c>
      <c r="AF8" s="255">
        <v>4</v>
      </c>
      <c r="AG8" s="255">
        <v>3</v>
      </c>
      <c r="AH8" s="255">
        <v>2</v>
      </c>
      <c r="AI8" s="255">
        <v>1</v>
      </c>
      <c r="AJ8" s="255">
        <v>0</v>
      </c>
      <c r="AK8" s="255">
        <v>0</v>
      </c>
    </row>
    <row r="9" spans="1:37" x14ac:dyDescent="0.2">
      <c r="A9" s="211" t="s">
        <v>59</v>
      </c>
      <c r="B9" s="241">
        <v>2</v>
      </c>
      <c r="C9" s="243">
        <f>IF($B9="","",VLOOKUP($B9,'V. F. B. '!$A$7:$O$22,5))</f>
        <v>0</v>
      </c>
      <c r="D9" s="243">
        <f>IF($B9="","",VLOOKUP($B9,'V. F. B. '!$A$7:$O$22,15))</f>
        <v>0</v>
      </c>
      <c r="E9" s="353" t="str">
        <f>UPPER(IF($B9="","",VLOOKUP($B9,'V. F. B. '!$A$7:$O$22,2)))</f>
        <v xml:space="preserve">FERENCZI </v>
      </c>
      <c r="F9" s="353"/>
      <c r="G9" s="353" t="str">
        <f>IF($B9="","",VLOOKUP($B9,'V. F. B. '!$A$7:$O$22,3))</f>
        <v>Zalán</v>
      </c>
      <c r="H9" s="353"/>
      <c r="I9" s="244">
        <f>IF($B9="","",VLOOKUP($B9,'V. F. B. '!$A$7:$O$22,4))</f>
        <v>0</v>
      </c>
      <c r="J9" s="187"/>
      <c r="K9" s="270"/>
      <c r="L9" s="266" t="str">
        <f>IF(K9="","",CONCATENATE(VLOOKUP($Y$3,$AB$1:$AK$1,K9)," pont"))</f>
        <v/>
      </c>
      <c r="M9" s="271"/>
      <c r="Y9" s="264"/>
      <c r="Z9" s="264"/>
      <c r="AA9" s="264" t="s">
        <v>94</v>
      </c>
      <c r="AB9" s="255">
        <v>10</v>
      </c>
      <c r="AC9" s="255">
        <v>6</v>
      </c>
      <c r="AD9" s="255">
        <v>4</v>
      </c>
      <c r="AE9" s="255">
        <v>2</v>
      </c>
      <c r="AF9" s="255">
        <v>1</v>
      </c>
      <c r="AG9" s="255">
        <v>0</v>
      </c>
      <c r="AH9" s="255">
        <v>0</v>
      </c>
      <c r="AI9" s="255">
        <v>0</v>
      </c>
      <c r="AJ9" s="255">
        <v>0</v>
      </c>
      <c r="AK9" s="255">
        <v>0</v>
      </c>
    </row>
    <row r="10" spans="1:37" x14ac:dyDescent="0.2">
      <c r="A10" s="211"/>
      <c r="B10" s="242"/>
      <c r="C10" s="245"/>
      <c r="D10" s="245"/>
      <c r="E10" s="245"/>
      <c r="F10" s="245"/>
      <c r="G10" s="245"/>
      <c r="H10" s="245"/>
      <c r="I10" s="245"/>
      <c r="J10" s="187"/>
      <c r="K10" s="211"/>
      <c r="L10" s="211"/>
      <c r="M10" s="272"/>
      <c r="Y10" s="264"/>
      <c r="Z10" s="264"/>
      <c r="AA10" s="264" t="s">
        <v>95</v>
      </c>
      <c r="AB10" s="255">
        <v>6</v>
      </c>
      <c r="AC10" s="255">
        <v>3</v>
      </c>
      <c r="AD10" s="255">
        <v>2</v>
      </c>
      <c r="AE10" s="255">
        <v>1</v>
      </c>
      <c r="AF10" s="255">
        <v>0</v>
      </c>
      <c r="AG10" s="255">
        <v>0</v>
      </c>
      <c r="AH10" s="255">
        <v>0</v>
      </c>
      <c r="AI10" s="255">
        <v>0</v>
      </c>
      <c r="AJ10" s="255">
        <v>0</v>
      </c>
      <c r="AK10" s="255">
        <v>0</v>
      </c>
    </row>
    <row r="11" spans="1:37" x14ac:dyDescent="0.2">
      <c r="A11" s="211" t="s">
        <v>60</v>
      </c>
      <c r="B11" s="241">
        <v>3</v>
      </c>
      <c r="C11" s="243">
        <f>IF($B11="","",VLOOKUP($B11,'V. F. B. '!$A$7:$O$22,5))</f>
        <v>0</v>
      </c>
      <c r="D11" s="243">
        <f>IF($B11="","",VLOOKUP($B11,'V. F. B. '!$A$7:$O$22,15))</f>
        <v>0</v>
      </c>
      <c r="E11" s="353" t="str">
        <f>UPPER(IF($B11="","",VLOOKUP($B11,'V. F. B. '!$A$7:$O$22,2)))</f>
        <v xml:space="preserve">RUBUS </v>
      </c>
      <c r="F11" s="353"/>
      <c r="G11" s="353" t="str">
        <f>IF($B11="","",VLOOKUP($B11,'V. F. B. '!$A$7:$O$22,3))</f>
        <v>Áron</v>
      </c>
      <c r="H11" s="353"/>
      <c r="I11" s="244">
        <f>IF($B11="","",VLOOKUP($B11,'V. F. B. '!$A$7:$O$22,4))</f>
        <v>0</v>
      </c>
      <c r="J11" s="187"/>
      <c r="K11" s="270"/>
      <c r="L11" s="266" t="str">
        <f>IF(K11="","",CONCATENATE(VLOOKUP($Y$3,$AB$1:$AK$1,K11)," pont"))</f>
        <v/>
      </c>
      <c r="M11" s="271"/>
      <c r="Y11" s="264"/>
      <c r="Z11" s="264"/>
      <c r="AA11" s="264" t="s">
        <v>100</v>
      </c>
      <c r="AB11" s="255">
        <v>3</v>
      </c>
      <c r="AC11" s="255">
        <v>2</v>
      </c>
      <c r="AD11" s="255">
        <v>1</v>
      </c>
      <c r="AE11" s="255">
        <v>0</v>
      </c>
      <c r="AF11" s="255">
        <v>0</v>
      </c>
      <c r="AG11" s="255">
        <v>0</v>
      </c>
      <c r="AH11" s="255">
        <v>0</v>
      </c>
      <c r="AI11" s="255">
        <v>0</v>
      </c>
      <c r="AJ11" s="255">
        <v>0</v>
      </c>
      <c r="AK11" s="255">
        <v>0</v>
      </c>
    </row>
    <row r="12" spans="1:37" x14ac:dyDescent="0.2">
      <c r="A12" s="211"/>
      <c r="B12" s="242"/>
      <c r="C12" s="245"/>
      <c r="D12" s="245"/>
      <c r="E12" s="245"/>
      <c r="F12" s="245"/>
      <c r="G12" s="245"/>
      <c r="H12" s="245"/>
      <c r="I12" s="245"/>
      <c r="J12" s="187"/>
      <c r="K12" s="239"/>
      <c r="L12" s="239"/>
      <c r="M12" s="272"/>
      <c r="Y12" s="264"/>
      <c r="Z12" s="264"/>
      <c r="AA12" s="264" t="s">
        <v>96</v>
      </c>
      <c r="AB12" s="268">
        <v>0</v>
      </c>
      <c r="AC12" s="268">
        <v>0</v>
      </c>
      <c r="AD12" s="268">
        <v>0</v>
      </c>
      <c r="AE12" s="268">
        <v>0</v>
      </c>
      <c r="AF12" s="268">
        <v>0</v>
      </c>
      <c r="AG12" s="268">
        <v>0</v>
      </c>
      <c r="AH12" s="268">
        <v>0</v>
      </c>
      <c r="AI12" s="268">
        <v>0</v>
      </c>
      <c r="AJ12" s="268">
        <v>0</v>
      </c>
      <c r="AK12" s="268">
        <v>0</v>
      </c>
    </row>
    <row r="13" spans="1:37" x14ac:dyDescent="0.2">
      <c r="A13" s="211" t="s">
        <v>65</v>
      </c>
      <c r="B13" s="241">
        <v>4</v>
      </c>
      <c r="C13" s="243">
        <f>IF($B13="","",VLOOKUP($B13,'V. F. B. '!$A$7:$O$22,5))</f>
        <v>0</v>
      </c>
      <c r="D13" s="243">
        <f>IF($B13="","",VLOOKUP($B13,'V. F. B. '!$A$7:$O$22,15))</f>
        <v>0</v>
      </c>
      <c r="E13" s="368" t="str">
        <f>UPPER(IF($B13="","",VLOOKUP($B13,'V. F. B. '!$A$7:$O$22,2)))</f>
        <v xml:space="preserve">KIEFER </v>
      </c>
      <c r="F13" s="368"/>
      <c r="G13" s="368" t="str">
        <f>IF($B13="","",VLOOKUP($B13,'V. F. B. '!$A$7:$O$22,3))</f>
        <v>Olivér</v>
      </c>
      <c r="H13" s="368"/>
      <c r="I13" s="244">
        <f>IF($B13="","",VLOOKUP($B13,'V. F. B. '!$A$7:$O$22,4))</f>
        <v>0</v>
      </c>
      <c r="J13" s="187"/>
      <c r="K13" s="359" t="s">
        <v>276</v>
      </c>
      <c r="L13" s="266" t="e">
        <f>IF(K13="","",CONCATENATE(VLOOKUP($Y$3,$AB$1:$AK$1,K13)," pont"))</f>
        <v>#N/A</v>
      </c>
      <c r="M13" s="271"/>
      <c r="Y13" s="264"/>
      <c r="Z13" s="264"/>
      <c r="AA13" s="264" t="s">
        <v>97</v>
      </c>
      <c r="AB13" s="268">
        <v>0</v>
      </c>
      <c r="AC13" s="268">
        <v>0</v>
      </c>
      <c r="AD13" s="268">
        <v>0</v>
      </c>
      <c r="AE13" s="268">
        <v>0</v>
      </c>
      <c r="AF13" s="268">
        <v>0</v>
      </c>
      <c r="AG13" s="268">
        <v>0</v>
      </c>
      <c r="AH13" s="268">
        <v>0</v>
      </c>
      <c r="AI13" s="268">
        <v>0</v>
      </c>
      <c r="AJ13" s="268">
        <v>0</v>
      </c>
      <c r="AK13" s="268">
        <v>0</v>
      </c>
    </row>
    <row r="14" spans="1:37" x14ac:dyDescent="0.2">
      <c r="A14" s="187"/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</row>
    <row r="15" spans="1:37" x14ac:dyDescent="0.2">
      <c r="A15" s="187"/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</row>
    <row r="16" spans="1:37" x14ac:dyDescent="0.2">
      <c r="A16" s="187"/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Y16" s="264"/>
      <c r="Z16" s="264"/>
      <c r="AA16" s="264" t="s">
        <v>58</v>
      </c>
      <c r="AB16" s="264">
        <v>300</v>
      </c>
      <c r="AC16" s="264">
        <v>250</v>
      </c>
      <c r="AD16" s="264">
        <v>220</v>
      </c>
      <c r="AE16" s="264">
        <v>180</v>
      </c>
      <c r="AF16" s="264">
        <v>160</v>
      </c>
      <c r="AG16" s="264">
        <v>150</v>
      </c>
      <c r="AH16" s="264">
        <v>140</v>
      </c>
      <c r="AI16" s="264">
        <v>130</v>
      </c>
      <c r="AJ16" s="264">
        <v>120</v>
      </c>
      <c r="AK16" s="264">
        <v>110</v>
      </c>
    </row>
    <row r="17" spans="1:37" x14ac:dyDescent="0.2">
      <c r="A17" s="187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Y17" s="264"/>
      <c r="Z17" s="264"/>
      <c r="AA17" s="264" t="s">
        <v>88</v>
      </c>
      <c r="AB17" s="264">
        <v>250</v>
      </c>
      <c r="AC17" s="264">
        <v>200</v>
      </c>
      <c r="AD17" s="264">
        <v>160</v>
      </c>
      <c r="AE17" s="264">
        <v>140</v>
      </c>
      <c r="AF17" s="264">
        <v>120</v>
      </c>
      <c r="AG17" s="264">
        <v>110</v>
      </c>
      <c r="AH17" s="264">
        <v>100</v>
      </c>
      <c r="AI17" s="264">
        <v>90</v>
      </c>
      <c r="AJ17" s="264">
        <v>80</v>
      </c>
      <c r="AK17" s="264">
        <v>70</v>
      </c>
    </row>
    <row r="18" spans="1:37" ht="18.75" customHeight="1" x14ac:dyDescent="0.2">
      <c r="A18" s="187"/>
      <c r="B18" s="348"/>
      <c r="C18" s="348"/>
      <c r="D18" s="349" t="str">
        <f>E7</f>
        <v>HALÁSZ</v>
      </c>
      <c r="E18" s="349"/>
      <c r="F18" s="349" t="str">
        <f>E9</f>
        <v xml:space="preserve">FERENCZI </v>
      </c>
      <c r="G18" s="349"/>
      <c r="H18" s="349" t="str">
        <f>E11</f>
        <v xml:space="preserve">RUBUS </v>
      </c>
      <c r="I18" s="349"/>
      <c r="J18" s="349" t="str">
        <f>E13</f>
        <v xml:space="preserve">KIEFER </v>
      </c>
      <c r="K18" s="349"/>
      <c r="L18" s="187"/>
      <c r="M18" s="187"/>
      <c r="Y18" s="264"/>
      <c r="Z18" s="264"/>
      <c r="AA18" s="264" t="s">
        <v>89</v>
      </c>
      <c r="AB18" s="264">
        <v>200</v>
      </c>
      <c r="AC18" s="264">
        <v>150</v>
      </c>
      <c r="AD18" s="264">
        <v>130</v>
      </c>
      <c r="AE18" s="264">
        <v>110</v>
      </c>
      <c r="AF18" s="264">
        <v>95</v>
      </c>
      <c r="AG18" s="264">
        <v>80</v>
      </c>
      <c r="AH18" s="264">
        <v>70</v>
      </c>
      <c r="AI18" s="264">
        <v>60</v>
      </c>
      <c r="AJ18" s="264">
        <v>55</v>
      </c>
      <c r="AK18" s="264">
        <v>50</v>
      </c>
    </row>
    <row r="19" spans="1:37" ht="18.75" customHeight="1" x14ac:dyDescent="0.2">
      <c r="A19" s="246" t="s">
        <v>58</v>
      </c>
      <c r="B19" s="343" t="str">
        <f>E7</f>
        <v>HALÁSZ</v>
      </c>
      <c r="C19" s="343"/>
      <c r="D19" s="345"/>
      <c r="E19" s="345"/>
      <c r="F19" s="354" t="s">
        <v>260</v>
      </c>
      <c r="G19" s="344"/>
      <c r="H19" s="354" t="s">
        <v>260</v>
      </c>
      <c r="I19" s="344"/>
      <c r="J19" s="369" t="s">
        <v>294</v>
      </c>
      <c r="K19" s="349"/>
      <c r="L19" s="187"/>
      <c r="M19" s="187"/>
      <c r="Y19" s="264"/>
      <c r="Z19" s="264"/>
      <c r="AA19" s="264" t="s">
        <v>90</v>
      </c>
      <c r="AB19" s="264">
        <v>150</v>
      </c>
      <c r="AC19" s="264">
        <v>120</v>
      </c>
      <c r="AD19" s="264">
        <v>100</v>
      </c>
      <c r="AE19" s="264">
        <v>80</v>
      </c>
      <c r="AF19" s="264">
        <v>70</v>
      </c>
      <c r="AG19" s="264">
        <v>60</v>
      </c>
      <c r="AH19" s="264">
        <v>55</v>
      </c>
      <c r="AI19" s="264">
        <v>50</v>
      </c>
      <c r="AJ19" s="264">
        <v>45</v>
      </c>
      <c r="AK19" s="264">
        <v>40</v>
      </c>
    </row>
    <row r="20" spans="1:37" ht="18.75" customHeight="1" x14ac:dyDescent="0.2">
      <c r="A20" s="246" t="s">
        <v>59</v>
      </c>
      <c r="B20" s="343" t="str">
        <f>E9</f>
        <v xml:space="preserve">FERENCZI </v>
      </c>
      <c r="C20" s="343"/>
      <c r="D20" s="354" t="s">
        <v>262</v>
      </c>
      <c r="E20" s="344"/>
      <c r="F20" s="345"/>
      <c r="G20" s="345"/>
      <c r="H20" s="354" t="s">
        <v>295</v>
      </c>
      <c r="I20" s="344"/>
      <c r="J20" s="354" t="s">
        <v>296</v>
      </c>
      <c r="K20" s="344"/>
      <c r="L20" s="187"/>
      <c r="M20" s="187"/>
      <c r="Y20" s="264"/>
      <c r="Z20" s="264"/>
      <c r="AA20" s="264" t="s">
        <v>91</v>
      </c>
      <c r="AB20" s="264">
        <v>120</v>
      </c>
      <c r="AC20" s="264">
        <v>90</v>
      </c>
      <c r="AD20" s="264">
        <v>65</v>
      </c>
      <c r="AE20" s="264">
        <v>55</v>
      </c>
      <c r="AF20" s="264">
        <v>50</v>
      </c>
      <c r="AG20" s="264">
        <v>45</v>
      </c>
      <c r="AH20" s="264">
        <v>40</v>
      </c>
      <c r="AI20" s="264">
        <v>35</v>
      </c>
      <c r="AJ20" s="264">
        <v>25</v>
      </c>
      <c r="AK20" s="264">
        <v>20</v>
      </c>
    </row>
    <row r="21" spans="1:37" ht="18.75" customHeight="1" x14ac:dyDescent="0.2">
      <c r="A21" s="246" t="s">
        <v>60</v>
      </c>
      <c r="B21" s="343" t="str">
        <f>E11</f>
        <v xml:space="preserve">RUBUS </v>
      </c>
      <c r="C21" s="343"/>
      <c r="D21" s="354" t="s">
        <v>262</v>
      </c>
      <c r="E21" s="344"/>
      <c r="F21" s="354" t="s">
        <v>297</v>
      </c>
      <c r="G21" s="344"/>
      <c r="H21" s="345"/>
      <c r="I21" s="345"/>
      <c r="J21" s="354" t="s">
        <v>279</v>
      </c>
      <c r="K21" s="344"/>
      <c r="L21" s="187"/>
      <c r="M21" s="187"/>
      <c r="Y21" s="264"/>
      <c r="Z21" s="264"/>
      <c r="AA21" s="264" t="s">
        <v>92</v>
      </c>
      <c r="AB21" s="264">
        <v>90</v>
      </c>
      <c r="AC21" s="264">
        <v>60</v>
      </c>
      <c r="AD21" s="264">
        <v>45</v>
      </c>
      <c r="AE21" s="264">
        <v>34</v>
      </c>
      <c r="AF21" s="264">
        <v>27</v>
      </c>
      <c r="AG21" s="264">
        <v>22</v>
      </c>
      <c r="AH21" s="264">
        <v>18</v>
      </c>
      <c r="AI21" s="264">
        <v>15</v>
      </c>
      <c r="AJ21" s="264">
        <v>12</v>
      </c>
      <c r="AK21" s="264">
        <v>9</v>
      </c>
    </row>
    <row r="22" spans="1:37" ht="18.75" customHeight="1" x14ac:dyDescent="0.2">
      <c r="A22" s="246" t="s">
        <v>65</v>
      </c>
      <c r="B22" s="343" t="str">
        <f>E13</f>
        <v xml:space="preserve">KIEFER </v>
      </c>
      <c r="C22" s="343"/>
      <c r="D22" s="354" t="s">
        <v>298</v>
      </c>
      <c r="E22" s="344"/>
      <c r="F22" s="354" t="s">
        <v>299</v>
      </c>
      <c r="G22" s="344"/>
      <c r="H22" s="356" t="s">
        <v>277</v>
      </c>
      <c r="I22" s="349"/>
      <c r="J22" s="345"/>
      <c r="K22" s="345"/>
      <c r="L22" s="187"/>
      <c r="M22" s="187"/>
      <c r="Y22" s="264"/>
      <c r="Z22" s="264"/>
      <c r="AA22" s="264" t="s">
        <v>93</v>
      </c>
      <c r="AB22" s="264">
        <v>60</v>
      </c>
      <c r="AC22" s="264">
        <v>40</v>
      </c>
      <c r="AD22" s="264">
        <v>30</v>
      </c>
      <c r="AE22" s="264">
        <v>20</v>
      </c>
      <c r="AF22" s="264">
        <v>18</v>
      </c>
      <c r="AG22" s="264">
        <v>15</v>
      </c>
      <c r="AH22" s="264">
        <v>12</v>
      </c>
      <c r="AI22" s="264">
        <v>10</v>
      </c>
      <c r="AJ22" s="264">
        <v>8</v>
      </c>
      <c r="AK22" s="264">
        <v>6</v>
      </c>
    </row>
    <row r="23" spans="1:37" x14ac:dyDescent="0.2">
      <c r="A23" s="187"/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Y23" s="264"/>
      <c r="Z23" s="264"/>
      <c r="AA23" s="264" t="s">
        <v>94</v>
      </c>
      <c r="AB23" s="264">
        <v>40</v>
      </c>
      <c r="AC23" s="264">
        <v>25</v>
      </c>
      <c r="AD23" s="264">
        <v>18</v>
      </c>
      <c r="AE23" s="264">
        <v>13</v>
      </c>
      <c r="AF23" s="264">
        <v>8</v>
      </c>
      <c r="AG23" s="264">
        <v>7</v>
      </c>
      <c r="AH23" s="264">
        <v>6</v>
      </c>
      <c r="AI23" s="264">
        <v>5</v>
      </c>
      <c r="AJ23" s="264">
        <v>4</v>
      </c>
      <c r="AK23" s="264">
        <v>3</v>
      </c>
    </row>
    <row r="24" spans="1:37" x14ac:dyDescent="0.2">
      <c r="A24" s="187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Y24" s="264"/>
      <c r="Z24" s="264"/>
      <c r="AA24" s="264" t="s">
        <v>95</v>
      </c>
      <c r="AB24" s="264">
        <v>25</v>
      </c>
      <c r="AC24" s="264">
        <v>15</v>
      </c>
      <c r="AD24" s="264">
        <v>13</v>
      </c>
      <c r="AE24" s="264">
        <v>7</v>
      </c>
      <c r="AF24" s="264">
        <v>6</v>
      </c>
      <c r="AG24" s="264">
        <v>5</v>
      </c>
      <c r="AH24" s="264">
        <v>4</v>
      </c>
      <c r="AI24" s="264">
        <v>3</v>
      </c>
      <c r="AJ24" s="264">
        <v>2</v>
      </c>
      <c r="AK24" s="264">
        <v>1</v>
      </c>
    </row>
    <row r="25" spans="1:37" x14ac:dyDescent="0.2">
      <c r="A25" s="187"/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Y25" s="264"/>
      <c r="Z25" s="264"/>
      <c r="AA25" s="264" t="s">
        <v>100</v>
      </c>
      <c r="AB25" s="264">
        <v>15</v>
      </c>
      <c r="AC25" s="264">
        <v>10</v>
      </c>
      <c r="AD25" s="264">
        <v>8</v>
      </c>
      <c r="AE25" s="264">
        <v>4</v>
      </c>
      <c r="AF25" s="264">
        <v>3</v>
      </c>
      <c r="AG25" s="264">
        <v>2</v>
      </c>
      <c r="AH25" s="264">
        <v>1</v>
      </c>
      <c r="AI25" s="264">
        <v>0</v>
      </c>
      <c r="AJ25" s="264">
        <v>0</v>
      </c>
      <c r="AK25" s="264">
        <v>0</v>
      </c>
    </row>
    <row r="26" spans="1:37" x14ac:dyDescent="0.2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Y26" s="264"/>
      <c r="Z26" s="264"/>
      <c r="AA26" s="264" t="s">
        <v>96</v>
      </c>
      <c r="AB26" s="264">
        <v>10</v>
      </c>
      <c r="AC26" s="264">
        <v>6</v>
      </c>
      <c r="AD26" s="264">
        <v>4</v>
      </c>
      <c r="AE26" s="264">
        <v>2</v>
      </c>
      <c r="AF26" s="264">
        <v>1</v>
      </c>
      <c r="AG26" s="264">
        <v>0</v>
      </c>
      <c r="AH26" s="264">
        <v>0</v>
      </c>
      <c r="AI26" s="264">
        <v>0</v>
      </c>
      <c r="AJ26" s="264">
        <v>0</v>
      </c>
      <c r="AK26" s="264">
        <v>0</v>
      </c>
    </row>
    <row r="27" spans="1:37" x14ac:dyDescent="0.2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Y27" s="264"/>
      <c r="Z27" s="264"/>
      <c r="AA27" s="264" t="s">
        <v>97</v>
      </c>
      <c r="AB27" s="264">
        <v>3</v>
      </c>
      <c r="AC27" s="264">
        <v>2</v>
      </c>
      <c r="AD27" s="264">
        <v>1</v>
      </c>
      <c r="AE27" s="264">
        <v>0</v>
      </c>
      <c r="AF27" s="264">
        <v>0</v>
      </c>
      <c r="AG27" s="264">
        <v>0</v>
      </c>
      <c r="AH27" s="264">
        <v>0</v>
      </c>
      <c r="AI27" s="264">
        <v>0</v>
      </c>
      <c r="AJ27" s="264">
        <v>0</v>
      </c>
      <c r="AK27" s="264">
        <v>0</v>
      </c>
    </row>
    <row r="28" spans="1:37" x14ac:dyDescent="0.2">
      <c r="A28" s="187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</row>
    <row r="29" spans="1:37" x14ac:dyDescent="0.2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</row>
    <row r="30" spans="1:37" x14ac:dyDescent="0.2">
      <c r="A30" s="187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</row>
    <row r="31" spans="1:37" x14ac:dyDescent="0.2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</row>
    <row r="32" spans="1:37" x14ac:dyDescent="0.2">
      <c r="A32" s="187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6"/>
      <c r="M32" s="187"/>
    </row>
    <row r="33" spans="1:18" x14ac:dyDescent="0.2">
      <c r="A33" s="108" t="s">
        <v>38</v>
      </c>
      <c r="B33" s="109"/>
      <c r="C33" s="159"/>
      <c r="D33" s="219" t="s">
        <v>2</v>
      </c>
      <c r="E33" s="220" t="s">
        <v>40</v>
      </c>
      <c r="F33" s="237"/>
      <c r="G33" s="219" t="s">
        <v>2</v>
      </c>
      <c r="H33" s="220" t="s">
        <v>49</v>
      </c>
      <c r="I33" s="117"/>
      <c r="J33" s="220" t="s">
        <v>50</v>
      </c>
      <c r="K33" s="116" t="s">
        <v>51</v>
      </c>
      <c r="L33" s="31"/>
      <c r="M33" s="237"/>
      <c r="P33" s="213"/>
      <c r="Q33" s="213"/>
      <c r="R33" s="214"/>
    </row>
    <row r="34" spans="1:18" x14ac:dyDescent="0.2">
      <c r="A34" s="190" t="s">
        <v>39</v>
      </c>
      <c r="B34" s="191"/>
      <c r="C34" s="192"/>
      <c r="D34" s="221"/>
      <c r="E34" s="351"/>
      <c r="F34" s="351"/>
      <c r="G34" s="231" t="s">
        <v>3</v>
      </c>
      <c r="H34" s="191"/>
      <c r="I34" s="222"/>
      <c r="J34" s="232"/>
      <c r="K34" s="188" t="s">
        <v>41</v>
      </c>
      <c r="L34" s="238"/>
      <c r="M34" s="223"/>
      <c r="P34" s="215"/>
      <c r="Q34" s="215"/>
      <c r="R34" s="216"/>
    </row>
    <row r="35" spans="1:18" x14ac:dyDescent="0.2">
      <c r="A35" s="193" t="s">
        <v>48</v>
      </c>
      <c r="B35" s="115"/>
      <c r="C35" s="194"/>
      <c r="D35" s="224"/>
      <c r="E35" s="352"/>
      <c r="F35" s="352"/>
      <c r="G35" s="233" t="s">
        <v>4</v>
      </c>
      <c r="H35" s="225"/>
      <c r="I35" s="226"/>
      <c r="J35" s="81"/>
      <c r="K35" s="235"/>
      <c r="L35" s="186"/>
      <c r="M35" s="230"/>
      <c r="P35" s="216"/>
      <c r="Q35" s="217"/>
      <c r="R35" s="216"/>
    </row>
    <row r="36" spans="1:18" x14ac:dyDescent="0.2">
      <c r="A36" s="130"/>
      <c r="B36" s="131"/>
      <c r="C36" s="132"/>
      <c r="D36" s="224"/>
      <c r="E36" s="228"/>
      <c r="F36" s="187"/>
      <c r="G36" s="233" t="s">
        <v>5</v>
      </c>
      <c r="H36" s="225"/>
      <c r="I36" s="226"/>
      <c r="J36" s="81"/>
      <c r="K36" s="188" t="s">
        <v>42</v>
      </c>
      <c r="L36" s="238"/>
      <c r="M36" s="223"/>
      <c r="P36" s="215"/>
      <c r="Q36" s="215"/>
      <c r="R36" s="216"/>
    </row>
    <row r="37" spans="1:18" x14ac:dyDescent="0.2">
      <c r="A37" s="110"/>
      <c r="B37" s="157"/>
      <c r="C37" s="111"/>
      <c r="D37" s="224"/>
      <c r="E37" s="228"/>
      <c r="F37" s="187"/>
      <c r="G37" s="233" t="s">
        <v>6</v>
      </c>
      <c r="H37" s="225"/>
      <c r="I37" s="226"/>
      <c r="J37" s="81"/>
      <c r="K37" s="236"/>
      <c r="L37" s="187"/>
      <c r="M37" s="227"/>
      <c r="P37" s="216"/>
      <c r="Q37" s="217"/>
      <c r="R37" s="216"/>
    </row>
    <row r="38" spans="1:18" x14ac:dyDescent="0.2">
      <c r="A38" s="119"/>
      <c r="B38" s="133"/>
      <c r="C38" s="158"/>
      <c r="D38" s="224"/>
      <c r="E38" s="228"/>
      <c r="F38" s="187"/>
      <c r="G38" s="233" t="s">
        <v>7</v>
      </c>
      <c r="H38" s="225"/>
      <c r="I38" s="226"/>
      <c r="J38" s="81"/>
      <c r="K38" s="193"/>
      <c r="L38" s="186"/>
      <c r="M38" s="230"/>
      <c r="P38" s="216"/>
      <c r="Q38" s="217"/>
      <c r="R38" s="216"/>
    </row>
    <row r="39" spans="1:18" x14ac:dyDescent="0.2">
      <c r="A39" s="120"/>
      <c r="B39" s="21"/>
      <c r="C39" s="111"/>
      <c r="D39" s="224"/>
      <c r="E39" s="228"/>
      <c r="F39" s="187"/>
      <c r="G39" s="233" t="s">
        <v>8</v>
      </c>
      <c r="H39" s="225"/>
      <c r="I39" s="226"/>
      <c r="J39" s="81"/>
      <c r="K39" s="188" t="s">
        <v>31</v>
      </c>
      <c r="L39" s="238"/>
      <c r="M39" s="223"/>
      <c r="P39" s="215"/>
      <c r="Q39" s="215"/>
      <c r="R39" s="216"/>
    </row>
    <row r="40" spans="1:18" x14ac:dyDescent="0.2">
      <c r="A40" s="120"/>
      <c r="B40" s="21"/>
      <c r="C40" s="128"/>
      <c r="D40" s="224"/>
      <c r="E40" s="228"/>
      <c r="F40" s="187"/>
      <c r="G40" s="233" t="s">
        <v>9</v>
      </c>
      <c r="H40" s="225"/>
      <c r="I40" s="226"/>
      <c r="J40" s="81"/>
      <c r="K40" s="236"/>
      <c r="L40" s="187"/>
      <c r="M40" s="227"/>
      <c r="P40" s="216"/>
      <c r="Q40" s="217"/>
      <c r="R40" s="216"/>
    </row>
    <row r="41" spans="1:18" x14ac:dyDescent="0.2">
      <c r="A41" s="121"/>
      <c r="B41" s="118"/>
      <c r="C41" s="129"/>
      <c r="D41" s="229"/>
      <c r="E41" s="112"/>
      <c r="F41" s="186"/>
      <c r="G41" s="234" t="s">
        <v>10</v>
      </c>
      <c r="H41" s="115"/>
      <c r="I41" s="189"/>
      <c r="J41" s="113"/>
      <c r="K41" s="193" t="str">
        <f>M4</f>
        <v>Csávás István</v>
      </c>
      <c r="L41" s="186"/>
      <c r="M41" s="230"/>
      <c r="P41" s="216"/>
      <c r="Q41" s="217"/>
      <c r="R41" s="218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1" priority="2" stopIfTrue="1" operator="equal">
      <formula>"Bye"</formula>
    </cfRule>
  </conditionalFormatting>
  <conditionalFormatting sqref="R41">
    <cfRule type="expression" dxfId="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2.75" x14ac:dyDescent="0.2"/>
  <cols>
    <col min="1" max="1" width="27.85546875" customWidth="1"/>
    <col min="2" max="2" width="22.42578125" customWidth="1"/>
    <col min="3" max="12" width="4.28515625" hidden="1" customWidth="1"/>
    <col min="13" max="13" width="7.7109375" hidden="1" customWidth="1"/>
    <col min="14" max="14" width="7.7109375" style="38" customWidth="1"/>
    <col min="15" max="15" width="8.5703125" customWidth="1"/>
    <col min="16" max="16" width="11.5703125" hidden="1" customWidth="1"/>
  </cols>
  <sheetData>
    <row r="1" spans="1:14" ht="26.25" x14ac:dyDescent="0.25">
      <c r="A1" s="39" t="str">
        <f>Altalanos!$A$6</f>
        <v>Bács-Kiskun megyei Tenisz Diákolimpia</v>
      </c>
      <c r="B1" s="40"/>
      <c r="C1" s="40"/>
      <c r="D1" s="31"/>
      <c r="E1" s="31"/>
      <c r="F1" s="41"/>
      <c r="G1" s="31"/>
      <c r="H1" s="31"/>
      <c r="I1" s="31"/>
      <c r="J1" s="31"/>
      <c r="K1" s="31"/>
      <c r="L1" s="31"/>
      <c r="M1" s="31"/>
      <c r="N1" s="42"/>
    </row>
    <row r="2" spans="1:14" x14ac:dyDescent="0.2">
      <c r="A2" s="43"/>
      <c r="B2" s="26"/>
      <c r="C2" s="26"/>
      <c r="D2" s="31"/>
      <c r="E2" s="31"/>
      <c r="F2" s="31"/>
      <c r="G2" s="31"/>
      <c r="H2" s="31"/>
      <c r="I2" s="31"/>
      <c r="J2" s="31"/>
      <c r="K2" s="31"/>
      <c r="L2" s="31"/>
      <c r="M2" s="31"/>
      <c r="N2" s="41"/>
    </row>
    <row r="3" spans="1:14" s="2" customFormat="1" ht="39.75" customHeight="1" thickBot="1" x14ac:dyDescent="0.25">
      <c r="A3" s="44"/>
      <c r="B3" s="45" t="s">
        <v>21</v>
      </c>
      <c r="C3" s="46"/>
      <c r="D3" s="47"/>
      <c r="E3" s="47"/>
      <c r="F3" s="48"/>
      <c r="G3" s="47"/>
      <c r="H3" s="49"/>
      <c r="I3" s="48"/>
      <c r="J3" s="47"/>
      <c r="K3" s="47"/>
      <c r="L3" s="47"/>
      <c r="M3" s="47"/>
      <c r="N3" s="49"/>
    </row>
    <row r="4" spans="1:14" s="18" customFormat="1" ht="9.75" x14ac:dyDescent="0.2">
      <c r="A4" s="48" t="s">
        <v>22</v>
      </c>
      <c r="B4" s="46" t="s">
        <v>19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s="32" customFormat="1" ht="12.75" customHeight="1" x14ac:dyDescent="0.2">
      <c r="A5" s="51">
        <f>Altalanos!$A$10</f>
        <v>45049</v>
      </c>
      <c r="B5" s="52" t="str">
        <f>Altalanos!$C$10</f>
        <v>Kecskemét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4"/>
      <c r="N5" s="54"/>
    </row>
    <row r="6" spans="1:14" s="2" customFormat="1" ht="60" customHeight="1" thickBot="1" x14ac:dyDescent="0.25">
      <c r="A6" s="339" t="s">
        <v>23</v>
      </c>
      <c r="B6" s="339"/>
      <c r="C6" s="55"/>
      <c r="D6" s="55"/>
      <c r="E6" s="55"/>
      <c r="F6" s="56"/>
      <c r="G6" s="57"/>
      <c r="H6" s="55"/>
      <c r="I6" s="56"/>
      <c r="J6" s="55"/>
      <c r="K6" s="55"/>
      <c r="L6" s="55"/>
      <c r="M6" s="55"/>
      <c r="N6" s="58"/>
    </row>
    <row r="7" spans="1:14" s="18" customFormat="1" ht="13.5" hidden="1" customHeight="1" x14ac:dyDescent="0.2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50"/>
    </row>
    <row r="8" spans="1:14" s="11" customFormat="1" ht="12.75" hidden="1" customHeight="1" x14ac:dyDescent="0.2">
      <c r="A8" s="61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3"/>
    </row>
    <row r="9" spans="1:14" s="18" customFormat="1" hidden="1" x14ac:dyDescent="0.2">
      <c r="A9" s="62"/>
      <c r="B9" s="63"/>
      <c r="C9" s="64"/>
      <c r="D9" s="63"/>
      <c r="E9" s="63"/>
      <c r="F9" s="63"/>
      <c r="G9" s="63"/>
      <c r="H9" s="63"/>
      <c r="I9" s="63"/>
      <c r="J9" s="63"/>
      <c r="K9" s="63"/>
      <c r="L9" s="63"/>
      <c r="M9" s="63"/>
      <c r="N9" s="65"/>
    </row>
    <row r="10" spans="1:14" s="18" customFormat="1" ht="9.75" hidden="1" x14ac:dyDescent="0.2">
      <c r="A10" s="59"/>
      <c r="B10" s="6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s="32" customFormat="1" ht="12.75" hidden="1" customHeight="1" x14ac:dyDescent="0.2">
      <c r="A11" s="66"/>
      <c r="B11" s="3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4"/>
      <c r="N11" s="50"/>
    </row>
    <row r="12" spans="1:14" s="18" customFormat="1" ht="9.75" hidden="1" x14ac:dyDescent="0.2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50"/>
    </row>
    <row r="13" spans="1:14" s="11" customFormat="1" ht="12.75" hidden="1" customHeight="1" x14ac:dyDescent="0.2">
      <c r="A13" s="61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"/>
    </row>
    <row r="14" spans="1:14" s="18" customFormat="1" hidden="1" x14ac:dyDescent="0.2">
      <c r="A14" s="62"/>
      <c r="B14" s="63"/>
      <c r="C14" s="64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5"/>
    </row>
    <row r="15" spans="1:14" s="18" customFormat="1" ht="9.75" hidden="1" x14ac:dyDescent="0.2">
      <c r="A15" s="59"/>
      <c r="B15" s="6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4" s="18" customFormat="1" hidden="1" x14ac:dyDescent="0.2">
      <c r="A16" s="66"/>
      <c r="B16" s="3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4"/>
      <c r="N16" s="50"/>
    </row>
    <row r="17" spans="1:16" s="18" customFormat="1" ht="9.75" hidden="1" x14ac:dyDescent="0.2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50"/>
    </row>
    <row r="18" spans="1:16" s="11" customFormat="1" ht="12.75" hidden="1" customHeight="1" x14ac:dyDescent="0.2">
      <c r="A18" s="61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2"/>
    </row>
    <row r="19" spans="1:16" s="11" customFormat="1" ht="7.5" hidden="1" customHeight="1" x14ac:dyDescent="0.2">
      <c r="A19" s="67"/>
      <c r="B19" s="67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5" thickBot="1" x14ac:dyDescent="0.25">
      <c r="A20" s="126" t="s">
        <v>24</v>
      </c>
      <c r="B20" s="127"/>
      <c r="C20" s="64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5"/>
    </row>
    <row r="21" spans="1:16" s="18" customFormat="1" ht="9.75" x14ac:dyDescent="0.2">
      <c r="A21" s="68" t="s">
        <v>25</v>
      </c>
      <c r="B21" s="69" t="s">
        <v>26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P21" s="70" t="s">
        <v>53</v>
      </c>
    </row>
    <row r="22" spans="1:16" s="18" customFormat="1" ht="19.5" customHeight="1" x14ac:dyDescent="0.2">
      <c r="A22" s="71"/>
      <c r="B22" s="7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4"/>
      <c r="N22" s="50"/>
      <c r="P22" s="73" t="str">
        <f t="shared" ref="P22:P29" si="0">LEFT(B22,1)&amp;" "&amp;A22</f>
        <v xml:space="preserve"> </v>
      </c>
    </row>
    <row r="23" spans="1:16" s="18" customFormat="1" ht="19.5" customHeight="1" x14ac:dyDescent="0.2">
      <c r="A23" s="71"/>
      <c r="B23" s="7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50"/>
      <c r="P23" s="73" t="str">
        <f t="shared" si="0"/>
        <v xml:space="preserve"> </v>
      </c>
    </row>
    <row r="24" spans="1:16" s="18" customFormat="1" ht="19.5" customHeight="1" x14ac:dyDescent="0.2">
      <c r="A24" s="71"/>
      <c r="B24" s="7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4"/>
      <c r="N24" s="50"/>
      <c r="P24" s="73" t="str">
        <f t="shared" si="0"/>
        <v xml:space="preserve"> </v>
      </c>
    </row>
    <row r="25" spans="1:16" s="2" customFormat="1" ht="19.5" customHeight="1" x14ac:dyDescent="0.2">
      <c r="A25" s="71"/>
      <c r="B25" s="7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  <c r="N25" s="50"/>
      <c r="P25" s="73" t="str">
        <f t="shared" si="0"/>
        <v xml:space="preserve"> </v>
      </c>
    </row>
    <row r="26" spans="1:16" s="2" customFormat="1" ht="19.5" customHeight="1" x14ac:dyDescent="0.2">
      <c r="A26" s="71"/>
      <c r="B26" s="7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4"/>
      <c r="N26" s="50"/>
      <c r="P26" s="73" t="str">
        <f t="shared" si="0"/>
        <v xml:space="preserve"> </v>
      </c>
    </row>
    <row r="27" spans="1:16" s="2" customFormat="1" ht="19.5" customHeight="1" x14ac:dyDescent="0.2">
      <c r="A27" s="71"/>
      <c r="B27" s="7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4"/>
      <c r="N27" s="50"/>
      <c r="P27" s="73" t="str">
        <f t="shared" si="0"/>
        <v xml:space="preserve"> </v>
      </c>
    </row>
    <row r="28" spans="1:16" s="2" customFormat="1" ht="19.5" customHeight="1" x14ac:dyDescent="0.2">
      <c r="A28" s="71"/>
      <c r="B28" s="7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4"/>
      <c r="N28" s="50"/>
      <c r="P28" s="73" t="str">
        <f t="shared" si="0"/>
        <v xml:space="preserve"> </v>
      </c>
    </row>
    <row r="29" spans="1:16" s="2" customFormat="1" ht="19.5" customHeight="1" thickBot="1" x14ac:dyDescent="0.25">
      <c r="A29" s="74"/>
      <c r="B29" s="75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4"/>
      <c r="N29" s="50"/>
      <c r="P29" s="73" t="str">
        <f t="shared" si="0"/>
        <v xml:space="preserve"> </v>
      </c>
    </row>
    <row r="30" spans="1:16" ht="13.5" thickBo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76"/>
      <c r="P30" s="77" t="s">
        <v>54</v>
      </c>
    </row>
    <row r="31" spans="1:16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76"/>
    </row>
    <row r="32" spans="1:16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76"/>
    </row>
    <row r="33" spans="1:14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76"/>
    </row>
    <row r="34" spans="1:14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76"/>
    </row>
    <row r="35" spans="1:14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76"/>
    </row>
    <row r="36" spans="1:14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6"/>
    </row>
    <row r="37" spans="1:14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6"/>
    </row>
    <row r="38" spans="1:14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76"/>
    </row>
    <row r="39" spans="1:14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76"/>
    </row>
    <row r="40" spans="1:14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76"/>
    </row>
    <row r="41" spans="1:14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76"/>
    </row>
    <row r="42" spans="1:14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6"/>
    </row>
  </sheetData>
  <mergeCells count="1">
    <mergeCell ref="A6:B6"/>
  </mergeCells>
  <phoneticPr fontId="47" type="noConversion"/>
  <printOptions horizontalCentered="1"/>
  <pageMargins left="0.35" right="0.35" top="0.39" bottom="0.39" header="0" footer="0"/>
  <pageSetup paperSize="9"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4" name="Label 16">
              <controlPr defaultSize="0" autoFill="0" autoPict="0">
                <anchor moveWithCells="1" sizeWithCells="1">
                  <from>
                    <xdr:col>0</xdr:col>
                    <xdr:colOff>19050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Q17"/>
  <sheetViews>
    <sheetView workbookViewId="0">
      <selection activeCell="A3" sqref="A3"/>
    </sheetView>
  </sheetViews>
  <sheetFormatPr defaultColWidth="9.140625" defaultRowHeight="12.75" x14ac:dyDescent="0.2"/>
  <cols>
    <col min="1" max="1" width="104.85546875" style="306" customWidth="1"/>
    <col min="2" max="16384" width="9.140625" style="306"/>
  </cols>
  <sheetData>
    <row r="1" spans="1:17" ht="153.75" thickBot="1" x14ac:dyDescent="0.25">
      <c r="A1" s="308" t="s">
        <v>211</v>
      </c>
      <c r="B1" s="308"/>
      <c r="C1" s="308"/>
      <c r="D1" s="308"/>
      <c r="E1" s="308"/>
      <c r="F1" s="316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</row>
    <row r="2" spans="1:17" ht="13.5" thickBot="1" x14ac:dyDescent="0.25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7" ht="115.5" thickBot="1" x14ac:dyDescent="0.25">
      <c r="A3" s="308" t="s">
        <v>210</v>
      </c>
      <c r="B3" s="317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</row>
    <row r="4" spans="1:17" ht="15.75" thickBot="1" x14ac:dyDescent="0.25">
      <c r="A4" s="308"/>
      <c r="B4" s="317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</row>
    <row r="5" spans="1:17" ht="102.75" thickBot="1" x14ac:dyDescent="0.25">
      <c r="A5" s="308" t="s">
        <v>209</v>
      </c>
      <c r="B5" s="316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</row>
    <row r="6" spans="1:17" ht="13.5" thickBot="1" x14ac:dyDescent="0.25">
      <c r="A6" s="308"/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</row>
    <row r="7" spans="1:17" ht="141.75" customHeight="1" thickBot="1" x14ac:dyDescent="0.25">
      <c r="A7" s="315" t="s">
        <v>208</v>
      </c>
      <c r="B7" s="316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</row>
    <row r="8" spans="1:17" ht="13.5" thickBot="1" x14ac:dyDescent="0.25">
      <c r="A8" s="308"/>
      <c r="B8" s="316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</row>
    <row r="9" spans="1:17" ht="38.25" x14ac:dyDescent="0.2">
      <c r="A9" s="315" t="s">
        <v>207</v>
      </c>
    </row>
    <row r="11" spans="1:17" ht="216.75" x14ac:dyDescent="0.2">
      <c r="A11" s="315" t="s">
        <v>206</v>
      </c>
    </row>
    <row r="13" spans="1:17" ht="38.25" x14ac:dyDescent="0.2">
      <c r="A13" s="315" t="s">
        <v>205</v>
      </c>
    </row>
    <row r="15" spans="1:17" ht="153" x14ac:dyDescent="0.2">
      <c r="A15" s="315" t="s">
        <v>204</v>
      </c>
    </row>
    <row r="17" spans="1:1" ht="63.75" x14ac:dyDescent="0.2">
      <c r="A17" s="315" t="s">
        <v>203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  <pageSetUpPr fitToPage="1"/>
  </sheetPr>
  <dimension ref="A1:F59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19.42578125" style="306" customWidth="1"/>
    <col min="2" max="2" width="9.85546875" style="306" customWidth="1"/>
    <col min="3" max="3" width="98.5703125" style="306" customWidth="1"/>
    <col min="4" max="4" width="17.85546875" style="306" customWidth="1"/>
    <col min="5" max="5" width="26.42578125" style="306" customWidth="1"/>
    <col min="6" max="6" width="58.85546875" style="306" customWidth="1"/>
    <col min="7" max="16384" width="9.140625" style="306"/>
  </cols>
  <sheetData>
    <row r="1" spans="1:6" ht="30.75" thickBot="1" x14ac:dyDescent="0.3">
      <c r="A1" s="314" t="s">
        <v>202</v>
      </c>
      <c r="B1" s="314" t="s">
        <v>27</v>
      </c>
      <c r="C1" s="314" t="s">
        <v>201</v>
      </c>
      <c r="D1" s="314" t="s">
        <v>200</v>
      </c>
      <c r="E1" s="314" t="s">
        <v>199</v>
      </c>
      <c r="F1" s="338" t="s">
        <v>300</v>
      </c>
    </row>
    <row r="2" spans="1:6" ht="15.75" thickBot="1" x14ac:dyDescent="0.3">
      <c r="A2" s="308" t="s">
        <v>196</v>
      </c>
      <c r="B2" s="308" t="s">
        <v>59</v>
      </c>
      <c r="C2" s="308" t="s">
        <v>129</v>
      </c>
      <c r="D2" s="308" t="s">
        <v>128</v>
      </c>
      <c r="E2" s="309" t="s">
        <v>198</v>
      </c>
      <c r="F2" s="307" t="s">
        <v>117</v>
      </c>
    </row>
    <row r="3" spans="1:6" ht="15.75" thickBot="1" x14ac:dyDescent="0.3">
      <c r="A3" s="308" t="s">
        <v>196</v>
      </c>
      <c r="B3" s="308" t="s">
        <v>59</v>
      </c>
      <c r="C3" s="308" t="s">
        <v>135</v>
      </c>
      <c r="D3" s="308" t="s">
        <v>114</v>
      </c>
      <c r="E3" s="309" t="s">
        <v>197</v>
      </c>
      <c r="F3" s="307" t="s">
        <v>117</v>
      </c>
    </row>
    <row r="4" spans="1:6" ht="15.75" thickBot="1" x14ac:dyDescent="0.3">
      <c r="A4" s="308" t="s">
        <v>196</v>
      </c>
      <c r="B4" s="308" t="s">
        <v>59</v>
      </c>
      <c r="C4" s="308" t="s">
        <v>143</v>
      </c>
      <c r="D4" s="308" t="s">
        <v>114</v>
      </c>
      <c r="E4" s="308" t="s">
        <v>195</v>
      </c>
      <c r="F4" s="307" t="s">
        <v>117</v>
      </c>
    </row>
    <row r="5" spans="1:6" ht="13.5" thickBot="1" x14ac:dyDescent="0.25">
      <c r="A5" s="313"/>
      <c r="B5" s="313"/>
      <c r="C5" s="313"/>
      <c r="D5" s="313"/>
      <c r="E5" s="313"/>
      <c r="F5" s="312"/>
    </row>
    <row r="6" spans="1:6" ht="15.75" thickBot="1" x14ac:dyDescent="0.3">
      <c r="A6" s="308" t="s">
        <v>187</v>
      </c>
      <c r="B6" s="308" t="s">
        <v>59</v>
      </c>
      <c r="C6" s="308" t="s">
        <v>129</v>
      </c>
      <c r="D6" s="308" t="s">
        <v>128</v>
      </c>
      <c r="E6" s="309" t="s">
        <v>194</v>
      </c>
      <c r="F6" s="307" t="s">
        <v>117</v>
      </c>
    </row>
    <row r="7" spans="1:6" ht="15.75" thickBot="1" x14ac:dyDescent="0.3">
      <c r="A7" s="308" t="s">
        <v>187</v>
      </c>
      <c r="B7" s="308" t="s">
        <v>58</v>
      </c>
      <c r="C7" s="308" t="s">
        <v>190</v>
      </c>
      <c r="D7" s="308" t="s">
        <v>114</v>
      </c>
      <c r="E7" s="309" t="s">
        <v>193</v>
      </c>
      <c r="F7" s="307" t="s">
        <v>117</v>
      </c>
    </row>
    <row r="8" spans="1:6" ht="15.75" thickBot="1" x14ac:dyDescent="0.3">
      <c r="A8" s="308" t="s">
        <v>187</v>
      </c>
      <c r="B8" s="308" t="s">
        <v>59</v>
      </c>
      <c r="C8" s="308" t="s">
        <v>192</v>
      </c>
      <c r="D8" s="308" t="s">
        <v>128</v>
      </c>
      <c r="E8" s="308" t="s">
        <v>191</v>
      </c>
      <c r="F8" s="307" t="s">
        <v>117</v>
      </c>
    </row>
    <row r="9" spans="1:6" ht="15.75" thickBot="1" x14ac:dyDescent="0.3">
      <c r="A9" s="308" t="s">
        <v>187</v>
      </c>
      <c r="B9" s="308" t="s">
        <v>59</v>
      </c>
      <c r="C9" s="308" t="s">
        <v>190</v>
      </c>
      <c r="D9" s="308" t="s">
        <v>114</v>
      </c>
      <c r="E9" s="308" t="s">
        <v>189</v>
      </c>
      <c r="F9" s="307" t="s">
        <v>117</v>
      </c>
    </row>
    <row r="10" spans="1:6" ht="15.75" thickBot="1" x14ac:dyDescent="0.3">
      <c r="A10" s="308" t="s">
        <v>187</v>
      </c>
      <c r="B10" s="308" t="s">
        <v>58</v>
      </c>
      <c r="C10" s="308" t="s">
        <v>159</v>
      </c>
      <c r="D10" s="308" t="s">
        <v>114</v>
      </c>
      <c r="E10" s="308" t="s">
        <v>188</v>
      </c>
      <c r="F10" s="307" t="s">
        <v>117</v>
      </c>
    </row>
    <row r="11" spans="1:6" ht="15.75" thickBot="1" x14ac:dyDescent="0.3">
      <c r="A11" s="308" t="s">
        <v>187</v>
      </c>
      <c r="B11" s="308" t="s">
        <v>58</v>
      </c>
      <c r="C11" s="308" t="s">
        <v>146</v>
      </c>
      <c r="D11" s="308" t="s">
        <v>122</v>
      </c>
      <c r="E11" s="308" t="s">
        <v>186</v>
      </c>
      <c r="F11" s="307" t="s">
        <v>117</v>
      </c>
    </row>
    <row r="12" spans="1:6" ht="13.5" thickBot="1" x14ac:dyDescent="0.25">
      <c r="A12" s="311"/>
      <c r="B12" s="311"/>
      <c r="C12" s="311"/>
      <c r="D12" s="311"/>
      <c r="E12" s="311"/>
      <c r="F12" s="310"/>
    </row>
    <row r="13" spans="1:6" ht="15.75" thickBot="1" x14ac:dyDescent="0.3">
      <c r="A13" s="308" t="s">
        <v>166</v>
      </c>
      <c r="B13" s="308" t="s">
        <v>59</v>
      </c>
      <c r="C13" s="308" t="s">
        <v>171</v>
      </c>
      <c r="D13" s="308" t="s">
        <v>114</v>
      </c>
      <c r="E13" s="309" t="s">
        <v>185</v>
      </c>
      <c r="F13" s="307" t="s">
        <v>117</v>
      </c>
    </row>
    <row r="14" spans="1:6" ht="15.75" thickBot="1" x14ac:dyDescent="0.3">
      <c r="A14" s="308" t="s">
        <v>166</v>
      </c>
      <c r="B14" s="308" t="s">
        <v>58</v>
      </c>
      <c r="C14" s="308" t="s">
        <v>132</v>
      </c>
      <c r="D14" s="308" t="s">
        <v>128</v>
      </c>
      <c r="E14" s="309" t="s">
        <v>184</v>
      </c>
      <c r="F14" s="307" t="s">
        <v>117</v>
      </c>
    </row>
    <row r="15" spans="1:6" ht="15.75" thickBot="1" x14ac:dyDescent="0.3">
      <c r="A15" s="308" t="s">
        <v>166</v>
      </c>
      <c r="B15" s="308" t="s">
        <v>58</v>
      </c>
      <c r="C15" s="308" t="s">
        <v>183</v>
      </c>
      <c r="D15" s="308" t="s">
        <v>182</v>
      </c>
      <c r="E15" s="309" t="s">
        <v>181</v>
      </c>
      <c r="F15" s="307" t="s">
        <v>117</v>
      </c>
    </row>
    <row r="16" spans="1:6" ht="14.25" customHeight="1" thickBot="1" x14ac:dyDescent="0.25">
      <c r="A16" s="308" t="s">
        <v>166</v>
      </c>
      <c r="B16" s="308" t="s">
        <v>59</v>
      </c>
      <c r="C16" s="308" t="s">
        <v>135</v>
      </c>
      <c r="D16" s="308" t="s">
        <v>114</v>
      </c>
      <c r="E16" s="308" t="s">
        <v>180</v>
      </c>
    </row>
    <row r="17" spans="1:6" ht="13.5" thickBot="1" x14ac:dyDescent="0.25">
      <c r="A17" s="308" t="s">
        <v>166</v>
      </c>
      <c r="B17" s="308" t="s">
        <v>59</v>
      </c>
      <c r="C17" s="308" t="s">
        <v>135</v>
      </c>
      <c r="D17" s="308" t="s">
        <v>114</v>
      </c>
      <c r="E17" s="308" t="s">
        <v>179</v>
      </c>
    </row>
    <row r="18" spans="1:6" ht="13.5" thickBot="1" x14ac:dyDescent="0.25">
      <c r="A18" s="308" t="s">
        <v>166</v>
      </c>
      <c r="B18" s="308" t="s">
        <v>59</v>
      </c>
      <c r="C18" s="308" t="s">
        <v>132</v>
      </c>
      <c r="D18" s="308" t="s">
        <v>128</v>
      </c>
      <c r="E18" s="308" t="s">
        <v>178</v>
      </c>
    </row>
    <row r="19" spans="1:6" ht="13.5" thickBot="1" x14ac:dyDescent="0.25">
      <c r="A19" s="308" t="s">
        <v>166</v>
      </c>
      <c r="B19" s="308" t="s">
        <v>59</v>
      </c>
      <c r="C19" s="308" t="s">
        <v>132</v>
      </c>
      <c r="D19" s="308" t="s">
        <v>128</v>
      </c>
      <c r="E19" s="308" t="s">
        <v>177</v>
      </c>
    </row>
    <row r="20" spans="1:6" ht="15" customHeight="1" thickBot="1" x14ac:dyDescent="0.3">
      <c r="A20" s="308" t="s">
        <v>166</v>
      </c>
      <c r="B20" s="308" t="s">
        <v>59</v>
      </c>
      <c r="C20" s="308" t="s">
        <v>176</v>
      </c>
      <c r="D20" s="308" t="s">
        <v>175</v>
      </c>
      <c r="E20" s="308" t="s">
        <v>174</v>
      </c>
      <c r="F20" s="370" t="s">
        <v>117</v>
      </c>
    </row>
    <row r="21" spans="1:6" ht="18" customHeight="1" thickBot="1" x14ac:dyDescent="0.25">
      <c r="A21" s="308" t="s">
        <v>166</v>
      </c>
      <c r="B21" s="308" t="s">
        <v>59</v>
      </c>
      <c r="C21" s="308" t="s">
        <v>173</v>
      </c>
      <c r="D21" s="308" t="s">
        <v>114</v>
      </c>
      <c r="E21" s="308" t="s">
        <v>172</v>
      </c>
    </row>
    <row r="22" spans="1:6" ht="15.75" thickBot="1" x14ac:dyDescent="0.3">
      <c r="A22" s="308" t="s">
        <v>166</v>
      </c>
      <c r="B22" s="308" t="s">
        <v>59</v>
      </c>
      <c r="C22" s="308" t="s">
        <v>171</v>
      </c>
      <c r="D22" s="308" t="s">
        <v>114</v>
      </c>
      <c r="E22" s="308" t="s">
        <v>170</v>
      </c>
      <c r="F22" s="370" t="s">
        <v>117</v>
      </c>
    </row>
    <row r="23" spans="1:6" ht="15.75" thickBot="1" x14ac:dyDescent="0.3">
      <c r="A23" s="308" t="s">
        <v>166</v>
      </c>
      <c r="B23" s="308" t="s">
        <v>58</v>
      </c>
      <c r="C23" s="308" t="s">
        <v>156</v>
      </c>
      <c r="D23" s="308" t="s">
        <v>128</v>
      </c>
      <c r="E23" s="308" t="s">
        <v>169</v>
      </c>
      <c r="F23" s="307" t="s">
        <v>117</v>
      </c>
    </row>
    <row r="24" spans="1:6" ht="13.5" thickBot="1" x14ac:dyDescent="0.25">
      <c r="A24" s="308" t="s">
        <v>166</v>
      </c>
      <c r="B24" s="308" t="s">
        <v>58</v>
      </c>
      <c r="C24" s="308" t="s">
        <v>129</v>
      </c>
      <c r="D24" s="308" t="s">
        <v>128</v>
      </c>
      <c r="E24" s="308" t="s">
        <v>168</v>
      </c>
      <c r="F24" s="337" t="s">
        <v>259</v>
      </c>
    </row>
    <row r="25" spans="1:6" ht="15.75" thickBot="1" x14ac:dyDescent="0.3">
      <c r="A25" s="308" t="s">
        <v>166</v>
      </c>
      <c r="B25" s="308" t="s">
        <v>58</v>
      </c>
      <c r="C25" s="308" t="s">
        <v>159</v>
      </c>
      <c r="D25" s="308" t="s">
        <v>114</v>
      </c>
      <c r="E25" s="308" t="s">
        <v>167</v>
      </c>
      <c r="F25" s="307" t="s">
        <v>117</v>
      </c>
    </row>
    <row r="26" spans="1:6" ht="13.5" thickBot="1" x14ac:dyDescent="0.25">
      <c r="A26" s="308" t="s">
        <v>166</v>
      </c>
      <c r="B26" s="308" t="s">
        <v>58</v>
      </c>
      <c r="C26" s="308" t="s">
        <v>146</v>
      </c>
      <c r="D26" s="308" t="s">
        <v>122</v>
      </c>
      <c r="E26" s="308" t="s">
        <v>165</v>
      </c>
      <c r="F26" s="337" t="s">
        <v>259</v>
      </c>
    </row>
    <row r="27" spans="1:6" ht="13.5" thickBot="1" x14ac:dyDescent="0.25">
      <c r="A27" s="311"/>
      <c r="B27" s="311"/>
      <c r="C27" s="311"/>
      <c r="D27" s="311"/>
      <c r="E27" s="311"/>
      <c r="F27" s="310"/>
    </row>
    <row r="28" spans="1:6" ht="15.75" thickBot="1" x14ac:dyDescent="0.3">
      <c r="A28" s="308" t="s">
        <v>147</v>
      </c>
      <c r="B28" s="308" t="s">
        <v>59</v>
      </c>
      <c r="C28" s="308" t="s">
        <v>159</v>
      </c>
      <c r="D28" s="308" t="s">
        <v>114</v>
      </c>
      <c r="E28" s="309" t="s">
        <v>164</v>
      </c>
      <c r="F28" s="307" t="s">
        <v>117</v>
      </c>
    </row>
    <row r="29" spans="1:6" ht="15.75" thickBot="1" x14ac:dyDescent="0.3">
      <c r="A29" s="308" t="s">
        <v>147</v>
      </c>
      <c r="B29" s="308" t="s">
        <v>59</v>
      </c>
      <c r="C29" s="308" t="s">
        <v>129</v>
      </c>
      <c r="D29" s="308" t="s">
        <v>128</v>
      </c>
      <c r="E29" s="309" t="s">
        <v>163</v>
      </c>
      <c r="F29" s="307" t="s">
        <v>117</v>
      </c>
    </row>
    <row r="30" spans="1:6" ht="15.75" thickBot="1" x14ac:dyDescent="0.3">
      <c r="A30" s="308" t="s">
        <v>147</v>
      </c>
      <c r="B30" s="308" t="s">
        <v>58</v>
      </c>
      <c r="C30" s="308" t="s">
        <v>132</v>
      </c>
      <c r="D30" s="308" t="s">
        <v>128</v>
      </c>
      <c r="E30" s="309" t="s">
        <v>162</v>
      </c>
      <c r="F30" s="307" t="s">
        <v>117</v>
      </c>
    </row>
    <row r="31" spans="1:6" ht="15.75" thickBot="1" x14ac:dyDescent="0.3">
      <c r="A31" s="308" t="s">
        <v>147</v>
      </c>
      <c r="B31" s="308" t="s">
        <v>58</v>
      </c>
      <c r="C31" s="308" t="s">
        <v>129</v>
      </c>
      <c r="D31" s="308" t="s">
        <v>128</v>
      </c>
      <c r="E31" s="309" t="s">
        <v>161</v>
      </c>
      <c r="F31" s="307" t="s">
        <v>117</v>
      </c>
    </row>
    <row r="32" spans="1:6" ht="15.75" thickBot="1" x14ac:dyDescent="0.3">
      <c r="A32" s="308" t="s">
        <v>147</v>
      </c>
      <c r="B32" s="308" t="s">
        <v>58</v>
      </c>
      <c r="C32" s="308" t="s">
        <v>146</v>
      </c>
      <c r="D32" s="308" t="s">
        <v>122</v>
      </c>
      <c r="E32" s="309" t="s">
        <v>160</v>
      </c>
      <c r="F32" s="337" t="s">
        <v>259</v>
      </c>
    </row>
    <row r="33" spans="1:6" ht="13.5" thickBot="1" x14ac:dyDescent="0.25">
      <c r="A33" s="308" t="s">
        <v>147</v>
      </c>
      <c r="B33" s="308" t="s">
        <v>59</v>
      </c>
      <c r="C33" s="308" t="s">
        <v>159</v>
      </c>
      <c r="D33" s="308" t="s">
        <v>114</v>
      </c>
      <c r="E33" s="308" t="s">
        <v>158</v>
      </c>
    </row>
    <row r="34" spans="1:6" ht="15.75" thickBot="1" x14ac:dyDescent="0.3">
      <c r="A34" s="308" t="s">
        <v>147</v>
      </c>
      <c r="B34" s="308" t="s">
        <v>59</v>
      </c>
      <c r="C34" s="308" t="s">
        <v>132</v>
      </c>
      <c r="D34" s="308" t="s">
        <v>128</v>
      </c>
      <c r="E34" s="308" t="s">
        <v>157</v>
      </c>
      <c r="F34" s="370" t="s">
        <v>117</v>
      </c>
    </row>
    <row r="35" spans="1:6" ht="13.5" thickBot="1" x14ac:dyDescent="0.25">
      <c r="A35" s="308" t="s">
        <v>147</v>
      </c>
      <c r="B35" s="308" t="s">
        <v>59</v>
      </c>
      <c r="C35" s="308" t="s">
        <v>156</v>
      </c>
      <c r="D35" s="308" t="s">
        <v>128</v>
      </c>
      <c r="E35" s="308" t="s">
        <v>155</v>
      </c>
    </row>
    <row r="36" spans="1:6" ht="15.75" thickBot="1" x14ac:dyDescent="0.3">
      <c r="A36" s="308" t="s">
        <v>147</v>
      </c>
      <c r="B36" s="308" t="s">
        <v>59</v>
      </c>
      <c r="C36" s="308" t="s">
        <v>119</v>
      </c>
      <c r="D36" s="308" t="s">
        <v>114</v>
      </c>
      <c r="E36" s="308" t="s">
        <v>154</v>
      </c>
      <c r="F36" s="370" t="s">
        <v>117</v>
      </c>
    </row>
    <row r="37" spans="1:6" ht="15.75" thickBot="1" x14ac:dyDescent="0.3">
      <c r="A37" s="308" t="s">
        <v>147</v>
      </c>
      <c r="B37" s="308" t="s">
        <v>59</v>
      </c>
      <c r="C37" s="308" t="s">
        <v>119</v>
      </c>
      <c r="D37" s="308" t="s">
        <v>114</v>
      </c>
      <c r="E37" s="308" t="s">
        <v>153</v>
      </c>
      <c r="F37" s="307"/>
    </row>
    <row r="38" spans="1:6" ht="15.75" thickBot="1" x14ac:dyDescent="0.3">
      <c r="A38" s="308" t="s">
        <v>147</v>
      </c>
      <c r="B38" s="308" t="s">
        <v>58</v>
      </c>
      <c r="C38" s="308" t="s">
        <v>132</v>
      </c>
      <c r="D38" s="308" t="s">
        <v>128</v>
      </c>
      <c r="E38" s="308" t="s">
        <v>152</v>
      </c>
      <c r="F38" s="370" t="s">
        <v>117</v>
      </c>
    </row>
    <row r="39" spans="1:6" ht="15.75" thickBot="1" x14ac:dyDescent="0.3">
      <c r="A39" s="308" t="s">
        <v>147</v>
      </c>
      <c r="B39" s="308" t="s">
        <v>58</v>
      </c>
      <c r="C39" s="308" t="s">
        <v>151</v>
      </c>
      <c r="D39" s="308" t="s">
        <v>114</v>
      </c>
      <c r="E39" s="371" t="s">
        <v>150</v>
      </c>
      <c r="F39" s="370" t="s">
        <v>117</v>
      </c>
    </row>
    <row r="40" spans="1:6" ht="13.5" thickBot="1" x14ac:dyDescent="0.25">
      <c r="A40" s="308" t="s">
        <v>147</v>
      </c>
      <c r="B40" s="308" t="s">
        <v>58</v>
      </c>
      <c r="C40" s="308" t="s">
        <v>138</v>
      </c>
      <c r="D40" s="308" t="s">
        <v>128</v>
      </c>
      <c r="E40" s="308" t="s">
        <v>149</v>
      </c>
    </row>
    <row r="41" spans="1:6" ht="13.5" thickBot="1" x14ac:dyDescent="0.25">
      <c r="A41" s="308" t="s">
        <v>147</v>
      </c>
      <c r="B41" s="308" t="s">
        <v>58</v>
      </c>
      <c r="C41" s="308" t="s">
        <v>138</v>
      </c>
      <c r="D41" s="308" t="s">
        <v>128</v>
      </c>
      <c r="E41" s="308" t="s">
        <v>148</v>
      </c>
    </row>
    <row r="42" spans="1:6" ht="13.5" thickBot="1" x14ac:dyDescent="0.25">
      <c r="A42" s="308" t="s">
        <v>147</v>
      </c>
      <c r="B42" s="308" t="s">
        <v>58</v>
      </c>
      <c r="C42" s="308" t="s">
        <v>146</v>
      </c>
      <c r="D42" s="308" t="s">
        <v>122</v>
      </c>
      <c r="E42" s="308" t="s">
        <v>145</v>
      </c>
      <c r="F42" s="337" t="s">
        <v>259</v>
      </c>
    </row>
    <row r="43" spans="1:6" ht="13.5" thickBot="1" x14ac:dyDescent="0.25">
      <c r="A43" s="311"/>
      <c r="B43" s="311"/>
      <c r="C43" s="311"/>
      <c r="D43" s="311"/>
      <c r="E43" s="311"/>
      <c r="F43" s="310"/>
    </row>
    <row r="44" spans="1:6" ht="15.75" thickBot="1" x14ac:dyDescent="0.3">
      <c r="A44" s="308" t="s">
        <v>133</v>
      </c>
      <c r="B44" s="308" t="s">
        <v>59</v>
      </c>
      <c r="C44" s="308" t="s">
        <v>129</v>
      </c>
      <c r="D44" s="308" t="s">
        <v>128</v>
      </c>
      <c r="E44" s="309" t="s">
        <v>144</v>
      </c>
      <c r="F44" s="337" t="s">
        <v>259</v>
      </c>
    </row>
    <row r="45" spans="1:6" ht="15.75" thickBot="1" x14ac:dyDescent="0.3">
      <c r="A45" s="308" t="s">
        <v>133</v>
      </c>
      <c r="B45" s="308" t="s">
        <v>59</v>
      </c>
      <c r="C45" s="308" t="s">
        <v>143</v>
      </c>
      <c r="D45" s="308" t="s">
        <v>114</v>
      </c>
      <c r="E45" s="309" t="s">
        <v>142</v>
      </c>
      <c r="F45" s="307" t="s">
        <v>117</v>
      </c>
    </row>
    <row r="46" spans="1:6" ht="15.75" thickBot="1" x14ac:dyDescent="0.3">
      <c r="A46" s="308" t="s">
        <v>133</v>
      </c>
      <c r="B46" s="308" t="s">
        <v>59</v>
      </c>
      <c r="C46" s="308" t="s">
        <v>138</v>
      </c>
      <c r="D46" s="308" t="s">
        <v>128</v>
      </c>
      <c r="E46" s="309" t="s">
        <v>141</v>
      </c>
      <c r="F46" s="307" t="s">
        <v>117</v>
      </c>
    </row>
    <row r="47" spans="1:6" ht="15.75" thickBot="1" x14ac:dyDescent="0.3">
      <c r="A47" s="308" t="s">
        <v>133</v>
      </c>
      <c r="B47" s="308" t="s">
        <v>59</v>
      </c>
      <c r="C47" s="308" t="s">
        <v>125</v>
      </c>
      <c r="D47" s="308" t="s">
        <v>114</v>
      </c>
      <c r="E47" s="308" t="s">
        <v>140</v>
      </c>
      <c r="F47" s="370" t="s">
        <v>117</v>
      </c>
    </row>
    <row r="48" spans="1:6" ht="13.5" thickBot="1" x14ac:dyDescent="0.25">
      <c r="A48" s="308" t="s">
        <v>133</v>
      </c>
      <c r="B48" s="308" t="s">
        <v>59</v>
      </c>
      <c r="C48" s="308" t="s">
        <v>138</v>
      </c>
      <c r="D48" s="308" t="s">
        <v>128</v>
      </c>
      <c r="E48" s="308" t="s">
        <v>139</v>
      </c>
    </row>
    <row r="49" spans="1:6" ht="13.5" thickBot="1" x14ac:dyDescent="0.25">
      <c r="A49" s="308" t="s">
        <v>133</v>
      </c>
      <c r="B49" s="308" t="s">
        <v>59</v>
      </c>
      <c r="C49" s="308" t="s">
        <v>138</v>
      </c>
      <c r="D49" s="308" t="s">
        <v>128</v>
      </c>
      <c r="E49" s="308" t="s">
        <v>137</v>
      </c>
    </row>
    <row r="50" spans="1:6" ht="15.75" thickBot="1" x14ac:dyDescent="0.3">
      <c r="A50" s="308" t="s">
        <v>133</v>
      </c>
      <c r="B50" s="308" t="s">
        <v>59</v>
      </c>
      <c r="C50" s="308" t="s">
        <v>132</v>
      </c>
      <c r="D50" s="308" t="s">
        <v>128</v>
      </c>
      <c r="E50" s="308" t="s">
        <v>131</v>
      </c>
      <c r="F50" s="370" t="s">
        <v>117</v>
      </c>
    </row>
    <row r="51" spans="1:6" ht="13.5" thickBot="1" x14ac:dyDescent="0.25">
      <c r="A51" s="308" t="s">
        <v>133</v>
      </c>
      <c r="B51" s="308" t="s">
        <v>58</v>
      </c>
      <c r="C51" s="308" t="s">
        <v>135</v>
      </c>
      <c r="D51" s="308" t="s">
        <v>114</v>
      </c>
      <c r="E51" s="308" t="s">
        <v>136</v>
      </c>
      <c r="F51" s="336" t="s">
        <v>117</v>
      </c>
    </row>
    <row r="52" spans="1:6" ht="13.5" thickBot="1" x14ac:dyDescent="0.25">
      <c r="A52" s="308" t="s">
        <v>133</v>
      </c>
      <c r="B52" s="308" t="s">
        <v>58</v>
      </c>
      <c r="C52" s="308" t="s">
        <v>135</v>
      </c>
      <c r="D52" s="308" t="s">
        <v>114</v>
      </c>
      <c r="E52" s="308" t="s">
        <v>134</v>
      </c>
      <c r="F52" s="336" t="s">
        <v>117</v>
      </c>
    </row>
    <row r="53" spans="1:6" ht="13.5" thickBot="1" x14ac:dyDescent="0.25">
      <c r="A53" s="311"/>
      <c r="B53" s="311"/>
      <c r="C53" s="311"/>
      <c r="D53" s="311"/>
      <c r="E53" s="311"/>
      <c r="F53" s="310"/>
    </row>
    <row r="54" spans="1:6" ht="18" customHeight="1" thickBot="1" x14ac:dyDescent="0.3">
      <c r="A54" s="308" t="s">
        <v>120</v>
      </c>
      <c r="B54" s="308" t="s">
        <v>59</v>
      </c>
      <c r="C54" s="308" t="s">
        <v>125</v>
      </c>
      <c r="D54" s="308" t="s">
        <v>114</v>
      </c>
      <c r="E54" s="309" t="s">
        <v>130</v>
      </c>
      <c r="F54" s="307" t="s">
        <v>117</v>
      </c>
    </row>
    <row r="55" spans="1:6" ht="15.75" thickBot="1" x14ac:dyDescent="0.3">
      <c r="A55" s="308" t="s">
        <v>120</v>
      </c>
      <c r="B55" s="308" t="s">
        <v>59</v>
      </c>
      <c r="C55" s="308" t="s">
        <v>129</v>
      </c>
      <c r="D55" s="308" t="s">
        <v>128</v>
      </c>
      <c r="E55" s="309" t="s">
        <v>127</v>
      </c>
      <c r="F55" s="307" t="s">
        <v>117</v>
      </c>
    </row>
    <row r="56" spans="1:6" ht="15.75" thickBot="1" x14ac:dyDescent="0.3">
      <c r="A56" s="308" t="s">
        <v>120</v>
      </c>
      <c r="B56" s="308" t="s">
        <v>59</v>
      </c>
      <c r="C56" s="308" t="s">
        <v>125</v>
      </c>
      <c r="D56" s="308" t="s">
        <v>114</v>
      </c>
      <c r="E56" s="308" t="s">
        <v>126</v>
      </c>
      <c r="F56" s="307" t="s">
        <v>117</v>
      </c>
    </row>
    <row r="57" spans="1:6" ht="15.75" thickBot="1" x14ac:dyDescent="0.3">
      <c r="A57" s="308" t="s">
        <v>120</v>
      </c>
      <c r="B57" s="308" t="s">
        <v>59</v>
      </c>
      <c r="C57" s="308" t="s">
        <v>125</v>
      </c>
      <c r="D57" s="308" t="s">
        <v>114</v>
      </c>
      <c r="E57" s="308" t="s">
        <v>124</v>
      </c>
      <c r="F57" s="307" t="s">
        <v>117</v>
      </c>
    </row>
    <row r="58" spans="1:6" ht="15.75" thickBot="1" x14ac:dyDescent="0.3">
      <c r="A58" s="308" t="s">
        <v>120</v>
      </c>
      <c r="B58" s="308" t="s">
        <v>58</v>
      </c>
      <c r="C58" s="308" t="s">
        <v>123</v>
      </c>
      <c r="D58" s="308" t="s">
        <v>122</v>
      </c>
      <c r="E58" s="308" t="s">
        <v>121</v>
      </c>
      <c r="F58" s="307" t="s">
        <v>117</v>
      </c>
    </row>
    <row r="59" spans="1:6" ht="15.75" thickBot="1" x14ac:dyDescent="0.3">
      <c r="A59" s="308" t="s">
        <v>120</v>
      </c>
      <c r="B59" s="308" t="s">
        <v>58</v>
      </c>
      <c r="C59" s="308" t="s">
        <v>119</v>
      </c>
      <c r="D59" s="308" t="s">
        <v>114</v>
      </c>
      <c r="E59" s="308" t="s">
        <v>118</v>
      </c>
      <c r="F59" s="307" t="s">
        <v>117</v>
      </c>
    </row>
  </sheetData>
  <pageMargins left="0.7" right="0.7" top="0.75" bottom="0.75" header="0.3" footer="0.3"/>
  <pageSetup paperSize="9" scale="56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EE4A-D275-4330-B591-1DE6B3A55311}">
  <dimension ref="A1:P77"/>
  <sheetViews>
    <sheetView workbookViewId="0">
      <selection activeCell="M5" sqref="M5"/>
    </sheetView>
  </sheetViews>
  <sheetFormatPr defaultColWidth="8.85546875" defaultRowHeight="15" x14ac:dyDescent="0.25"/>
  <cols>
    <col min="1" max="2" width="5.7109375" style="330" customWidth="1"/>
    <col min="3" max="3" width="4.28515625" style="330" customWidth="1"/>
    <col min="4" max="4" width="4.28515625" style="322" customWidth="1"/>
    <col min="5" max="6" width="24.7109375" style="321" customWidth="1"/>
    <col min="7" max="7" width="11.7109375" style="321" customWidth="1"/>
    <col min="8" max="16384" width="8.85546875" style="318"/>
  </cols>
  <sheetData>
    <row r="1" spans="1:7" ht="26.25" x14ac:dyDescent="0.25">
      <c r="A1" s="340" t="s">
        <v>252</v>
      </c>
      <c r="B1" s="340"/>
      <c r="C1" s="340"/>
      <c r="D1" s="340"/>
      <c r="E1" s="340"/>
      <c r="F1" s="340"/>
      <c r="G1" s="340"/>
    </row>
    <row r="2" spans="1:7" ht="46.5" customHeight="1" x14ac:dyDescent="0.25">
      <c r="A2" s="341"/>
      <c r="B2" s="341"/>
      <c r="C2" s="341"/>
      <c r="D2" s="341"/>
      <c r="E2" s="341"/>
      <c r="F2" s="341"/>
      <c r="G2" s="341"/>
    </row>
    <row r="3" spans="1:7" ht="58.15" customHeight="1" x14ac:dyDescent="0.25">
      <c r="A3" s="342" t="s">
        <v>253</v>
      </c>
      <c r="B3" s="342"/>
      <c r="C3" s="342"/>
      <c r="D3" s="342"/>
      <c r="E3" s="342"/>
      <c r="F3" s="342"/>
      <c r="G3" s="342"/>
    </row>
    <row r="4" spans="1:7" ht="63" x14ac:dyDescent="0.25">
      <c r="A4" s="319" t="s">
        <v>254</v>
      </c>
      <c r="B4" s="319" t="s">
        <v>255</v>
      </c>
      <c r="C4" s="319" t="s">
        <v>256</v>
      </c>
      <c r="D4" s="320" t="s">
        <v>257</v>
      </c>
      <c r="G4" s="322" t="s">
        <v>258</v>
      </c>
    </row>
    <row r="5" spans="1:7" ht="22.5" customHeight="1" x14ac:dyDescent="0.25">
      <c r="A5" s="323"/>
      <c r="B5" s="324"/>
      <c r="C5" s="323"/>
      <c r="D5" s="325"/>
      <c r="E5" s="326"/>
      <c r="F5" s="326"/>
      <c r="G5" s="327"/>
    </row>
    <row r="6" spans="1:7" ht="22.5" customHeight="1" x14ac:dyDescent="0.25">
      <c r="A6" s="323"/>
      <c r="B6" s="324"/>
      <c r="C6" s="323"/>
      <c r="D6" s="325"/>
      <c r="E6" s="328"/>
      <c r="F6" s="328"/>
      <c r="G6" s="327"/>
    </row>
    <row r="7" spans="1:7" ht="22.5" customHeight="1" x14ac:dyDescent="0.25">
      <c r="A7" s="323"/>
      <c r="B7" s="324"/>
      <c r="C7" s="323"/>
      <c r="D7" s="325"/>
      <c r="E7" s="328"/>
      <c r="F7" s="328"/>
      <c r="G7" s="327"/>
    </row>
    <row r="8" spans="1:7" ht="22.5" customHeight="1" x14ac:dyDescent="0.25">
      <c r="A8" s="323"/>
      <c r="B8" s="324"/>
      <c r="C8" s="323"/>
      <c r="D8" s="325"/>
      <c r="E8" s="328"/>
      <c r="F8" s="328"/>
      <c r="G8" s="327"/>
    </row>
    <row r="9" spans="1:7" ht="22.5" customHeight="1" x14ac:dyDescent="0.25">
      <c r="A9" s="323"/>
      <c r="B9" s="324"/>
      <c r="C9" s="323"/>
      <c r="D9" s="325"/>
      <c r="E9" s="328"/>
      <c r="F9" s="328"/>
      <c r="G9" s="327"/>
    </row>
    <row r="10" spans="1:7" ht="22.5" customHeight="1" x14ac:dyDescent="0.25">
      <c r="A10" s="323"/>
      <c r="B10" s="324"/>
      <c r="C10" s="323"/>
      <c r="D10" s="325"/>
      <c r="E10" s="328"/>
      <c r="F10" s="328"/>
      <c r="G10" s="327"/>
    </row>
    <row r="11" spans="1:7" ht="22.5" customHeight="1" x14ac:dyDescent="0.25">
      <c r="A11" s="323"/>
      <c r="B11" s="324"/>
      <c r="C11" s="323"/>
      <c r="D11" s="325"/>
      <c r="E11" s="326"/>
      <c r="F11" s="326"/>
      <c r="G11" s="327"/>
    </row>
    <row r="12" spans="1:7" ht="22.5" customHeight="1" x14ac:dyDescent="0.25">
      <c r="A12" s="323"/>
      <c r="B12" s="324"/>
      <c r="C12" s="323"/>
      <c r="D12" s="325"/>
      <c r="E12" s="326"/>
      <c r="F12" s="326"/>
      <c r="G12" s="327"/>
    </row>
    <row r="13" spans="1:7" ht="22.5" customHeight="1" x14ac:dyDescent="0.25">
      <c r="A13" s="323"/>
      <c r="B13" s="324"/>
      <c r="C13" s="323"/>
      <c r="D13" s="325"/>
      <c r="E13" s="326"/>
      <c r="F13" s="326"/>
      <c r="G13" s="327"/>
    </row>
    <row r="14" spans="1:7" ht="22.5" customHeight="1" x14ac:dyDescent="0.25">
      <c r="A14" s="323"/>
      <c r="B14" s="324"/>
      <c r="C14" s="323"/>
      <c r="D14" s="325"/>
      <c r="E14" s="326"/>
      <c r="F14" s="326"/>
      <c r="G14" s="327"/>
    </row>
    <row r="15" spans="1:7" ht="22.5" customHeight="1" x14ac:dyDescent="0.25">
      <c r="A15" s="323"/>
      <c r="B15" s="324"/>
      <c r="C15" s="323"/>
      <c r="D15" s="325"/>
      <c r="E15" s="326"/>
      <c r="F15" s="326"/>
      <c r="G15" s="327"/>
    </row>
    <row r="16" spans="1:7" ht="22.5" customHeight="1" x14ac:dyDescent="0.25">
      <c r="A16" s="323"/>
      <c r="B16" s="324"/>
      <c r="C16" s="323"/>
      <c r="D16" s="325"/>
      <c r="E16" s="326"/>
      <c r="F16" s="326"/>
      <c r="G16" s="327"/>
    </row>
    <row r="17" spans="1:16" ht="22.5" customHeight="1" x14ac:dyDescent="0.25">
      <c r="A17" s="323"/>
      <c r="B17" s="324"/>
      <c r="C17" s="323"/>
      <c r="D17" s="325"/>
      <c r="E17" s="326"/>
      <c r="F17" s="326"/>
      <c r="G17" s="327"/>
    </row>
    <row r="18" spans="1:16" ht="22.5" customHeight="1" x14ac:dyDescent="0.25">
      <c r="A18" s="323"/>
      <c r="B18" s="324"/>
      <c r="C18" s="323"/>
      <c r="D18" s="325"/>
      <c r="E18" s="329"/>
      <c r="F18" s="326"/>
      <c r="G18" s="327"/>
      <c r="K18" s="330"/>
      <c r="L18" s="331"/>
      <c r="M18" s="330"/>
      <c r="N18" s="322"/>
      <c r="O18" s="332"/>
      <c r="P18" s="332"/>
    </row>
    <row r="19" spans="1:16" ht="22.5" customHeight="1" x14ac:dyDescent="0.25">
      <c r="A19" s="323"/>
      <c r="B19" s="324"/>
      <c r="C19" s="323"/>
      <c r="D19" s="325"/>
      <c r="E19" s="328"/>
      <c r="F19" s="333"/>
      <c r="G19" s="327"/>
    </row>
    <row r="20" spans="1:16" ht="22.5" customHeight="1" x14ac:dyDescent="0.25">
      <c r="A20" s="323"/>
      <c r="B20" s="324"/>
      <c r="C20" s="323"/>
      <c r="D20" s="325"/>
      <c r="E20" s="333"/>
      <c r="F20" s="328"/>
      <c r="G20" s="327"/>
    </row>
    <row r="21" spans="1:16" ht="22.5" customHeight="1" x14ac:dyDescent="0.25">
      <c r="A21" s="323"/>
      <c r="B21" s="324"/>
      <c r="C21" s="323"/>
      <c r="D21" s="325"/>
      <c r="E21" s="326"/>
      <c r="F21" s="329"/>
      <c r="G21" s="327"/>
      <c r="I21" s="334"/>
      <c r="J21" s="332"/>
      <c r="K21" s="330"/>
      <c r="L21" s="331"/>
      <c r="M21" s="330"/>
      <c r="N21" s="322"/>
      <c r="O21" s="332"/>
      <c r="P21" s="332"/>
    </row>
    <row r="22" spans="1:16" ht="22.5" customHeight="1" x14ac:dyDescent="0.25">
      <c r="A22" s="323"/>
      <c r="B22" s="324"/>
      <c r="C22" s="323"/>
      <c r="D22" s="325"/>
      <c r="E22" s="328"/>
      <c r="F22" s="329"/>
      <c r="G22" s="327"/>
      <c r="K22" s="330"/>
      <c r="L22" s="331"/>
      <c r="M22" s="330"/>
      <c r="N22" s="322"/>
      <c r="O22" s="334"/>
      <c r="P22" s="334"/>
    </row>
    <row r="23" spans="1:16" ht="22.5" customHeight="1" x14ac:dyDescent="0.25">
      <c r="A23" s="323"/>
      <c r="B23" s="324"/>
      <c r="C23" s="323"/>
      <c r="D23" s="325"/>
      <c r="E23" s="329"/>
      <c r="F23" s="326"/>
      <c r="G23" s="327"/>
      <c r="K23" s="330"/>
      <c r="L23" s="331"/>
      <c r="M23" s="330"/>
      <c r="N23" s="322"/>
      <c r="O23" s="334"/>
      <c r="P23" s="334"/>
    </row>
    <row r="24" spans="1:16" ht="22.5" customHeight="1" x14ac:dyDescent="0.25">
      <c r="A24" s="323"/>
      <c r="B24" s="324"/>
      <c r="C24" s="323"/>
      <c r="D24" s="325"/>
      <c r="E24" s="327"/>
      <c r="F24" s="329"/>
      <c r="G24" s="327"/>
    </row>
    <row r="25" spans="1:16" ht="22.5" customHeight="1" x14ac:dyDescent="0.25">
      <c r="A25" s="323"/>
      <c r="B25" s="324"/>
      <c r="C25" s="323"/>
      <c r="D25" s="325"/>
      <c r="E25" s="326"/>
      <c r="F25" s="329"/>
      <c r="G25" s="327"/>
      <c r="K25" s="330"/>
      <c r="L25" s="331"/>
      <c r="M25" s="330"/>
      <c r="N25" s="322"/>
      <c r="O25" s="332"/>
      <c r="P25" s="332"/>
    </row>
    <row r="26" spans="1:16" ht="22.5" customHeight="1" x14ac:dyDescent="0.25">
      <c r="A26" s="323"/>
      <c r="B26" s="324"/>
      <c r="C26" s="323"/>
      <c r="D26" s="325"/>
      <c r="E26" s="326"/>
      <c r="F26" s="329"/>
      <c r="G26" s="327"/>
      <c r="M26" s="322"/>
      <c r="N26" s="321"/>
      <c r="O26" s="321"/>
    </row>
    <row r="27" spans="1:16" ht="22.5" customHeight="1" x14ac:dyDescent="0.25">
      <c r="A27" s="323"/>
      <c r="B27" s="324"/>
      <c r="C27" s="323"/>
      <c r="D27" s="325"/>
      <c r="E27" s="327"/>
      <c r="F27" s="335"/>
      <c r="G27" s="327"/>
    </row>
    <row r="28" spans="1:16" ht="22.5" customHeight="1" x14ac:dyDescent="0.25">
      <c r="A28" s="323"/>
      <c r="B28" s="324"/>
      <c r="C28" s="323"/>
      <c r="D28" s="325"/>
      <c r="E28" s="329"/>
      <c r="F28" s="326"/>
      <c r="G28" s="327"/>
    </row>
    <row r="29" spans="1:16" ht="22.5" customHeight="1" x14ac:dyDescent="0.25">
      <c r="A29" s="323"/>
      <c r="B29" s="324"/>
      <c r="C29" s="323"/>
      <c r="D29" s="325"/>
      <c r="E29" s="327"/>
      <c r="F29" s="335"/>
      <c r="G29" s="327"/>
    </row>
    <row r="30" spans="1:16" ht="22.5" customHeight="1" x14ac:dyDescent="0.25">
      <c r="A30" s="323"/>
      <c r="B30" s="324"/>
      <c r="C30" s="323"/>
      <c r="D30" s="325"/>
      <c r="E30" s="335"/>
      <c r="F30" s="327"/>
      <c r="G30" s="327"/>
    </row>
    <row r="31" spans="1:16" ht="22.5" customHeight="1" x14ac:dyDescent="0.25">
      <c r="A31" s="323"/>
      <c r="B31" s="324"/>
      <c r="C31" s="323"/>
      <c r="D31" s="325"/>
      <c r="E31" s="327"/>
      <c r="F31" s="335"/>
      <c r="G31" s="327"/>
    </row>
    <row r="32" spans="1:16" ht="22.5" customHeight="1" x14ac:dyDescent="0.25">
      <c r="A32" s="323"/>
      <c r="B32" s="324"/>
      <c r="C32" s="323"/>
      <c r="D32" s="325"/>
      <c r="E32" s="335"/>
      <c r="F32" s="327"/>
      <c r="G32" s="327"/>
    </row>
    <row r="33" spans="1:7" ht="22.5" customHeight="1" x14ac:dyDescent="0.25">
      <c r="A33" s="323"/>
      <c r="B33" s="324"/>
      <c r="C33" s="323"/>
      <c r="D33" s="325"/>
      <c r="E33" s="327"/>
      <c r="F33" s="335"/>
      <c r="G33" s="327"/>
    </row>
    <row r="34" spans="1:7" ht="22.5" customHeight="1" x14ac:dyDescent="0.25">
      <c r="A34" s="323"/>
      <c r="B34" s="324"/>
      <c r="C34" s="323"/>
      <c r="D34" s="325"/>
      <c r="E34" s="327"/>
      <c r="F34" s="327"/>
      <c r="G34" s="327"/>
    </row>
    <row r="35" spans="1:7" ht="22.5" customHeight="1" x14ac:dyDescent="0.25">
      <c r="A35" s="323"/>
      <c r="B35" s="324"/>
      <c r="C35" s="323"/>
      <c r="D35" s="325"/>
      <c r="E35" s="327"/>
      <c r="F35" s="327"/>
      <c r="G35" s="327"/>
    </row>
    <row r="36" spans="1:7" ht="22.5" customHeight="1" x14ac:dyDescent="0.25">
      <c r="A36" s="323"/>
      <c r="B36" s="324"/>
      <c r="C36" s="323"/>
      <c r="D36" s="325"/>
      <c r="E36" s="327"/>
      <c r="F36" s="327"/>
      <c r="G36" s="327"/>
    </row>
    <row r="37" spans="1:7" ht="22.5" customHeight="1" x14ac:dyDescent="0.25">
      <c r="A37" s="323"/>
      <c r="B37" s="324"/>
      <c r="C37" s="323"/>
      <c r="D37" s="325"/>
      <c r="E37" s="327"/>
      <c r="F37" s="327"/>
      <c r="G37" s="327"/>
    </row>
    <row r="38" spans="1:7" ht="22.5" customHeight="1" x14ac:dyDescent="0.25">
      <c r="A38" s="323"/>
      <c r="B38" s="324"/>
      <c r="C38" s="323"/>
      <c r="D38" s="325"/>
      <c r="E38" s="327"/>
      <c r="F38" s="327"/>
      <c r="G38" s="327"/>
    </row>
    <row r="39" spans="1:7" ht="22.5" customHeight="1" x14ac:dyDescent="0.25">
      <c r="A39" s="323"/>
      <c r="B39" s="324"/>
      <c r="C39" s="323"/>
      <c r="D39" s="325"/>
      <c r="E39" s="327"/>
      <c r="F39" s="327"/>
      <c r="G39" s="327"/>
    </row>
    <row r="40" spans="1:7" ht="22.5" customHeight="1" x14ac:dyDescent="0.25">
      <c r="A40" s="323"/>
      <c r="B40" s="324"/>
      <c r="C40" s="323"/>
      <c r="D40" s="325"/>
      <c r="E40" s="327"/>
      <c r="F40" s="327"/>
      <c r="G40" s="327"/>
    </row>
    <row r="41" spans="1:7" ht="22.5" customHeight="1" x14ac:dyDescent="0.25">
      <c r="A41" s="323"/>
      <c r="B41" s="324"/>
      <c r="C41" s="323"/>
      <c r="D41" s="325"/>
      <c r="E41" s="327"/>
      <c r="F41" s="327"/>
      <c r="G41" s="327"/>
    </row>
    <row r="42" spans="1:7" ht="22.5" customHeight="1" x14ac:dyDescent="0.25">
      <c r="A42" s="323"/>
      <c r="B42" s="324"/>
      <c r="C42" s="323"/>
      <c r="D42" s="325"/>
      <c r="E42" s="327"/>
      <c r="F42" s="327"/>
      <c r="G42" s="327"/>
    </row>
    <row r="43" spans="1:7" ht="22.5" customHeight="1" x14ac:dyDescent="0.25">
      <c r="A43" s="323"/>
      <c r="B43" s="324"/>
      <c r="C43" s="323"/>
      <c r="D43" s="325"/>
      <c r="E43" s="327"/>
      <c r="F43" s="327"/>
      <c r="G43" s="327"/>
    </row>
    <row r="44" spans="1:7" ht="22.5" customHeight="1" x14ac:dyDescent="0.25">
      <c r="A44" s="323"/>
      <c r="B44" s="324"/>
      <c r="C44" s="323"/>
      <c r="D44" s="325"/>
      <c r="E44" s="327"/>
      <c r="F44" s="327"/>
      <c r="G44" s="327"/>
    </row>
    <row r="45" spans="1:7" ht="22.5" customHeight="1" x14ac:dyDescent="0.25">
      <c r="A45" s="323"/>
      <c r="B45" s="324"/>
      <c r="C45" s="323"/>
      <c r="D45" s="325"/>
      <c r="E45" s="327"/>
      <c r="F45" s="327"/>
      <c r="G45" s="327"/>
    </row>
    <row r="46" spans="1:7" ht="22.5" customHeight="1" x14ac:dyDescent="0.25">
      <c r="A46" s="323"/>
      <c r="B46" s="324"/>
      <c r="C46" s="323"/>
      <c r="D46" s="325"/>
      <c r="E46" s="327"/>
      <c r="F46" s="327"/>
      <c r="G46" s="327"/>
    </row>
    <row r="47" spans="1:7" ht="22.5" customHeight="1" x14ac:dyDescent="0.25">
      <c r="A47" s="323"/>
      <c r="B47" s="324"/>
      <c r="C47" s="323"/>
      <c r="D47" s="325"/>
      <c r="E47" s="327"/>
      <c r="F47" s="327"/>
      <c r="G47" s="327"/>
    </row>
    <row r="48" spans="1:7" ht="22.5" customHeight="1" x14ac:dyDescent="0.25">
      <c r="A48" s="323"/>
      <c r="B48" s="324"/>
      <c r="C48" s="323"/>
      <c r="D48" s="325"/>
      <c r="E48" s="327"/>
      <c r="F48" s="327"/>
      <c r="G48" s="327"/>
    </row>
    <row r="49" spans="1:7" ht="22.5" customHeight="1" x14ac:dyDescent="0.25">
      <c r="A49" s="323"/>
      <c r="B49" s="324"/>
      <c r="C49" s="323"/>
      <c r="D49" s="325"/>
      <c r="E49" s="327"/>
      <c r="F49" s="327"/>
      <c r="G49" s="327"/>
    </row>
    <row r="50" spans="1:7" ht="22.5" customHeight="1" x14ac:dyDescent="0.25">
      <c r="A50" s="323"/>
      <c r="B50" s="324"/>
      <c r="C50" s="323"/>
      <c r="D50" s="325"/>
      <c r="E50" s="327"/>
      <c r="F50" s="327"/>
      <c r="G50" s="327"/>
    </row>
    <row r="51" spans="1:7" ht="22.5" customHeight="1" x14ac:dyDescent="0.25">
      <c r="A51" s="323"/>
      <c r="B51" s="324"/>
      <c r="C51" s="323"/>
      <c r="D51" s="325"/>
      <c r="E51" s="327"/>
      <c r="F51" s="327"/>
      <c r="G51" s="327"/>
    </row>
    <row r="52" spans="1:7" ht="22.5" customHeight="1" x14ac:dyDescent="0.25">
      <c r="A52" s="323"/>
      <c r="B52" s="324"/>
      <c r="C52" s="323"/>
      <c r="D52" s="325"/>
      <c r="E52" s="327"/>
      <c r="F52" s="327"/>
      <c r="G52" s="327"/>
    </row>
    <row r="53" spans="1:7" ht="22.5" customHeight="1" x14ac:dyDescent="0.25">
      <c r="A53" s="323"/>
      <c r="B53" s="324"/>
      <c r="C53" s="323"/>
      <c r="D53" s="325"/>
      <c r="E53" s="327"/>
      <c r="F53" s="327"/>
      <c r="G53" s="327"/>
    </row>
    <row r="54" spans="1:7" ht="22.5" customHeight="1" x14ac:dyDescent="0.25">
      <c r="A54" s="323"/>
      <c r="B54" s="324"/>
      <c r="C54" s="323"/>
      <c r="D54" s="325"/>
      <c r="E54" s="327"/>
      <c r="F54" s="327"/>
      <c r="G54" s="327"/>
    </row>
    <row r="55" spans="1:7" ht="22.5" customHeight="1" x14ac:dyDescent="0.25">
      <c r="A55" s="323"/>
      <c r="B55" s="324"/>
      <c r="C55" s="323"/>
      <c r="D55" s="325"/>
      <c r="E55" s="327"/>
      <c r="F55" s="327"/>
      <c r="G55" s="327"/>
    </row>
    <row r="56" spans="1:7" ht="22.5" customHeight="1" x14ac:dyDescent="0.25">
      <c r="A56" s="323"/>
      <c r="B56" s="324"/>
      <c r="C56" s="323"/>
      <c r="D56" s="325"/>
      <c r="E56" s="327"/>
      <c r="F56" s="327"/>
      <c r="G56" s="327"/>
    </row>
    <row r="57" spans="1:7" ht="22.5" customHeight="1" x14ac:dyDescent="0.25">
      <c r="A57" s="323"/>
      <c r="B57" s="324"/>
      <c r="C57" s="323"/>
      <c r="D57" s="325"/>
      <c r="E57" s="327"/>
      <c r="F57" s="327"/>
      <c r="G57" s="327"/>
    </row>
    <row r="58" spans="1:7" ht="22.5" customHeight="1" x14ac:dyDescent="0.25">
      <c r="A58" s="323"/>
      <c r="B58" s="323"/>
      <c r="C58" s="323"/>
      <c r="D58" s="325"/>
      <c r="E58" s="327"/>
      <c r="F58" s="327"/>
      <c r="G58" s="327"/>
    </row>
    <row r="59" spans="1:7" ht="22.5" customHeight="1" x14ac:dyDescent="0.25">
      <c r="A59" s="323"/>
      <c r="B59" s="323"/>
      <c r="C59" s="323"/>
      <c r="D59" s="325"/>
      <c r="E59" s="327"/>
      <c r="F59" s="327"/>
      <c r="G59" s="327"/>
    </row>
    <row r="60" spans="1:7" ht="22.5" customHeight="1" x14ac:dyDescent="0.25">
      <c r="A60" s="323"/>
      <c r="B60" s="323"/>
      <c r="C60" s="323"/>
      <c r="D60" s="325"/>
      <c r="E60" s="327"/>
      <c r="F60" s="327"/>
      <c r="G60" s="327"/>
    </row>
    <row r="61" spans="1:7" ht="22.5" customHeight="1" x14ac:dyDescent="0.25">
      <c r="A61" s="323"/>
      <c r="B61" s="323"/>
      <c r="C61" s="323"/>
      <c r="D61" s="325"/>
      <c r="E61" s="327"/>
      <c r="F61" s="327"/>
      <c r="G61" s="327"/>
    </row>
    <row r="62" spans="1:7" ht="22.5" customHeight="1" x14ac:dyDescent="0.25">
      <c r="A62" s="323"/>
      <c r="B62" s="323"/>
      <c r="C62" s="323"/>
      <c r="D62" s="325"/>
      <c r="E62" s="327"/>
      <c r="F62" s="327"/>
      <c r="G62" s="327"/>
    </row>
    <row r="63" spans="1:7" ht="22.5" customHeight="1" x14ac:dyDescent="0.25">
      <c r="A63" s="323"/>
      <c r="B63" s="323"/>
      <c r="C63" s="323"/>
      <c r="D63" s="325"/>
      <c r="E63" s="327"/>
      <c r="F63" s="327"/>
      <c r="G63" s="327"/>
    </row>
    <row r="64" spans="1:7" ht="22.5" customHeight="1" x14ac:dyDescent="0.25">
      <c r="A64" s="323"/>
      <c r="B64" s="323"/>
      <c r="C64" s="323"/>
      <c r="D64" s="325"/>
      <c r="E64" s="327"/>
      <c r="F64" s="327"/>
      <c r="G64" s="327"/>
    </row>
    <row r="65" spans="1:7" ht="22.5" customHeight="1" x14ac:dyDescent="0.25">
      <c r="A65" s="323"/>
      <c r="B65" s="323"/>
      <c r="C65" s="323"/>
      <c r="D65" s="325"/>
      <c r="E65" s="327"/>
      <c r="F65" s="327"/>
      <c r="G65" s="327"/>
    </row>
    <row r="66" spans="1:7" ht="22.5" customHeight="1" x14ac:dyDescent="0.25">
      <c r="A66" s="323"/>
      <c r="B66" s="323"/>
      <c r="C66" s="323"/>
      <c r="D66" s="325"/>
      <c r="E66" s="327"/>
      <c r="F66" s="327"/>
      <c r="G66" s="327"/>
    </row>
    <row r="67" spans="1:7" ht="22.5" customHeight="1" x14ac:dyDescent="0.25">
      <c r="A67" s="323"/>
      <c r="B67" s="323"/>
      <c r="C67" s="323"/>
      <c r="D67" s="325"/>
      <c r="E67" s="327"/>
      <c r="F67" s="327"/>
      <c r="G67" s="327"/>
    </row>
    <row r="68" spans="1:7" ht="22.5" customHeight="1" x14ac:dyDescent="0.25">
      <c r="A68" s="323"/>
      <c r="B68" s="323"/>
      <c r="C68" s="323"/>
      <c r="D68" s="325"/>
      <c r="E68" s="327"/>
      <c r="F68" s="327"/>
      <c r="G68" s="327"/>
    </row>
    <row r="69" spans="1:7" ht="22.5" customHeight="1" x14ac:dyDescent="0.25">
      <c r="A69" s="323"/>
      <c r="B69" s="323"/>
      <c r="C69" s="323"/>
      <c r="D69" s="325"/>
      <c r="E69" s="327"/>
      <c r="F69" s="327"/>
      <c r="G69" s="327"/>
    </row>
    <row r="70" spans="1:7" ht="22.5" customHeight="1" x14ac:dyDescent="0.25">
      <c r="A70" s="323"/>
      <c r="B70" s="323"/>
      <c r="C70" s="323"/>
      <c r="D70" s="325"/>
      <c r="E70" s="327"/>
      <c r="F70" s="327"/>
      <c r="G70" s="327"/>
    </row>
    <row r="71" spans="1:7" ht="22.5" customHeight="1" x14ac:dyDescent="0.25">
      <c r="A71" s="323"/>
      <c r="B71" s="323"/>
      <c r="C71" s="323"/>
      <c r="D71" s="325"/>
      <c r="E71" s="327"/>
      <c r="F71" s="327"/>
      <c r="G71" s="327"/>
    </row>
    <row r="72" spans="1:7" ht="22.5" customHeight="1" x14ac:dyDescent="0.25">
      <c r="A72" s="323"/>
      <c r="B72" s="323"/>
      <c r="C72" s="323"/>
      <c r="D72" s="325"/>
      <c r="E72" s="327"/>
      <c r="F72" s="327"/>
      <c r="G72" s="327"/>
    </row>
    <row r="73" spans="1:7" ht="22.5" customHeight="1" x14ac:dyDescent="0.25">
      <c r="A73" s="323"/>
      <c r="B73" s="323"/>
      <c r="C73" s="323"/>
      <c r="D73" s="325"/>
      <c r="E73" s="327"/>
      <c r="F73" s="327"/>
      <c r="G73" s="327"/>
    </row>
    <row r="74" spans="1:7" ht="22.5" customHeight="1" x14ac:dyDescent="0.25">
      <c r="A74" s="323"/>
      <c r="B74" s="323"/>
      <c r="C74" s="323"/>
      <c r="D74" s="325"/>
      <c r="E74" s="327"/>
      <c r="F74" s="327"/>
      <c r="G74" s="327"/>
    </row>
    <row r="75" spans="1:7" ht="22.5" customHeight="1" x14ac:dyDescent="0.25">
      <c r="A75" s="323"/>
      <c r="B75" s="323"/>
      <c r="C75" s="323"/>
      <c r="D75" s="325"/>
      <c r="E75" s="327"/>
      <c r="F75" s="327"/>
      <c r="G75" s="327"/>
    </row>
    <row r="76" spans="1:7" ht="22.5" customHeight="1" x14ac:dyDescent="0.25">
      <c r="A76" s="323"/>
      <c r="B76" s="323"/>
      <c r="C76" s="323"/>
      <c r="D76" s="325"/>
      <c r="E76" s="327"/>
      <c r="F76" s="327"/>
      <c r="G76" s="327"/>
    </row>
    <row r="77" spans="1:7" ht="22.5" customHeight="1" x14ac:dyDescent="0.25">
      <c r="A77" s="323"/>
      <c r="B77" s="323"/>
      <c r="C77" s="323"/>
      <c r="D77" s="325"/>
      <c r="E77" s="327"/>
      <c r="F77" s="327"/>
      <c r="G77" s="327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 activeCell="C13" sqref="C13"/>
    </sheetView>
  </sheetViews>
  <sheetFormatPr defaultRowHeight="12.75" x14ac:dyDescent="0.2"/>
  <cols>
    <col min="1" max="1" width="3.85546875" customWidth="1"/>
    <col min="2" max="2" width="14.7109375" customWidth="1"/>
    <col min="3" max="3" width="16.85546875" customWidth="1"/>
    <col min="4" max="4" width="20.28515625" style="38" customWidth="1"/>
    <col min="5" max="5" width="10.5703125" style="288" customWidth="1"/>
    <col min="6" max="6" width="6.140625" style="87" hidden="1" customWidth="1"/>
    <col min="7" max="7" width="28.7109375" style="87" customWidth="1"/>
    <col min="8" max="8" width="7.7109375" style="38" customWidth="1"/>
    <col min="9" max="13" width="7.42578125" style="38" hidden="1" customWidth="1"/>
    <col min="14" max="15" width="7.42578125" style="38" customWidth="1"/>
    <col min="16" max="16" width="7.42578125" style="38" hidden="1" customWidth="1"/>
    <col min="17" max="17" width="7.42578125" style="38" customWidth="1"/>
  </cols>
  <sheetData>
    <row r="1" spans="1:17" ht="26.25" x14ac:dyDescent="0.35">
      <c r="A1" s="137" t="str">
        <f>Altalanos!$A$6</f>
        <v>Bács-Kiskun megyei Tenisz Diákolimpia</v>
      </c>
      <c r="B1" s="82"/>
      <c r="C1" s="82"/>
      <c r="D1" s="134"/>
      <c r="E1" s="153" t="s">
        <v>47</v>
      </c>
      <c r="F1" s="98"/>
      <c r="G1" s="144"/>
      <c r="H1" s="83"/>
      <c r="I1" s="83"/>
      <c r="J1" s="145"/>
      <c r="K1" s="145"/>
      <c r="L1" s="145"/>
      <c r="M1" s="145"/>
      <c r="N1" s="145"/>
      <c r="O1" s="145"/>
      <c r="P1" s="145"/>
      <c r="Q1" s="146"/>
    </row>
    <row r="2" spans="1:17" ht="13.5" thickBot="1" x14ac:dyDescent="0.25">
      <c r="B2" s="84" t="s">
        <v>46</v>
      </c>
      <c r="C2" s="84">
        <f>Altalanos!$A$8</f>
        <v>0</v>
      </c>
      <c r="D2" s="98"/>
      <c r="E2" s="153" t="s">
        <v>32</v>
      </c>
      <c r="F2" s="88"/>
      <c r="G2" s="88"/>
      <c r="H2" s="281"/>
      <c r="I2" s="281"/>
      <c r="J2" s="83"/>
      <c r="K2" s="83"/>
      <c r="L2" s="83"/>
      <c r="M2" s="83"/>
      <c r="N2" s="92"/>
      <c r="O2" s="78"/>
      <c r="P2" s="78"/>
      <c r="Q2" s="92"/>
    </row>
    <row r="3" spans="1:17" s="2" customFormat="1" ht="13.5" thickBot="1" x14ac:dyDescent="0.25">
      <c r="A3" s="275" t="s">
        <v>45</v>
      </c>
      <c r="B3" s="279"/>
      <c r="C3" s="279"/>
      <c r="D3" s="279"/>
      <c r="E3" s="279"/>
      <c r="F3" s="279"/>
      <c r="G3" s="279"/>
      <c r="H3" s="279"/>
      <c r="I3" s="280"/>
      <c r="J3" s="93"/>
      <c r="K3" s="99"/>
      <c r="L3" s="99"/>
      <c r="M3" s="99"/>
      <c r="N3" s="170" t="s">
        <v>31</v>
      </c>
      <c r="O3" s="94"/>
      <c r="P3" s="100"/>
      <c r="Q3" s="154"/>
    </row>
    <row r="4" spans="1:17" s="2" customFormat="1" x14ac:dyDescent="0.2">
      <c r="A4" s="48" t="s">
        <v>22</v>
      </c>
      <c r="B4" s="48"/>
      <c r="C4" s="46" t="s">
        <v>19</v>
      </c>
      <c r="D4" s="48" t="s">
        <v>27</v>
      </c>
      <c r="E4" s="79"/>
      <c r="G4" s="101"/>
      <c r="H4" s="290" t="s">
        <v>28</v>
      </c>
      <c r="I4" s="285"/>
      <c r="J4" s="102"/>
      <c r="K4" s="103"/>
      <c r="L4" s="103"/>
      <c r="M4" s="103"/>
      <c r="N4" s="102"/>
      <c r="O4" s="155"/>
      <c r="P4" s="155"/>
      <c r="Q4" s="104"/>
    </row>
    <row r="5" spans="1:17" s="2" customFormat="1" ht="13.5" thickBot="1" x14ac:dyDescent="0.25">
      <c r="A5" s="147">
        <f>Altalanos!$A$10</f>
        <v>45049</v>
      </c>
      <c r="B5" s="147"/>
      <c r="C5" s="85" t="str">
        <f>Altalanos!$C$10</f>
        <v>Kecskemét</v>
      </c>
      <c r="D5" s="86" t="str">
        <f>Altalanos!$D$10</f>
        <v xml:space="preserve">  </v>
      </c>
      <c r="E5" s="86"/>
      <c r="F5" s="86"/>
      <c r="G5" s="86"/>
      <c r="H5" s="167" t="str">
        <f>Altalanos!$E$10</f>
        <v>Csávás István</v>
      </c>
      <c r="I5" s="291"/>
      <c r="J5" s="105"/>
      <c r="K5" s="80"/>
      <c r="L5" s="80"/>
      <c r="M5" s="80"/>
      <c r="N5" s="105"/>
      <c r="O5" s="86"/>
      <c r="P5" s="86"/>
      <c r="Q5" s="293"/>
    </row>
    <row r="6" spans="1:17" ht="30" customHeight="1" thickBot="1" x14ac:dyDescent="0.25">
      <c r="A6" s="136" t="s">
        <v>33</v>
      </c>
      <c r="B6" s="95" t="s">
        <v>25</v>
      </c>
      <c r="C6" s="95" t="s">
        <v>26</v>
      </c>
      <c r="D6" s="95" t="s">
        <v>29</v>
      </c>
      <c r="E6" s="96" t="s">
        <v>30</v>
      </c>
      <c r="F6" s="96" t="s">
        <v>34</v>
      </c>
      <c r="G6" s="96" t="s">
        <v>107</v>
      </c>
      <c r="H6" s="282" t="s">
        <v>35</v>
      </c>
      <c r="I6" s="283"/>
      <c r="J6" s="139" t="s">
        <v>14</v>
      </c>
      <c r="K6" s="97" t="s">
        <v>12</v>
      </c>
      <c r="L6" s="141" t="s">
        <v>0</v>
      </c>
      <c r="M6" s="114" t="s">
        <v>13</v>
      </c>
      <c r="N6" s="160" t="s">
        <v>43</v>
      </c>
      <c r="O6" s="151" t="s">
        <v>36</v>
      </c>
      <c r="P6" s="152" t="s">
        <v>1</v>
      </c>
      <c r="Q6" s="96" t="s">
        <v>37</v>
      </c>
    </row>
    <row r="7" spans="1:17" s="11" customFormat="1" ht="18.95" customHeight="1" x14ac:dyDescent="0.2">
      <c r="A7" s="143">
        <v>1</v>
      </c>
      <c r="B7" s="89" t="s">
        <v>222</v>
      </c>
      <c r="C7" s="89" t="s">
        <v>223</v>
      </c>
      <c r="D7" s="90"/>
      <c r="E7" s="156"/>
      <c r="F7" s="276"/>
      <c r="G7" s="277"/>
      <c r="H7" s="90"/>
      <c r="I7" s="90"/>
      <c r="J7" s="140"/>
      <c r="K7" s="138"/>
      <c r="L7" s="142"/>
      <c r="M7" s="138"/>
      <c r="N7" s="135"/>
      <c r="O7" s="90"/>
      <c r="P7" s="106"/>
      <c r="Q7" s="91"/>
    </row>
    <row r="8" spans="1:17" s="11" customFormat="1" ht="18.95" customHeight="1" x14ac:dyDescent="0.2">
      <c r="A8" s="143">
        <v>2</v>
      </c>
      <c r="B8" s="89" t="s">
        <v>212</v>
      </c>
      <c r="C8" s="89" t="s">
        <v>213</v>
      </c>
      <c r="D8" s="90"/>
      <c r="E8" s="156"/>
      <c r="F8" s="278"/>
      <c r="G8" s="165"/>
      <c r="H8" s="90"/>
      <c r="I8" s="90"/>
      <c r="J8" s="140"/>
      <c r="K8" s="138"/>
      <c r="L8" s="142"/>
      <c r="M8" s="138"/>
      <c r="N8" s="135"/>
      <c r="O8" s="90"/>
      <c r="P8" s="106"/>
      <c r="Q8" s="91"/>
    </row>
    <row r="9" spans="1:17" s="11" customFormat="1" ht="18.95" customHeight="1" x14ac:dyDescent="0.2">
      <c r="A9" s="143">
        <v>3</v>
      </c>
      <c r="B9" s="89" t="s">
        <v>214</v>
      </c>
      <c r="C9" s="89" t="s">
        <v>215</v>
      </c>
      <c r="D9" s="90"/>
      <c r="E9" s="156"/>
      <c r="F9" s="278"/>
      <c r="G9" s="165"/>
      <c r="H9" s="90"/>
      <c r="I9" s="90"/>
      <c r="J9" s="140"/>
      <c r="K9" s="138"/>
      <c r="L9" s="142"/>
      <c r="M9" s="138"/>
      <c r="N9" s="135"/>
      <c r="O9" s="90"/>
      <c r="P9" s="287"/>
      <c r="Q9" s="161"/>
    </row>
    <row r="10" spans="1:17" s="11" customFormat="1" ht="18.95" customHeight="1" x14ac:dyDescent="0.2">
      <c r="A10" s="143">
        <v>4</v>
      </c>
      <c r="B10" s="89" t="s">
        <v>216</v>
      </c>
      <c r="C10" s="89" t="s">
        <v>217</v>
      </c>
      <c r="D10" s="90"/>
      <c r="E10" s="156"/>
      <c r="F10" s="278"/>
      <c r="G10" s="165"/>
      <c r="H10" s="90"/>
      <c r="I10" s="90"/>
      <c r="J10" s="140"/>
      <c r="K10" s="138"/>
      <c r="L10" s="142"/>
      <c r="M10" s="138"/>
      <c r="N10" s="135"/>
      <c r="O10" s="90"/>
      <c r="P10" s="286"/>
      <c r="Q10" s="284"/>
    </row>
    <row r="11" spans="1:17" s="11" customFormat="1" ht="18.95" customHeight="1" x14ac:dyDescent="0.2">
      <c r="A11" s="143">
        <v>5</v>
      </c>
      <c r="B11" s="89" t="s">
        <v>218</v>
      </c>
      <c r="C11" s="89" t="s">
        <v>219</v>
      </c>
      <c r="D11" s="90"/>
      <c r="E11" s="156"/>
      <c r="F11" s="278"/>
      <c r="G11" s="165"/>
      <c r="H11" s="90"/>
      <c r="I11" s="90"/>
      <c r="J11" s="140"/>
      <c r="K11" s="138"/>
      <c r="L11" s="142"/>
      <c r="M11" s="138"/>
      <c r="N11" s="135"/>
      <c r="O11" s="90"/>
      <c r="P11" s="286"/>
      <c r="Q11" s="284"/>
    </row>
    <row r="12" spans="1:17" s="11" customFormat="1" ht="18.95" customHeight="1" x14ac:dyDescent="0.2">
      <c r="A12" s="143">
        <v>6</v>
      </c>
      <c r="B12" s="89" t="s">
        <v>220</v>
      </c>
      <c r="C12" s="89" t="s">
        <v>221</v>
      </c>
      <c r="D12" s="90"/>
      <c r="E12" s="156"/>
      <c r="F12" s="278"/>
      <c r="G12" s="165"/>
      <c r="H12" s="90"/>
      <c r="I12" s="90"/>
      <c r="J12" s="140"/>
      <c r="K12" s="138"/>
      <c r="L12" s="142"/>
      <c r="M12" s="138"/>
      <c r="N12" s="135"/>
      <c r="O12" s="90"/>
      <c r="P12" s="286"/>
      <c r="Q12" s="284"/>
    </row>
    <row r="13" spans="1:17" s="11" customFormat="1" ht="18.95" customHeight="1" x14ac:dyDescent="0.2">
      <c r="A13" s="143">
        <v>7</v>
      </c>
      <c r="B13" s="89" t="s">
        <v>234</v>
      </c>
      <c r="C13" s="89" t="s">
        <v>235</v>
      </c>
      <c r="D13" s="90"/>
      <c r="E13" s="156"/>
      <c r="F13" s="278"/>
      <c r="G13" s="165"/>
      <c r="H13" s="90"/>
      <c r="I13" s="90"/>
      <c r="J13" s="140"/>
      <c r="K13" s="138"/>
      <c r="L13" s="142"/>
      <c r="M13" s="138"/>
      <c r="N13" s="135"/>
      <c r="O13" s="90"/>
      <c r="P13" s="286"/>
      <c r="Q13" s="284"/>
    </row>
    <row r="14" spans="1:17" s="11" customFormat="1" ht="18.95" customHeight="1" x14ac:dyDescent="0.2">
      <c r="A14" s="143">
        <v>8</v>
      </c>
      <c r="B14" s="89"/>
      <c r="C14" s="89"/>
      <c r="D14" s="90"/>
      <c r="E14" s="156"/>
      <c r="F14" s="278"/>
      <c r="G14" s="165"/>
      <c r="H14" s="90"/>
      <c r="I14" s="90"/>
      <c r="J14" s="140"/>
      <c r="K14" s="138"/>
      <c r="L14" s="142"/>
      <c r="M14" s="138"/>
      <c r="N14" s="135"/>
      <c r="O14" s="90"/>
      <c r="P14" s="286"/>
      <c r="Q14" s="284"/>
    </row>
    <row r="15" spans="1:17" s="11" customFormat="1" ht="18.95" customHeight="1" x14ac:dyDescent="0.2">
      <c r="A15" s="143">
        <v>9</v>
      </c>
      <c r="B15" s="89"/>
      <c r="C15" s="89"/>
      <c r="D15" s="90"/>
      <c r="E15" s="156"/>
      <c r="F15" s="91"/>
      <c r="G15" s="91"/>
      <c r="H15" s="90"/>
      <c r="I15" s="90"/>
      <c r="J15" s="140"/>
      <c r="K15" s="138"/>
      <c r="L15" s="142"/>
      <c r="M15" s="164"/>
      <c r="N15" s="135"/>
      <c r="O15" s="90"/>
      <c r="P15" s="91"/>
      <c r="Q15" s="91"/>
    </row>
    <row r="16" spans="1:17" s="11" customFormat="1" ht="18.95" customHeight="1" x14ac:dyDescent="0.2">
      <c r="A16" s="143">
        <v>10</v>
      </c>
      <c r="B16" s="89"/>
      <c r="C16" s="89"/>
      <c r="D16" s="90"/>
      <c r="E16" s="156"/>
      <c r="F16" s="91"/>
      <c r="G16" s="91"/>
      <c r="H16" s="90"/>
      <c r="I16" s="90"/>
      <c r="J16" s="140"/>
      <c r="K16" s="138"/>
      <c r="L16" s="142"/>
      <c r="M16" s="164"/>
      <c r="N16" s="135"/>
      <c r="O16" s="90"/>
      <c r="P16" s="106"/>
      <c r="Q16" s="91"/>
    </row>
    <row r="17" spans="1:17" s="11" customFormat="1" ht="18.95" customHeight="1" x14ac:dyDescent="0.2">
      <c r="A17" s="143">
        <v>11</v>
      </c>
      <c r="B17" s="89"/>
      <c r="C17" s="89"/>
      <c r="D17" s="90"/>
      <c r="E17" s="156"/>
      <c r="F17" s="91"/>
      <c r="G17" s="91"/>
      <c r="H17" s="90"/>
      <c r="I17" s="90"/>
      <c r="J17" s="140"/>
      <c r="K17" s="138"/>
      <c r="L17" s="142"/>
      <c r="M17" s="164"/>
      <c r="N17" s="135"/>
      <c r="O17" s="90"/>
      <c r="P17" s="106"/>
      <c r="Q17" s="91"/>
    </row>
    <row r="18" spans="1:17" s="11" customFormat="1" ht="18.95" customHeight="1" x14ac:dyDescent="0.2">
      <c r="A18" s="143">
        <v>12</v>
      </c>
      <c r="B18" s="89"/>
      <c r="C18" s="89"/>
      <c r="D18" s="90"/>
      <c r="E18" s="156"/>
      <c r="F18" s="91"/>
      <c r="G18" s="91"/>
      <c r="H18" s="90"/>
      <c r="I18" s="90"/>
      <c r="J18" s="140"/>
      <c r="K18" s="138"/>
      <c r="L18" s="142"/>
      <c r="M18" s="164"/>
      <c r="N18" s="135"/>
      <c r="O18" s="90"/>
      <c r="P18" s="106"/>
      <c r="Q18" s="91"/>
    </row>
    <row r="19" spans="1:17" s="11" customFormat="1" ht="18.95" customHeight="1" x14ac:dyDescent="0.2">
      <c r="A19" s="143">
        <v>13</v>
      </c>
      <c r="B19" s="89"/>
      <c r="C19" s="89"/>
      <c r="D19" s="90"/>
      <c r="E19" s="156"/>
      <c r="F19" s="91"/>
      <c r="G19" s="91"/>
      <c r="H19" s="90"/>
      <c r="I19" s="90"/>
      <c r="J19" s="140"/>
      <c r="K19" s="138"/>
      <c r="L19" s="142"/>
      <c r="M19" s="164"/>
      <c r="N19" s="135"/>
      <c r="O19" s="90"/>
      <c r="P19" s="106"/>
      <c r="Q19" s="91"/>
    </row>
    <row r="20" spans="1:17" s="11" customFormat="1" ht="18.95" customHeight="1" x14ac:dyDescent="0.2">
      <c r="A20" s="143">
        <v>14</v>
      </c>
      <c r="B20" s="89"/>
      <c r="C20" s="89"/>
      <c r="D20" s="90"/>
      <c r="E20" s="156"/>
      <c r="F20" s="91"/>
      <c r="G20" s="91"/>
      <c r="H20" s="90"/>
      <c r="I20" s="90"/>
      <c r="J20" s="140"/>
      <c r="K20" s="138"/>
      <c r="L20" s="142"/>
      <c r="M20" s="164"/>
      <c r="N20" s="135"/>
      <c r="O20" s="90"/>
      <c r="P20" s="106"/>
      <c r="Q20" s="91"/>
    </row>
    <row r="21" spans="1:17" s="11" customFormat="1" ht="18.95" customHeight="1" x14ac:dyDescent="0.2">
      <c r="A21" s="143">
        <v>15</v>
      </c>
      <c r="B21" s="89"/>
      <c r="C21" s="89"/>
      <c r="D21" s="90"/>
      <c r="E21" s="156"/>
      <c r="F21" s="91"/>
      <c r="G21" s="91"/>
      <c r="H21" s="90"/>
      <c r="I21" s="90"/>
      <c r="J21" s="140"/>
      <c r="K21" s="138"/>
      <c r="L21" s="142"/>
      <c r="M21" s="164"/>
      <c r="N21" s="135"/>
      <c r="O21" s="90"/>
      <c r="P21" s="106"/>
      <c r="Q21" s="91"/>
    </row>
    <row r="22" spans="1:17" s="11" customFormat="1" ht="18.95" customHeight="1" x14ac:dyDescent="0.2">
      <c r="A22" s="143">
        <v>16</v>
      </c>
      <c r="B22" s="89"/>
      <c r="C22" s="89"/>
      <c r="D22" s="90"/>
      <c r="E22" s="156"/>
      <c r="F22" s="91"/>
      <c r="G22" s="91"/>
      <c r="H22" s="90"/>
      <c r="I22" s="90"/>
      <c r="J22" s="140"/>
      <c r="K22" s="138"/>
      <c r="L22" s="142"/>
      <c r="M22" s="164"/>
      <c r="N22" s="135"/>
      <c r="O22" s="90"/>
      <c r="P22" s="106"/>
      <c r="Q22" s="91"/>
    </row>
    <row r="23" spans="1:17" s="11" customFormat="1" ht="18.95" customHeight="1" x14ac:dyDescent="0.2">
      <c r="A23" s="143">
        <v>17</v>
      </c>
      <c r="B23" s="89"/>
      <c r="C23" s="89"/>
      <c r="D23" s="90"/>
      <c r="E23" s="156"/>
      <c r="F23" s="91"/>
      <c r="G23" s="91"/>
      <c r="H23" s="90"/>
      <c r="I23" s="90"/>
      <c r="J23" s="140"/>
      <c r="K23" s="138"/>
      <c r="L23" s="142"/>
      <c r="M23" s="164"/>
      <c r="N23" s="135"/>
      <c r="O23" s="90"/>
      <c r="P23" s="106"/>
      <c r="Q23" s="91"/>
    </row>
    <row r="24" spans="1:17" s="11" customFormat="1" ht="18.95" customHeight="1" x14ac:dyDescent="0.2">
      <c r="A24" s="143">
        <v>18</v>
      </c>
      <c r="B24" s="89"/>
      <c r="C24" s="89"/>
      <c r="D24" s="90"/>
      <c r="E24" s="156"/>
      <c r="F24" s="91"/>
      <c r="G24" s="91"/>
      <c r="H24" s="90"/>
      <c r="I24" s="90"/>
      <c r="J24" s="140"/>
      <c r="K24" s="138"/>
      <c r="L24" s="142"/>
      <c r="M24" s="164"/>
      <c r="N24" s="135"/>
      <c r="O24" s="90"/>
      <c r="P24" s="106"/>
      <c r="Q24" s="91"/>
    </row>
    <row r="25" spans="1:17" s="11" customFormat="1" ht="18.95" customHeight="1" x14ac:dyDescent="0.2">
      <c r="A25" s="143">
        <v>19</v>
      </c>
      <c r="B25" s="89"/>
      <c r="C25" s="89"/>
      <c r="D25" s="90"/>
      <c r="E25" s="156"/>
      <c r="F25" s="91"/>
      <c r="G25" s="91"/>
      <c r="H25" s="90"/>
      <c r="I25" s="90"/>
      <c r="J25" s="140"/>
      <c r="K25" s="138"/>
      <c r="L25" s="142"/>
      <c r="M25" s="164"/>
      <c r="N25" s="135"/>
      <c r="O25" s="90"/>
      <c r="P25" s="106"/>
      <c r="Q25" s="91"/>
    </row>
    <row r="26" spans="1:17" s="11" customFormat="1" ht="18.95" customHeight="1" x14ac:dyDescent="0.2">
      <c r="A26" s="143">
        <v>20</v>
      </c>
      <c r="B26" s="89"/>
      <c r="C26" s="89"/>
      <c r="D26" s="90"/>
      <c r="E26" s="156"/>
      <c r="F26" s="91"/>
      <c r="G26" s="91"/>
      <c r="H26" s="90"/>
      <c r="I26" s="90"/>
      <c r="J26" s="140"/>
      <c r="K26" s="138"/>
      <c r="L26" s="142"/>
      <c r="M26" s="164"/>
      <c r="N26" s="135"/>
      <c r="O26" s="90"/>
      <c r="P26" s="106"/>
      <c r="Q26" s="91"/>
    </row>
    <row r="27" spans="1:17" s="11" customFormat="1" ht="18.95" customHeight="1" x14ac:dyDescent="0.2">
      <c r="A27" s="143">
        <v>21</v>
      </c>
      <c r="B27" s="89"/>
      <c r="C27" s="89"/>
      <c r="D27" s="90"/>
      <c r="E27" s="156"/>
      <c r="F27" s="91"/>
      <c r="G27" s="91"/>
      <c r="H27" s="90"/>
      <c r="I27" s="90"/>
      <c r="J27" s="140"/>
      <c r="K27" s="138"/>
      <c r="L27" s="142"/>
      <c r="M27" s="164"/>
      <c r="N27" s="135"/>
      <c r="O27" s="90"/>
      <c r="P27" s="106"/>
      <c r="Q27" s="91"/>
    </row>
    <row r="28" spans="1:17" s="11" customFormat="1" ht="18.95" customHeight="1" x14ac:dyDescent="0.2">
      <c r="A28" s="143">
        <v>22</v>
      </c>
      <c r="B28" s="89"/>
      <c r="C28" s="89"/>
      <c r="D28" s="90"/>
      <c r="E28" s="298"/>
      <c r="F28" s="292"/>
      <c r="G28" s="161"/>
      <c r="H28" s="90"/>
      <c r="I28" s="90"/>
      <c r="J28" s="140"/>
      <c r="K28" s="138"/>
      <c r="L28" s="142"/>
      <c r="M28" s="164"/>
      <c r="N28" s="135"/>
      <c r="O28" s="90"/>
      <c r="P28" s="106"/>
      <c r="Q28" s="91"/>
    </row>
    <row r="29" spans="1:17" s="11" customFormat="1" ht="18.95" customHeight="1" x14ac:dyDescent="0.2">
      <c r="A29" s="143">
        <v>23</v>
      </c>
      <c r="B29" s="89"/>
      <c r="C29" s="89"/>
      <c r="D29" s="90"/>
      <c r="E29" s="299"/>
      <c r="F29" s="91"/>
      <c r="G29" s="91"/>
      <c r="H29" s="90"/>
      <c r="I29" s="90"/>
      <c r="J29" s="140"/>
      <c r="K29" s="138"/>
      <c r="L29" s="142"/>
      <c r="M29" s="164"/>
      <c r="N29" s="135"/>
      <c r="O29" s="90"/>
      <c r="P29" s="106"/>
      <c r="Q29" s="91"/>
    </row>
    <row r="30" spans="1:17" s="11" customFormat="1" ht="18.95" customHeight="1" x14ac:dyDescent="0.2">
      <c r="A30" s="143">
        <v>24</v>
      </c>
      <c r="B30" s="89"/>
      <c r="C30" s="89"/>
      <c r="D30" s="90"/>
      <c r="E30" s="156"/>
      <c r="F30" s="91"/>
      <c r="G30" s="91"/>
      <c r="H30" s="90"/>
      <c r="I30" s="90"/>
      <c r="J30" s="140"/>
      <c r="K30" s="138"/>
      <c r="L30" s="142"/>
      <c r="M30" s="164"/>
      <c r="N30" s="135"/>
      <c r="O30" s="90"/>
      <c r="P30" s="106"/>
      <c r="Q30" s="91"/>
    </row>
    <row r="31" spans="1:17" s="11" customFormat="1" ht="18.95" customHeight="1" x14ac:dyDescent="0.2">
      <c r="A31" s="143">
        <v>25</v>
      </c>
      <c r="B31" s="89"/>
      <c r="C31" s="89"/>
      <c r="D31" s="90"/>
      <c r="E31" s="156"/>
      <c r="F31" s="91"/>
      <c r="G31" s="91"/>
      <c r="H31" s="90"/>
      <c r="I31" s="90"/>
      <c r="J31" s="140"/>
      <c r="K31" s="138"/>
      <c r="L31" s="142"/>
      <c r="M31" s="164"/>
      <c r="N31" s="135"/>
      <c r="O31" s="90"/>
      <c r="P31" s="106"/>
      <c r="Q31" s="91"/>
    </row>
    <row r="32" spans="1:17" s="11" customFormat="1" ht="18.95" customHeight="1" x14ac:dyDescent="0.2">
      <c r="A32" s="143">
        <v>26</v>
      </c>
      <c r="B32" s="89"/>
      <c r="C32" s="89"/>
      <c r="D32" s="90"/>
      <c r="E32" s="289"/>
      <c r="F32" s="91"/>
      <c r="G32" s="91"/>
      <c r="H32" s="90"/>
      <c r="I32" s="90"/>
      <c r="J32" s="140"/>
      <c r="K32" s="138"/>
      <c r="L32" s="142"/>
      <c r="M32" s="164"/>
      <c r="N32" s="135"/>
      <c r="O32" s="90"/>
      <c r="P32" s="106"/>
      <c r="Q32" s="91"/>
    </row>
    <row r="33" spans="1:17" s="11" customFormat="1" ht="18.95" customHeight="1" x14ac:dyDescent="0.2">
      <c r="A33" s="143">
        <v>27</v>
      </c>
      <c r="B33" s="89"/>
      <c r="C33" s="89"/>
      <c r="D33" s="90"/>
      <c r="E33" s="156"/>
      <c r="F33" s="91"/>
      <c r="G33" s="91"/>
      <c r="H33" s="90"/>
      <c r="I33" s="90"/>
      <c r="J33" s="140"/>
      <c r="K33" s="138"/>
      <c r="L33" s="142"/>
      <c r="M33" s="164"/>
      <c r="N33" s="135"/>
      <c r="O33" s="90"/>
      <c r="P33" s="106"/>
      <c r="Q33" s="91"/>
    </row>
    <row r="34" spans="1:17" s="11" customFormat="1" ht="18.95" customHeight="1" x14ac:dyDescent="0.2">
      <c r="A34" s="143">
        <v>28</v>
      </c>
      <c r="B34" s="89"/>
      <c r="C34" s="89"/>
      <c r="D34" s="90"/>
      <c r="E34" s="156"/>
      <c r="F34" s="91"/>
      <c r="G34" s="91"/>
      <c r="H34" s="90"/>
      <c r="I34" s="90"/>
      <c r="J34" s="140"/>
      <c r="K34" s="138"/>
      <c r="L34" s="142"/>
      <c r="M34" s="164"/>
      <c r="N34" s="135"/>
      <c r="O34" s="90"/>
      <c r="P34" s="106"/>
      <c r="Q34" s="91"/>
    </row>
    <row r="35" spans="1:17" s="11" customFormat="1" ht="18.95" customHeight="1" x14ac:dyDescent="0.2">
      <c r="A35" s="143">
        <v>29</v>
      </c>
      <c r="B35" s="89"/>
      <c r="C35" s="89"/>
      <c r="D35" s="90"/>
      <c r="E35" s="156"/>
      <c r="F35" s="91"/>
      <c r="G35" s="91"/>
      <c r="H35" s="90"/>
      <c r="I35" s="90"/>
      <c r="J35" s="140"/>
      <c r="K35" s="138"/>
      <c r="L35" s="142"/>
      <c r="M35" s="164"/>
      <c r="N35" s="135"/>
      <c r="O35" s="90"/>
      <c r="P35" s="106"/>
      <c r="Q35" s="91"/>
    </row>
    <row r="36" spans="1:17" s="11" customFormat="1" ht="18.95" customHeight="1" x14ac:dyDescent="0.2">
      <c r="A36" s="143">
        <v>30</v>
      </c>
      <c r="B36" s="89"/>
      <c r="C36" s="89"/>
      <c r="D36" s="90"/>
      <c r="E36" s="156"/>
      <c r="F36" s="91"/>
      <c r="G36" s="91"/>
      <c r="H36" s="90"/>
      <c r="I36" s="90"/>
      <c r="J36" s="140"/>
      <c r="K36" s="138"/>
      <c r="L36" s="142"/>
      <c r="M36" s="164"/>
      <c r="N36" s="135"/>
      <c r="O36" s="90"/>
      <c r="P36" s="106"/>
      <c r="Q36" s="91"/>
    </row>
    <row r="37" spans="1:17" s="11" customFormat="1" ht="18.95" customHeight="1" x14ac:dyDescent="0.2">
      <c r="A37" s="143">
        <v>31</v>
      </c>
      <c r="B37" s="89"/>
      <c r="C37" s="89"/>
      <c r="D37" s="90"/>
      <c r="E37" s="156"/>
      <c r="F37" s="91"/>
      <c r="G37" s="91"/>
      <c r="H37" s="90"/>
      <c r="I37" s="90"/>
      <c r="J37" s="140"/>
      <c r="K37" s="138"/>
      <c r="L37" s="142"/>
      <c r="M37" s="164"/>
      <c r="N37" s="135"/>
      <c r="O37" s="90"/>
      <c r="P37" s="106"/>
      <c r="Q37" s="91"/>
    </row>
    <row r="38" spans="1:17" s="11" customFormat="1" ht="18.95" customHeight="1" x14ac:dyDescent="0.2">
      <c r="A38" s="143">
        <v>32</v>
      </c>
      <c r="B38" s="89"/>
      <c r="C38" s="89"/>
      <c r="D38" s="90"/>
      <c r="E38" s="156"/>
      <c r="F38" s="91"/>
      <c r="G38" s="91"/>
      <c r="H38" s="278"/>
      <c r="I38" s="165"/>
      <c r="J38" s="140"/>
      <c r="K38" s="138"/>
      <c r="L38" s="142"/>
      <c r="M38" s="164"/>
      <c r="N38" s="135"/>
      <c r="O38" s="91"/>
      <c r="P38" s="106"/>
      <c r="Q38" s="91"/>
    </row>
    <row r="39" spans="1:17" s="11" customFormat="1" ht="18.95" customHeight="1" x14ac:dyDescent="0.2">
      <c r="A39" s="143">
        <v>33</v>
      </c>
      <c r="B39" s="89"/>
      <c r="C39" s="89"/>
      <c r="D39" s="90"/>
      <c r="E39" s="156"/>
      <c r="F39" s="91"/>
      <c r="G39" s="91"/>
      <c r="H39" s="278"/>
      <c r="I39" s="165"/>
      <c r="J39" s="140"/>
      <c r="K39" s="138"/>
      <c r="L39" s="142"/>
      <c r="M39" s="164"/>
      <c r="N39" s="161"/>
      <c r="O39" s="91"/>
      <c r="P39" s="106"/>
      <c r="Q39" s="91"/>
    </row>
    <row r="40" spans="1:17" s="11" customFormat="1" ht="18.95" customHeight="1" x14ac:dyDescent="0.2">
      <c r="A40" s="143">
        <v>34</v>
      </c>
      <c r="B40" s="89"/>
      <c r="C40" s="89"/>
      <c r="D40" s="90"/>
      <c r="E40" s="156"/>
      <c r="F40" s="91"/>
      <c r="G40" s="91"/>
      <c r="H40" s="278"/>
      <c r="I40" s="165"/>
      <c r="J40" s="140" t="e">
        <f>IF(AND(Q40="",#REF!&gt;0,#REF!&lt;5),K40,)</f>
        <v>#REF!</v>
      </c>
      <c r="K40" s="138" t="str">
        <f>IF(D40="","ZZZ9",IF(AND(#REF!&gt;0,#REF!&lt;5),D40&amp;#REF!,D40&amp;"9"))</f>
        <v>ZZZ9</v>
      </c>
      <c r="L40" s="142">
        <f t="shared" ref="L40:L71" si="0">IF(Q40="",999,Q40)</f>
        <v>999</v>
      </c>
      <c r="M40" s="164">
        <f t="shared" ref="M40:M71" si="1">IF(P40=999,999,1)</f>
        <v>999</v>
      </c>
      <c r="N40" s="161"/>
      <c r="O40" s="91"/>
      <c r="P40" s="106">
        <f t="shared" ref="P40:P71" si="2">IF(N40="DA",1,IF(N40="WC",2,IF(N40="SE",3,IF(N40="Q",4,IF(N40="LL",5,999)))))</f>
        <v>999</v>
      </c>
      <c r="Q40" s="91"/>
    </row>
    <row r="41" spans="1:17" s="11" customFormat="1" ht="18.95" customHeight="1" x14ac:dyDescent="0.2">
      <c r="A41" s="143">
        <v>35</v>
      </c>
      <c r="B41" s="89"/>
      <c r="C41" s="89"/>
      <c r="D41" s="90"/>
      <c r="E41" s="156"/>
      <c r="F41" s="91"/>
      <c r="G41" s="91"/>
      <c r="H41" s="278"/>
      <c r="I41" s="165"/>
      <c r="J41" s="140" t="e">
        <f>IF(AND(Q41="",#REF!&gt;0,#REF!&lt;5),K41,)</f>
        <v>#REF!</v>
      </c>
      <c r="K41" s="138" t="str">
        <f>IF(D41="","ZZZ9",IF(AND(#REF!&gt;0,#REF!&lt;5),D41&amp;#REF!,D41&amp;"9"))</f>
        <v>ZZZ9</v>
      </c>
      <c r="L41" s="142">
        <f t="shared" si="0"/>
        <v>999</v>
      </c>
      <c r="M41" s="164">
        <f t="shared" si="1"/>
        <v>999</v>
      </c>
      <c r="N41" s="161"/>
      <c r="O41" s="91"/>
      <c r="P41" s="106">
        <f t="shared" si="2"/>
        <v>999</v>
      </c>
      <c r="Q41" s="91"/>
    </row>
    <row r="42" spans="1:17" s="11" customFormat="1" ht="18.95" customHeight="1" x14ac:dyDescent="0.2">
      <c r="A42" s="143">
        <v>36</v>
      </c>
      <c r="B42" s="89"/>
      <c r="C42" s="89"/>
      <c r="D42" s="90"/>
      <c r="E42" s="156"/>
      <c r="F42" s="91"/>
      <c r="G42" s="91"/>
      <c r="H42" s="278"/>
      <c r="I42" s="165"/>
      <c r="J42" s="140" t="e">
        <f>IF(AND(Q42="",#REF!&gt;0,#REF!&lt;5),K42,)</f>
        <v>#REF!</v>
      </c>
      <c r="K42" s="138" t="str">
        <f>IF(D42="","ZZZ9",IF(AND(#REF!&gt;0,#REF!&lt;5),D42&amp;#REF!,D42&amp;"9"))</f>
        <v>ZZZ9</v>
      </c>
      <c r="L42" s="142">
        <f t="shared" si="0"/>
        <v>999</v>
      </c>
      <c r="M42" s="164">
        <f t="shared" si="1"/>
        <v>999</v>
      </c>
      <c r="N42" s="161"/>
      <c r="O42" s="91"/>
      <c r="P42" s="106">
        <f t="shared" si="2"/>
        <v>999</v>
      </c>
      <c r="Q42" s="91"/>
    </row>
    <row r="43" spans="1:17" s="11" customFormat="1" ht="18.95" customHeight="1" x14ac:dyDescent="0.2">
      <c r="A43" s="143">
        <v>37</v>
      </c>
      <c r="B43" s="89"/>
      <c r="C43" s="89"/>
      <c r="D43" s="90"/>
      <c r="E43" s="156"/>
      <c r="F43" s="91"/>
      <c r="G43" s="91"/>
      <c r="H43" s="278"/>
      <c r="I43" s="165"/>
      <c r="J43" s="140" t="e">
        <f>IF(AND(Q43="",#REF!&gt;0,#REF!&lt;5),K43,)</f>
        <v>#REF!</v>
      </c>
      <c r="K43" s="138" t="str">
        <f>IF(D43="","ZZZ9",IF(AND(#REF!&gt;0,#REF!&lt;5),D43&amp;#REF!,D43&amp;"9"))</f>
        <v>ZZZ9</v>
      </c>
      <c r="L43" s="142">
        <f t="shared" si="0"/>
        <v>999</v>
      </c>
      <c r="M43" s="164">
        <f t="shared" si="1"/>
        <v>999</v>
      </c>
      <c r="N43" s="161"/>
      <c r="O43" s="91"/>
      <c r="P43" s="106">
        <f t="shared" si="2"/>
        <v>999</v>
      </c>
      <c r="Q43" s="91"/>
    </row>
    <row r="44" spans="1:17" s="11" customFormat="1" ht="18.95" customHeight="1" x14ac:dyDescent="0.2">
      <c r="A44" s="143">
        <v>38</v>
      </c>
      <c r="B44" s="89"/>
      <c r="C44" s="89"/>
      <c r="D44" s="90"/>
      <c r="E44" s="156"/>
      <c r="F44" s="91"/>
      <c r="G44" s="91"/>
      <c r="H44" s="278"/>
      <c r="I44" s="165"/>
      <c r="J44" s="140" t="e">
        <f>IF(AND(Q44="",#REF!&gt;0,#REF!&lt;5),K44,)</f>
        <v>#REF!</v>
      </c>
      <c r="K44" s="138" t="str">
        <f>IF(D44="","ZZZ9",IF(AND(#REF!&gt;0,#REF!&lt;5),D44&amp;#REF!,D44&amp;"9"))</f>
        <v>ZZZ9</v>
      </c>
      <c r="L44" s="142">
        <f t="shared" si="0"/>
        <v>999</v>
      </c>
      <c r="M44" s="164">
        <f t="shared" si="1"/>
        <v>999</v>
      </c>
      <c r="N44" s="161"/>
      <c r="O44" s="91"/>
      <c r="P44" s="106">
        <f t="shared" si="2"/>
        <v>999</v>
      </c>
      <c r="Q44" s="91"/>
    </row>
    <row r="45" spans="1:17" s="11" customFormat="1" ht="18.95" customHeight="1" x14ac:dyDescent="0.2">
      <c r="A45" s="143">
        <v>39</v>
      </c>
      <c r="B45" s="89"/>
      <c r="C45" s="89"/>
      <c r="D45" s="90"/>
      <c r="E45" s="156"/>
      <c r="F45" s="91"/>
      <c r="G45" s="91"/>
      <c r="H45" s="278"/>
      <c r="I45" s="165"/>
      <c r="J45" s="140" t="e">
        <f>IF(AND(Q45="",#REF!&gt;0,#REF!&lt;5),K45,)</f>
        <v>#REF!</v>
      </c>
      <c r="K45" s="138" t="str">
        <f>IF(D45="","ZZZ9",IF(AND(#REF!&gt;0,#REF!&lt;5),D45&amp;#REF!,D45&amp;"9"))</f>
        <v>ZZZ9</v>
      </c>
      <c r="L45" s="142">
        <f t="shared" si="0"/>
        <v>999</v>
      </c>
      <c r="M45" s="164">
        <f t="shared" si="1"/>
        <v>999</v>
      </c>
      <c r="N45" s="161"/>
      <c r="O45" s="91"/>
      <c r="P45" s="106">
        <f t="shared" si="2"/>
        <v>999</v>
      </c>
      <c r="Q45" s="91"/>
    </row>
    <row r="46" spans="1:17" s="11" customFormat="1" ht="18.95" customHeight="1" x14ac:dyDescent="0.2">
      <c r="A46" s="143">
        <v>40</v>
      </c>
      <c r="B46" s="89"/>
      <c r="C46" s="89"/>
      <c r="D46" s="90"/>
      <c r="E46" s="156"/>
      <c r="F46" s="91"/>
      <c r="G46" s="91"/>
      <c r="H46" s="278"/>
      <c r="I46" s="165"/>
      <c r="J46" s="140" t="e">
        <f>IF(AND(Q46="",#REF!&gt;0,#REF!&lt;5),K46,)</f>
        <v>#REF!</v>
      </c>
      <c r="K46" s="138" t="str">
        <f>IF(D46="","ZZZ9",IF(AND(#REF!&gt;0,#REF!&lt;5),D46&amp;#REF!,D46&amp;"9"))</f>
        <v>ZZZ9</v>
      </c>
      <c r="L46" s="142">
        <f t="shared" si="0"/>
        <v>999</v>
      </c>
      <c r="M46" s="164">
        <f t="shared" si="1"/>
        <v>999</v>
      </c>
      <c r="N46" s="161"/>
      <c r="O46" s="91"/>
      <c r="P46" s="106">
        <f t="shared" si="2"/>
        <v>999</v>
      </c>
      <c r="Q46" s="91"/>
    </row>
    <row r="47" spans="1:17" s="11" customFormat="1" ht="18.95" customHeight="1" x14ac:dyDescent="0.2">
      <c r="A47" s="143">
        <v>41</v>
      </c>
      <c r="B47" s="89"/>
      <c r="C47" s="89"/>
      <c r="D47" s="90"/>
      <c r="E47" s="156"/>
      <c r="F47" s="91"/>
      <c r="G47" s="91"/>
      <c r="H47" s="278"/>
      <c r="I47" s="165"/>
      <c r="J47" s="140" t="e">
        <f>IF(AND(Q47="",#REF!&gt;0,#REF!&lt;5),K47,)</f>
        <v>#REF!</v>
      </c>
      <c r="K47" s="138" t="str">
        <f>IF(D47="","ZZZ9",IF(AND(#REF!&gt;0,#REF!&lt;5),D47&amp;#REF!,D47&amp;"9"))</f>
        <v>ZZZ9</v>
      </c>
      <c r="L47" s="142">
        <f t="shared" si="0"/>
        <v>999</v>
      </c>
      <c r="M47" s="164">
        <f t="shared" si="1"/>
        <v>999</v>
      </c>
      <c r="N47" s="161"/>
      <c r="O47" s="91"/>
      <c r="P47" s="106">
        <f t="shared" si="2"/>
        <v>999</v>
      </c>
      <c r="Q47" s="91"/>
    </row>
    <row r="48" spans="1:17" s="11" customFormat="1" ht="18.95" customHeight="1" x14ac:dyDescent="0.2">
      <c r="A48" s="143">
        <v>42</v>
      </c>
      <c r="B48" s="89"/>
      <c r="C48" s="89"/>
      <c r="D48" s="90"/>
      <c r="E48" s="156"/>
      <c r="F48" s="91"/>
      <c r="G48" s="91"/>
      <c r="H48" s="278"/>
      <c r="I48" s="165"/>
      <c r="J48" s="140" t="e">
        <f>IF(AND(Q48="",#REF!&gt;0,#REF!&lt;5),K48,)</f>
        <v>#REF!</v>
      </c>
      <c r="K48" s="138" t="str">
        <f>IF(D48="","ZZZ9",IF(AND(#REF!&gt;0,#REF!&lt;5),D48&amp;#REF!,D48&amp;"9"))</f>
        <v>ZZZ9</v>
      </c>
      <c r="L48" s="142">
        <f t="shared" si="0"/>
        <v>999</v>
      </c>
      <c r="M48" s="164">
        <f t="shared" si="1"/>
        <v>999</v>
      </c>
      <c r="N48" s="161"/>
      <c r="O48" s="91"/>
      <c r="P48" s="106">
        <f t="shared" si="2"/>
        <v>999</v>
      </c>
      <c r="Q48" s="91"/>
    </row>
    <row r="49" spans="1:17" s="11" customFormat="1" ht="18.95" customHeight="1" x14ac:dyDescent="0.2">
      <c r="A49" s="143">
        <v>43</v>
      </c>
      <c r="B49" s="89"/>
      <c r="C49" s="89"/>
      <c r="D49" s="90"/>
      <c r="E49" s="156"/>
      <c r="F49" s="91"/>
      <c r="G49" s="91"/>
      <c r="H49" s="278"/>
      <c r="I49" s="165"/>
      <c r="J49" s="140" t="e">
        <f>IF(AND(Q49="",#REF!&gt;0,#REF!&lt;5),K49,)</f>
        <v>#REF!</v>
      </c>
      <c r="K49" s="138" t="str">
        <f>IF(D49="","ZZZ9",IF(AND(#REF!&gt;0,#REF!&lt;5),D49&amp;#REF!,D49&amp;"9"))</f>
        <v>ZZZ9</v>
      </c>
      <c r="L49" s="142">
        <f t="shared" si="0"/>
        <v>999</v>
      </c>
      <c r="M49" s="164">
        <f t="shared" si="1"/>
        <v>999</v>
      </c>
      <c r="N49" s="161"/>
      <c r="O49" s="91"/>
      <c r="P49" s="106">
        <f t="shared" si="2"/>
        <v>999</v>
      </c>
      <c r="Q49" s="91"/>
    </row>
    <row r="50" spans="1:17" s="11" customFormat="1" ht="18.95" customHeight="1" x14ac:dyDescent="0.2">
      <c r="A50" s="143">
        <v>44</v>
      </c>
      <c r="B50" s="89"/>
      <c r="C50" s="89"/>
      <c r="D50" s="90"/>
      <c r="E50" s="156"/>
      <c r="F50" s="91"/>
      <c r="G50" s="91"/>
      <c r="H50" s="278"/>
      <c r="I50" s="165"/>
      <c r="J50" s="140" t="e">
        <f>IF(AND(Q50="",#REF!&gt;0,#REF!&lt;5),K50,)</f>
        <v>#REF!</v>
      </c>
      <c r="K50" s="138" t="str">
        <f>IF(D50="","ZZZ9",IF(AND(#REF!&gt;0,#REF!&lt;5),D50&amp;#REF!,D50&amp;"9"))</f>
        <v>ZZZ9</v>
      </c>
      <c r="L50" s="142">
        <f t="shared" si="0"/>
        <v>999</v>
      </c>
      <c r="M50" s="164">
        <f t="shared" si="1"/>
        <v>999</v>
      </c>
      <c r="N50" s="161"/>
      <c r="O50" s="91"/>
      <c r="P50" s="106">
        <f t="shared" si="2"/>
        <v>999</v>
      </c>
      <c r="Q50" s="91"/>
    </row>
    <row r="51" spans="1:17" s="11" customFormat="1" ht="18.95" customHeight="1" x14ac:dyDescent="0.2">
      <c r="A51" s="143">
        <v>45</v>
      </c>
      <c r="B51" s="89"/>
      <c r="C51" s="89"/>
      <c r="D51" s="90"/>
      <c r="E51" s="156"/>
      <c r="F51" s="91"/>
      <c r="G51" s="91"/>
      <c r="H51" s="278"/>
      <c r="I51" s="165"/>
      <c r="J51" s="140" t="e">
        <f>IF(AND(Q51="",#REF!&gt;0,#REF!&lt;5),K51,)</f>
        <v>#REF!</v>
      </c>
      <c r="K51" s="138" t="str">
        <f>IF(D51="","ZZZ9",IF(AND(#REF!&gt;0,#REF!&lt;5),D51&amp;#REF!,D51&amp;"9"))</f>
        <v>ZZZ9</v>
      </c>
      <c r="L51" s="142">
        <f t="shared" si="0"/>
        <v>999</v>
      </c>
      <c r="M51" s="164">
        <f t="shared" si="1"/>
        <v>999</v>
      </c>
      <c r="N51" s="161"/>
      <c r="O51" s="91"/>
      <c r="P51" s="106">
        <f t="shared" si="2"/>
        <v>999</v>
      </c>
      <c r="Q51" s="91"/>
    </row>
    <row r="52" spans="1:17" s="11" customFormat="1" ht="18.95" customHeight="1" x14ac:dyDescent="0.2">
      <c r="A52" s="143">
        <v>46</v>
      </c>
      <c r="B52" s="89"/>
      <c r="C52" s="89"/>
      <c r="D52" s="90"/>
      <c r="E52" s="156"/>
      <c r="F52" s="91"/>
      <c r="G52" s="91"/>
      <c r="H52" s="278"/>
      <c r="I52" s="165"/>
      <c r="J52" s="140" t="e">
        <f>IF(AND(Q52="",#REF!&gt;0,#REF!&lt;5),K52,)</f>
        <v>#REF!</v>
      </c>
      <c r="K52" s="138" t="str">
        <f>IF(D52="","ZZZ9",IF(AND(#REF!&gt;0,#REF!&lt;5),D52&amp;#REF!,D52&amp;"9"))</f>
        <v>ZZZ9</v>
      </c>
      <c r="L52" s="142">
        <f t="shared" si="0"/>
        <v>999</v>
      </c>
      <c r="M52" s="164">
        <f t="shared" si="1"/>
        <v>999</v>
      </c>
      <c r="N52" s="161"/>
      <c r="O52" s="91"/>
      <c r="P52" s="106">
        <f t="shared" si="2"/>
        <v>999</v>
      </c>
      <c r="Q52" s="91"/>
    </row>
    <row r="53" spans="1:17" s="11" customFormat="1" ht="18.95" customHeight="1" x14ac:dyDescent="0.2">
      <c r="A53" s="143">
        <v>47</v>
      </c>
      <c r="B53" s="89"/>
      <c r="C53" s="89"/>
      <c r="D53" s="90"/>
      <c r="E53" s="156"/>
      <c r="F53" s="91"/>
      <c r="G53" s="91"/>
      <c r="H53" s="278"/>
      <c r="I53" s="165"/>
      <c r="J53" s="140" t="e">
        <f>IF(AND(Q53="",#REF!&gt;0,#REF!&lt;5),K53,)</f>
        <v>#REF!</v>
      </c>
      <c r="K53" s="138" t="str">
        <f>IF(D53="","ZZZ9",IF(AND(#REF!&gt;0,#REF!&lt;5),D53&amp;#REF!,D53&amp;"9"))</f>
        <v>ZZZ9</v>
      </c>
      <c r="L53" s="142">
        <f t="shared" si="0"/>
        <v>999</v>
      </c>
      <c r="M53" s="164">
        <f t="shared" si="1"/>
        <v>999</v>
      </c>
      <c r="N53" s="161"/>
      <c r="O53" s="91"/>
      <c r="P53" s="106">
        <f t="shared" si="2"/>
        <v>999</v>
      </c>
      <c r="Q53" s="91"/>
    </row>
    <row r="54" spans="1:17" s="11" customFormat="1" ht="18.95" customHeight="1" x14ac:dyDescent="0.2">
      <c r="A54" s="143">
        <v>48</v>
      </c>
      <c r="B54" s="89"/>
      <c r="C54" s="89"/>
      <c r="D54" s="90"/>
      <c r="E54" s="156"/>
      <c r="F54" s="91"/>
      <c r="G54" s="91"/>
      <c r="H54" s="278"/>
      <c r="I54" s="165"/>
      <c r="J54" s="140" t="e">
        <f>IF(AND(Q54="",#REF!&gt;0,#REF!&lt;5),K54,)</f>
        <v>#REF!</v>
      </c>
      <c r="K54" s="138" t="str">
        <f>IF(D54="","ZZZ9",IF(AND(#REF!&gt;0,#REF!&lt;5),D54&amp;#REF!,D54&amp;"9"))</f>
        <v>ZZZ9</v>
      </c>
      <c r="L54" s="142">
        <f t="shared" si="0"/>
        <v>999</v>
      </c>
      <c r="M54" s="164">
        <f t="shared" si="1"/>
        <v>999</v>
      </c>
      <c r="N54" s="161"/>
      <c r="O54" s="91"/>
      <c r="P54" s="106">
        <f t="shared" si="2"/>
        <v>999</v>
      </c>
      <c r="Q54" s="91"/>
    </row>
    <row r="55" spans="1:17" s="11" customFormat="1" ht="18.95" customHeight="1" x14ac:dyDescent="0.2">
      <c r="A55" s="143">
        <v>49</v>
      </c>
      <c r="B55" s="89"/>
      <c r="C55" s="89"/>
      <c r="D55" s="90"/>
      <c r="E55" s="156"/>
      <c r="F55" s="91"/>
      <c r="G55" s="91"/>
      <c r="H55" s="278"/>
      <c r="I55" s="165"/>
      <c r="J55" s="140" t="e">
        <f>IF(AND(Q55="",#REF!&gt;0,#REF!&lt;5),K55,)</f>
        <v>#REF!</v>
      </c>
      <c r="K55" s="138" t="str">
        <f>IF(D55="","ZZZ9",IF(AND(#REF!&gt;0,#REF!&lt;5),D55&amp;#REF!,D55&amp;"9"))</f>
        <v>ZZZ9</v>
      </c>
      <c r="L55" s="142">
        <f t="shared" si="0"/>
        <v>999</v>
      </c>
      <c r="M55" s="164">
        <f t="shared" si="1"/>
        <v>999</v>
      </c>
      <c r="N55" s="161"/>
      <c r="O55" s="91"/>
      <c r="P55" s="106">
        <f t="shared" si="2"/>
        <v>999</v>
      </c>
      <c r="Q55" s="91"/>
    </row>
    <row r="56" spans="1:17" s="11" customFormat="1" ht="18.95" customHeight="1" x14ac:dyDescent="0.2">
      <c r="A56" s="143">
        <v>50</v>
      </c>
      <c r="B56" s="89"/>
      <c r="C56" s="89"/>
      <c r="D56" s="90"/>
      <c r="E56" s="156"/>
      <c r="F56" s="91"/>
      <c r="G56" s="91"/>
      <c r="H56" s="278"/>
      <c r="I56" s="165"/>
      <c r="J56" s="140" t="e">
        <f>IF(AND(Q56="",#REF!&gt;0,#REF!&lt;5),K56,)</f>
        <v>#REF!</v>
      </c>
      <c r="K56" s="138" t="str">
        <f>IF(D56="","ZZZ9",IF(AND(#REF!&gt;0,#REF!&lt;5),D56&amp;#REF!,D56&amp;"9"))</f>
        <v>ZZZ9</v>
      </c>
      <c r="L56" s="142">
        <f t="shared" si="0"/>
        <v>999</v>
      </c>
      <c r="M56" s="164">
        <f t="shared" si="1"/>
        <v>999</v>
      </c>
      <c r="N56" s="161"/>
      <c r="O56" s="91"/>
      <c r="P56" s="106">
        <f t="shared" si="2"/>
        <v>999</v>
      </c>
      <c r="Q56" s="91"/>
    </row>
    <row r="57" spans="1:17" s="11" customFormat="1" ht="18.95" customHeight="1" x14ac:dyDescent="0.2">
      <c r="A57" s="143">
        <v>51</v>
      </c>
      <c r="B57" s="89"/>
      <c r="C57" s="89"/>
      <c r="D57" s="90"/>
      <c r="E57" s="156"/>
      <c r="F57" s="91"/>
      <c r="G57" s="91"/>
      <c r="H57" s="278"/>
      <c r="I57" s="165"/>
      <c r="J57" s="140" t="e">
        <f>IF(AND(Q57="",#REF!&gt;0,#REF!&lt;5),K57,)</f>
        <v>#REF!</v>
      </c>
      <c r="K57" s="138" t="str">
        <f>IF(D57="","ZZZ9",IF(AND(#REF!&gt;0,#REF!&lt;5),D57&amp;#REF!,D57&amp;"9"))</f>
        <v>ZZZ9</v>
      </c>
      <c r="L57" s="142">
        <f t="shared" si="0"/>
        <v>999</v>
      </c>
      <c r="M57" s="164">
        <f t="shared" si="1"/>
        <v>999</v>
      </c>
      <c r="N57" s="161"/>
      <c r="O57" s="91"/>
      <c r="P57" s="106">
        <f t="shared" si="2"/>
        <v>999</v>
      </c>
      <c r="Q57" s="91"/>
    </row>
    <row r="58" spans="1:17" s="11" customFormat="1" ht="18.95" customHeight="1" x14ac:dyDescent="0.2">
      <c r="A58" s="143">
        <v>52</v>
      </c>
      <c r="B58" s="89"/>
      <c r="C58" s="89"/>
      <c r="D58" s="90"/>
      <c r="E58" s="156"/>
      <c r="F58" s="91"/>
      <c r="G58" s="91"/>
      <c r="H58" s="278"/>
      <c r="I58" s="165"/>
      <c r="J58" s="140" t="e">
        <f>IF(AND(Q58="",#REF!&gt;0,#REF!&lt;5),K58,)</f>
        <v>#REF!</v>
      </c>
      <c r="K58" s="138" t="str">
        <f>IF(D58="","ZZZ9",IF(AND(#REF!&gt;0,#REF!&lt;5),D58&amp;#REF!,D58&amp;"9"))</f>
        <v>ZZZ9</v>
      </c>
      <c r="L58" s="142">
        <f t="shared" si="0"/>
        <v>999</v>
      </c>
      <c r="M58" s="164">
        <f t="shared" si="1"/>
        <v>999</v>
      </c>
      <c r="N58" s="161"/>
      <c r="O58" s="91"/>
      <c r="P58" s="106">
        <f t="shared" si="2"/>
        <v>999</v>
      </c>
      <c r="Q58" s="91"/>
    </row>
    <row r="59" spans="1:17" s="11" customFormat="1" ht="18.95" customHeight="1" x14ac:dyDescent="0.2">
      <c r="A59" s="143">
        <v>53</v>
      </c>
      <c r="B59" s="89"/>
      <c r="C59" s="89"/>
      <c r="D59" s="90"/>
      <c r="E59" s="156"/>
      <c r="F59" s="91"/>
      <c r="G59" s="91"/>
      <c r="H59" s="278"/>
      <c r="I59" s="165"/>
      <c r="J59" s="140" t="e">
        <f>IF(AND(Q59="",#REF!&gt;0,#REF!&lt;5),K59,)</f>
        <v>#REF!</v>
      </c>
      <c r="K59" s="138" t="str">
        <f>IF(D59="","ZZZ9",IF(AND(#REF!&gt;0,#REF!&lt;5),D59&amp;#REF!,D59&amp;"9"))</f>
        <v>ZZZ9</v>
      </c>
      <c r="L59" s="142">
        <f t="shared" si="0"/>
        <v>999</v>
      </c>
      <c r="M59" s="164">
        <f t="shared" si="1"/>
        <v>999</v>
      </c>
      <c r="N59" s="161"/>
      <c r="O59" s="91"/>
      <c r="P59" s="106">
        <f t="shared" si="2"/>
        <v>999</v>
      </c>
      <c r="Q59" s="91"/>
    </row>
    <row r="60" spans="1:17" s="11" customFormat="1" ht="18.95" customHeight="1" x14ac:dyDescent="0.2">
      <c r="A60" s="143">
        <v>54</v>
      </c>
      <c r="B60" s="89"/>
      <c r="C60" s="89"/>
      <c r="D60" s="90"/>
      <c r="E60" s="156"/>
      <c r="F60" s="91"/>
      <c r="G60" s="91"/>
      <c r="H60" s="278"/>
      <c r="I60" s="165"/>
      <c r="J60" s="140" t="e">
        <f>IF(AND(Q60="",#REF!&gt;0,#REF!&lt;5),K60,)</f>
        <v>#REF!</v>
      </c>
      <c r="K60" s="138" t="str">
        <f>IF(D60="","ZZZ9",IF(AND(#REF!&gt;0,#REF!&lt;5),D60&amp;#REF!,D60&amp;"9"))</f>
        <v>ZZZ9</v>
      </c>
      <c r="L60" s="142">
        <f t="shared" si="0"/>
        <v>999</v>
      </c>
      <c r="M60" s="164">
        <f t="shared" si="1"/>
        <v>999</v>
      </c>
      <c r="N60" s="161"/>
      <c r="O60" s="91"/>
      <c r="P60" s="106">
        <f t="shared" si="2"/>
        <v>999</v>
      </c>
      <c r="Q60" s="91"/>
    </row>
    <row r="61" spans="1:17" s="11" customFormat="1" ht="18.95" customHeight="1" x14ac:dyDescent="0.2">
      <c r="A61" s="143">
        <v>55</v>
      </c>
      <c r="B61" s="89"/>
      <c r="C61" s="89"/>
      <c r="D61" s="90"/>
      <c r="E61" s="156"/>
      <c r="F61" s="91"/>
      <c r="G61" s="91"/>
      <c r="H61" s="278"/>
      <c r="I61" s="165"/>
      <c r="J61" s="140" t="e">
        <f>IF(AND(Q61="",#REF!&gt;0,#REF!&lt;5),K61,)</f>
        <v>#REF!</v>
      </c>
      <c r="K61" s="138" t="str">
        <f>IF(D61="","ZZZ9",IF(AND(#REF!&gt;0,#REF!&lt;5),D61&amp;#REF!,D61&amp;"9"))</f>
        <v>ZZZ9</v>
      </c>
      <c r="L61" s="142">
        <f t="shared" si="0"/>
        <v>999</v>
      </c>
      <c r="M61" s="164">
        <f t="shared" si="1"/>
        <v>999</v>
      </c>
      <c r="N61" s="161"/>
      <c r="O61" s="91"/>
      <c r="P61" s="106">
        <f t="shared" si="2"/>
        <v>999</v>
      </c>
      <c r="Q61" s="91"/>
    </row>
    <row r="62" spans="1:17" s="11" customFormat="1" ht="18.95" customHeight="1" x14ac:dyDescent="0.2">
      <c r="A62" s="143">
        <v>56</v>
      </c>
      <c r="B62" s="89"/>
      <c r="C62" s="89"/>
      <c r="D62" s="90"/>
      <c r="E62" s="156"/>
      <c r="F62" s="91"/>
      <c r="G62" s="91"/>
      <c r="H62" s="278"/>
      <c r="I62" s="165"/>
      <c r="J62" s="140" t="e">
        <f>IF(AND(Q62="",#REF!&gt;0,#REF!&lt;5),K62,)</f>
        <v>#REF!</v>
      </c>
      <c r="K62" s="138" t="str">
        <f>IF(D62="","ZZZ9",IF(AND(#REF!&gt;0,#REF!&lt;5),D62&amp;#REF!,D62&amp;"9"))</f>
        <v>ZZZ9</v>
      </c>
      <c r="L62" s="142">
        <f t="shared" si="0"/>
        <v>999</v>
      </c>
      <c r="M62" s="164">
        <f t="shared" si="1"/>
        <v>999</v>
      </c>
      <c r="N62" s="161"/>
      <c r="O62" s="91"/>
      <c r="P62" s="106">
        <f t="shared" si="2"/>
        <v>999</v>
      </c>
      <c r="Q62" s="91"/>
    </row>
    <row r="63" spans="1:17" s="11" customFormat="1" ht="18.95" customHeight="1" x14ac:dyDescent="0.2">
      <c r="A63" s="143">
        <v>57</v>
      </c>
      <c r="B63" s="89"/>
      <c r="C63" s="89"/>
      <c r="D63" s="90"/>
      <c r="E63" s="156"/>
      <c r="F63" s="91"/>
      <c r="G63" s="91"/>
      <c r="H63" s="278"/>
      <c r="I63" s="165"/>
      <c r="J63" s="140" t="e">
        <f>IF(AND(Q63="",#REF!&gt;0,#REF!&lt;5),K63,)</f>
        <v>#REF!</v>
      </c>
      <c r="K63" s="138" t="str">
        <f>IF(D63="","ZZZ9",IF(AND(#REF!&gt;0,#REF!&lt;5),D63&amp;#REF!,D63&amp;"9"))</f>
        <v>ZZZ9</v>
      </c>
      <c r="L63" s="142">
        <f t="shared" si="0"/>
        <v>999</v>
      </c>
      <c r="M63" s="164">
        <f t="shared" si="1"/>
        <v>999</v>
      </c>
      <c r="N63" s="161"/>
      <c r="O63" s="91"/>
      <c r="P63" s="106">
        <f t="shared" si="2"/>
        <v>999</v>
      </c>
      <c r="Q63" s="91"/>
    </row>
    <row r="64" spans="1:17" s="11" customFormat="1" ht="18.95" customHeight="1" x14ac:dyDescent="0.2">
      <c r="A64" s="143">
        <v>58</v>
      </c>
      <c r="B64" s="89"/>
      <c r="C64" s="89"/>
      <c r="D64" s="90"/>
      <c r="E64" s="156"/>
      <c r="F64" s="91"/>
      <c r="G64" s="91"/>
      <c r="H64" s="278"/>
      <c r="I64" s="165"/>
      <c r="J64" s="140" t="e">
        <f>IF(AND(Q64="",#REF!&gt;0,#REF!&lt;5),K64,)</f>
        <v>#REF!</v>
      </c>
      <c r="K64" s="138" t="str">
        <f>IF(D64="","ZZZ9",IF(AND(#REF!&gt;0,#REF!&lt;5),D64&amp;#REF!,D64&amp;"9"))</f>
        <v>ZZZ9</v>
      </c>
      <c r="L64" s="142">
        <f t="shared" si="0"/>
        <v>999</v>
      </c>
      <c r="M64" s="164">
        <f t="shared" si="1"/>
        <v>999</v>
      </c>
      <c r="N64" s="161"/>
      <c r="O64" s="91"/>
      <c r="P64" s="106">
        <f t="shared" si="2"/>
        <v>999</v>
      </c>
      <c r="Q64" s="91"/>
    </row>
    <row r="65" spans="1:17" s="11" customFormat="1" ht="18.95" customHeight="1" x14ac:dyDescent="0.2">
      <c r="A65" s="143">
        <v>59</v>
      </c>
      <c r="B65" s="89"/>
      <c r="C65" s="89"/>
      <c r="D65" s="90"/>
      <c r="E65" s="156"/>
      <c r="F65" s="91"/>
      <c r="G65" s="91"/>
      <c r="H65" s="278"/>
      <c r="I65" s="165"/>
      <c r="J65" s="140" t="e">
        <f>IF(AND(Q65="",#REF!&gt;0,#REF!&lt;5),K65,)</f>
        <v>#REF!</v>
      </c>
      <c r="K65" s="138" t="str">
        <f>IF(D65="","ZZZ9",IF(AND(#REF!&gt;0,#REF!&lt;5),D65&amp;#REF!,D65&amp;"9"))</f>
        <v>ZZZ9</v>
      </c>
      <c r="L65" s="142">
        <f t="shared" si="0"/>
        <v>999</v>
      </c>
      <c r="M65" s="164">
        <f t="shared" si="1"/>
        <v>999</v>
      </c>
      <c r="N65" s="161"/>
      <c r="O65" s="91"/>
      <c r="P65" s="106">
        <f t="shared" si="2"/>
        <v>999</v>
      </c>
      <c r="Q65" s="91"/>
    </row>
    <row r="66" spans="1:17" s="11" customFormat="1" ht="18.95" customHeight="1" x14ac:dyDescent="0.2">
      <c r="A66" s="143">
        <v>60</v>
      </c>
      <c r="B66" s="89"/>
      <c r="C66" s="89"/>
      <c r="D66" s="90"/>
      <c r="E66" s="156"/>
      <c r="F66" s="91"/>
      <c r="G66" s="91"/>
      <c r="H66" s="278"/>
      <c r="I66" s="165"/>
      <c r="J66" s="140" t="e">
        <f>IF(AND(Q66="",#REF!&gt;0,#REF!&lt;5),K66,)</f>
        <v>#REF!</v>
      </c>
      <c r="K66" s="138" t="str">
        <f>IF(D66="","ZZZ9",IF(AND(#REF!&gt;0,#REF!&lt;5),D66&amp;#REF!,D66&amp;"9"))</f>
        <v>ZZZ9</v>
      </c>
      <c r="L66" s="142">
        <f t="shared" si="0"/>
        <v>999</v>
      </c>
      <c r="M66" s="164">
        <f t="shared" si="1"/>
        <v>999</v>
      </c>
      <c r="N66" s="161"/>
      <c r="O66" s="91"/>
      <c r="P66" s="106">
        <f t="shared" si="2"/>
        <v>999</v>
      </c>
      <c r="Q66" s="91"/>
    </row>
    <row r="67" spans="1:17" s="11" customFormat="1" ht="18.95" customHeight="1" x14ac:dyDescent="0.2">
      <c r="A67" s="143">
        <v>61</v>
      </c>
      <c r="B67" s="89"/>
      <c r="C67" s="89"/>
      <c r="D67" s="90"/>
      <c r="E67" s="156"/>
      <c r="F67" s="91"/>
      <c r="G67" s="91"/>
      <c r="H67" s="278"/>
      <c r="I67" s="165"/>
      <c r="J67" s="140" t="e">
        <f>IF(AND(Q67="",#REF!&gt;0,#REF!&lt;5),K67,)</f>
        <v>#REF!</v>
      </c>
      <c r="K67" s="138" t="str">
        <f>IF(D67="","ZZZ9",IF(AND(#REF!&gt;0,#REF!&lt;5),D67&amp;#REF!,D67&amp;"9"))</f>
        <v>ZZZ9</v>
      </c>
      <c r="L67" s="142">
        <f t="shared" si="0"/>
        <v>999</v>
      </c>
      <c r="M67" s="164">
        <f t="shared" si="1"/>
        <v>999</v>
      </c>
      <c r="N67" s="161"/>
      <c r="O67" s="91"/>
      <c r="P67" s="106">
        <f t="shared" si="2"/>
        <v>999</v>
      </c>
      <c r="Q67" s="91"/>
    </row>
    <row r="68" spans="1:17" s="11" customFormat="1" ht="18.95" customHeight="1" x14ac:dyDescent="0.2">
      <c r="A68" s="143">
        <v>62</v>
      </c>
      <c r="B68" s="89"/>
      <c r="C68" s="89"/>
      <c r="D68" s="90"/>
      <c r="E68" s="156"/>
      <c r="F68" s="91"/>
      <c r="G68" s="91"/>
      <c r="H68" s="278"/>
      <c r="I68" s="165"/>
      <c r="J68" s="140" t="e">
        <f>IF(AND(Q68="",#REF!&gt;0,#REF!&lt;5),K68,)</f>
        <v>#REF!</v>
      </c>
      <c r="K68" s="138" t="str">
        <f>IF(D68="","ZZZ9",IF(AND(#REF!&gt;0,#REF!&lt;5),D68&amp;#REF!,D68&amp;"9"))</f>
        <v>ZZZ9</v>
      </c>
      <c r="L68" s="142">
        <f t="shared" si="0"/>
        <v>999</v>
      </c>
      <c r="M68" s="164">
        <f t="shared" si="1"/>
        <v>999</v>
      </c>
      <c r="N68" s="161"/>
      <c r="O68" s="91"/>
      <c r="P68" s="106">
        <f t="shared" si="2"/>
        <v>999</v>
      </c>
      <c r="Q68" s="91"/>
    </row>
    <row r="69" spans="1:17" s="11" customFormat="1" ht="18.95" customHeight="1" x14ac:dyDescent="0.2">
      <c r="A69" s="143">
        <v>63</v>
      </c>
      <c r="B69" s="89"/>
      <c r="C69" s="89"/>
      <c r="D69" s="90"/>
      <c r="E69" s="156"/>
      <c r="F69" s="91"/>
      <c r="G69" s="91"/>
      <c r="H69" s="278"/>
      <c r="I69" s="165"/>
      <c r="J69" s="140" t="e">
        <f>IF(AND(Q69="",#REF!&gt;0,#REF!&lt;5),K69,)</f>
        <v>#REF!</v>
      </c>
      <c r="K69" s="138" t="str">
        <f>IF(D69="","ZZZ9",IF(AND(#REF!&gt;0,#REF!&lt;5),D69&amp;#REF!,D69&amp;"9"))</f>
        <v>ZZZ9</v>
      </c>
      <c r="L69" s="142">
        <f t="shared" si="0"/>
        <v>999</v>
      </c>
      <c r="M69" s="164">
        <f t="shared" si="1"/>
        <v>999</v>
      </c>
      <c r="N69" s="161"/>
      <c r="O69" s="91"/>
      <c r="P69" s="106">
        <f t="shared" si="2"/>
        <v>999</v>
      </c>
      <c r="Q69" s="91"/>
    </row>
    <row r="70" spans="1:17" s="11" customFormat="1" ht="18.95" customHeight="1" x14ac:dyDescent="0.2">
      <c r="A70" s="143">
        <v>64</v>
      </c>
      <c r="B70" s="89"/>
      <c r="C70" s="89"/>
      <c r="D70" s="90"/>
      <c r="E70" s="156"/>
      <c r="F70" s="91"/>
      <c r="G70" s="91"/>
      <c r="H70" s="278"/>
      <c r="I70" s="165"/>
      <c r="J70" s="140" t="e">
        <f>IF(AND(Q70="",#REF!&gt;0,#REF!&lt;5),K70,)</f>
        <v>#REF!</v>
      </c>
      <c r="K70" s="138" t="str">
        <f>IF(D70="","ZZZ9",IF(AND(#REF!&gt;0,#REF!&lt;5),D70&amp;#REF!,D70&amp;"9"))</f>
        <v>ZZZ9</v>
      </c>
      <c r="L70" s="142">
        <f t="shared" si="0"/>
        <v>999</v>
      </c>
      <c r="M70" s="164">
        <f t="shared" si="1"/>
        <v>999</v>
      </c>
      <c r="N70" s="161"/>
      <c r="O70" s="91"/>
      <c r="P70" s="106">
        <f t="shared" si="2"/>
        <v>999</v>
      </c>
      <c r="Q70" s="91"/>
    </row>
    <row r="71" spans="1:17" s="11" customFormat="1" ht="18.95" customHeight="1" x14ac:dyDescent="0.2">
      <c r="A71" s="143">
        <v>65</v>
      </c>
      <c r="B71" s="89"/>
      <c r="C71" s="89"/>
      <c r="D71" s="90"/>
      <c r="E71" s="156"/>
      <c r="F71" s="91"/>
      <c r="G71" s="91"/>
      <c r="H71" s="278"/>
      <c r="I71" s="165"/>
      <c r="J71" s="140" t="e">
        <f>IF(AND(Q71="",#REF!&gt;0,#REF!&lt;5),K71,)</f>
        <v>#REF!</v>
      </c>
      <c r="K71" s="138" t="str">
        <f>IF(D71="","ZZZ9",IF(AND(#REF!&gt;0,#REF!&lt;5),D71&amp;#REF!,D71&amp;"9"))</f>
        <v>ZZZ9</v>
      </c>
      <c r="L71" s="142">
        <f t="shared" si="0"/>
        <v>999</v>
      </c>
      <c r="M71" s="164">
        <f t="shared" si="1"/>
        <v>999</v>
      </c>
      <c r="N71" s="161"/>
      <c r="O71" s="91"/>
      <c r="P71" s="106">
        <f t="shared" si="2"/>
        <v>999</v>
      </c>
      <c r="Q71" s="91"/>
    </row>
    <row r="72" spans="1:17" s="11" customFormat="1" ht="18.95" customHeight="1" x14ac:dyDescent="0.2">
      <c r="A72" s="143">
        <v>66</v>
      </c>
      <c r="B72" s="89"/>
      <c r="C72" s="89"/>
      <c r="D72" s="90"/>
      <c r="E72" s="156"/>
      <c r="F72" s="91"/>
      <c r="G72" s="91"/>
      <c r="H72" s="278"/>
      <c r="I72" s="165"/>
      <c r="J72" s="140" t="e">
        <f>IF(AND(Q72="",#REF!&gt;0,#REF!&lt;5),K72,)</f>
        <v>#REF!</v>
      </c>
      <c r="K72" s="138" t="str">
        <f>IF(D72="","ZZZ9",IF(AND(#REF!&gt;0,#REF!&lt;5),D72&amp;#REF!,D72&amp;"9"))</f>
        <v>ZZZ9</v>
      </c>
      <c r="L72" s="142">
        <f t="shared" ref="L72:L100" si="3">IF(Q72="",999,Q72)</f>
        <v>999</v>
      </c>
      <c r="M72" s="164">
        <f t="shared" ref="M72:M100" si="4">IF(P72=999,999,1)</f>
        <v>999</v>
      </c>
      <c r="N72" s="161"/>
      <c r="O72" s="91"/>
      <c r="P72" s="106">
        <f t="shared" ref="P72:P100" si="5">IF(N72="DA",1,IF(N72="WC",2,IF(N72="SE",3,IF(N72="Q",4,IF(N72="LL",5,999)))))</f>
        <v>999</v>
      </c>
      <c r="Q72" s="91"/>
    </row>
    <row r="73" spans="1:17" s="11" customFormat="1" ht="18.95" customHeight="1" x14ac:dyDescent="0.2">
      <c r="A73" s="143">
        <v>67</v>
      </c>
      <c r="B73" s="89"/>
      <c r="C73" s="89"/>
      <c r="D73" s="90"/>
      <c r="E73" s="156"/>
      <c r="F73" s="91"/>
      <c r="G73" s="91"/>
      <c r="H73" s="278"/>
      <c r="I73" s="165"/>
      <c r="J73" s="140" t="e">
        <f>IF(AND(Q73="",#REF!&gt;0,#REF!&lt;5),K73,)</f>
        <v>#REF!</v>
      </c>
      <c r="K73" s="138" t="str">
        <f>IF(D73="","ZZZ9",IF(AND(#REF!&gt;0,#REF!&lt;5),D73&amp;#REF!,D73&amp;"9"))</f>
        <v>ZZZ9</v>
      </c>
      <c r="L73" s="142">
        <f t="shared" si="3"/>
        <v>999</v>
      </c>
      <c r="M73" s="164">
        <f t="shared" si="4"/>
        <v>999</v>
      </c>
      <c r="N73" s="161"/>
      <c r="O73" s="91"/>
      <c r="P73" s="106">
        <f t="shared" si="5"/>
        <v>999</v>
      </c>
      <c r="Q73" s="91"/>
    </row>
    <row r="74" spans="1:17" s="11" customFormat="1" ht="18.95" customHeight="1" x14ac:dyDescent="0.2">
      <c r="A74" s="143">
        <v>68</v>
      </c>
      <c r="B74" s="89"/>
      <c r="C74" s="89"/>
      <c r="D74" s="90"/>
      <c r="E74" s="156"/>
      <c r="F74" s="91"/>
      <c r="G74" s="91"/>
      <c r="H74" s="278"/>
      <c r="I74" s="165"/>
      <c r="J74" s="140" t="e">
        <f>IF(AND(Q74="",#REF!&gt;0,#REF!&lt;5),K74,)</f>
        <v>#REF!</v>
      </c>
      <c r="K74" s="138" t="str">
        <f>IF(D74="","ZZZ9",IF(AND(#REF!&gt;0,#REF!&lt;5),D74&amp;#REF!,D74&amp;"9"))</f>
        <v>ZZZ9</v>
      </c>
      <c r="L74" s="142">
        <f t="shared" si="3"/>
        <v>999</v>
      </c>
      <c r="M74" s="164">
        <f t="shared" si="4"/>
        <v>999</v>
      </c>
      <c r="N74" s="161"/>
      <c r="O74" s="91"/>
      <c r="P74" s="106">
        <f t="shared" si="5"/>
        <v>999</v>
      </c>
      <c r="Q74" s="91"/>
    </row>
    <row r="75" spans="1:17" s="11" customFormat="1" ht="18.95" customHeight="1" x14ac:dyDescent="0.2">
      <c r="A75" s="143">
        <v>69</v>
      </c>
      <c r="B75" s="89"/>
      <c r="C75" s="89"/>
      <c r="D75" s="90"/>
      <c r="E75" s="156"/>
      <c r="F75" s="91"/>
      <c r="G75" s="91"/>
      <c r="H75" s="278"/>
      <c r="I75" s="165"/>
      <c r="J75" s="140" t="e">
        <f>IF(AND(Q75="",#REF!&gt;0,#REF!&lt;5),K75,)</f>
        <v>#REF!</v>
      </c>
      <c r="K75" s="138" t="str">
        <f>IF(D75="","ZZZ9",IF(AND(#REF!&gt;0,#REF!&lt;5),D75&amp;#REF!,D75&amp;"9"))</f>
        <v>ZZZ9</v>
      </c>
      <c r="L75" s="142">
        <f t="shared" si="3"/>
        <v>999</v>
      </c>
      <c r="M75" s="164">
        <f t="shared" si="4"/>
        <v>999</v>
      </c>
      <c r="N75" s="161"/>
      <c r="O75" s="91"/>
      <c r="P75" s="106">
        <f t="shared" si="5"/>
        <v>999</v>
      </c>
      <c r="Q75" s="91"/>
    </row>
    <row r="76" spans="1:17" s="11" customFormat="1" ht="18.95" customHeight="1" x14ac:dyDescent="0.2">
      <c r="A76" s="143">
        <v>70</v>
      </c>
      <c r="B76" s="89"/>
      <c r="C76" s="89"/>
      <c r="D76" s="90"/>
      <c r="E76" s="156"/>
      <c r="F76" s="91"/>
      <c r="G76" s="91"/>
      <c r="H76" s="278"/>
      <c r="I76" s="165"/>
      <c r="J76" s="140" t="e">
        <f>IF(AND(Q76="",#REF!&gt;0,#REF!&lt;5),K76,)</f>
        <v>#REF!</v>
      </c>
      <c r="K76" s="138" t="str">
        <f>IF(D76="","ZZZ9",IF(AND(#REF!&gt;0,#REF!&lt;5),D76&amp;#REF!,D76&amp;"9"))</f>
        <v>ZZZ9</v>
      </c>
      <c r="L76" s="142">
        <f t="shared" si="3"/>
        <v>999</v>
      </c>
      <c r="M76" s="164">
        <f t="shared" si="4"/>
        <v>999</v>
      </c>
      <c r="N76" s="161"/>
      <c r="O76" s="91"/>
      <c r="P76" s="106">
        <f t="shared" si="5"/>
        <v>999</v>
      </c>
      <c r="Q76" s="91"/>
    </row>
    <row r="77" spans="1:17" s="11" customFormat="1" ht="18.95" customHeight="1" x14ac:dyDescent="0.2">
      <c r="A77" s="143">
        <v>71</v>
      </c>
      <c r="B77" s="89"/>
      <c r="C77" s="89"/>
      <c r="D77" s="90"/>
      <c r="E77" s="156"/>
      <c r="F77" s="91"/>
      <c r="G77" s="91"/>
      <c r="H77" s="278"/>
      <c r="I77" s="165"/>
      <c r="J77" s="140" t="e">
        <f>IF(AND(Q77="",#REF!&gt;0,#REF!&lt;5),K77,)</f>
        <v>#REF!</v>
      </c>
      <c r="K77" s="138" t="str">
        <f>IF(D77="","ZZZ9",IF(AND(#REF!&gt;0,#REF!&lt;5),D77&amp;#REF!,D77&amp;"9"))</f>
        <v>ZZZ9</v>
      </c>
      <c r="L77" s="142">
        <f t="shared" si="3"/>
        <v>999</v>
      </c>
      <c r="M77" s="164">
        <f t="shared" si="4"/>
        <v>999</v>
      </c>
      <c r="N77" s="161"/>
      <c r="O77" s="91"/>
      <c r="P77" s="106">
        <f t="shared" si="5"/>
        <v>999</v>
      </c>
      <c r="Q77" s="91"/>
    </row>
    <row r="78" spans="1:17" s="11" customFormat="1" ht="18.95" customHeight="1" x14ac:dyDescent="0.2">
      <c r="A78" s="143">
        <v>72</v>
      </c>
      <c r="B78" s="89"/>
      <c r="C78" s="89"/>
      <c r="D78" s="90"/>
      <c r="E78" s="156"/>
      <c r="F78" s="91"/>
      <c r="G78" s="91"/>
      <c r="H78" s="278"/>
      <c r="I78" s="165"/>
      <c r="J78" s="140" t="e">
        <f>IF(AND(Q78="",#REF!&gt;0,#REF!&lt;5),K78,)</f>
        <v>#REF!</v>
      </c>
      <c r="K78" s="138" t="str">
        <f>IF(D78="","ZZZ9",IF(AND(#REF!&gt;0,#REF!&lt;5),D78&amp;#REF!,D78&amp;"9"))</f>
        <v>ZZZ9</v>
      </c>
      <c r="L78" s="142">
        <f t="shared" si="3"/>
        <v>999</v>
      </c>
      <c r="M78" s="164">
        <f t="shared" si="4"/>
        <v>999</v>
      </c>
      <c r="N78" s="161"/>
      <c r="O78" s="91"/>
      <c r="P78" s="106">
        <f t="shared" si="5"/>
        <v>999</v>
      </c>
      <c r="Q78" s="91"/>
    </row>
    <row r="79" spans="1:17" s="11" customFormat="1" ht="18.95" customHeight="1" x14ac:dyDescent="0.2">
      <c r="A79" s="143">
        <v>73</v>
      </c>
      <c r="B79" s="89"/>
      <c r="C79" s="89"/>
      <c r="D79" s="90"/>
      <c r="E79" s="156"/>
      <c r="F79" s="91"/>
      <c r="G79" s="91"/>
      <c r="H79" s="278"/>
      <c r="I79" s="165"/>
      <c r="J79" s="140" t="e">
        <f>IF(AND(Q79="",#REF!&gt;0,#REF!&lt;5),K79,)</f>
        <v>#REF!</v>
      </c>
      <c r="K79" s="138" t="str">
        <f>IF(D79="","ZZZ9",IF(AND(#REF!&gt;0,#REF!&lt;5),D79&amp;#REF!,D79&amp;"9"))</f>
        <v>ZZZ9</v>
      </c>
      <c r="L79" s="142">
        <f t="shared" si="3"/>
        <v>999</v>
      </c>
      <c r="M79" s="164">
        <f t="shared" si="4"/>
        <v>999</v>
      </c>
      <c r="N79" s="161"/>
      <c r="O79" s="91"/>
      <c r="P79" s="106">
        <f t="shared" si="5"/>
        <v>999</v>
      </c>
      <c r="Q79" s="91"/>
    </row>
    <row r="80" spans="1:17" s="11" customFormat="1" ht="18.95" customHeight="1" x14ac:dyDescent="0.2">
      <c r="A80" s="143">
        <v>74</v>
      </c>
      <c r="B80" s="89"/>
      <c r="C80" s="89"/>
      <c r="D80" s="90"/>
      <c r="E80" s="156"/>
      <c r="F80" s="91"/>
      <c r="G80" s="91"/>
      <c r="H80" s="278"/>
      <c r="I80" s="165"/>
      <c r="J80" s="140" t="e">
        <f>IF(AND(Q80="",#REF!&gt;0,#REF!&lt;5),K80,)</f>
        <v>#REF!</v>
      </c>
      <c r="K80" s="138" t="str">
        <f>IF(D80="","ZZZ9",IF(AND(#REF!&gt;0,#REF!&lt;5),D80&amp;#REF!,D80&amp;"9"))</f>
        <v>ZZZ9</v>
      </c>
      <c r="L80" s="142">
        <f t="shared" si="3"/>
        <v>999</v>
      </c>
      <c r="M80" s="164">
        <f t="shared" si="4"/>
        <v>999</v>
      </c>
      <c r="N80" s="161"/>
      <c r="O80" s="91"/>
      <c r="P80" s="106">
        <f t="shared" si="5"/>
        <v>999</v>
      </c>
      <c r="Q80" s="91"/>
    </row>
    <row r="81" spans="1:17" s="11" customFormat="1" ht="18.95" customHeight="1" x14ac:dyDescent="0.2">
      <c r="A81" s="143">
        <v>75</v>
      </c>
      <c r="B81" s="89"/>
      <c r="C81" s="89"/>
      <c r="D81" s="90"/>
      <c r="E81" s="156"/>
      <c r="F81" s="91"/>
      <c r="G81" s="91"/>
      <c r="H81" s="278"/>
      <c r="I81" s="165"/>
      <c r="J81" s="140" t="e">
        <f>IF(AND(Q81="",#REF!&gt;0,#REF!&lt;5),K81,)</f>
        <v>#REF!</v>
      </c>
      <c r="K81" s="138" t="str">
        <f>IF(D81="","ZZZ9",IF(AND(#REF!&gt;0,#REF!&lt;5),D81&amp;#REF!,D81&amp;"9"))</f>
        <v>ZZZ9</v>
      </c>
      <c r="L81" s="142">
        <f t="shared" si="3"/>
        <v>999</v>
      </c>
      <c r="M81" s="164">
        <f t="shared" si="4"/>
        <v>999</v>
      </c>
      <c r="N81" s="161"/>
      <c r="O81" s="91"/>
      <c r="P81" s="106">
        <f t="shared" si="5"/>
        <v>999</v>
      </c>
      <c r="Q81" s="91"/>
    </row>
    <row r="82" spans="1:17" s="11" customFormat="1" ht="18.95" customHeight="1" x14ac:dyDescent="0.2">
      <c r="A82" s="143">
        <v>76</v>
      </c>
      <c r="B82" s="89"/>
      <c r="C82" s="89"/>
      <c r="D82" s="90"/>
      <c r="E82" s="156"/>
      <c r="F82" s="91"/>
      <c r="G82" s="91"/>
      <c r="H82" s="278"/>
      <c r="I82" s="165"/>
      <c r="J82" s="140" t="e">
        <f>IF(AND(Q82="",#REF!&gt;0,#REF!&lt;5),K82,)</f>
        <v>#REF!</v>
      </c>
      <c r="K82" s="138" t="str">
        <f>IF(D82="","ZZZ9",IF(AND(#REF!&gt;0,#REF!&lt;5),D82&amp;#REF!,D82&amp;"9"))</f>
        <v>ZZZ9</v>
      </c>
      <c r="L82" s="142">
        <f t="shared" si="3"/>
        <v>999</v>
      </c>
      <c r="M82" s="164">
        <f t="shared" si="4"/>
        <v>999</v>
      </c>
      <c r="N82" s="161"/>
      <c r="O82" s="91"/>
      <c r="P82" s="106">
        <f t="shared" si="5"/>
        <v>999</v>
      </c>
      <c r="Q82" s="91"/>
    </row>
    <row r="83" spans="1:17" s="11" customFormat="1" ht="18.95" customHeight="1" x14ac:dyDescent="0.2">
      <c r="A83" s="143">
        <v>77</v>
      </c>
      <c r="B83" s="89"/>
      <c r="C83" s="89"/>
      <c r="D83" s="90"/>
      <c r="E83" s="156"/>
      <c r="F83" s="91"/>
      <c r="G83" s="91"/>
      <c r="H83" s="278"/>
      <c r="I83" s="165"/>
      <c r="J83" s="140" t="e">
        <f>IF(AND(Q83="",#REF!&gt;0,#REF!&lt;5),K83,)</f>
        <v>#REF!</v>
      </c>
      <c r="K83" s="138" t="str">
        <f>IF(D83="","ZZZ9",IF(AND(#REF!&gt;0,#REF!&lt;5),D83&amp;#REF!,D83&amp;"9"))</f>
        <v>ZZZ9</v>
      </c>
      <c r="L83" s="142">
        <f t="shared" si="3"/>
        <v>999</v>
      </c>
      <c r="M83" s="164">
        <f t="shared" si="4"/>
        <v>999</v>
      </c>
      <c r="N83" s="161"/>
      <c r="O83" s="91"/>
      <c r="P83" s="106">
        <f t="shared" si="5"/>
        <v>999</v>
      </c>
      <c r="Q83" s="91"/>
    </row>
    <row r="84" spans="1:17" s="11" customFormat="1" ht="18.95" customHeight="1" x14ac:dyDescent="0.2">
      <c r="A84" s="143">
        <v>78</v>
      </c>
      <c r="B84" s="89"/>
      <c r="C84" s="89"/>
      <c r="D84" s="90"/>
      <c r="E84" s="156"/>
      <c r="F84" s="91"/>
      <c r="G84" s="91"/>
      <c r="H84" s="278"/>
      <c r="I84" s="165"/>
      <c r="J84" s="140" t="e">
        <f>IF(AND(Q84="",#REF!&gt;0,#REF!&lt;5),K84,)</f>
        <v>#REF!</v>
      </c>
      <c r="K84" s="138" t="str">
        <f>IF(D84="","ZZZ9",IF(AND(#REF!&gt;0,#REF!&lt;5),D84&amp;#REF!,D84&amp;"9"))</f>
        <v>ZZZ9</v>
      </c>
      <c r="L84" s="142">
        <f t="shared" si="3"/>
        <v>999</v>
      </c>
      <c r="M84" s="164">
        <f t="shared" si="4"/>
        <v>999</v>
      </c>
      <c r="N84" s="161"/>
      <c r="O84" s="91"/>
      <c r="P84" s="106">
        <f t="shared" si="5"/>
        <v>999</v>
      </c>
      <c r="Q84" s="91"/>
    </row>
    <row r="85" spans="1:17" s="11" customFormat="1" ht="18.95" customHeight="1" x14ac:dyDescent="0.2">
      <c r="A85" s="143">
        <v>79</v>
      </c>
      <c r="B85" s="89"/>
      <c r="C85" s="89"/>
      <c r="D85" s="90"/>
      <c r="E85" s="156"/>
      <c r="F85" s="91"/>
      <c r="G85" s="91"/>
      <c r="H85" s="278"/>
      <c r="I85" s="165"/>
      <c r="J85" s="140" t="e">
        <f>IF(AND(Q85="",#REF!&gt;0,#REF!&lt;5),K85,)</f>
        <v>#REF!</v>
      </c>
      <c r="K85" s="138" t="str">
        <f>IF(D85="","ZZZ9",IF(AND(#REF!&gt;0,#REF!&lt;5),D85&amp;#REF!,D85&amp;"9"))</f>
        <v>ZZZ9</v>
      </c>
      <c r="L85" s="142">
        <f t="shared" si="3"/>
        <v>999</v>
      </c>
      <c r="M85" s="164">
        <f t="shared" si="4"/>
        <v>999</v>
      </c>
      <c r="N85" s="161"/>
      <c r="O85" s="91"/>
      <c r="P85" s="106">
        <f t="shared" si="5"/>
        <v>999</v>
      </c>
      <c r="Q85" s="91"/>
    </row>
    <row r="86" spans="1:17" s="11" customFormat="1" ht="18.95" customHeight="1" x14ac:dyDescent="0.2">
      <c r="A86" s="143">
        <v>80</v>
      </c>
      <c r="B86" s="89"/>
      <c r="C86" s="89"/>
      <c r="D86" s="90"/>
      <c r="E86" s="156"/>
      <c r="F86" s="91"/>
      <c r="G86" s="91"/>
      <c r="H86" s="278"/>
      <c r="I86" s="165"/>
      <c r="J86" s="140" t="e">
        <f>IF(AND(Q86="",#REF!&gt;0,#REF!&lt;5),K86,)</f>
        <v>#REF!</v>
      </c>
      <c r="K86" s="138" t="str">
        <f>IF(D86="","ZZZ9",IF(AND(#REF!&gt;0,#REF!&lt;5),D86&amp;#REF!,D86&amp;"9"))</f>
        <v>ZZZ9</v>
      </c>
      <c r="L86" s="142">
        <f t="shared" si="3"/>
        <v>999</v>
      </c>
      <c r="M86" s="164">
        <f t="shared" si="4"/>
        <v>999</v>
      </c>
      <c r="N86" s="161"/>
      <c r="O86" s="91"/>
      <c r="P86" s="106">
        <f t="shared" si="5"/>
        <v>999</v>
      </c>
      <c r="Q86" s="91"/>
    </row>
    <row r="87" spans="1:17" s="11" customFormat="1" ht="18.95" customHeight="1" x14ac:dyDescent="0.2">
      <c r="A87" s="143">
        <v>81</v>
      </c>
      <c r="B87" s="89"/>
      <c r="C87" s="89"/>
      <c r="D87" s="90"/>
      <c r="E87" s="156"/>
      <c r="F87" s="91"/>
      <c r="G87" s="91"/>
      <c r="H87" s="278"/>
      <c r="I87" s="165"/>
      <c r="J87" s="140" t="e">
        <f>IF(AND(Q87="",#REF!&gt;0,#REF!&lt;5),K87,)</f>
        <v>#REF!</v>
      </c>
      <c r="K87" s="138" t="str">
        <f>IF(D87="","ZZZ9",IF(AND(#REF!&gt;0,#REF!&lt;5),D87&amp;#REF!,D87&amp;"9"))</f>
        <v>ZZZ9</v>
      </c>
      <c r="L87" s="142">
        <f t="shared" si="3"/>
        <v>999</v>
      </c>
      <c r="M87" s="164">
        <f t="shared" si="4"/>
        <v>999</v>
      </c>
      <c r="N87" s="161"/>
      <c r="O87" s="91"/>
      <c r="P87" s="106">
        <f t="shared" si="5"/>
        <v>999</v>
      </c>
      <c r="Q87" s="91"/>
    </row>
    <row r="88" spans="1:17" s="11" customFormat="1" ht="18.95" customHeight="1" x14ac:dyDescent="0.2">
      <c r="A88" s="143">
        <v>82</v>
      </c>
      <c r="B88" s="89"/>
      <c r="C88" s="89"/>
      <c r="D88" s="90"/>
      <c r="E88" s="156"/>
      <c r="F88" s="91"/>
      <c r="G88" s="91"/>
      <c r="H88" s="278"/>
      <c r="I88" s="165"/>
      <c r="J88" s="140" t="e">
        <f>IF(AND(Q88="",#REF!&gt;0,#REF!&lt;5),K88,)</f>
        <v>#REF!</v>
      </c>
      <c r="K88" s="138" t="str">
        <f>IF(D88="","ZZZ9",IF(AND(#REF!&gt;0,#REF!&lt;5),D88&amp;#REF!,D88&amp;"9"))</f>
        <v>ZZZ9</v>
      </c>
      <c r="L88" s="142">
        <f t="shared" si="3"/>
        <v>999</v>
      </c>
      <c r="M88" s="164">
        <f t="shared" si="4"/>
        <v>999</v>
      </c>
      <c r="N88" s="161"/>
      <c r="O88" s="91"/>
      <c r="P88" s="106">
        <f t="shared" si="5"/>
        <v>999</v>
      </c>
      <c r="Q88" s="91"/>
    </row>
    <row r="89" spans="1:17" s="11" customFormat="1" ht="18.95" customHeight="1" x14ac:dyDescent="0.2">
      <c r="A89" s="143">
        <v>83</v>
      </c>
      <c r="B89" s="89"/>
      <c r="C89" s="89"/>
      <c r="D89" s="90"/>
      <c r="E89" s="156"/>
      <c r="F89" s="91"/>
      <c r="G89" s="91"/>
      <c r="H89" s="278"/>
      <c r="I89" s="165"/>
      <c r="J89" s="140" t="e">
        <f>IF(AND(Q89="",#REF!&gt;0,#REF!&lt;5),K89,)</f>
        <v>#REF!</v>
      </c>
      <c r="K89" s="138" t="str">
        <f>IF(D89="","ZZZ9",IF(AND(#REF!&gt;0,#REF!&lt;5),D89&amp;#REF!,D89&amp;"9"))</f>
        <v>ZZZ9</v>
      </c>
      <c r="L89" s="142">
        <f t="shared" si="3"/>
        <v>999</v>
      </c>
      <c r="M89" s="164">
        <f t="shared" si="4"/>
        <v>999</v>
      </c>
      <c r="N89" s="161"/>
      <c r="O89" s="91"/>
      <c r="P89" s="106">
        <f t="shared" si="5"/>
        <v>999</v>
      </c>
      <c r="Q89" s="91"/>
    </row>
    <row r="90" spans="1:17" s="11" customFormat="1" ht="18.95" customHeight="1" x14ac:dyDescent="0.2">
      <c r="A90" s="143">
        <v>84</v>
      </c>
      <c r="B90" s="89"/>
      <c r="C90" s="89"/>
      <c r="D90" s="90"/>
      <c r="E90" s="156"/>
      <c r="F90" s="91"/>
      <c r="G90" s="91"/>
      <c r="H90" s="278"/>
      <c r="I90" s="165"/>
      <c r="J90" s="140" t="e">
        <f>IF(AND(Q90="",#REF!&gt;0,#REF!&lt;5),K90,)</f>
        <v>#REF!</v>
      </c>
      <c r="K90" s="138" t="str">
        <f>IF(D90="","ZZZ9",IF(AND(#REF!&gt;0,#REF!&lt;5),D90&amp;#REF!,D90&amp;"9"))</f>
        <v>ZZZ9</v>
      </c>
      <c r="L90" s="142">
        <f t="shared" si="3"/>
        <v>999</v>
      </c>
      <c r="M90" s="164">
        <f t="shared" si="4"/>
        <v>999</v>
      </c>
      <c r="N90" s="161"/>
      <c r="O90" s="91"/>
      <c r="P90" s="106">
        <f t="shared" si="5"/>
        <v>999</v>
      </c>
      <c r="Q90" s="91"/>
    </row>
    <row r="91" spans="1:17" s="11" customFormat="1" ht="18.95" customHeight="1" x14ac:dyDescent="0.2">
      <c r="A91" s="143">
        <v>85</v>
      </c>
      <c r="B91" s="89"/>
      <c r="C91" s="89"/>
      <c r="D91" s="90"/>
      <c r="E91" s="156"/>
      <c r="F91" s="91"/>
      <c r="G91" s="91"/>
      <c r="H91" s="278"/>
      <c r="I91" s="165"/>
      <c r="J91" s="140" t="e">
        <f>IF(AND(Q91="",#REF!&gt;0,#REF!&lt;5),K91,)</f>
        <v>#REF!</v>
      </c>
      <c r="K91" s="138" t="str">
        <f>IF(D91="","ZZZ9",IF(AND(#REF!&gt;0,#REF!&lt;5),D91&amp;#REF!,D91&amp;"9"))</f>
        <v>ZZZ9</v>
      </c>
      <c r="L91" s="142">
        <f t="shared" si="3"/>
        <v>999</v>
      </c>
      <c r="M91" s="164">
        <f t="shared" si="4"/>
        <v>999</v>
      </c>
      <c r="N91" s="161"/>
      <c r="O91" s="91"/>
      <c r="P91" s="106">
        <f t="shared" si="5"/>
        <v>999</v>
      </c>
      <c r="Q91" s="91"/>
    </row>
    <row r="92" spans="1:17" s="11" customFormat="1" ht="18.95" customHeight="1" x14ac:dyDescent="0.2">
      <c r="A92" s="143">
        <v>86</v>
      </c>
      <c r="B92" s="89"/>
      <c r="C92" s="89"/>
      <c r="D92" s="90"/>
      <c r="E92" s="156"/>
      <c r="F92" s="91"/>
      <c r="G92" s="91"/>
      <c r="H92" s="278"/>
      <c r="I92" s="165"/>
      <c r="J92" s="140" t="e">
        <f>IF(AND(Q92="",#REF!&gt;0,#REF!&lt;5),K92,)</f>
        <v>#REF!</v>
      </c>
      <c r="K92" s="138" t="str">
        <f>IF(D92="","ZZZ9",IF(AND(#REF!&gt;0,#REF!&lt;5),D92&amp;#REF!,D92&amp;"9"))</f>
        <v>ZZZ9</v>
      </c>
      <c r="L92" s="142">
        <f t="shared" si="3"/>
        <v>999</v>
      </c>
      <c r="M92" s="164">
        <f t="shared" si="4"/>
        <v>999</v>
      </c>
      <c r="N92" s="161"/>
      <c r="O92" s="91"/>
      <c r="P92" s="106">
        <f t="shared" si="5"/>
        <v>999</v>
      </c>
      <c r="Q92" s="91"/>
    </row>
    <row r="93" spans="1:17" s="11" customFormat="1" ht="18.95" customHeight="1" x14ac:dyDescent="0.2">
      <c r="A93" s="143">
        <v>87</v>
      </c>
      <c r="B93" s="89"/>
      <c r="C93" s="89"/>
      <c r="D93" s="90"/>
      <c r="E93" s="156"/>
      <c r="F93" s="91"/>
      <c r="G93" s="91"/>
      <c r="H93" s="278"/>
      <c r="I93" s="165"/>
      <c r="J93" s="140" t="e">
        <f>IF(AND(Q93="",#REF!&gt;0,#REF!&lt;5),K93,)</f>
        <v>#REF!</v>
      </c>
      <c r="K93" s="138" t="str">
        <f>IF(D93="","ZZZ9",IF(AND(#REF!&gt;0,#REF!&lt;5),D93&amp;#REF!,D93&amp;"9"))</f>
        <v>ZZZ9</v>
      </c>
      <c r="L93" s="142">
        <f t="shared" si="3"/>
        <v>999</v>
      </c>
      <c r="M93" s="164">
        <f t="shared" si="4"/>
        <v>999</v>
      </c>
      <c r="N93" s="161"/>
      <c r="O93" s="91"/>
      <c r="P93" s="106">
        <f t="shared" si="5"/>
        <v>999</v>
      </c>
      <c r="Q93" s="91"/>
    </row>
    <row r="94" spans="1:17" s="11" customFormat="1" ht="18.95" customHeight="1" x14ac:dyDescent="0.2">
      <c r="A94" s="143">
        <v>88</v>
      </c>
      <c r="B94" s="89"/>
      <c r="C94" s="89"/>
      <c r="D94" s="90"/>
      <c r="E94" s="156"/>
      <c r="F94" s="91"/>
      <c r="G94" s="91"/>
      <c r="H94" s="278"/>
      <c r="I94" s="165"/>
      <c r="J94" s="140" t="e">
        <f>IF(AND(Q94="",#REF!&gt;0,#REF!&lt;5),K94,)</f>
        <v>#REF!</v>
      </c>
      <c r="K94" s="138" t="str">
        <f>IF(D94="","ZZZ9",IF(AND(#REF!&gt;0,#REF!&lt;5),D94&amp;#REF!,D94&amp;"9"))</f>
        <v>ZZZ9</v>
      </c>
      <c r="L94" s="142">
        <f t="shared" si="3"/>
        <v>999</v>
      </c>
      <c r="M94" s="164">
        <f t="shared" si="4"/>
        <v>999</v>
      </c>
      <c r="N94" s="161"/>
      <c r="O94" s="91"/>
      <c r="P94" s="106">
        <f t="shared" si="5"/>
        <v>999</v>
      </c>
      <c r="Q94" s="91"/>
    </row>
    <row r="95" spans="1:17" s="11" customFormat="1" ht="18.95" customHeight="1" x14ac:dyDescent="0.2">
      <c r="A95" s="143">
        <v>89</v>
      </c>
      <c r="B95" s="89"/>
      <c r="C95" s="89"/>
      <c r="D95" s="90"/>
      <c r="E95" s="156"/>
      <c r="F95" s="91"/>
      <c r="G95" s="91"/>
      <c r="H95" s="278"/>
      <c r="I95" s="165"/>
      <c r="J95" s="140" t="e">
        <f>IF(AND(Q95="",#REF!&gt;0,#REF!&lt;5),K95,)</f>
        <v>#REF!</v>
      </c>
      <c r="K95" s="138" t="str">
        <f>IF(D95="","ZZZ9",IF(AND(#REF!&gt;0,#REF!&lt;5),D95&amp;#REF!,D95&amp;"9"))</f>
        <v>ZZZ9</v>
      </c>
      <c r="L95" s="142">
        <f t="shared" si="3"/>
        <v>999</v>
      </c>
      <c r="M95" s="164">
        <f t="shared" si="4"/>
        <v>999</v>
      </c>
      <c r="N95" s="161"/>
      <c r="O95" s="91"/>
      <c r="P95" s="106">
        <f t="shared" si="5"/>
        <v>999</v>
      </c>
      <c r="Q95" s="91"/>
    </row>
    <row r="96" spans="1:17" s="11" customFormat="1" ht="18.95" customHeight="1" x14ac:dyDescent="0.2">
      <c r="A96" s="143">
        <v>90</v>
      </c>
      <c r="B96" s="89"/>
      <c r="C96" s="89"/>
      <c r="D96" s="90"/>
      <c r="E96" s="156"/>
      <c r="F96" s="91"/>
      <c r="G96" s="91"/>
      <c r="H96" s="278"/>
      <c r="I96" s="165"/>
      <c r="J96" s="140" t="e">
        <f>IF(AND(Q96="",#REF!&gt;0,#REF!&lt;5),K96,)</f>
        <v>#REF!</v>
      </c>
      <c r="K96" s="138" t="str">
        <f>IF(D96="","ZZZ9",IF(AND(#REF!&gt;0,#REF!&lt;5),D96&amp;#REF!,D96&amp;"9"))</f>
        <v>ZZZ9</v>
      </c>
      <c r="L96" s="142">
        <f t="shared" si="3"/>
        <v>999</v>
      </c>
      <c r="M96" s="164">
        <f t="shared" si="4"/>
        <v>999</v>
      </c>
      <c r="N96" s="161"/>
      <c r="O96" s="91"/>
      <c r="P96" s="106">
        <f t="shared" si="5"/>
        <v>999</v>
      </c>
      <c r="Q96" s="91"/>
    </row>
    <row r="97" spans="1:17" s="11" customFormat="1" ht="18.95" customHeight="1" x14ac:dyDescent="0.2">
      <c r="A97" s="143">
        <v>91</v>
      </c>
      <c r="B97" s="89"/>
      <c r="C97" s="89"/>
      <c r="D97" s="90"/>
      <c r="E97" s="156"/>
      <c r="F97" s="91"/>
      <c r="G97" s="91"/>
      <c r="H97" s="278"/>
      <c r="I97" s="165"/>
      <c r="J97" s="140" t="e">
        <f>IF(AND(Q97="",#REF!&gt;0,#REF!&lt;5),K97,)</f>
        <v>#REF!</v>
      </c>
      <c r="K97" s="138" t="str">
        <f>IF(D97="","ZZZ9",IF(AND(#REF!&gt;0,#REF!&lt;5),D97&amp;#REF!,D97&amp;"9"))</f>
        <v>ZZZ9</v>
      </c>
      <c r="L97" s="142">
        <f t="shared" si="3"/>
        <v>999</v>
      </c>
      <c r="M97" s="164">
        <f t="shared" si="4"/>
        <v>999</v>
      </c>
      <c r="N97" s="161"/>
      <c r="O97" s="91"/>
      <c r="P97" s="106">
        <f t="shared" si="5"/>
        <v>999</v>
      </c>
      <c r="Q97" s="91"/>
    </row>
    <row r="98" spans="1:17" s="11" customFormat="1" ht="18.95" customHeight="1" x14ac:dyDescent="0.2">
      <c r="A98" s="143">
        <v>92</v>
      </c>
      <c r="B98" s="89"/>
      <c r="C98" s="89"/>
      <c r="D98" s="90"/>
      <c r="E98" s="156"/>
      <c r="F98" s="91"/>
      <c r="G98" s="91"/>
      <c r="H98" s="278"/>
      <c r="I98" s="165"/>
      <c r="J98" s="140" t="e">
        <f>IF(AND(Q98="",#REF!&gt;0,#REF!&lt;5),K98,)</f>
        <v>#REF!</v>
      </c>
      <c r="K98" s="138" t="str">
        <f>IF(D98="","ZZZ9",IF(AND(#REF!&gt;0,#REF!&lt;5),D98&amp;#REF!,D98&amp;"9"))</f>
        <v>ZZZ9</v>
      </c>
      <c r="L98" s="142">
        <f t="shared" si="3"/>
        <v>999</v>
      </c>
      <c r="M98" s="164">
        <f t="shared" si="4"/>
        <v>999</v>
      </c>
      <c r="N98" s="161"/>
      <c r="O98" s="91"/>
      <c r="P98" s="106">
        <f t="shared" si="5"/>
        <v>999</v>
      </c>
      <c r="Q98" s="91"/>
    </row>
    <row r="99" spans="1:17" s="11" customFormat="1" ht="18.95" customHeight="1" x14ac:dyDescent="0.2">
      <c r="A99" s="143">
        <v>93</v>
      </c>
      <c r="B99" s="89"/>
      <c r="C99" s="89"/>
      <c r="D99" s="90"/>
      <c r="E99" s="156"/>
      <c r="F99" s="91"/>
      <c r="G99" s="91"/>
      <c r="H99" s="278"/>
      <c r="I99" s="165"/>
      <c r="J99" s="140" t="e">
        <f>IF(AND(Q99="",#REF!&gt;0,#REF!&lt;5),K99,)</f>
        <v>#REF!</v>
      </c>
      <c r="K99" s="138" t="str">
        <f>IF(D99="","ZZZ9",IF(AND(#REF!&gt;0,#REF!&lt;5),D99&amp;#REF!,D99&amp;"9"))</f>
        <v>ZZZ9</v>
      </c>
      <c r="L99" s="142">
        <f t="shared" si="3"/>
        <v>999</v>
      </c>
      <c r="M99" s="164">
        <f t="shared" si="4"/>
        <v>999</v>
      </c>
      <c r="N99" s="161"/>
      <c r="O99" s="91"/>
      <c r="P99" s="106">
        <f t="shared" si="5"/>
        <v>999</v>
      </c>
      <c r="Q99" s="91"/>
    </row>
    <row r="100" spans="1:17" s="11" customFormat="1" ht="18.95" customHeight="1" x14ac:dyDescent="0.2">
      <c r="A100" s="143">
        <v>94</v>
      </c>
      <c r="B100" s="89"/>
      <c r="C100" s="89"/>
      <c r="D100" s="90"/>
      <c r="E100" s="156"/>
      <c r="F100" s="91"/>
      <c r="G100" s="91"/>
      <c r="H100" s="278"/>
      <c r="I100" s="165"/>
      <c r="J100" s="140" t="e">
        <f>IF(AND(Q100="",#REF!&gt;0,#REF!&lt;5),K100,)</f>
        <v>#REF!</v>
      </c>
      <c r="K100" s="138" t="str">
        <f>IF(D100="","ZZZ9",IF(AND(#REF!&gt;0,#REF!&lt;5),D100&amp;#REF!,D100&amp;"9"))</f>
        <v>ZZZ9</v>
      </c>
      <c r="L100" s="142">
        <f t="shared" si="3"/>
        <v>999</v>
      </c>
      <c r="M100" s="164">
        <f t="shared" si="4"/>
        <v>999</v>
      </c>
      <c r="N100" s="161"/>
      <c r="O100" s="91"/>
      <c r="P100" s="106">
        <f t="shared" si="5"/>
        <v>999</v>
      </c>
      <c r="Q100" s="91"/>
    </row>
    <row r="101" spans="1:17" s="11" customFormat="1" ht="18.95" customHeight="1" x14ac:dyDescent="0.2">
      <c r="A101" s="143">
        <v>95</v>
      </c>
      <c r="B101" s="89"/>
      <c r="C101" s="89"/>
      <c r="D101" s="90"/>
      <c r="E101" s="156"/>
      <c r="F101" s="91"/>
      <c r="G101" s="91"/>
      <c r="H101" s="278"/>
      <c r="I101" s="165"/>
      <c r="J101" s="140" t="e">
        <f>IF(AND(Q101="",#REF!&gt;0,#REF!&lt;5),K101,)</f>
        <v>#REF!</v>
      </c>
      <c r="K101" s="138" t="str">
        <f>IF(D101="","ZZZ9",IF(AND(#REF!&gt;0,#REF!&lt;5),D101&amp;#REF!,D101&amp;"9"))</f>
        <v>ZZZ9</v>
      </c>
      <c r="L101" s="142">
        <f t="shared" ref="L101:L134" si="6">IF(Q101="",999,Q101)</f>
        <v>999</v>
      </c>
      <c r="M101" s="164">
        <f t="shared" ref="M101:M134" si="7">IF(P101=999,999,1)</f>
        <v>999</v>
      </c>
      <c r="N101" s="161"/>
      <c r="O101" s="91"/>
      <c r="P101" s="106">
        <f t="shared" ref="P101:P134" si="8">IF(N101="DA",1,IF(N101="WC",2,IF(N101="SE",3,IF(N101="Q",4,IF(N101="LL",5,999)))))</f>
        <v>999</v>
      </c>
      <c r="Q101" s="91"/>
    </row>
    <row r="102" spans="1:17" s="11" customFormat="1" ht="18.95" customHeight="1" x14ac:dyDescent="0.2">
      <c r="A102" s="143">
        <v>96</v>
      </c>
      <c r="B102" s="89"/>
      <c r="C102" s="89"/>
      <c r="D102" s="90"/>
      <c r="E102" s="156"/>
      <c r="F102" s="91"/>
      <c r="G102" s="91"/>
      <c r="H102" s="278"/>
      <c r="I102" s="165"/>
      <c r="J102" s="140" t="e">
        <f>IF(AND(Q102="",#REF!&gt;0,#REF!&lt;5),K102,)</f>
        <v>#REF!</v>
      </c>
      <c r="K102" s="138" t="str">
        <f>IF(D102="","ZZZ9",IF(AND(#REF!&gt;0,#REF!&lt;5),D102&amp;#REF!,D102&amp;"9"))</f>
        <v>ZZZ9</v>
      </c>
      <c r="L102" s="142">
        <f t="shared" si="6"/>
        <v>999</v>
      </c>
      <c r="M102" s="164">
        <f t="shared" si="7"/>
        <v>999</v>
      </c>
      <c r="N102" s="161"/>
      <c r="O102" s="91"/>
      <c r="P102" s="106">
        <f t="shared" si="8"/>
        <v>999</v>
      </c>
      <c r="Q102" s="91"/>
    </row>
    <row r="103" spans="1:17" s="11" customFormat="1" ht="18.95" customHeight="1" x14ac:dyDescent="0.2">
      <c r="A103" s="143">
        <v>97</v>
      </c>
      <c r="B103" s="89"/>
      <c r="C103" s="89"/>
      <c r="D103" s="90"/>
      <c r="E103" s="156"/>
      <c r="F103" s="91"/>
      <c r="G103" s="91"/>
      <c r="H103" s="278"/>
      <c r="I103" s="165"/>
      <c r="J103" s="140" t="e">
        <f>IF(AND(Q103="",#REF!&gt;0,#REF!&lt;5),K103,)</f>
        <v>#REF!</v>
      </c>
      <c r="K103" s="138" t="str">
        <f>IF(D103="","ZZZ9",IF(AND(#REF!&gt;0,#REF!&lt;5),D103&amp;#REF!,D103&amp;"9"))</f>
        <v>ZZZ9</v>
      </c>
      <c r="L103" s="142">
        <f t="shared" si="6"/>
        <v>999</v>
      </c>
      <c r="M103" s="164">
        <f t="shared" si="7"/>
        <v>999</v>
      </c>
      <c r="N103" s="161"/>
      <c r="O103" s="91"/>
      <c r="P103" s="106">
        <f t="shared" si="8"/>
        <v>999</v>
      </c>
      <c r="Q103" s="91"/>
    </row>
    <row r="104" spans="1:17" s="11" customFormat="1" ht="18.95" customHeight="1" x14ac:dyDescent="0.2">
      <c r="A104" s="143">
        <v>98</v>
      </c>
      <c r="B104" s="89"/>
      <c r="C104" s="89"/>
      <c r="D104" s="90"/>
      <c r="E104" s="156"/>
      <c r="F104" s="91"/>
      <c r="G104" s="91"/>
      <c r="H104" s="278"/>
      <c r="I104" s="165"/>
      <c r="J104" s="140" t="e">
        <f>IF(AND(Q104="",#REF!&gt;0,#REF!&lt;5),K104,)</f>
        <v>#REF!</v>
      </c>
      <c r="K104" s="138" t="str">
        <f>IF(D104="","ZZZ9",IF(AND(#REF!&gt;0,#REF!&lt;5),D104&amp;#REF!,D104&amp;"9"))</f>
        <v>ZZZ9</v>
      </c>
      <c r="L104" s="142">
        <f t="shared" si="6"/>
        <v>999</v>
      </c>
      <c r="M104" s="164">
        <f t="shared" si="7"/>
        <v>999</v>
      </c>
      <c r="N104" s="161"/>
      <c r="O104" s="91"/>
      <c r="P104" s="106">
        <f t="shared" si="8"/>
        <v>999</v>
      </c>
      <c r="Q104" s="91"/>
    </row>
    <row r="105" spans="1:17" s="11" customFormat="1" ht="18.95" customHeight="1" x14ac:dyDescent="0.2">
      <c r="A105" s="143">
        <v>99</v>
      </c>
      <c r="B105" s="89"/>
      <c r="C105" s="89"/>
      <c r="D105" s="90"/>
      <c r="E105" s="156"/>
      <c r="F105" s="91"/>
      <c r="G105" s="91"/>
      <c r="H105" s="278"/>
      <c r="I105" s="165"/>
      <c r="J105" s="140" t="e">
        <f>IF(AND(Q105="",#REF!&gt;0,#REF!&lt;5),K105,)</f>
        <v>#REF!</v>
      </c>
      <c r="K105" s="138" t="str">
        <f>IF(D105="","ZZZ9",IF(AND(#REF!&gt;0,#REF!&lt;5),D105&amp;#REF!,D105&amp;"9"))</f>
        <v>ZZZ9</v>
      </c>
      <c r="L105" s="142">
        <f t="shared" si="6"/>
        <v>999</v>
      </c>
      <c r="M105" s="164">
        <f t="shared" si="7"/>
        <v>999</v>
      </c>
      <c r="N105" s="161"/>
      <c r="O105" s="91"/>
      <c r="P105" s="106">
        <f t="shared" si="8"/>
        <v>999</v>
      </c>
      <c r="Q105" s="91"/>
    </row>
    <row r="106" spans="1:17" s="11" customFormat="1" ht="18.95" customHeight="1" x14ac:dyDescent="0.2">
      <c r="A106" s="143">
        <v>100</v>
      </c>
      <c r="B106" s="89"/>
      <c r="C106" s="89"/>
      <c r="D106" s="90"/>
      <c r="E106" s="156"/>
      <c r="F106" s="91"/>
      <c r="G106" s="91"/>
      <c r="H106" s="278"/>
      <c r="I106" s="165"/>
      <c r="J106" s="140" t="e">
        <f>IF(AND(Q106="",#REF!&gt;0,#REF!&lt;5),K106,)</f>
        <v>#REF!</v>
      </c>
      <c r="K106" s="138" t="str">
        <f>IF(D106="","ZZZ9",IF(AND(#REF!&gt;0,#REF!&lt;5),D106&amp;#REF!,D106&amp;"9"))</f>
        <v>ZZZ9</v>
      </c>
      <c r="L106" s="142">
        <f t="shared" si="6"/>
        <v>999</v>
      </c>
      <c r="M106" s="164">
        <f t="shared" si="7"/>
        <v>999</v>
      </c>
      <c r="N106" s="161"/>
      <c r="O106" s="91"/>
      <c r="P106" s="106">
        <f t="shared" si="8"/>
        <v>999</v>
      </c>
      <c r="Q106" s="91"/>
    </row>
    <row r="107" spans="1:17" s="11" customFormat="1" ht="18.95" customHeight="1" x14ac:dyDescent="0.2">
      <c r="A107" s="143">
        <v>101</v>
      </c>
      <c r="B107" s="89"/>
      <c r="C107" s="89"/>
      <c r="D107" s="90"/>
      <c r="E107" s="156"/>
      <c r="F107" s="91"/>
      <c r="G107" s="91"/>
      <c r="H107" s="278"/>
      <c r="I107" s="165"/>
      <c r="J107" s="140" t="e">
        <f>IF(AND(Q107="",#REF!&gt;0,#REF!&lt;5),K107,)</f>
        <v>#REF!</v>
      </c>
      <c r="K107" s="138" t="str">
        <f>IF(D107="","ZZZ9",IF(AND(#REF!&gt;0,#REF!&lt;5),D107&amp;#REF!,D107&amp;"9"))</f>
        <v>ZZZ9</v>
      </c>
      <c r="L107" s="142">
        <f t="shared" si="6"/>
        <v>999</v>
      </c>
      <c r="M107" s="164">
        <f t="shared" si="7"/>
        <v>999</v>
      </c>
      <c r="N107" s="161"/>
      <c r="O107" s="91"/>
      <c r="P107" s="106">
        <f t="shared" si="8"/>
        <v>999</v>
      </c>
      <c r="Q107" s="91"/>
    </row>
    <row r="108" spans="1:17" s="11" customFormat="1" ht="18.95" customHeight="1" x14ac:dyDescent="0.2">
      <c r="A108" s="143">
        <v>102</v>
      </c>
      <c r="B108" s="89"/>
      <c r="C108" s="89"/>
      <c r="D108" s="90"/>
      <c r="E108" s="156"/>
      <c r="F108" s="91"/>
      <c r="G108" s="91"/>
      <c r="H108" s="278"/>
      <c r="I108" s="165"/>
      <c r="J108" s="140" t="e">
        <f>IF(AND(Q108="",#REF!&gt;0,#REF!&lt;5),K108,)</f>
        <v>#REF!</v>
      </c>
      <c r="K108" s="138" t="str">
        <f>IF(D108="","ZZZ9",IF(AND(#REF!&gt;0,#REF!&lt;5),D108&amp;#REF!,D108&amp;"9"))</f>
        <v>ZZZ9</v>
      </c>
      <c r="L108" s="142">
        <f t="shared" si="6"/>
        <v>999</v>
      </c>
      <c r="M108" s="164">
        <f t="shared" si="7"/>
        <v>999</v>
      </c>
      <c r="N108" s="161"/>
      <c r="O108" s="91"/>
      <c r="P108" s="106">
        <f t="shared" si="8"/>
        <v>999</v>
      </c>
      <c r="Q108" s="91"/>
    </row>
    <row r="109" spans="1:17" s="11" customFormat="1" ht="18.95" customHeight="1" x14ac:dyDescent="0.2">
      <c r="A109" s="143">
        <v>103</v>
      </c>
      <c r="B109" s="89"/>
      <c r="C109" s="89"/>
      <c r="D109" s="90"/>
      <c r="E109" s="156"/>
      <c r="F109" s="91"/>
      <c r="G109" s="91"/>
      <c r="H109" s="278"/>
      <c r="I109" s="165"/>
      <c r="J109" s="140" t="e">
        <f>IF(AND(Q109="",#REF!&gt;0,#REF!&lt;5),K109,)</f>
        <v>#REF!</v>
      </c>
      <c r="K109" s="138" t="str">
        <f>IF(D109="","ZZZ9",IF(AND(#REF!&gt;0,#REF!&lt;5),D109&amp;#REF!,D109&amp;"9"))</f>
        <v>ZZZ9</v>
      </c>
      <c r="L109" s="142">
        <f t="shared" si="6"/>
        <v>999</v>
      </c>
      <c r="M109" s="164">
        <f t="shared" si="7"/>
        <v>999</v>
      </c>
      <c r="N109" s="161"/>
      <c r="O109" s="91"/>
      <c r="P109" s="106">
        <f t="shared" si="8"/>
        <v>999</v>
      </c>
      <c r="Q109" s="91"/>
    </row>
    <row r="110" spans="1:17" s="11" customFormat="1" ht="18.95" customHeight="1" x14ac:dyDescent="0.2">
      <c r="A110" s="143">
        <v>104</v>
      </c>
      <c r="B110" s="89"/>
      <c r="C110" s="89"/>
      <c r="D110" s="90"/>
      <c r="E110" s="156"/>
      <c r="F110" s="91"/>
      <c r="G110" s="91"/>
      <c r="H110" s="278"/>
      <c r="I110" s="165"/>
      <c r="J110" s="140" t="e">
        <f>IF(AND(Q110="",#REF!&gt;0,#REF!&lt;5),K110,)</f>
        <v>#REF!</v>
      </c>
      <c r="K110" s="138" t="str">
        <f>IF(D110="","ZZZ9",IF(AND(#REF!&gt;0,#REF!&lt;5),D110&amp;#REF!,D110&amp;"9"))</f>
        <v>ZZZ9</v>
      </c>
      <c r="L110" s="142">
        <f t="shared" si="6"/>
        <v>999</v>
      </c>
      <c r="M110" s="164">
        <f t="shared" si="7"/>
        <v>999</v>
      </c>
      <c r="N110" s="161"/>
      <c r="O110" s="91"/>
      <c r="P110" s="106">
        <f t="shared" si="8"/>
        <v>999</v>
      </c>
      <c r="Q110" s="91"/>
    </row>
    <row r="111" spans="1:17" s="11" customFormat="1" ht="18.95" customHeight="1" x14ac:dyDescent="0.2">
      <c r="A111" s="143">
        <v>105</v>
      </c>
      <c r="B111" s="89"/>
      <c r="C111" s="89"/>
      <c r="D111" s="90"/>
      <c r="E111" s="156"/>
      <c r="F111" s="91"/>
      <c r="G111" s="91"/>
      <c r="H111" s="278"/>
      <c r="I111" s="165"/>
      <c r="J111" s="140" t="e">
        <f>IF(AND(Q111="",#REF!&gt;0,#REF!&lt;5),K111,)</f>
        <v>#REF!</v>
      </c>
      <c r="K111" s="138" t="str">
        <f>IF(D111="","ZZZ9",IF(AND(#REF!&gt;0,#REF!&lt;5),D111&amp;#REF!,D111&amp;"9"))</f>
        <v>ZZZ9</v>
      </c>
      <c r="L111" s="142">
        <f t="shared" si="6"/>
        <v>999</v>
      </c>
      <c r="M111" s="164">
        <f t="shared" si="7"/>
        <v>999</v>
      </c>
      <c r="N111" s="161"/>
      <c r="O111" s="91"/>
      <c r="P111" s="106">
        <f t="shared" si="8"/>
        <v>999</v>
      </c>
      <c r="Q111" s="91"/>
    </row>
    <row r="112" spans="1:17" s="11" customFormat="1" ht="18.95" customHeight="1" x14ac:dyDescent="0.2">
      <c r="A112" s="143">
        <v>106</v>
      </c>
      <c r="B112" s="89"/>
      <c r="C112" s="89"/>
      <c r="D112" s="90"/>
      <c r="E112" s="156"/>
      <c r="F112" s="91"/>
      <c r="G112" s="91"/>
      <c r="H112" s="278"/>
      <c r="I112" s="165"/>
      <c r="J112" s="140" t="e">
        <f>IF(AND(Q112="",#REF!&gt;0,#REF!&lt;5),K112,)</f>
        <v>#REF!</v>
      </c>
      <c r="K112" s="138" t="str">
        <f>IF(D112="","ZZZ9",IF(AND(#REF!&gt;0,#REF!&lt;5),D112&amp;#REF!,D112&amp;"9"))</f>
        <v>ZZZ9</v>
      </c>
      <c r="L112" s="142">
        <f t="shared" si="6"/>
        <v>999</v>
      </c>
      <c r="M112" s="164">
        <f t="shared" si="7"/>
        <v>999</v>
      </c>
      <c r="N112" s="161"/>
      <c r="O112" s="91"/>
      <c r="P112" s="106">
        <f t="shared" si="8"/>
        <v>999</v>
      </c>
      <c r="Q112" s="91"/>
    </row>
    <row r="113" spans="1:17" s="11" customFormat="1" ht="18.95" customHeight="1" x14ac:dyDescent="0.2">
      <c r="A113" s="143">
        <v>107</v>
      </c>
      <c r="B113" s="89"/>
      <c r="C113" s="89"/>
      <c r="D113" s="90"/>
      <c r="E113" s="156"/>
      <c r="F113" s="91"/>
      <c r="G113" s="91"/>
      <c r="H113" s="278"/>
      <c r="I113" s="165"/>
      <c r="J113" s="140" t="e">
        <f>IF(AND(Q113="",#REF!&gt;0,#REF!&lt;5),K113,)</f>
        <v>#REF!</v>
      </c>
      <c r="K113" s="138" t="str">
        <f>IF(D113="","ZZZ9",IF(AND(#REF!&gt;0,#REF!&lt;5),D113&amp;#REF!,D113&amp;"9"))</f>
        <v>ZZZ9</v>
      </c>
      <c r="L113" s="142">
        <f t="shared" si="6"/>
        <v>999</v>
      </c>
      <c r="M113" s="164">
        <f t="shared" si="7"/>
        <v>999</v>
      </c>
      <c r="N113" s="161"/>
      <c r="O113" s="91"/>
      <c r="P113" s="106">
        <f t="shared" si="8"/>
        <v>999</v>
      </c>
      <c r="Q113" s="91"/>
    </row>
    <row r="114" spans="1:17" s="11" customFormat="1" ht="18.95" customHeight="1" x14ac:dyDescent="0.2">
      <c r="A114" s="143">
        <v>108</v>
      </c>
      <c r="B114" s="89"/>
      <c r="C114" s="89"/>
      <c r="D114" s="90"/>
      <c r="E114" s="156"/>
      <c r="F114" s="91"/>
      <c r="G114" s="91"/>
      <c r="H114" s="278"/>
      <c r="I114" s="165"/>
      <c r="J114" s="140" t="e">
        <f>IF(AND(Q114="",#REF!&gt;0,#REF!&lt;5),K114,)</f>
        <v>#REF!</v>
      </c>
      <c r="K114" s="138" t="str">
        <f>IF(D114="","ZZZ9",IF(AND(#REF!&gt;0,#REF!&lt;5),D114&amp;#REF!,D114&amp;"9"))</f>
        <v>ZZZ9</v>
      </c>
      <c r="L114" s="142">
        <f t="shared" si="6"/>
        <v>999</v>
      </c>
      <c r="M114" s="164">
        <f t="shared" si="7"/>
        <v>999</v>
      </c>
      <c r="N114" s="161"/>
      <c r="O114" s="91"/>
      <c r="P114" s="106">
        <f t="shared" si="8"/>
        <v>999</v>
      </c>
      <c r="Q114" s="91"/>
    </row>
    <row r="115" spans="1:17" s="11" customFormat="1" ht="18.95" customHeight="1" x14ac:dyDescent="0.2">
      <c r="A115" s="143">
        <v>109</v>
      </c>
      <c r="B115" s="89"/>
      <c r="C115" s="89"/>
      <c r="D115" s="90"/>
      <c r="E115" s="156"/>
      <c r="F115" s="91"/>
      <c r="G115" s="91"/>
      <c r="H115" s="278"/>
      <c r="I115" s="165"/>
      <c r="J115" s="140" t="e">
        <f>IF(AND(Q115="",#REF!&gt;0,#REF!&lt;5),K115,)</f>
        <v>#REF!</v>
      </c>
      <c r="K115" s="138" t="str">
        <f>IF(D115="","ZZZ9",IF(AND(#REF!&gt;0,#REF!&lt;5),D115&amp;#REF!,D115&amp;"9"))</f>
        <v>ZZZ9</v>
      </c>
      <c r="L115" s="142">
        <f t="shared" si="6"/>
        <v>999</v>
      </c>
      <c r="M115" s="164">
        <f t="shared" si="7"/>
        <v>999</v>
      </c>
      <c r="N115" s="161"/>
      <c r="O115" s="91"/>
      <c r="P115" s="106">
        <f t="shared" si="8"/>
        <v>999</v>
      </c>
      <c r="Q115" s="91"/>
    </row>
    <row r="116" spans="1:17" s="11" customFormat="1" ht="18.95" customHeight="1" x14ac:dyDescent="0.2">
      <c r="A116" s="143">
        <v>110</v>
      </c>
      <c r="B116" s="89"/>
      <c r="C116" s="89"/>
      <c r="D116" s="90"/>
      <c r="E116" s="156"/>
      <c r="F116" s="91"/>
      <c r="G116" s="91"/>
      <c r="H116" s="278"/>
      <c r="I116" s="165"/>
      <c r="J116" s="140" t="e">
        <f>IF(AND(Q116="",#REF!&gt;0,#REF!&lt;5),K116,)</f>
        <v>#REF!</v>
      </c>
      <c r="K116" s="138" t="str">
        <f>IF(D116="","ZZZ9",IF(AND(#REF!&gt;0,#REF!&lt;5),D116&amp;#REF!,D116&amp;"9"))</f>
        <v>ZZZ9</v>
      </c>
      <c r="L116" s="142">
        <f t="shared" si="6"/>
        <v>999</v>
      </c>
      <c r="M116" s="164">
        <f t="shared" si="7"/>
        <v>999</v>
      </c>
      <c r="N116" s="161"/>
      <c r="O116" s="91"/>
      <c r="P116" s="106">
        <f t="shared" si="8"/>
        <v>999</v>
      </c>
      <c r="Q116" s="91"/>
    </row>
    <row r="117" spans="1:17" s="11" customFormat="1" ht="18.95" customHeight="1" x14ac:dyDescent="0.2">
      <c r="A117" s="143">
        <v>111</v>
      </c>
      <c r="B117" s="89"/>
      <c r="C117" s="89"/>
      <c r="D117" s="90"/>
      <c r="E117" s="156"/>
      <c r="F117" s="91"/>
      <c r="G117" s="91"/>
      <c r="H117" s="278"/>
      <c r="I117" s="165"/>
      <c r="J117" s="140" t="e">
        <f>IF(AND(Q117="",#REF!&gt;0,#REF!&lt;5),K117,)</f>
        <v>#REF!</v>
      </c>
      <c r="K117" s="138" t="str">
        <f>IF(D117="","ZZZ9",IF(AND(#REF!&gt;0,#REF!&lt;5),D117&amp;#REF!,D117&amp;"9"))</f>
        <v>ZZZ9</v>
      </c>
      <c r="L117" s="142">
        <f t="shared" si="6"/>
        <v>999</v>
      </c>
      <c r="M117" s="164">
        <f t="shared" si="7"/>
        <v>999</v>
      </c>
      <c r="N117" s="161"/>
      <c r="O117" s="91"/>
      <c r="P117" s="106">
        <f t="shared" si="8"/>
        <v>999</v>
      </c>
      <c r="Q117" s="91"/>
    </row>
    <row r="118" spans="1:17" s="11" customFormat="1" ht="18.95" customHeight="1" x14ac:dyDescent="0.2">
      <c r="A118" s="143">
        <v>112</v>
      </c>
      <c r="B118" s="89"/>
      <c r="C118" s="89"/>
      <c r="D118" s="90"/>
      <c r="E118" s="156"/>
      <c r="F118" s="91"/>
      <c r="G118" s="91"/>
      <c r="H118" s="278"/>
      <c r="I118" s="165"/>
      <c r="J118" s="140" t="e">
        <f>IF(AND(Q118="",#REF!&gt;0,#REF!&lt;5),K118,)</f>
        <v>#REF!</v>
      </c>
      <c r="K118" s="138" t="str">
        <f>IF(D118="","ZZZ9",IF(AND(#REF!&gt;0,#REF!&lt;5),D118&amp;#REF!,D118&amp;"9"))</f>
        <v>ZZZ9</v>
      </c>
      <c r="L118" s="142">
        <f t="shared" si="6"/>
        <v>999</v>
      </c>
      <c r="M118" s="164">
        <f t="shared" si="7"/>
        <v>999</v>
      </c>
      <c r="N118" s="161"/>
      <c r="O118" s="91"/>
      <c r="P118" s="106">
        <f t="shared" si="8"/>
        <v>999</v>
      </c>
      <c r="Q118" s="91"/>
    </row>
    <row r="119" spans="1:17" s="11" customFormat="1" ht="18.95" customHeight="1" x14ac:dyDescent="0.2">
      <c r="A119" s="143">
        <v>113</v>
      </c>
      <c r="B119" s="89"/>
      <c r="C119" s="89"/>
      <c r="D119" s="90"/>
      <c r="E119" s="156"/>
      <c r="F119" s="91"/>
      <c r="G119" s="91"/>
      <c r="H119" s="278"/>
      <c r="I119" s="165"/>
      <c r="J119" s="140" t="e">
        <f>IF(AND(Q119="",#REF!&gt;0,#REF!&lt;5),K119,)</f>
        <v>#REF!</v>
      </c>
      <c r="K119" s="138" t="str">
        <f>IF(D119="","ZZZ9",IF(AND(#REF!&gt;0,#REF!&lt;5),D119&amp;#REF!,D119&amp;"9"))</f>
        <v>ZZZ9</v>
      </c>
      <c r="L119" s="142">
        <f t="shared" si="6"/>
        <v>999</v>
      </c>
      <c r="M119" s="164">
        <f t="shared" si="7"/>
        <v>999</v>
      </c>
      <c r="N119" s="161"/>
      <c r="O119" s="91"/>
      <c r="P119" s="106">
        <f t="shared" si="8"/>
        <v>999</v>
      </c>
      <c r="Q119" s="91"/>
    </row>
    <row r="120" spans="1:17" s="11" customFormat="1" ht="18.95" customHeight="1" x14ac:dyDescent="0.2">
      <c r="A120" s="143">
        <v>114</v>
      </c>
      <c r="B120" s="89"/>
      <c r="C120" s="89"/>
      <c r="D120" s="90"/>
      <c r="E120" s="156"/>
      <c r="F120" s="91"/>
      <c r="G120" s="91"/>
      <c r="H120" s="278"/>
      <c r="I120" s="165"/>
      <c r="J120" s="140" t="e">
        <f>IF(AND(Q120="",#REF!&gt;0,#REF!&lt;5),K120,)</f>
        <v>#REF!</v>
      </c>
      <c r="K120" s="138" t="str">
        <f>IF(D120="","ZZZ9",IF(AND(#REF!&gt;0,#REF!&lt;5),D120&amp;#REF!,D120&amp;"9"))</f>
        <v>ZZZ9</v>
      </c>
      <c r="L120" s="142">
        <f t="shared" si="6"/>
        <v>999</v>
      </c>
      <c r="M120" s="164">
        <f t="shared" si="7"/>
        <v>999</v>
      </c>
      <c r="N120" s="161"/>
      <c r="O120" s="91"/>
      <c r="P120" s="106">
        <f t="shared" si="8"/>
        <v>999</v>
      </c>
      <c r="Q120" s="91"/>
    </row>
    <row r="121" spans="1:17" s="11" customFormat="1" ht="18.95" customHeight="1" x14ac:dyDescent="0.2">
      <c r="A121" s="143">
        <v>115</v>
      </c>
      <c r="B121" s="89"/>
      <c r="C121" s="89"/>
      <c r="D121" s="90"/>
      <c r="E121" s="156"/>
      <c r="F121" s="91"/>
      <c r="G121" s="91"/>
      <c r="H121" s="278"/>
      <c r="I121" s="165"/>
      <c r="J121" s="140" t="e">
        <f>IF(AND(Q121="",#REF!&gt;0,#REF!&lt;5),K121,)</f>
        <v>#REF!</v>
      </c>
      <c r="K121" s="138" t="str">
        <f>IF(D121="","ZZZ9",IF(AND(#REF!&gt;0,#REF!&lt;5),D121&amp;#REF!,D121&amp;"9"))</f>
        <v>ZZZ9</v>
      </c>
      <c r="L121" s="142">
        <f t="shared" si="6"/>
        <v>999</v>
      </c>
      <c r="M121" s="164">
        <f t="shared" si="7"/>
        <v>999</v>
      </c>
      <c r="N121" s="161"/>
      <c r="O121" s="91"/>
      <c r="P121" s="106">
        <f t="shared" si="8"/>
        <v>999</v>
      </c>
      <c r="Q121" s="91"/>
    </row>
    <row r="122" spans="1:17" s="11" customFormat="1" ht="18.95" customHeight="1" x14ac:dyDescent="0.2">
      <c r="A122" s="143">
        <v>116</v>
      </c>
      <c r="B122" s="89"/>
      <c r="C122" s="89"/>
      <c r="D122" s="90"/>
      <c r="E122" s="156"/>
      <c r="F122" s="91"/>
      <c r="G122" s="91"/>
      <c r="H122" s="278"/>
      <c r="I122" s="165"/>
      <c r="J122" s="140" t="e">
        <f>IF(AND(Q122="",#REF!&gt;0,#REF!&lt;5),K122,)</f>
        <v>#REF!</v>
      </c>
      <c r="K122" s="138" t="str">
        <f>IF(D122="","ZZZ9",IF(AND(#REF!&gt;0,#REF!&lt;5),D122&amp;#REF!,D122&amp;"9"))</f>
        <v>ZZZ9</v>
      </c>
      <c r="L122" s="142">
        <f t="shared" si="6"/>
        <v>999</v>
      </c>
      <c r="M122" s="164">
        <f t="shared" si="7"/>
        <v>999</v>
      </c>
      <c r="N122" s="161"/>
      <c r="O122" s="91"/>
      <c r="P122" s="106">
        <f t="shared" si="8"/>
        <v>999</v>
      </c>
      <c r="Q122" s="91"/>
    </row>
    <row r="123" spans="1:17" s="11" customFormat="1" ht="18.95" customHeight="1" x14ac:dyDescent="0.2">
      <c r="A123" s="143">
        <v>117</v>
      </c>
      <c r="B123" s="89"/>
      <c r="C123" s="89"/>
      <c r="D123" s="90"/>
      <c r="E123" s="156"/>
      <c r="F123" s="91"/>
      <c r="G123" s="91"/>
      <c r="H123" s="278"/>
      <c r="I123" s="165"/>
      <c r="J123" s="140" t="e">
        <f>IF(AND(Q123="",#REF!&gt;0,#REF!&lt;5),K123,)</f>
        <v>#REF!</v>
      </c>
      <c r="K123" s="138" t="str">
        <f>IF(D123="","ZZZ9",IF(AND(#REF!&gt;0,#REF!&lt;5),D123&amp;#REF!,D123&amp;"9"))</f>
        <v>ZZZ9</v>
      </c>
      <c r="L123" s="142">
        <f t="shared" si="6"/>
        <v>999</v>
      </c>
      <c r="M123" s="164">
        <f t="shared" si="7"/>
        <v>999</v>
      </c>
      <c r="N123" s="161"/>
      <c r="O123" s="91"/>
      <c r="P123" s="106">
        <f t="shared" si="8"/>
        <v>999</v>
      </c>
      <c r="Q123" s="91"/>
    </row>
    <row r="124" spans="1:17" s="11" customFormat="1" ht="18.95" customHeight="1" x14ac:dyDescent="0.2">
      <c r="A124" s="143">
        <v>118</v>
      </c>
      <c r="B124" s="89"/>
      <c r="C124" s="89"/>
      <c r="D124" s="90"/>
      <c r="E124" s="156"/>
      <c r="F124" s="91"/>
      <c r="G124" s="91"/>
      <c r="H124" s="278"/>
      <c r="I124" s="165"/>
      <c r="J124" s="140" t="e">
        <f>IF(AND(Q124="",#REF!&gt;0,#REF!&lt;5),K124,)</f>
        <v>#REF!</v>
      </c>
      <c r="K124" s="138" t="str">
        <f>IF(D124="","ZZZ9",IF(AND(#REF!&gt;0,#REF!&lt;5),D124&amp;#REF!,D124&amp;"9"))</f>
        <v>ZZZ9</v>
      </c>
      <c r="L124" s="142">
        <f t="shared" si="6"/>
        <v>999</v>
      </c>
      <c r="M124" s="164">
        <f t="shared" si="7"/>
        <v>999</v>
      </c>
      <c r="N124" s="161"/>
      <c r="O124" s="91"/>
      <c r="P124" s="106">
        <f t="shared" si="8"/>
        <v>999</v>
      </c>
      <c r="Q124" s="91"/>
    </row>
    <row r="125" spans="1:17" s="11" customFormat="1" ht="18.95" customHeight="1" x14ac:dyDescent="0.2">
      <c r="A125" s="143">
        <v>119</v>
      </c>
      <c r="B125" s="89"/>
      <c r="C125" s="89"/>
      <c r="D125" s="90"/>
      <c r="E125" s="156"/>
      <c r="F125" s="91"/>
      <c r="G125" s="91"/>
      <c r="H125" s="278"/>
      <c r="I125" s="165"/>
      <c r="J125" s="140" t="e">
        <f>IF(AND(Q125="",#REF!&gt;0,#REF!&lt;5),K125,)</f>
        <v>#REF!</v>
      </c>
      <c r="K125" s="138" t="str">
        <f>IF(D125="","ZZZ9",IF(AND(#REF!&gt;0,#REF!&lt;5),D125&amp;#REF!,D125&amp;"9"))</f>
        <v>ZZZ9</v>
      </c>
      <c r="L125" s="142">
        <f t="shared" si="6"/>
        <v>999</v>
      </c>
      <c r="M125" s="164">
        <f t="shared" si="7"/>
        <v>999</v>
      </c>
      <c r="N125" s="161"/>
      <c r="O125" s="91"/>
      <c r="P125" s="106">
        <f t="shared" si="8"/>
        <v>999</v>
      </c>
      <c r="Q125" s="91"/>
    </row>
    <row r="126" spans="1:17" s="11" customFormat="1" ht="18.95" customHeight="1" x14ac:dyDescent="0.2">
      <c r="A126" s="143">
        <v>120</v>
      </c>
      <c r="B126" s="89"/>
      <c r="C126" s="89"/>
      <c r="D126" s="90"/>
      <c r="E126" s="156"/>
      <c r="F126" s="91"/>
      <c r="G126" s="91"/>
      <c r="H126" s="278"/>
      <c r="I126" s="165"/>
      <c r="J126" s="140" t="e">
        <f>IF(AND(Q126="",#REF!&gt;0,#REF!&lt;5),K126,)</f>
        <v>#REF!</v>
      </c>
      <c r="K126" s="138" t="str">
        <f>IF(D126="","ZZZ9",IF(AND(#REF!&gt;0,#REF!&lt;5),D126&amp;#REF!,D126&amp;"9"))</f>
        <v>ZZZ9</v>
      </c>
      <c r="L126" s="142">
        <f t="shared" si="6"/>
        <v>999</v>
      </c>
      <c r="M126" s="164">
        <f t="shared" si="7"/>
        <v>999</v>
      </c>
      <c r="N126" s="161"/>
      <c r="O126" s="91"/>
      <c r="P126" s="106">
        <f t="shared" si="8"/>
        <v>999</v>
      </c>
      <c r="Q126" s="91"/>
    </row>
    <row r="127" spans="1:17" s="11" customFormat="1" ht="18.95" customHeight="1" x14ac:dyDescent="0.2">
      <c r="A127" s="143">
        <v>121</v>
      </c>
      <c r="B127" s="89"/>
      <c r="C127" s="89"/>
      <c r="D127" s="90"/>
      <c r="E127" s="156"/>
      <c r="F127" s="91"/>
      <c r="G127" s="91"/>
      <c r="H127" s="278"/>
      <c r="I127" s="165"/>
      <c r="J127" s="140" t="e">
        <f>IF(AND(Q127="",#REF!&gt;0,#REF!&lt;5),K127,)</f>
        <v>#REF!</v>
      </c>
      <c r="K127" s="138" t="str">
        <f>IF(D127="","ZZZ9",IF(AND(#REF!&gt;0,#REF!&lt;5),D127&amp;#REF!,D127&amp;"9"))</f>
        <v>ZZZ9</v>
      </c>
      <c r="L127" s="142">
        <f t="shared" si="6"/>
        <v>999</v>
      </c>
      <c r="M127" s="164">
        <f t="shared" si="7"/>
        <v>999</v>
      </c>
      <c r="N127" s="161"/>
      <c r="O127" s="91"/>
      <c r="P127" s="106">
        <f t="shared" si="8"/>
        <v>999</v>
      </c>
      <c r="Q127" s="91"/>
    </row>
    <row r="128" spans="1:17" s="11" customFormat="1" ht="18.95" customHeight="1" x14ac:dyDescent="0.2">
      <c r="A128" s="143">
        <v>122</v>
      </c>
      <c r="B128" s="89"/>
      <c r="C128" s="89"/>
      <c r="D128" s="90"/>
      <c r="E128" s="156"/>
      <c r="F128" s="91"/>
      <c r="G128" s="91"/>
      <c r="H128" s="278"/>
      <c r="I128" s="165"/>
      <c r="J128" s="140" t="e">
        <f>IF(AND(Q128="",#REF!&gt;0,#REF!&lt;5),K128,)</f>
        <v>#REF!</v>
      </c>
      <c r="K128" s="138" t="str">
        <f>IF(D128="","ZZZ9",IF(AND(#REF!&gt;0,#REF!&lt;5),D128&amp;#REF!,D128&amp;"9"))</f>
        <v>ZZZ9</v>
      </c>
      <c r="L128" s="142">
        <f t="shared" si="6"/>
        <v>999</v>
      </c>
      <c r="M128" s="164">
        <f t="shared" si="7"/>
        <v>999</v>
      </c>
      <c r="N128" s="161"/>
      <c r="O128" s="91"/>
      <c r="P128" s="106">
        <f t="shared" si="8"/>
        <v>999</v>
      </c>
      <c r="Q128" s="91"/>
    </row>
    <row r="129" spans="1:17" s="11" customFormat="1" ht="18.95" customHeight="1" x14ac:dyDescent="0.2">
      <c r="A129" s="143">
        <v>123</v>
      </c>
      <c r="B129" s="89"/>
      <c r="C129" s="89"/>
      <c r="D129" s="90"/>
      <c r="E129" s="156"/>
      <c r="F129" s="91"/>
      <c r="G129" s="91"/>
      <c r="H129" s="278"/>
      <c r="I129" s="165"/>
      <c r="J129" s="140" t="e">
        <f>IF(AND(Q129="",#REF!&gt;0,#REF!&lt;5),K129,)</f>
        <v>#REF!</v>
      </c>
      <c r="K129" s="138" t="str">
        <f>IF(D129="","ZZZ9",IF(AND(#REF!&gt;0,#REF!&lt;5),D129&amp;#REF!,D129&amp;"9"))</f>
        <v>ZZZ9</v>
      </c>
      <c r="L129" s="142">
        <f t="shared" si="6"/>
        <v>999</v>
      </c>
      <c r="M129" s="164">
        <f t="shared" si="7"/>
        <v>999</v>
      </c>
      <c r="N129" s="161"/>
      <c r="O129" s="91"/>
      <c r="P129" s="106">
        <f t="shared" si="8"/>
        <v>999</v>
      </c>
      <c r="Q129" s="91"/>
    </row>
    <row r="130" spans="1:17" s="11" customFormat="1" ht="18.95" customHeight="1" x14ac:dyDescent="0.2">
      <c r="A130" s="143">
        <v>124</v>
      </c>
      <c r="B130" s="89"/>
      <c r="C130" s="89"/>
      <c r="D130" s="90"/>
      <c r="E130" s="156"/>
      <c r="F130" s="91"/>
      <c r="G130" s="91"/>
      <c r="H130" s="278"/>
      <c r="I130" s="165"/>
      <c r="J130" s="140" t="e">
        <f>IF(AND(Q130="",#REF!&gt;0,#REF!&lt;5),K130,)</f>
        <v>#REF!</v>
      </c>
      <c r="K130" s="138" t="str">
        <f>IF(D130="","ZZZ9",IF(AND(#REF!&gt;0,#REF!&lt;5),D130&amp;#REF!,D130&amp;"9"))</f>
        <v>ZZZ9</v>
      </c>
      <c r="L130" s="142">
        <f t="shared" si="6"/>
        <v>999</v>
      </c>
      <c r="M130" s="164">
        <f t="shared" si="7"/>
        <v>999</v>
      </c>
      <c r="N130" s="161"/>
      <c r="O130" s="91"/>
      <c r="P130" s="106">
        <f t="shared" si="8"/>
        <v>999</v>
      </c>
      <c r="Q130" s="91"/>
    </row>
    <row r="131" spans="1:17" s="11" customFormat="1" ht="18.95" customHeight="1" x14ac:dyDescent="0.2">
      <c r="A131" s="143">
        <v>125</v>
      </c>
      <c r="B131" s="89"/>
      <c r="C131" s="89"/>
      <c r="D131" s="90"/>
      <c r="E131" s="156"/>
      <c r="F131" s="91"/>
      <c r="G131" s="91"/>
      <c r="H131" s="278"/>
      <c r="I131" s="165"/>
      <c r="J131" s="140" t="e">
        <f>IF(AND(Q131="",#REF!&gt;0,#REF!&lt;5),K131,)</f>
        <v>#REF!</v>
      </c>
      <c r="K131" s="138" t="str">
        <f>IF(D131="","ZZZ9",IF(AND(#REF!&gt;0,#REF!&lt;5),D131&amp;#REF!,D131&amp;"9"))</f>
        <v>ZZZ9</v>
      </c>
      <c r="L131" s="142">
        <f t="shared" si="6"/>
        <v>999</v>
      </c>
      <c r="M131" s="164">
        <f t="shared" si="7"/>
        <v>999</v>
      </c>
      <c r="N131" s="161"/>
      <c r="O131" s="91"/>
      <c r="P131" s="106">
        <f t="shared" si="8"/>
        <v>999</v>
      </c>
      <c r="Q131" s="91"/>
    </row>
    <row r="132" spans="1:17" s="11" customFormat="1" ht="18.95" customHeight="1" x14ac:dyDescent="0.2">
      <c r="A132" s="143">
        <v>126</v>
      </c>
      <c r="B132" s="89"/>
      <c r="C132" s="89"/>
      <c r="D132" s="90"/>
      <c r="E132" s="156"/>
      <c r="F132" s="91"/>
      <c r="G132" s="91"/>
      <c r="H132" s="278"/>
      <c r="I132" s="165"/>
      <c r="J132" s="140" t="e">
        <f>IF(AND(Q132="",#REF!&gt;0,#REF!&lt;5),K132,)</f>
        <v>#REF!</v>
      </c>
      <c r="K132" s="138" t="str">
        <f>IF(D132="","ZZZ9",IF(AND(#REF!&gt;0,#REF!&lt;5),D132&amp;#REF!,D132&amp;"9"))</f>
        <v>ZZZ9</v>
      </c>
      <c r="L132" s="142">
        <f t="shared" si="6"/>
        <v>999</v>
      </c>
      <c r="M132" s="164">
        <f t="shared" si="7"/>
        <v>999</v>
      </c>
      <c r="N132" s="161"/>
      <c r="O132" s="91"/>
      <c r="P132" s="106">
        <f t="shared" si="8"/>
        <v>999</v>
      </c>
      <c r="Q132" s="91"/>
    </row>
    <row r="133" spans="1:17" s="11" customFormat="1" ht="18.95" customHeight="1" x14ac:dyDescent="0.2">
      <c r="A133" s="143">
        <v>127</v>
      </c>
      <c r="B133" s="89"/>
      <c r="C133" s="89"/>
      <c r="D133" s="90"/>
      <c r="E133" s="156"/>
      <c r="F133" s="91"/>
      <c r="G133" s="91"/>
      <c r="H133" s="278"/>
      <c r="I133" s="165"/>
      <c r="J133" s="140" t="e">
        <f>IF(AND(Q133="",#REF!&gt;0,#REF!&lt;5),K133,)</f>
        <v>#REF!</v>
      </c>
      <c r="K133" s="138" t="str">
        <f>IF(D133="","ZZZ9",IF(AND(#REF!&gt;0,#REF!&lt;5),D133&amp;#REF!,D133&amp;"9"))</f>
        <v>ZZZ9</v>
      </c>
      <c r="L133" s="142">
        <f t="shared" si="6"/>
        <v>999</v>
      </c>
      <c r="M133" s="164">
        <f t="shared" si="7"/>
        <v>999</v>
      </c>
      <c r="N133" s="161"/>
      <c r="O133" s="91"/>
      <c r="P133" s="106">
        <f t="shared" si="8"/>
        <v>999</v>
      </c>
      <c r="Q133" s="91"/>
    </row>
    <row r="134" spans="1:17" s="11" customFormat="1" ht="18.95" customHeight="1" x14ac:dyDescent="0.2">
      <c r="A134" s="143">
        <v>128</v>
      </c>
      <c r="B134" s="89"/>
      <c r="C134" s="89"/>
      <c r="D134" s="90"/>
      <c r="E134" s="156"/>
      <c r="F134" s="91"/>
      <c r="G134" s="91"/>
      <c r="H134" s="278"/>
      <c r="I134" s="165"/>
      <c r="J134" s="140" t="e">
        <f>IF(AND(Q134="",#REF!&gt;0,#REF!&lt;5),K134,)</f>
        <v>#REF!</v>
      </c>
      <c r="K134" s="138" t="str">
        <f>IF(D134="","ZZZ9",IF(AND(#REF!&gt;0,#REF!&lt;5),D134&amp;#REF!,D134&amp;"9"))</f>
        <v>ZZZ9</v>
      </c>
      <c r="L134" s="142">
        <f t="shared" si="6"/>
        <v>999</v>
      </c>
      <c r="M134" s="164">
        <f t="shared" si="7"/>
        <v>999</v>
      </c>
      <c r="N134" s="161"/>
      <c r="O134" s="165"/>
      <c r="P134" s="166">
        <f t="shared" si="8"/>
        <v>999</v>
      </c>
      <c r="Q134" s="165"/>
    </row>
    <row r="135" spans="1:17" x14ac:dyDescent="0.2">
      <c r="A135" s="143">
        <v>129</v>
      </c>
      <c r="B135" s="89"/>
      <c r="C135" s="89"/>
      <c r="D135" s="90"/>
      <c r="E135" s="156"/>
      <c r="F135" s="91"/>
      <c r="G135" s="91"/>
      <c r="H135" s="278"/>
      <c r="I135" s="165"/>
      <c r="J135" s="140" t="e">
        <f>IF(AND(Q135="",#REF!&gt;0,#REF!&lt;5),K135,)</f>
        <v>#REF!</v>
      </c>
      <c r="K135" s="138" t="str">
        <f>IF(D135="","ZZZ9",IF(AND(#REF!&gt;0,#REF!&lt;5),D135&amp;#REF!,D135&amp;"9"))</f>
        <v>ZZZ9</v>
      </c>
      <c r="L135" s="142">
        <f t="shared" ref="L135:L156" si="9">IF(Q135="",999,Q135)</f>
        <v>999</v>
      </c>
      <c r="M135" s="164">
        <f t="shared" ref="M135:M156" si="10">IF(P135=999,999,1)</f>
        <v>999</v>
      </c>
      <c r="N135" s="161"/>
      <c r="O135" s="91"/>
      <c r="P135" s="106">
        <f t="shared" ref="P135:P156" si="11">IF(N135="DA",1,IF(N135="WC",2,IF(N135="SE",3,IF(N135="Q",4,IF(N135="LL",5,999)))))</f>
        <v>999</v>
      </c>
      <c r="Q135" s="91"/>
    </row>
    <row r="136" spans="1:17" x14ac:dyDescent="0.2">
      <c r="A136" s="143">
        <v>130</v>
      </c>
      <c r="B136" s="89"/>
      <c r="C136" s="89"/>
      <c r="D136" s="90"/>
      <c r="E136" s="156"/>
      <c r="F136" s="91"/>
      <c r="G136" s="91"/>
      <c r="H136" s="278"/>
      <c r="I136" s="165"/>
      <c r="J136" s="140" t="e">
        <f>IF(AND(Q136="",#REF!&gt;0,#REF!&lt;5),K136,)</f>
        <v>#REF!</v>
      </c>
      <c r="K136" s="138" t="str">
        <f>IF(D136="","ZZZ9",IF(AND(#REF!&gt;0,#REF!&lt;5),D136&amp;#REF!,D136&amp;"9"))</f>
        <v>ZZZ9</v>
      </c>
      <c r="L136" s="142">
        <f t="shared" si="9"/>
        <v>999</v>
      </c>
      <c r="M136" s="164">
        <f t="shared" si="10"/>
        <v>999</v>
      </c>
      <c r="N136" s="161"/>
      <c r="O136" s="91"/>
      <c r="P136" s="106">
        <f t="shared" si="11"/>
        <v>999</v>
      </c>
      <c r="Q136" s="91"/>
    </row>
    <row r="137" spans="1:17" x14ac:dyDescent="0.2">
      <c r="A137" s="143">
        <v>131</v>
      </c>
      <c r="B137" s="89"/>
      <c r="C137" s="89"/>
      <c r="D137" s="90"/>
      <c r="E137" s="156"/>
      <c r="F137" s="91"/>
      <c r="G137" s="91"/>
      <c r="H137" s="278"/>
      <c r="I137" s="165"/>
      <c r="J137" s="140" t="e">
        <f>IF(AND(Q137="",#REF!&gt;0,#REF!&lt;5),K137,)</f>
        <v>#REF!</v>
      </c>
      <c r="K137" s="138" t="str">
        <f>IF(D137="","ZZZ9",IF(AND(#REF!&gt;0,#REF!&lt;5),D137&amp;#REF!,D137&amp;"9"))</f>
        <v>ZZZ9</v>
      </c>
      <c r="L137" s="142">
        <f t="shared" si="9"/>
        <v>999</v>
      </c>
      <c r="M137" s="164">
        <f t="shared" si="10"/>
        <v>999</v>
      </c>
      <c r="N137" s="161"/>
      <c r="O137" s="91"/>
      <c r="P137" s="106">
        <f t="shared" si="11"/>
        <v>999</v>
      </c>
      <c r="Q137" s="91"/>
    </row>
    <row r="138" spans="1:17" x14ac:dyDescent="0.2">
      <c r="A138" s="143">
        <v>132</v>
      </c>
      <c r="B138" s="89"/>
      <c r="C138" s="89"/>
      <c r="D138" s="90"/>
      <c r="E138" s="156"/>
      <c r="F138" s="91"/>
      <c r="G138" s="91"/>
      <c r="H138" s="278"/>
      <c r="I138" s="165"/>
      <c r="J138" s="140" t="e">
        <f>IF(AND(Q138="",#REF!&gt;0,#REF!&lt;5),K138,)</f>
        <v>#REF!</v>
      </c>
      <c r="K138" s="138" t="str">
        <f>IF(D138="","ZZZ9",IF(AND(#REF!&gt;0,#REF!&lt;5),D138&amp;#REF!,D138&amp;"9"))</f>
        <v>ZZZ9</v>
      </c>
      <c r="L138" s="142">
        <f t="shared" si="9"/>
        <v>999</v>
      </c>
      <c r="M138" s="164">
        <f t="shared" si="10"/>
        <v>999</v>
      </c>
      <c r="N138" s="161"/>
      <c r="O138" s="91"/>
      <c r="P138" s="106">
        <f t="shared" si="11"/>
        <v>999</v>
      </c>
      <c r="Q138" s="91"/>
    </row>
    <row r="139" spans="1:17" x14ac:dyDescent="0.2">
      <c r="A139" s="143">
        <v>133</v>
      </c>
      <c r="B139" s="89"/>
      <c r="C139" s="89"/>
      <c r="D139" s="90"/>
      <c r="E139" s="156"/>
      <c r="F139" s="91"/>
      <c r="G139" s="91"/>
      <c r="H139" s="278"/>
      <c r="I139" s="165"/>
      <c r="J139" s="140" t="e">
        <f>IF(AND(Q139="",#REF!&gt;0,#REF!&lt;5),K139,)</f>
        <v>#REF!</v>
      </c>
      <c r="K139" s="138" t="str">
        <f>IF(D139="","ZZZ9",IF(AND(#REF!&gt;0,#REF!&lt;5),D139&amp;#REF!,D139&amp;"9"))</f>
        <v>ZZZ9</v>
      </c>
      <c r="L139" s="142">
        <f t="shared" si="9"/>
        <v>999</v>
      </c>
      <c r="M139" s="164">
        <f t="shared" si="10"/>
        <v>999</v>
      </c>
      <c r="N139" s="161"/>
      <c r="O139" s="91"/>
      <c r="P139" s="106">
        <f t="shared" si="11"/>
        <v>999</v>
      </c>
      <c r="Q139" s="91"/>
    </row>
    <row r="140" spans="1:17" x14ac:dyDescent="0.2">
      <c r="A140" s="143">
        <v>134</v>
      </c>
      <c r="B140" s="89"/>
      <c r="C140" s="89"/>
      <c r="D140" s="90"/>
      <c r="E140" s="156"/>
      <c r="F140" s="91"/>
      <c r="G140" s="91"/>
      <c r="H140" s="278"/>
      <c r="I140" s="165"/>
      <c r="J140" s="140" t="e">
        <f>IF(AND(Q140="",#REF!&gt;0,#REF!&lt;5),K140,)</f>
        <v>#REF!</v>
      </c>
      <c r="K140" s="138" t="str">
        <f>IF(D140="","ZZZ9",IF(AND(#REF!&gt;0,#REF!&lt;5),D140&amp;#REF!,D140&amp;"9"))</f>
        <v>ZZZ9</v>
      </c>
      <c r="L140" s="142">
        <f t="shared" si="9"/>
        <v>999</v>
      </c>
      <c r="M140" s="164">
        <f t="shared" si="10"/>
        <v>999</v>
      </c>
      <c r="N140" s="161"/>
      <c r="O140" s="91"/>
      <c r="P140" s="106">
        <f t="shared" si="11"/>
        <v>999</v>
      </c>
      <c r="Q140" s="91"/>
    </row>
    <row r="141" spans="1:17" x14ac:dyDescent="0.2">
      <c r="A141" s="143">
        <v>135</v>
      </c>
      <c r="B141" s="89"/>
      <c r="C141" s="89"/>
      <c r="D141" s="90"/>
      <c r="E141" s="156"/>
      <c r="F141" s="91"/>
      <c r="G141" s="91"/>
      <c r="H141" s="278"/>
      <c r="I141" s="165"/>
      <c r="J141" s="140" t="e">
        <f>IF(AND(Q141="",#REF!&gt;0,#REF!&lt;5),K141,)</f>
        <v>#REF!</v>
      </c>
      <c r="K141" s="138" t="str">
        <f>IF(D141="","ZZZ9",IF(AND(#REF!&gt;0,#REF!&lt;5),D141&amp;#REF!,D141&amp;"9"))</f>
        <v>ZZZ9</v>
      </c>
      <c r="L141" s="142">
        <f t="shared" si="9"/>
        <v>999</v>
      </c>
      <c r="M141" s="164">
        <f t="shared" si="10"/>
        <v>999</v>
      </c>
      <c r="N141" s="161"/>
      <c r="O141" s="165"/>
      <c r="P141" s="166">
        <f t="shared" si="11"/>
        <v>999</v>
      </c>
      <c r="Q141" s="165"/>
    </row>
    <row r="142" spans="1:17" x14ac:dyDescent="0.2">
      <c r="A142" s="143">
        <v>136</v>
      </c>
      <c r="B142" s="89"/>
      <c r="C142" s="89"/>
      <c r="D142" s="90"/>
      <c r="E142" s="156"/>
      <c r="F142" s="91"/>
      <c r="G142" s="91"/>
      <c r="H142" s="278"/>
      <c r="I142" s="165"/>
      <c r="J142" s="140" t="e">
        <f>IF(AND(Q142="",#REF!&gt;0,#REF!&lt;5),K142,)</f>
        <v>#REF!</v>
      </c>
      <c r="K142" s="138" t="str">
        <f>IF(D142="","ZZZ9",IF(AND(#REF!&gt;0,#REF!&lt;5),D142&amp;#REF!,D142&amp;"9"))</f>
        <v>ZZZ9</v>
      </c>
      <c r="L142" s="142">
        <f t="shared" si="9"/>
        <v>999</v>
      </c>
      <c r="M142" s="164">
        <f t="shared" si="10"/>
        <v>999</v>
      </c>
      <c r="N142" s="161"/>
      <c r="O142" s="91"/>
      <c r="P142" s="106">
        <f t="shared" si="11"/>
        <v>999</v>
      </c>
      <c r="Q142" s="91"/>
    </row>
    <row r="143" spans="1:17" x14ac:dyDescent="0.2">
      <c r="A143" s="143">
        <v>137</v>
      </c>
      <c r="B143" s="89"/>
      <c r="C143" s="89"/>
      <c r="D143" s="90"/>
      <c r="E143" s="156"/>
      <c r="F143" s="91"/>
      <c r="G143" s="91"/>
      <c r="H143" s="278"/>
      <c r="I143" s="165"/>
      <c r="J143" s="140" t="e">
        <f>IF(AND(Q143="",#REF!&gt;0,#REF!&lt;5),K143,)</f>
        <v>#REF!</v>
      </c>
      <c r="K143" s="138" t="str">
        <f>IF(D143="","ZZZ9",IF(AND(#REF!&gt;0,#REF!&lt;5),D143&amp;#REF!,D143&amp;"9"))</f>
        <v>ZZZ9</v>
      </c>
      <c r="L143" s="142">
        <f t="shared" si="9"/>
        <v>999</v>
      </c>
      <c r="M143" s="164">
        <f t="shared" si="10"/>
        <v>999</v>
      </c>
      <c r="N143" s="161"/>
      <c r="O143" s="91"/>
      <c r="P143" s="106">
        <f t="shared" si="11"/>
        <v>999</v>
      </c>
      <c r="Q143" s="91"/>
    </row>
    <row r="144" spans="1:17" x14ac:dyDescent="0.2">
      <c r="A144" s="143">
        <v>138</v>
      </c>
      <c r="B144" s="89"/>
      <c r="C144" s="89"/>
      <c r="D144" s="90"/>
      <c r="E144" s="156"/>
      <c r="F144" s="91"/>
      <c r="G144" s="91"/>
      <c r="H144" s="278"/>
      <c r="I144" s="165"/>
      <c r="J144" s="140" t="e">
        <f>IF(AND(Q144="",#REF!&gt;0,#REF!&lt;5),K144,)</f>
        <v>#REF!</v>
      </c>
      <c r="K144" s="138" t="str">
        <f>IF(D144="","ZZZ9",IF(AND(#REF!&gt;0,#REF!&lt;5),D144&amp;#REF!,D144&amp;"9"))</f>
        <v>ZZZ9</v>
      </c>
      <c r="L144" s="142">
        <f t="shared" si="9"/>
        <v>999</v>
      </c>
      <c r="M144" s="164">
        <f t="shared" si="10"/>
        <v>999</v>
      </c>
      <c r="N144" s="161"/>
      <c r="O144" s="91"/>
      <c r="P144" s="106">
        <f t="shared" si="11"/>
        <v>999</v>
      </c>
      <c r="Q144" s="91"/>
    </row>
    <row r="145" spans="1:17" x14ac:dyDescent="0.2">
      <c r="A145" s="143">
        <v>139</v>
      </c>
      <c r="B145" s="89"/>
      <c r="C145" s="89"/>
      <c r="D145" s="90"/>
      <c r="E145" s="156"/>
      <c r="F145" s="91"/>
      <c r="G145" s="91"/>
      <c r="H145" s="278"/>
      <c r="I145" s="165"/>
      <c r="J145" s="140" t="e">
        <f>IF(AND(Q145="",#REF!&gt;0,#REF!&lt;5),K145,)</f>
        <v>#REF!</v>
      </c>
      <c r="K145" s="138" t="str">
        <f>IF(D145="","ZZZ9",IF(AND(#REF!&gt;0,#REF!&lt;5),D145&amp;#REF!,D145&amp;"9"))</f>
        <v>ZZZ9</v>
      </c>
      <c r="L145" s="142">
        <f t="shared" si="9"/>
        <v>999</v>
      </c>
      <c r="M145" s="164">
        <f t="shared" si="10"/>
        <v>999</v>
      </c>
      <c r="N145" s="161"/>
      <c r="O145" s="91"/>
      <c r="P145" s="106">
        <f t="shared" si="11"/>
        <v>999</v>
      </c>
      <c r="Q145" s="91"/>
    </row>
    <row r="146" spans="1:17" x14ac:dyDescent="0.2">
      <c r="A146" s="143">
        <v>140</v>
      </c>
      <c r="B146" s="89"/>
      <c r="C146" s="89"/>
      <c r="D146" s="90"/>
      <c r="E146" s="156"/>
      <c r="F146" s="91"/>
      <c r="G146" s="91"/>
      <c r="H146" s="278"/>
      <c r="I146" s="165"/>
      <c r="J146" s="140" t="e">
        <f>IF(AND(Q146="",#REF!&gt;0,#REF!&lt;5),K146,)</f>
        <v>#REF!</v>
      </c>
      <c r="K146" s="138" t="str">
        <f>IF(D146="","ZZZ9",IF(AND(#REF!&gt;0,#REF!&lt;5),D146&amp;#REF!,D146&amp;"9"))</f>
        <v>ZZZ9</v>
      </c>
      <c r="L146" s="142">
        <f t="shared" si="9"/>
        <v>999</v>
      </c>
      <c r="M146" s="164">
        <f t="shared" si="10"/>
        <v>999</v>
      </c>
      <c r="N146" s="161"/>
      <c r="O146" s="91"/>
      <c r="P146" s="106">
        <f t="shared" si="11"/>
        <v>999</v>
      </c>
      <c r="Q146" s="91"/>
    </row>
    <row r="147" spans="1:17" x14ac:dyDescent="0.2">
      <c r="A147" s="143">
        <v>141</v>
      </c>
      <c r="B147" s="89"/>
      <c r="C147" s="89"/>
      <c r="D147" s="90"/>
      <c r="E147" s="156"/>
      <c r="F147" s="91"/>
      <c r="G147" s="91"/>
      <c r="H147" s="278"/>
      <c r="I147" s="165"/>
      <c r="J147" s="140" t="e">
        <f>IF(AND(Q147="",#REF!&gt;0,#REF!&lt;5),K147,)</f>
        <v>#REF!</v>
      </c>
      <c r="K147" s="138" t="str">
        <f>IF(D147="","ZZZ9",IF(AND(#REF!&gt;0,#REF!&lt;5),D147&amp;#REF!,D147&amp;"9"))</f>
        <v>ZZZ9</v>
      </c>
      <c r="L147" s="142">
        <f t="shared" si="9"/>
        <v>999</v>
      </c>
      <c r="M147" s="164">
        <f t="shared" si="10"/>
        <v>999</v>
      </c>
      <c r="N147" s="161"/>
      <c r="O147" s="91"/>
      <c r="P147" s="106">
        <f t="shared" si="11"/>
        <v>999</v>
      </c>
      <c r="Q147" s="91"/>
    </row>
    <row r="148" spans="1:17" x14ac:dyDescent="0.2">
      <c r="A148" s="143">
        <v>142</v>
      </c>
      <c r="B148" s="89"/>
      <c r="C148" s="89"/>
      <c r="D148" s="90"/>
      <c r="E148" s="156"/>
      <c r="F148" s="91"/>
      <c r="G148" s="91"/>
      <c r="H148" s="278"/>
      <c r="I148" s="165"/>
      <c r="J148" s="140" t="e">
        <f>IF(AND(Q148="",#REF!&gt;0,#REF!&lt;5),K148,)</f>
        <v>#REF!</v>
      </c>
      <c r="K148" s="138" t="str">
        <f>IF(D148="","ZZZ9",IF(AND(#REF!&gt;0,#REF!&lt;5),D148&amp;#REF!,D148&amp;"9"))</f>
        <v>ZZZ9</v>
      </c>
      <c r="L148" s="142">
        <f t="shared" si="9"/>
        <v>999</v>
      </c>
      <c r="M148" s="164">
        <f t="shared" si="10"/>
        <v>999</v>
      </c>
      <c r="N148" s="161"/>
      <c r="O148" s="165"/>
      <c r="P148" s="166">
        <f t="shared" si="11"/>
        <v>999</v>
      </c>
      <c r="Q148" s="165"/>
    </row>
    <row r="149" spans="1:17" x14ac:dyDescent="0.2">
      <c r="A149" s="143">
        <v>143</v>
      </c>
      <c r="B149" s="89"/>
      <c r="C149" s="89"/>
      <c r="D149" s="90"/>
      <c r="E149" s="156"/>
      <c r="F149" s="91"/>
      <c r="G149" s="91"/>
      <c r="H149" s="278"/>
      <c r="I149" s="165"/>
      <c r="J149" s="140" t="e">
        <f>IF(AND(Q149="",#REF!&gt;0,#REF!&lt;5),K149,)</f>
        <v>#REF!</v>
      </c>
      <c r="K149" s="138" t="str">
        <f>IF(D149="","ZZZ9",IF(AND(#REF!&gt;0,#REF!&lt;5),D149&amp;#REF!,D149&amp;"9"))</f>
        <v>ZZZ9</v>
      </c>
      <c r="L149" s="142">
        <f t="shared" si="9"/>
        <v>999</v>
      </c>
      <c r="M149" s="164">
        <f t="shared" si="10"/>
        <v>999</v>
      </c>
      <c r="N149" s="161"/>
      <c r="O149" s="91"/>
      <c r="P149" s="106">
        <f t="shared" si="11"/>
        <v>999</v>
      </c>
      <c r="Q149" s="91"/>
    </row>
    <row r="150" spans="1:17" x14ac:dyDescent="0.2">
      <c r="A150" s="143">
        <v>144</v>
      </c>
      <c r="B150" s="89"/>
      <c r="C150" s="89"/>
      <c r="D150" s="90"/>
      <c r="E150" s="156"/>
      <c r="F150" s="91"/>
      <c r="G150" s="91"/>
      <c r="H150" s="278"/>
      <c r="I150" s="165"/>
      <c r="J150" s="140" t="e">
        <f>IF(AND(Q150="",#REF!&gt;0,#REF!&lt;5),K150,)</f>
        <v>#REF!</v>
      </c>
      <c r="K150" s="138" t="str">
        <f>IF(D150="","ZZZ9",IF(AND(#REF!&gt;0,#REF!&lt;5),D150&amp;#REF!,D150&amp;"9"))</f>
        <v>ZZZ9</v>
      </c>
      <c r="L150" s="142">
        <f t="shared" si="9"/>
        <v>999</v>
      </c>
      <c r="M150" s="164">
        <f t="shared" si="10"/>
        <v>999</v>
      </c>
      <c r="N150" s="161"/>
      <c r="O150" s="91"/>
      <c r="P150" s="106">
        <f t="shared" si="11"/>
        <v>999</v>
      </c>
      <c r="Q150" s="91"/>
    </row>
    <row r="151" spans="1:17" x14ac:dyDescent="0.2">
      <c r="A151" s="143">
        <v>145</v>
      </c>
      <c r="B151" s="89"/>
      <c r="C151" s="89"/>
      <c r="D151" s="90"/>
      <c r="E151" s="156"/>
      <c r="F151" s="91"/>
      <c r="G151" s="91"/>
      <c r="H151" s="278"/>
      <c r="I151" s="165"/>
      <c r="J151" s="140" t="e">
        <f>IF(AND(Q151="",#REF!&gt;0,#REF!&lt;5),K151,)</f>
        <v>#REF!</v>
      </c>
      <c r="K151" s="138" t="str">
        <f>IF(D151="","ZZZ9",IF(AND(#REF!&gt;0,#REF!&lt;5),D151&amp;#REF!,D151&amp;"9"))</f>
        <v>ZZZ9</v>
      </c>
      <c r="L151" s="142">
        <f t="shared" si="9"/>
        <v>999</v>
      </c>
      <c r="M151" s="164">
        <f t="shared" si="10"/>
        <v>999</v>
      </c>
      <c r="N151" s="161"/>
      <c r="O151" s="91"/>
      <c r="P151" s="106">
        <f t="shared" si="11"/>
        <v>999</v>
      </c>
      <c r="Q151" s="91"/>
    </row>
    <row r="152" spans="1:17" x14ac:dyDescent="0.2">
      <c r="A152" s="143">
        <v>146</v>
      </c>
      <c r="B152" s="89"/>
      <c r="C152" s="89"/>
      <c r="D152" s="90"/>
      <c r="E152" s="156"/>
      <c r="F152" s="91"/>
      <c r="G152" s="91"/>
      <c r="H152" s="278"/>
      <c r="I152" s="165"/>
      <c r="J152" s="140" t="e">
        <f>IF(AND(Q152="",#REF!&gt;0,#REF!&lt;5),K152,)</f>
        <v>#REF!</v>
      </c>
      <c r="K152" s="138" t="str">
        <f>IF(D152="","ZZZ9",IF(AND(#REF!&gt;0,#REF!&lt;5),D152&amp;#REF!,D152&amp;"9"))</f>
        <v>ZZZ9</v>
      </c>
      <c r="L152" s="142">
        <f t="shared" si="9"/>
        <v>999</v>
      </c>
      <c r="M152" s="164">
        <f t="shared" si="10"/>
        <v>999</v>
      </c>
      <c r="N152" s="161"/>
      <c r="O152" s="91"/>
      <c r="P152" s="106">
        <f t="shared" si="11"/>
        <v>999</v>
      </c>
      <c r="Q152" s="91"/>
    </row>
    <row r="153" spans="1:17" x14ac:dyDescent="0.2">
      <c r="A153" s="143">
        <v>147</v>
      </c>
      <c r="B153" s="89"/>
      <c r="C153" s="89"/>
      <c r="D153" s="90"/>
      <c r="E153" s="156"/>
      <c r="F153" s="91"/>
      <c r="G153" s="91"/>
      <c r="H153" s="278"/>
      <c r="I153" s="165"/>
      <c r="J153" s="140" t="e">
        <f>IF(AND(Q153="",#REF!&gt;0,#REF!&lt;5),K153,)</f>
        <v>#REF!</v>
      </c>
      <c r="K153" s="138" t="str">
        <f>IF(D153="","ZZZ9",IF(AND(#REF!&gt;0,#REF!&lt;5),D153&amp;#REF!,D153&amp;"9"))</f>
        <v>ZZZ9</v>
      </c>
      <c r="L153" s="142">
        <f t="shared" si="9"/>
        <v>999</v>
      </c>
      <c r="M153" s="164">
        <f t="shared" si="10"/>
        <v>999</v>
      </c>
      <c r="N153" s="161"/>
      <c r="O153" s="91"/>
      <c r="P153" s="106">
        <f t="shared" si="11"/>
        <v>999</v>
      </c>
      <c r="Q153" s="91"/>
    </row>
    <row r="154" spans="1:17" x14ac:dyDescent="0.2">
      <c r="A154" s="143">
        <v>148</v>
      </c>
      <c r="B154" s="89"/>
      <c r="C154" s="89"/>
      <c r="D154" s="90"/>
      <c r="E154" s="156"/>
      <c r="F154" s="91"/>
      <c r="G154" s="91"/>
      <c r="H154" s="278"/>
      <c r="I154" s="165"/>
      <c r="J154" s="140" t="e">
        <f>IF(AND(Q154="",#REF!&gt;0,#REF!&lt;5),K154,)</f>
        <v>#REF!</v>
      </c>
      <c r="K154" s="138" t="str">
        <f>IF(D154="","ZZZ9",IF(AND(#REF!&gt;0,#REF!&lt;5),D154&amp;#REF!,D154&amp;"9"))</f>
        <v>ZZZ9</v>
      </c>
      <c r="L154" s="142">
        <f t="shared" si="9"/>
        <v>999</v>
      </c>
      <c r="M154" s="164">
        <f t="shared" si="10"/>
        <v>999</v>
      </c>
      <c r="N154" s="161"/>
      <c r="O154" s="91"/>
      <c r="P154" s="106">
        <f t="shared" si="11"/>
        <v>999</v>
      </c>
      <c r="Q154" s="91"/>
    </row>
    <row r="155" spans="1:17" x14ac:dyDescent="0.2">
      <c r="A155" s="143">
        <v>149</v>
      </c>
      <c r="B155" s="89"/>
      <c r="C155" s="89"/>
      <c r="D155" s="90"/>
      <c r="E155" s="156"/>
      <c r="F155" s="91"/>
      <c r="G155" s="91"/>
      <c r="H155" s="278"/>
      <c r="I155" s="165"/>
      <c r="J155" s="140" t="e">
        <f>IF(AND(Q155="",#REF!&gt;0,#REF!&lt;5),K155,)</f>
        <v>#REF!</v>
      </c>
      <c r="K155" s="138" t="str">
        <f>IF(D155="","ZZZ9",IF(AND(#REF!&gt;0,#REF!&lt;5),D155&amp;#REF!,D155&amp;"9"))</f>
        <v>ZZZ9</v>
      </c>
      <c r="L155" s="142">
        <f t="shared" si="9"/>
        <v>999</v>
      </c>
      <c r="M155" s="164">
        <f t="shared" si="10"/>
        <v>999</v>
      </c>
      <c r="N155" s="161"/>
      <c r="O155" s="91"/>
      <c r="P155" s="106">
        <f t="shared" si="11"/>
        <v>999</v>
      </c>
      <c r="Q155" s="91"/>
    </row>
    <row r="156" spans="1:17" x14ac:dyDescent="0.2">
      <c r="A156" s="143">
        <v>150</v>
      </c>
      <c r="B156" s="89"/>
      <c r="C156" s="89"/>
      <c r="D156" s="90"/>
      <c r="E156" s="156"/>
      <c r="F156" s="91"/>
      <c r="G156" s="91"/>
      <c r="H156" s="278"/>
      <c r="I156" s="165"/>
      <c r="J156" s="140" t="e">
        <f>IF(AND(Q156="",#REF!&gt;0,#REF!&lt;5),K156,)</f>
        <v>#REF!</v>
      </c>
      <c r="K156" s="138" t="str">
        <f>IF(D156="","ZZZ9",IF(AND(#REF!&gt;0,#REF!&lt;5),D156&amp;#REF!,D156&amp;"9"))</f>
        <v>ZZZ9</v>
      </c>
      <c r="L156" s="142">
        <f t="shared" si="9"/>
        <v>999</v>
      </c>
      <c r="M156" s="164">
        <f t="shared" si="10"/>
        <v>999</v>
      </c>
      <c r="N156" s="161"/>
      <c r="O156" s="91"/>
      <c r="P156" s="106">
        <f t="shared" si="11"/>
        <v>999</v>
      </c>
      <c r="Q156" s="91"/>
    </row>
  </sheetData>
  <phoneticPr fontId="47" type="noConversion"/>
  <conditionalFormatting sqref="A7:D156">
    <cfRule type="expression" dxfId="69" priority="24" stopIfTrue="1">
      <formula>$Q7&gt;=1</formula>
    </cfRule>
  </conditionalFormatting>
  <conditionalFormatting sqref="B13:C13">
    <cfRule type="expression" dxfId="68" priority="1" stopIfTrue="1">
      <formula>$Q13&gt;=1</formula>
    </cfRule>
  </conditionalFormatting>
  <conditionalFormatting sqref="B15:C16">
    <cfRule type="expression" dxfId="67" priority="3" stopIfTrue="1">
      <formula>$Q15&gt;=1</formula>
    </cfRule>
  </conditionalFormatting>
  <conditionalFormatting sqref="B7:D37">
    <cfRule type="expression" dxfId="66" priority="7" stopIfTrue="1">
      <formula>$Q7&gt;=1</formula>
    </cfRule>
  </conditionalFormatting>
  <conditionalFormatting sqref="E7:E14">
    <cfRule type="expression" dxfId="65" priority="12" stopIfTrue="1">
      <formula>AND(ROUNDDOWN(($A$4-E7)/365.25,0)&lt;=13,G7&lt;&gt;"OK")</formula>
    </cfRule>
    <cfRule type="expression" dxfId="64" priority="13" stopIfTrue="1">
      <formula>AND(ROUNDDOWN(($A$4-E7)/365.25,0)&lt;=14,G7&lt;&gt;"OK")</formula>
    </cfRule>
    <cfRule type="expression" dxfId="63" priority="14" stopIfTrue="1">
      <formula>AND(ROUNDDOWN(($A$4-E7)/365.25,0)&lt;=17,G7&lt;&gt;"OK")</formula>
    </cfRule>
    <cfRule type="expression" dxfId="62" priority="17" stopIfTrue="1">
      <formula>AND(ROUNDDOWN(($A$4-E7)/365.25,0)&lt;=13,G7&lt;&gt;"OK")</formula>
    </cfRule>
    <cfRule type="expression" dxfId="61" priority="18" stopIfTrue="1">
      <formula>AND(ROUNDDOWN(($A$4-E7)/365.25,0)&lt;=14,G7&lt;&gt;"OK")</formula>
    </cfRule>
    <cfRule type="expression" dxfId="60" priority="19" stopIfTrue="1">
      <formula>AND(ROUNDDOWN(($A$4-E7)/365.25,0)&lt;=17,G7&lt;&gt;"OK")</formula>
    </cfRule>
  </conditionalFormatting>
  <conditionalFormatting sqref="E7:E27 E29:E37">
    <cfRule type="expression" dxfId="59" priority="8" stopIfTrue="1">
      <formula>AND(ROUNDDOWN(($A$4-E7)/365.25,0)&lt;=13,G7&lt;&gt;"OK")</formula>
    </cfRule>
    <cfRule type="expression" dxfId="58" priority="9" stopIfTrue="1">
      <formula>AND(ROUNDDOWN(($A$4-E7)/365.25,0)&lt;=14,G7&lt;&gt;"OK")</formula>
    </cfRule>
    <cfRule type="expression" dxfId="57" priority="10" stopIfTrue="1">
      <formula>AND(ROUNDDOWN(($A$4-E7)/365.25,0)&lt;=17,G7&lt;&gt;"OK")</formula>
    </cfRule>
  </conditionalFormatting>
  <conditionalFormatting sqref="E7:E156">
    <cfRule type="expression" dxfId="56" priority="20" stopIfTrue="1">
      <formula>AND(ROUNDDOWN(($A$4-E7)/365.25,0)&lt;=13,G7&lt;&gt;"OK")</formula>
    </cfRule>
    <cfRule type="expression" dxfId="55" priority="21" stopIfTrue="1">
      <formula>AND(ROUNDDOWN(($A$4-E7)/365.25,0)&lt;=14,G7&lt;&gt;"OK")</formula>
    </cfRule>
    <cfRule type="expression" dxfId="54" priority="22" stopIfTrue="1">
      <formula>AND(ROUNDDOWN(($A$4-E7)/365.25,0)&lt;=17,G7&lt;&gt;"OK")</formula>
    </cfRule>
  </conditionalFormatting>
  <conditionalFormatting sqref="J7:J156">
    <cfRule type="cellIs" dxfId="53" priority="1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5">
    <tabColor indexed="11"/>
  </sheetPr>
  <dimension ref="A1:AK49"/>
  <sheetViews>
    <sheetView workbookViewId="0">
      <selection activeCell="N15" sqref="N15"/>
    </sheetView>
  </sheetViews>
  <sheetFormatPr defaultRowHeight="12.75" x14ac:dyDescent="0.2"/>
  <cols>
    <col min="1" max="1" width="6.1406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3" width="8.5703125" customWidth="1"/>
    <col min="15" max="16" width="5.28515625" customWidth="1"/>
    <col min="17" max="17" width="11.5703125" customWidth="1"/>
    <col min="25" max="25" width="10.28515625" hidden="1" customWidth="1"/>
    <col min="26" max="37" width="9.140625" hidden="1" customWidth="1"/>
  </cols>
  <sheetData>
    <row r="1" spans="1:37" ht="26.25" x14ac:dyDescent="0.2">
      <c r="A1" s="346" t="str">
        <f>Altalanos!$A$6</f>
        <v>Bács-Kiskun megyei Tenisz Diákolimpia</v>
      </c>
      <c r="B1" s="346"/>
      <c r="C1" s="346"/>
      <c r="D1" s="346"/>
      <c r="E1" s="346"/>
      <c r="F1" s="346"/>
      <c r="G1" s="171"/>
      <c r="H1" s="174" t="s">
        <v>47</v>
      </c>
      <c r="I1" s="172"/>
      <c r="J1" s="173"/>
      <c r="L1" s="175"/>
      <c r="M1" s="201"/>
      <c r="N1" s="202"/>
      <c r="O1" s="202" t="s">
        <v>11</v>
      </c>
      <c r="P1" s="202"/>
      <c r="Q1" s="203"/>
      <c r="R1" s="202"/>
      <c r="AB1" s="269" t="e">
        <f>IF(Y5=1,CONCATENATE(VLOOKUP(Y3,AA16:AH27,2)),CONCATENATE(VLOOKUP(Y3,AA2:AK13,2)))</f>
        <v>#N/A</v>
      </c>
      <c r="AC1" s="269" t="e">
        <f>IF(Y5=1,CONCATENATE(VLOOKUP(Y3,AA16:AK27,3)),CONCATENATE(VLOOKUP(Y3,AA2:AK13,3)))</f>
        <v>#N/A</v>
      </c>
      <c r="AD1" s="269" t="e">
        <f>IF(Y5=1,CONCATENATE(VLOOKUP(Y3,AA16:AK27,4)),CONCATENATE(VLOOKUP(Y3,AA2:AK13,4)))</f>
        <v>#N/A</v>
      </c>
      <c r="AE1" s="269" t="e">
        <f>IF(Y5=1,CONCATENATE(VLOOKUP(Y3,AA16:AK27,5)),CONCATENATE(VLOOKUP(Y3,AA2:AK13,5)))</f>
        <v>#N/A</v>
      </c>
      <c r="AF1" s="269" t="e">
        <f>IF(Y5=1,CONCATENATE(VLOOKUP(Y3,AA16:AK27,6)),CONCATENATE(VLOOKUP(Y3,AA2:AK13,6)))</f>
        <v>#N/A</v>
      </c>
      <c r="AG1" s="269" t="e">
        <f>IF(Y5=1,CONCATENATE(VLOOKUP(Y3,AA16:AK27,7)),CONCATENATE(VLOOKUP(Y3,AA2:AK13,7)))</f>
        <v>#N/A</v>
      </c>
      <c r="AH1" s="269" t="e">
        <f>IF(Y5=1,CONCATENATE(VLOOKUP(Y3,AA16:AK27,8)),CONCATENATE(VLOOKUP(Y3,AA2:AK13,8)))</f>
        <v>#N/A</v>
      </c>
      <c r="AI1" s="269" t="e">
        <f>IF(Y5=1,CONCATENATE(VLOOKUP(Y3,AA16:AK27,9)),CONCATENATE(VLOOKUP(Y3,AA2:AK13,9)))</f>
        <v>#N/A</v>
      </c>
      <c r="AJ1" s="269" t="e">
        <f>IF(Y5=1,CONCATENATE(VLOOKUP(Y3,AA16:AK27,10)),CONCATENATE(VLOOKUP(Y3,AA2:AK13,10)))</f>
        <v>#N/A</v>
      </c>
      <c r="AK1" s="269" t="e">
        <f>IF(Y5=1,CONCATENATE(VLOOKUP(Y3,AA16:AK27,11)),CONCATENATE(VLOOKUP(Y3,AA2:AK13,11)))</f>
        <v>#N/A</v>
      </c>
    </row>
    <row r="2" spans="1:37" x14ac:dyDescent="0.2">
      <c r="A2" s="176" t="s">
        <v>46</v>
      </c>
      <c r="B2" s="177"/>
      <c r="C2" s="177"/>
      <c r="D2" s="177"/>
      <c r="E2" s="177">
        <f>Altalanos!$A$8</f>
        <v>0</v>
      </c>
      <c r="F2" s="177"/>
      <c r="G2" s="178"/>
      <c r="H2" s="179"/>
      <c r="I2" s="179"/>
      <c r="J2" s="180"/>
      <c r="K2" s="175"/>
      <c r="L2" s="175"/>
      <c r="M2" s="175"/>
      <c r="N2" s="204"/>
      <c r="O2" s="205"/>
      <c r="P2" s="204"/>
      <c r="Q2" s="205"/>
      <c r="R2" s="204"/>
      <c r="Y2" s="265"/>
      <c r="Z2" s="264"/>
      <c r="AA2" s="264" t="s">
        <v>58</v>
      </c>
      <c r="AB2" s="255">
        <v>150</v>
      </c>
      <c r="AC2" s="255">
        <v>120</v>
      </c>
      <c r="AD2" s="255">
        <v>100</v>
      </c>
      <c r="AE2" s="255">
        <v>80</v>
      </c>
      <c r="AF2" s="255">
        <v>70</v>
      </c>
      <c r="AG2" s="255">
        <v>60</v>
      </c>
      <c r="AH2" s="255">
        <v>55</v>
      </c>
      <c r="AI2" s="255">
        <v>50</v>
      </c>
      <c r="AJ2" s="255">
        <v>45</v>
      </c>
      <c r="AK2" s="255">
        <v>40</v>
      </c>
    </row>
    <row r="3" spans="1:37" x14ac:dyDescent="0.2">
      <c r="A3" s="48" t="s">
        <v>22</v>
      </c>
      <c r="B3" s="48"/>
      <c r="C3" s="48"/>
      <c r="D3" s="48"/>
      <c r="E3" s="48" t="s">
        <v>19</v>
      </c>
      <c r="F3" s="48"/>
      <c r="G3" s="48"/>
      <c r="H3" s="48" t="s">
        <v>27</v>
      </c>
      <c r="I3" s="48"/>
      <c r="J3" s="107"/>
      <c r="K3" s="48"/>
      <c r="L3" s="49" t="s">
        <v>28</v>
      </c>
      <c r="M3" s="48"/>
      <c r="N3" s="207"/>
      <c r="O3" s="206"/>
      <c r="P3" s="207"/>
      <c r="Q3" s="254" t="s">
        <v>72</v>
      </c>
      <c r="R3" s="255" t="s">
        <v>78</v>
      </c>
      <c r="S3" s="255" t="s">
        <v>73</v>
      </c>
      <c r="Y3" s="264">
        <f>IF(H4="OB","A",IF(H4="IX","W",H4))</f>
        <v>0</v>
      </c>
      <c r="Z3" s="264"/>
      <c r="AA3" s="264" t="s">
        <v>88</v>
      </c>
      <c r="AB3" s="255">
        <v>120</v>
      </c>
      <c r="AC3" s="255">
        <v>90</v>
      </c>
      <c r="AD3" s="255">
        <v>65</v>
      </c>
      <c r="AE3" s="255">
        <v>55</v>
      </c>
      <c r="AF3" s="255">
        <v>50</v>
      </c>
      <c r="AG3" s="255">
        <v>45</v>
      </c>
      <c r="AH3" s="255">
        <v>40</v>
      </c>
      <c r="AI3" s="255">
        <v>35</v>
      </c>
      <c r="AJ3" s="255">
        <v>25</v>
      </c>
      <c r="AK3" s="255">
        <v>20</v>
      </c>
    </row>
    <row r="4" spans="1:37" ht="13.5" thickBot="1" x14ac:dyDescent="0.25">
      <c r="A4" s="347">
        <f>Altalanos!$A$10</f>
        <v>45049</v>
      </c>
      <c r="B4" s="347"/>
      <c r="C4" s="347"/>
      <c r="D4" s="181"/>
      <c r="E4" s="182" t="str">
        <f>Altalanos!$C$10</f>
        <v>Kecskemét</v>
      </c>
      <c r="F4" s="182"/>
      <c r="G4" s="182"/>
      <c r="H4" s="184"/>
      <c r="I4" s="182"/>
      <c r="J4" s="183"/>
      <c r="K4" s="184"/>
      <c r="L4" s="185" t="str">
        <f>Altalanos!$E$10</f>
        <v>Csávás István</v>
      </c>
      <c r="M4" s="184"/>
      <c r="N4" s="209"/>
      <c r="O4" s="210"/>
      <c r="P4" s="209"/>
      <c r="Q4" s="256" t="s">
        <v>79</v>
      </c>
      <c r="R4" s="257" t="s">
        <v>74</v>
      </c>
      <c r="S4" s="257" t="s">
        <v>75</v>
      </c>
      <c r="Y4" s="264"/>
      <c r="Z4" s="264"/>
      <c r="AA4" s="264" t="s">
        <v>89</v>
      </c>
      <c r="AB4" s="255">
        <v>90</v>
      </c>
      <c r="AC4" s="255">
        <v>60</v>
      </c>
      <c r="AD4" s="255">
        <v>45</v>
      </c>
      <c r="AE4" s="255">
        <v>34</v>
      </c>
      <c r="AF4" s="255">
        <v>27</v>
      </c>
      <c r="AG4" s="255">
        <v>22</v>
      </c>
      <c r="AH4" s="255">
        <v>18</v>
      </c>
      <c r="AI4" s="255">
        <v>15</v>
      </c>
      <c r="AJ4" s="255">
        <v>12</v>
      </c>
      <c r="AK4" s="255">
        <v>9</v>
      </c>
    </row>
    <row r="5" spans="1:37" x14ac:dyDescent="0.2">
      <c r="A5" s="31"/>
      <c r="B5" s="31" t="s">
        <v>44</v>
      </c>
      <c r="C5" s="197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0" t="s">
        <v>62</v>
      </c>
      <c r="L5" s="240" t="s">
        <v>63</v>
      </c>
      <c r="M5" s="240" t="s">
        <v>64</v>
      </c>
      <c r="Q5" s="258" t="s">
        <v>80</v>
      </c>
      <c r="R5" s="259" t="s">
        <v>76</v>
      </c>
      <c r="S5" s="259" t="s">
        <v>77</v>
      </c>
      <c r="Y5" s="264">
        <f>IF(OR(Altalanos!$A$8="F1",Altalanos!$A$8="F2",Altalanos!$A$8="N1",Altalanos!$A$8="N2"),1,2)</f>
        <v>2</v>
      </c>
      <c r="Z5" s="264"/>
      <c r="AA5" s="264" t="s">
        <v>90</v>
      </c>
      <c r="AB5" s="255">
        <v>60</v>
      </c>
      <c r="AC5" s="255">
        <v>40</v>
      </c>
      <c r="AD5" s="255">
        <v>30</v>
      </c>
      <c r="AE5" s="255">
        <v>20</v>
      </c>
      <c r="AF5" s="255">
        <v>18</v>
      </c>
      <c r="AG5" s="255">
        <v>15</v>
      </c>
      <c r="AH5" s="255">
        <v>12</v>
      </c>
      <c r="AI5" s="255">
        <v>10</v>
      </c>
      <c r="AJ5" s="255">
        <v>8</v>
      </c>
      <c r="AK5" s="255">
        <v>6</v>
      </c>
    </row>
    <row r="6" spans="1:37" x14ac:dyDescent="0.2">
      <c r="A6" s="187"/>
      <c r="B6" s="187"/>
      <c r="C6" s="239"/>
      <c r="D6" s="187"/>
      <c r="E6" s="187"/>
      <c r="F6" s="187"/>
      <c r="G6" s="187"/>
      <c r="H6" s="187"/>
      <c r="I6" s="187"/>
      <c r="J6" s="187"/>
      <c r="K6" s="187"/>
      <c r="L6" s="187"/>
      <c r="M6" s="187"/>
      <c r="Y6" s="264"/>
      <c r="Z6" s="264"/>
      <c r="AA6" s="264" t="s">
        <v>91</v>
      </c>
      <c r="AB6" s="255">
        <v>40</v>
      </c>
      <c r="AC6" s="255">
        <v>25</v>
      </c>
      <c r="AD6" s="255">
        <v>18</v>
      </c>
      <c r="AE6" s="255">
        <v>13</v>
      </c>
      <c r="AF6" s="255">
        <v>10</v>
      </c>
      <c r="AG6" s="255">
        <v>8</v>
      </c>
      <c r="AH6" s="255">
        <v>6</v>
      </c>
      <c r="AI6" s="255">
        <v>5</v>
      </c>
      <c r="AJ6" s="255">
        <v>4</v>
      </c>
      <c r="AK6" s="255">
        <v>3</v>
      </c>
    </row>
    <row r="7" spans="1:37" x14ac:dyDescent="0.2">
      <c r="A7" s="247" t="s">
        <v>58</v>
      </c>
      <c r="B7" s="260">
        <v>1</v>
      </c>
      <c r="C7" s="199">
        <f>IF($B7="","",VLOOKUP($B7,'III. F. B.'!$A$7:$O$22,5))</f>
        <v>0</v>
      </c>
      <c r="D7" s="199">
        <f>IF($B7="","",VLOOKUP($B7,'III. F. B.'!$A$7:$O$22,15))</f>
        <v>0</v>
      </c>
      <c r="E7" s="360" t="str">
        <f>UPPER(IF($B7="","",VLOOKUP($B7,'III. F. B.'!$A$7:$O$22,2)))</f>
        <v xml:space="preserve">KASZANITZKY </v>
      </c>
      <c r="F7" s="361"/>
      <c r="G7" s="360" t="str">
        <f>IF($B7="","",VLOOKUP($B7,'III. F. B.'!$A$7:$O$22,3))</f>
        <v>Gergő</v>
      </c>
      <c r="H7" s="198"/>
      <c r="I7" s="196">
        <f>IF($B7="","",VLOOKUP($B7,'III. F. B.'!$A$7:$O$22,4))</f>
        <v>0</v>
      </c>
      <c r="J7" s="187"/>
      <c r="K7" s="359" t="s">
        <v>276</v>
      </c>
      <c r="L7" s="266" t="e">
        <f>IF(K7="","",CONCATENATE(VLOOKUP($Y$3,$AB$1:$AK$1,K7)," pont"))</f>
        <v>#N/A</v>
      </c>
      <c r="M7" s="271"/>
      <c r="Q7" s="254" t="s">
        <v>72</v>
      </c>
      <c r="R7" s="294" t="s">
        <v>108</v>
      </c>
      <c r="S7" s="294" t="s">
        <v>110</v>
      </c>
      <c r="Y7" s="264"/>
      <c r="Z7" s="264"/>
      <c r="AA7" s="264" t="s">
        <v>92</v>
      </c>
      <c r="AB7" s="255">
        <v>25</v>
      </c>
      <c r="AC7" s="255">
        <v>15</v>
      </c>
      <c r="AD7" s="255">
        <v>13</v>
      </c>
      <c r="AE7" s="255">
        <v>8</v>
      </c>
      <c r="AF7" s="255">
        <v>6</v>
      </c>
      <c r="AG7" s="255">
        <v>4</v>
      </c>
      <c r="AH7" s="255">
        <v>3</v>
      </c>
      <c r="AI7" s="255">
        <v>2</v>
      </c>
      <c r="AJ7" s="255">
        <v>1</v>
      </c>
      <c r="AK7" s="255">
        <v>0</v>
      </c>
    </row>
    <row r="8" spans="1:37" x14ac:dyDescent="0.2">
      <c r="A8" s="211"/>
      <c r="B8" s="261"/>
      <c r="C8" s="212"/>
      <c r="D8" s="212"/>
      <c r="E8" s="212"/>
      <c r="F8" s="212"/>
      <c r="G8" s="212"/>
      <c r="H8" s="212"/>
      <c r="I8" s="212"/>
      <c r="J8" s="187"/>
      <c r="K8" s="211"/>
      <c r="L8" s="211"/>
      <c r="M8" s="272"/>
      <c r="Q8" s="256" t="s">
        <v>79</v>
      </c>
      <c r="R8" s="295" t="s">
        <v>109</v>
      </c>
      <c r="S8" s="295" t="s">
        <v>111</v>
      </c>
      <c r="Y8" s="264"/>
      <c r="Z8" s="264"/>
      <c r="AA8" s="264" t="s">
        <v>93</v>
      </c>
      <c r="AB8" s="255">
        <v>15</v>
      </c>
      <c r="AC8" s="255">
        <v>10</v>
      </c>
      <c r="AD8" s="255">
        <v>7</v>
      </c>
      <c r="AE8" s="255">
        <v>5</v>
      </c>
      <c r="AF8" s="255">
        <v>4</v>
      </c>
      <c r="AG8" s="255">
        <v>3</v>
      </c>
      <c r="AH8" s="255">
        <v>2</v>
      </c>
      <c r="AI8" s="255">
        <v>1</v>
      </c>
      <c r="AJ8" s="255">
        <v>0</v>
      </c>
      <c r="AK8" s="255">
        <v>0</v>
      </c>
    </row>
    <row r="9" spans="1:37" x14ac:dyDescent="0.2">
      <c r="A9" s="211" t="s">
        <v>59</v>
      </c>
      <c r="B9" s="262">
        <v>2</v>
      </c>
      <c r="C9" s="199">
        <f>IF($B9="","",VLOOKUP($B9,'III. F. B.'!$A$7:$O$22,5))</f>
        <v>0</v>
      </c>
      <c r="D9" s="199">
        <f>IF($B9="","",VLOOKUP($B9,'III. F. B.'!$A$7:$O$22,15))</f>
        <v>0</v>
      </c>
      <c r="E9" s="195" t="str">
        <f>UPPER(IF($B9="","",VLOOKUP($B9,'III. F. B.'!$A$7:$O$22,2)))</f>
        <v xml:space="preserve">MELKVI </v>
      </c>
      <c r="F9" s="200"/>
      <c r="G9" s="195" t="str">
        <f>IF($B9="","",VLOOKUP($B9,'III. F. B.'!$A$7:$O$22,3))</f>
        <v>Gábor</v>
      </c>
      <c r="H9" s="200"/>
      <c r="I9" s="195">
        <f>IF($B9="","",VLOOKUP($B9,'III. F. B.'!$A$7:$O$22,4))</f>
        <v>0</v>
      </c>
      <c r="J9" s="187"/>
      <c r="K9" s="270"/>
      <c r="L9" s="266" t="str">
        <f>IF(K9="","",CONCATENATE(VLOOKUP($Y$3,$AB$1:$AK$1,K9)," pont"))</f>
        <v/>
      </c>
      <c r="M9" s="271"/>
      <c r="Q9" s="258" t="s">
        <v>80</v>
      </c>
      <c r="R9" s="296" t="s">
        <v>84</v>
      </c>
      <c r="S9" s="296" t="s">
        <v>112</v>
      </c>
      <c r="Y9" s="264"/>
      <c r="Z9" s="264"/>
      <c r="AA9" s="264" t="s">
        <v>94</v>
      </c>
      <c r="AB9" s="255">
        <v>10</v>
      </c>
      <c r="AC9" s="255">
        <v>6</v>
      </c>
      <c r="AD9" s="255">
        <v>4</v>
      </c>
      <c r="AE9" s="255">
        <v>2</v>
      </c>
      <c r="AF9" s="255">
        <v>1</v>
      </c>
      <c r="AG9" s="255">
        <v>0</v>
      </c>
      <c r="AH9" s="255">
        <v>0</v>
      </c>
      <c r="AI9" s="255">
        <v>0</v>
      </c>
      <c r="AJ9" s="255">
        <v>0</v>
      </c>
      <c r="AK9" s="255">
        <v>0</v>
      </c>
    </row>
    <row r="10" spans="1:37" x14ac:dyDescent="0.2">
      <c r="A10" s="211"/>
      <c r="B10" s="261"/>
      <c r="C10" s="212"/>
      <c r="D10" s="212"/>
      <c r="E10" s="212"/>
      <c r="F10" s="212"/>
      <c r="G10" s="212"/>
      <c r="H10" s="212"/>
      <c r="I10" s="212"/>
      <c r="J10" s="187"/>
      <c r="K10" s="211"/>
      <c r="L10" s="211"/>
      <c r="M10" s="272"/>
      <c r="Y10" s="264"/>
      <c r="Z10" s="264"/>
      <c r="AA10" s="264" t="s">
        <v>95</v>
      </c>
      <c r="AB10" s="255">
        <v>6</v>
      </c>
      <c r="AC10" s="255">
        <v>3</v>
      </c>
      <c r="AD10" s="255">
        <v>2</v>
      </c>
      <c r="AE10" s="255">
        <v>1</v>
      </c>
      <c r="AF10" s="255">
        <v>0</v>
      </c>
      <c r="AG10" s="255">
        <v>0</v>
      </c>
      <c r="AH10" s="255">
        <v>0</v>
      </c>
      <c r="AI10" s="255">
        <v>0</v>
      </c>
      <c r="AJ10" s="255">
        <v>0</v>
      </c>
      <c r="AK10" s="255">
        <v>0</v>
      </c>
    </row>
    <row r="11" spans="1:37" x14ac:dyDescent="0.2">
      <c r="A11" s="211" t="s">
        <v>60</v>
      </c>
      <c r="B11" s="262">
        <v>3</v>
      </c>
      <c r="C11" s="199">
        <f>IF($B11="","",VLOOKUP($B11,'III. F. B.'!$A$7:$O$22,5))</f>
        <v>0</v>
      </c>
      <c r="D11" s="199">
        <f>IF($B11="","",VLOOKUP($B11,'III. F. B.'!$A$7:$O$22,15))</f>
        <v>0</v>
      </c>
      <c r="E11" s="195" t="str">
        <f>UPPER(IF($B11="","",VLOOKUP($B11,'III. F. B.'!$A$7:$O$22,2)))</f>
        <v xml:space="preserve">PUTNIK </v>
      </c>
      <c r="F11" s="200"/>
      <c r="G11" s="195" t="str">
        <f>IF($B11="","",VLOOKUP($B11,'III. F. B.'!$A$7:$O$22,3))</f>
        <v>Ádám</v>
      </c>
      <c r="H11" s="200"/>
      <c r="I11" s="195">
        <f>IF($B11="","",VLOOKUP($B11,'III. F. B.'!$A$7:$O$22,4))</f>
        <v>0</v>
      </c>
      <c r="J11" s="187"/>
      <c r="K11" s="270"/>
      <c r="L11" s="266" t="str">
        <f>IF(K11="","",CONCATENATE(VLOOKUP($Y$3,$AB$1:$AK$1,K11)," pont"))</f>
        <v/>
      </c>
      <c r="M11" s="271"/>
      <c r="Y11" s="264"/>
      <c r="Z11" s="264"/>
      <c r="AA11" s="264" t="s">
        <v>100</v>
      </c>
      <c r="AB11" s="255">
        <v>3</v>
      </c>
      <c r="AC11" s="255">
        <v>2</v>
      </c>
      <c r="AD11" s="255">
        <v>1</v>
      </c>
      <c r="AE11" s="255">
        <v>0</v>
      </c>
      <c r="AF11" s="255">
        <v>0</v>
      </c>
      <c r="AG11" s="255">
        <v>0</v>
      </c>
      <c r="AH11" s="255">
        <v>0</v>
      </c>
      <c r="AI11" s="255">
        <v>0</v>
      </c>
      <c r="AJ11" s="255">
        <v>0</v>
      </c>
      <c r="AK11" s="255">
        <v>0</v>
      </c>
    </row>
    <row r="12" spans="1:37" x14ac:dyDescent="0.2">
      <c r="A12" s="187"/>
      <c r="B12" s="247"/>
      <c r="C12" s="239"/>
      <c r="D12" s="187"/>
      <c r="E12" s="187"/>
      <c r="F12" s="187"/>
      <c r="G12" s="187"/>
      <c r="H12" s="187"/>
      <c r="I12" s="187"/>
      <c r="J12" s="187"/>
      <c r="K12" s="239"/>
      <c r="L12" s="239"/>
      <c r="M12" s="272"/>
      <c r="Y12" s="264"/>
      <c r="Z12" s="264"/>
      <c r="AA12" s="264" t="s">
        <v>96</v>
      </c>
      <c r="AB12" s="268">
        <v>0</v>
      </c>
      <c r="AC12" s="268">
        <v>0</v>
      </c>
      <c r="AD12" s="268">
        <v>0</v>
      </c>
      <c r="AE12" s="268">
        <v>0</v>
      </c>
      <c r="AF12" s="268">
        <v>0</v>
      </c>
      <c r="AG12" s="268">
        <v>0</v>
      </c>
      <c r="AH12" s="268">
        <v>0</v>
      </c>
      <c r="AI12" s="268">
        <v>0</v>
      </c>
      <c r="AJ12" s="268">
        <v>0</v>
      </c>
      <c r="AK12" s="268">
        <v>0</v>
      </c>
    </row>
    <row r="13" spans="1:37" x14ac:dyDescent="0.2">
      <c r="A13" s="247" t="s">
        <v>65</v>
      </c>
      <c r="B13" s="260">
        <v>4</v>
      </c>
      <c r="C13" s="199">
        <f>IF($B13="","",VLOOKUP($B13,'III. F. B.'!$A$7:$O$22,5))</f>
        <v>0</v>
      </c>
      <c r="D13" s="199">
        <f>IF($B13="","",VLOOKUP($B13,'III. F. B.'!$A$7:$O$22,15))</f>
        <v>0</v>
      </c>
      <c r="E13" s="195" t="str">
        <f>UPPER(IF($B13="","",VLOOKUP($B13,'III. F. B.'!$A$7:$O$22,2)))</f>
        <v>PARRAGI</v>
      </c>
      <c r="F13" s="358"/>
      <c r="G13" s="195" t="str">
        <f>IF($B13="","",VLOOKUP($B13,'III. F. B.'!$A$7:$O$22,3))</f>
        <v>Dominik</v>
      </c>
      <c r="H13" s="198"/>
      <c r="I13" s="196">
        <f>IF($B13="","",VLOOKUP($B13,'III. F. B.'!$A$7:$O$22,4))</f>
        <v>0</v>
      </c>
      <c r="J13" s="187"/>
      <c r="K13" s="270"/>
      <c r="L13" s="266" t="str">
        <f>IF(K13="","",CONCATENATE(VLOOKUP($Y$3,$AB$1:$AK$1,K13)," pont"))</f>
        <v/>
      </c>
      <c r="M13" s="271"/>
      <c r="Y13" s="264"/>
      <c r="Z13" s="264"/>
      <c r="AA13" s="264" t="s">
        <v>97</v>
      </c>
      <c r="AB13" s="268">
        <v>0</v>
      </c>
      <c r="AC13" s="268">
        <v>0</v>
      </c>
      <c r="AD13" s="268">
        <v>0</v>
      </c>
      <c r="AE13" s="268">
        <v>0</v>
      </c>
      <c r="AF13" s="268">
        <v>0</v>
      </c>
      <c r="AG13" s="268">
        <v>0</v>
      </c>
      <c r="AH13" s="268">
        <v>0</v>
      </c>
      <c r="AI13" s="268">
        <v>0</v>
      </c>
      <c r="AJ13" s="268">
        <v>0</v>
      </c>
      <c r="AK13" s="268">
        <v>0</v>
      </c>
    </row>
    <row r="14" spans="1:37" x14ac:dyDescent="0.2">
      <c r="A14" s="211"/>
      <c r="B14" s="261"/>
      <c r="C14" s="212"/>
      <c r="D14" s="212"/>
      <c r="E14" s="212"/>
      <c r="F14" s="212"/>
      <c r="G14" s="212"/>
      <c r="H14" s="212"/>
      <c r="I14" s="212"/>
      <c r="J14" s="187"/>
      <c r="K14" s="211"/>
      <c r="L14" s="211"/>
      <c r="M14" s="272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</row>
    <row r="15" spans="1:37" x14ac:dyDescent="0.2">
      <c r="A15" s="211" t="s">
        <v>66</v>
      </c>
      <c r="B15" s="262">
        <v>5</v>
      </c>
      <c r="C15" s="199">
        <f>IF($B15="","",VLOOKUP($B15,'III. F. B.'!$A$7:$O$22,5))</f>
        <v>0</v>
      </c>
      <c r="D15" s="199">
        <f>IF($B15="","",VLOOKUP($B15,'III. F. B.'!$A$7:$O$22,15))</f>
        <v>0</v>
      </c>
      <c r="E15" s="360" t="str">
        <f>UPPER(IF($B15="","",VLOOKUP($B15,'III. F. B.'!$A$7:$O$22,2)))</f>
        <v xml:space="preserve">SZILÁGYI </v>
      </c>
      <c r="F15" s="361"/>
      <c r="G15" s="360" t="str">
        <f>IF($B15="","",VLOOKUP($B15,'III. F. B.'!$A$7:$O$22,3))</f>
        <v>András</v>
      </c>
      <c r="H15" s="200"/>
      <c r="I15" s="195">
        <f>IF($B15="","",VLOOKUP($B15,'III. F. B.'!$A$7:$O$22,4))</f>
        <v>0</v>
      </c>
      <c r="J15" s="187"/>
      <c r="K15" s="359" t="s">
        <v>266</v>
      </c>
      <c r="L15" s="266" t="e">
        <f>IF(K15="","",CONCATENATE(VLOOKUP($Y$3,$AB$1:$AK$1,K15)," pont"))</f>
        <v>#N/A</v>
      </c>
      <c r="M15" s="271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</row>
    <row r="16" spans="1:37" x14ac:dyDescent="0.2">
      <c r="A16" s="211"/>
      <c r="B16" s="261"/>
      <c r="C16" s="212"/>
      <c r="D16" s="212"/>
      <c r="E16" s="212"/>
      <c r="F16" s="212"/>
      <c r="G16" s="212"/>
      <c r="H16" s="212"/>
      <c r="I16" s="212"/>
      <c r="J16" s="187"/>
      <c r="K16" s="211"/>
      <c r="L16" s="211"/>
      <c r="M16" s="272"/>
      <c r="Y16" s="264"/>
      <c r="Z16" s="264"/>
      <c r="AA16" s="264" t="s">
        <v>58</v>
      </c>
      <c r="AB16" s="264">
        <v>300</v>
      </c>
      <c r="AC16" s="264">
        <v>250</v>
      </c>
      <c r="AD16" s="264">
        <v>220</v>
      </c>
      <c r="AE16" s="264">
        <v>180</v>
      </c>
      <c r="AF16" s="264">
        <v>160</v>
      </c>
      <c r="AG16" s="264">
        <v>150</v>
      </c>
      <c r="AH16" s="264">
        <v>140</v>
      </c>
      <c r="AI16" s="264">
        <v>130</v>
      </c>
      <c r="AJ16" s="264">
        <v>120</v>
      </c>
      <c r="AK16" s="264">
        <v>110</v>
      </c>
    </row>
    <row r="17" spans="1:37" x14ac:dyDescent="0.2">
      <c r="A17" s="211" t="s">
        <v>67</v>
      </c>
      <c r="B17" s="262">
        <v>6</v>
      </c>
      <c r="C17" s="199">
        <f>IF($B17="","",VLOOKUP($B17,'III. F. B.'!$A$7:$O$22,5))</f>
        <v>0</v>
      </c>
      <c r="D17" s="199">
        <f>IF($B17="","",VLOOKUP($B17,'III. F. B.'!$A$7:$O$22,15))</f>
        <v>0</v>
      </c>
      <c r="E17" s="195" t="str">
        <f>UPPER(IF($B17="","",VLOOKUP($B17,'III. F. B.'!$A$7:$O$22,2)))</f>
        <v xml:space="preserve">KOCSIS </v>
      </c>
      <c r="F17" s="200"/>
      <c r="G17" s="195" t="str">
        <f>IF($B17="","",VLOOKUP($B17,'III. F. B.'!$A$7:$O$22,3))</f>
        <v>Éden</v>
      </c>
      <c r="H17" s="200"/>
      <c r="I17" s="195">
        <f>IF($B17="","",VLOOKUP($B17,'III. F. B.'!$A$7:$O$22,4))</f>
        <v>0</v>
      </c>
      <c r="J17" s="187"/>
      <c r="K17" s="270"/>
      <c r="L17" s="266" t="str">
        <f>IF(K17="","",CONCATENATE(VLOOKUP($Y$3,$AB$1:$AK$1,K17)," pont"))</f>
        <v/>
      </c>
      <c r="M17" s="271"/>
      <c r="Y17" s="264"/>
      <c r="Z17" s="264"/>
      <c r="AA17" s="264" t="s">
        <v>88</v>
      </c>
      <c r="AB17" s="264">
        <v>250</v>
      </c>
      <c r="AC17" s="264">
        <v>200</v>
      </c>
      <c r="AD17" s="264">
        <v>160</v>
      </c>
      <c r="AE17" s="264">
        <v>140</v>
      </c>
      <c r="AF17" s="264">
        <v>120</v>
      </c>
      <c r="AG17" s="264">
        <v>110</v>
      </c>
      <c r="AH17" s="264">
        <v>100</v>
      </c>
      <c r="AI17" s="264">
        <v>90</v>
      </c>
      <c r="AJ17" s="264">
        <v>80</v>
      </c>
      <c r="AK17" s="264">
        <v>70</v>
      </c>
    </row>
    <row r="18" spans="1:37" x14ac:dyDescent="0.2">
      <c r="A18" s="211"/>
      <c r="B18" s="261"/>
      <c r="C18" s="212"/>
      <c r="D18" s="212"/>
      <c r="E18" s="212"/>
      <c r="F18" s="212"/>
      <c r="G18" s="212"/>
      <c r="H18" s="212"/>
      <c r="I18" s="212"/>
      <c r="J18" s="187"/>
      <c r="K18" s="211"/>
      <c r="L18" s="211"/>
      <c r="M18" s="272"/>
      <c r="Y18" s="264"/>
      <c r="Z18" s="264"/>
      <c r="AA18" s="264" t="s">
        <v>89</v>
      </c>
      <c r="AB18" s="264">
        <v>200</v>
      </c>
      <c r="AC18" s="264">
        <v>150</v>
      </c>
      <c r="AD18" s="264">
        <v>130</v>
      </c>
      <c r="AE18" s="264">
        <v>110</v>
      </c>
      <c r="AF18" s="264">
        <v>95</v>
      </c>
      <c r="AG18" s="264">
        <v>80</v>
      </c>
      <c r="AH18" s="264">
        <v>70</v>
      </c>
      <c r="AI18" s="264">
        <v>60</v>
      </c>
      <c r="AJ18" s="264">
        <v>55</v>
      </c>
      <c r="AK18" s="264">
        <v>50</v>
      </c>
    </row>
    <row r="19" spans="1:37" x14ac:dyDescent="0.2">
      <c r="A19" s="211" t="s">
        <v>67</v>
      </c>
      <c r="B19" s="262">
        <v>7</v>
      </c>
      <c r="C19" s="199">
        <f>IF($B19="","",VLOOKUP($B19,'III. F. B.'!$A$7:$O$22,5))</f>
        <v>0</v>
      </c>
      <c r="D19" s="199">
        <f>IF($B19="","",VLOOKUP($B19,'III. F. B.'!$A$7:$O$22,15))</f>
        <v>0</v>
      </c>
      <c r="E19" s="195" t="str">
        <f>UPPER(IF($B19="","",VLOOKUP($B19,'III. F. B.'!$A$7:$O$22,2)))</f>
        <v xml:space="preserve">BENCSIK </v>
      </c>
      <c r="F19" s="200"/>
      <c r="G19" s="195" t="str">
        <f>IF($B19="","",VLOOKUP($B19,'III. F. B.'!$A$7:$O$22,3))</f>
        <v>József Benedek</v>
      </c>
      <c r="H19" s="200"/>
      <c r="I19" s="195">
        <f>IF($B19="","",VLOOKUP($B19,'III. F. B.'!$A$7:$O$22,4))</f>
        <v>0</v>
      </c>
      <c r="J19" s="187"/>
      <c r="K19" s="270"/>
      <c r="L19" s="266" t="str">
        <f>IF(K19="","",CONCATENATE(VLOOKUP($Y$3,$AB$1:$AK$1,K19)," pont"))</f>
        <v/>
      </c>
      <c r="M19" s="271"/>
      <c r="Y19" s="264"/>
      <c r="Z19" s="264"/>
      <c r="AA19" s="264" t="s">
        <v>90</v>
      </c>
      <c r="AB19" s="264">
        <v>150</v>
      </c>
      <c r="AC19" s="264">
        <v>120</v>
      </c>
      <c r="AD19" s="264">
        <v>100</v>
      </c>
      <c r="AE19" s="264">
        <v>80</v>
      </c>
      <c r="AF19" s="264">
        <v>70</v>
      </c>
      <c r="AG19" s="264">
        <v>60</v>
      </c>
      <c r="AH19" s="264">
        <v>55</v>
      </c>
      <c r="AI19" s="264">
        <v>50</v>
      </c>
      <c r="AJ19" s="264">
        <v>45</v>
      </c>
      <c r="AK19" s="264">
        <v>40</v>
      </c>
    </row>
    <row r="20" spans="1:37" x14ac:dyDescent="0.2">
      <c r="A20" s="187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Y20" s="264"/>
      <c r="Z20" s="264"/>
      <c r="AA20" s="264" t="s">
        <v>91</v>
      </c>
      <c r="AB20" s="264">
        <v>120</v>
      </c>
      <c r="AC20" s="264">
        <v>90</v>
      </c>
      <c r="AD20" s="264">
        <v>65</v>
      </c>
      <c r="AE20" s="264">
        <v>55</v>
      </c>
      <c r="AF20" s="264">
        <v>50</v>
      </c>
      <c r="AG20" s="264">
        <v>45</v>
      </c>
      <c r="AH20" s="264">
        <v>40</v>
      </c>
      <c r="AI20" s="264">
        <v>35</v>
      </c>
      <c r="AJ20" s="264">
        <v>25</v>
      </c>
      <c r="AK20" s="264">
        <v>20</v>
      </c>
    </row>
    <row r="21" spans="1:37" x14ac:dyDescent="0.2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Y21" s="264"/>
      <c r="Z21" s="264"/>
      <c r="AA21" s="264" t="s">
        <v>92</v>
      </c>
      <c r="AB21" s="264">
        <v>90</v>
      </c>
      <c r="AC21" s="264">
        <v>60</v>
      </c>
      <c r="AD21" s="264">
        <v>45</v>
      </c>
      <c r="AE21" s="264">
        <v>34</v>
      </c>
      <c r="AF21" s="264">
        <v>27</v>
      </c>
      <c r="AG21" s="264">
        <v>22</v>
      </c>
      <c r="AH21" s="264">
        <v>18</v>
      </c>
      <c r="AI21" s="264">
        <v>15</v>
      </c>
      <c r="AJ21" s="264">
        <v>12</v>
      </c>
      <c r="AK21" s="264">
        <v>9</v>
      </c>
    </row>
    <row r="22" spans="1:37" ht="18.75" customHeight="1" x14ac:dyDescent="0.2">
      <c r="A22" s="187"/>
      <c r="B22" s="348"/>
      <c r="C22" s="348"/>
      <c r="D22" s="349" t="str">
        <f>E7</f>
        <v xml:space="preserve">KASZANITZKY </v>
      </c>
      <c r="E22" s="349"/>
      <c r="F22" s="349" t="str">
        <f>E9</f>
        <v xml:space="preserve">MELKVI </v>
      </c>
      <c r="G22" s="349"/>
      <c r="H22" s="349" t="str">
        <f>E11</f>
        <v xml:space="preserve">PUTNIK </v>
      </c>
      <c r="I22" s="349"/>
      <c r="J22" s="187"/>
      <c r="K22" s="187"/>
      <c r="L22" s="187"/>
      <c r="M22" s="248" t="s">
        <v>62</v>
      </c>
      <c r="Y22" s="264"/>
      <c r="Z22" s="264"/>
      <c r="AA22" s="264" t="s">
        <v>93</v>
      </c>
      <c r="AB22" s="264">
        <v>60</v>
      </c>
      <c r="AC22" s="264">
        <v>40</v>
      </c>
      <c r="AD22" s="264">
        <v>30</v>
      </c>
      <c r="AE22" s="264">
        <v>20</v>
      </c>
      <c r="AF22" s="264">
        <v>18</v>
      </c>
      <c r="AG22" s="264">
        <v>15</v>
      </c>
      <c r="AH22" s="264">
        <v>12</v>
      </c>
      <c r="AI22" s="264">
        <v>10</v>
      </c>
      <c r="AJ22" s="264">
        <v>8</v>
      </c>
      <c r="AK22" s="264">
        <v>6</v>
      </c>
    </row>
    <row r="23" spans="1:37" ht="18.75" customHeight="1" x14ac:dyDescent="0.2">
      <c r="A23" s="246" t="s">
        <v>58</v>
      </c>
      <c r="B23" s="343" t="str">
        <f>E7</f>
        <v xml:space="preserve">KASZANITZKY </v>
      </c>
      <c r="C23" s="343"/>
      <c r="D23" s="345"/>
      <c r="E23" s="345"/>
      <c r="F23" s="354" t="s">
        <v>260</v>
      </c>
      <c r="G23" s="344"/>
      <c r="H23" s="354" t="s">
        <v>261</v>
      </c>
      <c r="I23" s="344"/>
      <c r="J23" s="187"/>
      <c r="K23" s="187"/>
      <c r="L23" s="187"/>
      <c r="M23" s="355" t="s">
        <v>266</v>
      </c>
      <c r="Y23" s="264"/>
      <c r="Z23" s="264"/>
      <c r="AA23" s="264" t="s">
        <v>94</v>
      </c>
      <c r="AB23" s="264">
        <v>40</v>
      </c>
      <c r="AC23" s="264">
        <v>25</v>
      </c>
      <c r="AD23" s="264">
        <v>18</v>
      </c>
      <c r="AE23" s="264">
        <v>13</v>
      </c>
      <c r="AF23" s="264">
        <v>8</v>
      </c>
      <c r="AG23" s="264">
        <v>7</v>
      </c>
      <c r="AH23" s="264">
        <v>6</v>
      </c>
      <c r="AI23" s="264">
        <v>5</v>
      </c>
      <c r="AJ23" s="264">
        <v>4</v>
      </c>
      <c r="AK23" s="264">
        <v>3</v>
      </c>
    </row>
    <row r="24" spans="1:37" ht="18.75" customHeight="1" x14ac:dyDescent="0.2">
      <c r="A24" s="246" t="s">
        <v>59</v>
      </c>
      <c r="B24" s="343" t="str">
        <f>E9</f>
        <v xml:space="preserve">MELKVI </v>
      </c>
      <c r="C24" s="343"/>
      <c r="D24" s="354" t="s">
        <v>262</v>
      </c>
      <c r="E24" s="344"/>
      <c r="F24" s="345"/>
      <c r="G24" s="345"/>
      <c r="H24" s="354" t="s">
        <v>263</v>
      </c>
      <c r="I24" s="344"/>
      <c r="J24" s="187"/>
      <c r="K24" s="187"/>
      <c r="L24" s="187"/>
      <c r="M24" s="249"/>
      <c r="Y24" s="264"/>
      <c r="Z24" s="264"/>
      <c r="AA24" s="264" t="s">
        <v>95</v>
      </c>
      <c r="AB24" s="264">
        <v>25</v>
      </c>
      <c r="AC24" s="264">
        <v>15</v>
      </c>
      <c r="AD24" s="264">
        <v>13</v>
      </c>
      <c r="AE24" s="264">
        <v>7</v>
      </c>
      <c r="AF24" s="264">
        <v>6</v>
      </c>
      <c r="AG24" s="264">
        <v>5</v>
      </c>
      <c r="AH24" s="264">
        <v>4</v>
      </c>
      <c r="AI24" s="264">
        <v>3</v>
      </c>
      <c r="AJ24" s="264">
        <v>2</v>
      </c>
      <c r="AK24" s="264">
        <v>1</v>
      </c>
    </row>
    <row r="25" spans="1:37" ht="18.75" customHeight="1" x14ac:dyDescent="0.2">
      <c r="A25" s="246" t="s">
        <v>60</v>
      </c>
      <c r="B25" s="343" t="str">
        <f>E11</f>
        <v xml:space="preserve">PUTNIK </v>
      </c>
      <c r="C25" s="343"/>
      <c r="D25" s="354" t="s">
        <v>264</v>
      </c>
      <c r="E25" s="344"/>
      <c r="F25" s="354" t="s">
        <v>265</v>
      </c>
      <c r="G25" s="344"/>
      <c r="H25" s="345"/>
      <c r="I25" s="345"/>
      <c r="J25" s="187"/>
      <c r="K25" s="187"/>
      <c r="L25" s="187"/>
      <c r="M25" s="249"/>
      <c r="Y25" s="264"/>
      <c r="Z25" s="264"/>
      <c r="AA25" s="264" t="s">
        <v>100</v>
      </c>
      <c r="AB25" s="264">
        <v>15</v>
      </c>
      <c r="AC25" s="264">
        <v>10</v>
      </c>
      <c r="AD25" s="264">
        <v>8</v>
      </c>
      <c r="AE25" s="264">
        <v>4</v>
      </c>
      <c r="AF25" s="264">
        <v>3</v>
      </c>
      <c r="AG25" s="264">
        <v>2</v>
      </c>
      <c r="AH25" s="264">
        <v>1</v>
      </c>
      <c r="AI25" s="264">
        <v>0</v>
      </c>
      <c r="AJ25" s="264">
        <v>0</v>
      </c>
      <c r="AK25" s="264">
        <v>0</v>
      </c>
    </row>
    <row r="26" spans="1:37" x14ac:dyDescent="0.2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250"/>
      <c r="Y26" s="264"/>
      <c r="Z26" s="264"/>
      <c r="AA26" s="264" t="s">
        <v>96</v>
      </c>
      <c r="AB26" s="264">
        <v>10</v>
      </c>
      <c r="AC26" s="264">
        <v>6</v>
      </c>
      <c r="AD26" s="264">
        <v>4</v>
      </c>
      <c r="AE26" s="264">
        <v>2</v>
      </c>
      <c r="AF26" s="264">
        <v>1</v>
      </c>
      <c r="AG26" s="264">
        <v>0</v>
      </c>
      <c r="AH26" s="264">
        <v>0</v>
      </c>
      <c r="AI26" s="264">
        <v>0</v>
      </c>
      <c r="AJ26" s="264">
        <v>0</v>
      </c>
      <c r="AK26" s="264">
        <v>0</v>
      </c>
    </row>
    <row r="27" spans="1:37" ht="18.75" customHeight="1" x14ac:dyDescent="0.2">
      <c r="A27" s="187"/>
      <c r="B27" s="348"/>
      <c r="C27" s="348"/>
      <c r="D27" s="349" t="str">
        <f>E13</f>
        <v>PARRAGI</v>
      </c>
      <c r="E27" s="349"/>
      <c r="F27" s="349" t="str">
        <f>E15</f>
        <v xml:space="preserve">SZILÁGYI </v>
      </c>
      <c r="G27" s="349"/>
      <c r="H27" s="349" t="str">
        <f>E17</f>
        <v xml:space="preserve">KOCSIS </v>
      </c>
      <c r="I27" s="349"/>
      <c r="J27" s="349" t="str">
        <f>E19</f>
        <v xml:space="preserve">BENCSIK </v>
      </c>
      <c r="K27" s="349"/>
      <c r="L27" s="187"/>
      <c r="M27" s="250"/>
      <c r="Y27" s="264"/>
      <c r="Z27" s="264"/>
      <c r="AA27" s="264" t="s">
        <v>97</v>
      </c>
      <c r="AB27" s="264">
        <v>3</v>
      </c>
      <c r="AC27" s="264">
        <v>2</v>
      </c>
      <c r="AD27" s="264">
        <v>1</v>
      </c>
      <c r="AE27" s="264">
        <v>0</v>
      </c>
      <c r="AF27" s="264">
        <v>0</v>
      </c>
      <c r="AG27" s="264">
        <v>0</v>
      </c>
      <c r="AH27" s="264">
        <v>0</v>
      </c>
      <c r="AI27" s="264">
        <v>0</v>
      </c>
      <c r="AJ27" s="264">
        <v>0</v>
      </c>
      <c r="AK27" s="264">
        <v>0</v>
      </c>
    </row>
    <row r="28" spans="1:37" ht="18.75" customHeight="1" x14ac:dyDescent="0.2">
      <c r="A28" s="246" t="s">
        <v>65</v>
      </c>
      <c r="B28" s="343" t="str">
        <f>E13</f>
        <v>PARRAGI</v>
      </c>
      <c r="C28" s="343"/>
      <c r="D28" s="345"/>
      <c r="E28" s="345"/>
      <c r="F28" s="354" t="s">
        <v>262</v>
      </c>
      <c r="G28" s="344"/>
      <c r="H28" s="354" t="s">
        <v>267</v>
      </c>
      <c r="I28" s="344"/>
      <c r="J28" s="356" t="s">
        <v>268</v>
      </c>
      <c r="K28" s="349"/>
      <c r="L28" s="187"/>
      <c r="M28" s="249"/>
    </row>
    <row r="29" spans="1:37" ht="18.75" customHeight="1" x14ac:dyDescent="0.2">
      <c r="A29" s="246" t="s">
        <v>66</v>
      </c>
      <c r="B29" s="343" t="str">
        <f>E15</f>
        <v xml:space="preserve">SZILÁGYI </v>
      </c>
      <c r="C29" s="343"/>
      <c r="D29" s="354" t="s">
        <v>260</v>
      </c>
      <c r="E29" s="344"/>
      <c r="F29" s="345"/>
      <c r="G29" s="345"/>
      <c r="H29" s="354" t="s">
        <v>269</v>
      </c>
      <c r="I29" s="344"/>
      <c r="J29" s="354" t="s">
        <v>270</v>
      </c>
      <c r="K29" s="344"/>
      <c r="L29" s="187"/>
      <c r="M29" s="355" t="s">
        <v>266</v>
      </c>
    </row>
    <row r="30" spans="1:37" ht="18.75" customHeight="1" x14ac:dyDescent="0.2">
      <c r="A30" s="246" t="s">
        <v>67</v>
      </c>
      <c r="B30" s="343" t="str">
        <f>E17</f>
        <v xml:space="preserve">KOCSIS </v>
      </c>
      <c r="C30" s="343"/>
      <c r="D30" s="354" t="s">
        <v>271</v>
      </c>
      <c r="E30" s="344"/>
      <c r="F30" s="354" t="s">
        <v>272</v>
      </c>
      <c r="G30" s="344"/>
      <c r="H30" s="345"/>
      <c r="I30" s="345"/>
      <c r="J30" s="354" t="s">
        <v>272</v>
      </c>
      <c r="K30" s="344"/>
      <c r="L30" s="187"/>
      <c r="M30" s="249"/>
    </row>
    <row r="31" spans="1:37" ht="18.75" customHeight="1" x14ac:dyDescent="0.2">
      <c r="A31" s="246" t="s">
        <v>71</v>
      </c>
      <c r="B31" s="343" t="str">
        <f>E19</f>
        <v xml:space="preserve">BENCSIK </v>
      </c>
      <c r="C31" s="343"/>
      <c r="D31" s="354" t="s">
        <v>270</v>
      </c>
      <c r="E31" s="344"/>
      <c r="F31" s="354" t="s">
        <v>268</v>
      </c>
      <c r="G31" s="344"/>
      <c r="H31" s="356" t="s">
        <v>269</v>
      </c>
      <c r="I31" s="349"/>
      <c r="J31" s="345"/>
      <c r="K31" s="345"/>
      <c r="L31" s="187"/>
      <c r="M31" s="249"/>
    </row>
    <row r="32" spans="1:37" ht="18.75" customHeight="1" x14ac:dyDescent="0.2">
      <c r="A32" s="251"/>
      <c r="B32" s="252"/>
      <c r="C32" s="252"/>
      <c r="D32" s="251"/>
      <c r="E32" s="251"/>
      <c r="F32" s="251"/>
      <c r="G32" s="251"/>
      <c r="H32" s="251"/>
      <c r="I32" s="251"/>
      <c r="J32" s="187"/>
      <c r="K32" s="187"/>
      <c r="L32" s="187"/>
      <c r="M32" s="253"/>
    </row>
    <row r="33" spans="1:18" x14ac:dyDescent="0.2">
      <c r="A33" s="187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</row>
    <row r="34" spans="1:18" x14ac:dyDescent="0.2">
      <c r="A34" s="187" t="s">
        <v>52</v>
      </c>
      <c r="B34" s="187"/>
      <c r="C34" s="357" t="s">
        <v>274</v>
      </c>
      <c r="D34" s="357"/>
      <c r="E34" s="211" t="s">
        <v>69</v>
      </c>
      <c r="F34" s="357" t="s">
        <v>273</v>
      </c>
      <c r="G34" s="350"/>
      <c r="H34" s="187"/>
      <c r="I34" s="358" t="s">
        <v>275</v>
      </c>
      <c r="J34" s="187"/>
      <c r="K34" s="187"/>
      <c r="L34" s="187"/>
      <c r="M34" s="187"/>
    </row>
    <row r="35" spans="1:18" x14ac:dyDescent="0.2">
      <c r="A35" s="187"/>
      <c r="B35" s="187"/>
      <c r="C35" s="187"/>
      <c r="D35" s="187"/>
      <c r="E35" s="187"/>
      <c r="F35" s="211"/>
      <c r="G35" s="211"/>
      <c r="H35" s="187"/>
      <c r="I35" s="187"/>
      <c r="J35" s="187"/>
      <c r="K35" s="187"/>
      <c r="L35" s="187"/>
      <c r="M35" s="187"/>
    </row>
    <row r="36" spans="1:18" x14ac:dyDescent="0.2">
      <c r="A36" s="187" t="s">
        <v>68</v>
      </c>
      <c r="B36" s="187"/>
      <c r="C36" s="350" t="str">
        <f>IF(M23=2,B23,IF(M24=2,B24,IF(M25=2,B25,"")))</f>
        <v/>
      </c>
      <c r="D36" s="350"/>
      <c r="E36" s="211" t="s">
        <v>69</v>
      </c>
      <c r="F36" s="350" t="str">
        <f>IF(M28=2,B28,IF(M29=2,B29,IF(M30=2,B30,IF(M31=2,B31,""))))</f>
        <v/>
      </c>
      <c r="G36" s="350"/>
      <c r="H36" s="187"/>
      <c r="I36" s="186"/>
      <c r="J36" s="187"/>
      <c r="K36" s="187"/>
      <c r="L36" s="187"/>
      <c r="M36" s="187"/>
    </row>
    <row r="37" spans="1:18" x14ac:dyDescent="0.2">
      <c r="A37" s="187"/>
      <c r="B37" s="187"/>
      <c r="C37" s="211"/>
      <c r="D37" s="211"/>
      <c r="E37" s="211"/>
      <c r="F37" s="211"/>
      <c r="G37" s="211"/>
      <c r="H37" s="187"/>
      <c r="I37" s="187"/>
      <c r="J37" s="187"/>
      <c r="K37" s="187"/>
      <c r="L37" s="187"/>
      <c r="M37" s="187"/>
    </row>
    <row r="38" spans="1:18" x14ac:dyDescent="0.2">
      <c r="A38" s="187" t="s">
        <v>70</v>
      </c>
      <c r="B38" s="187"/>
      <c r="C38" s="350" t="str">
        <f>IF(M23=3,B23,IF(M24=3,B24,IF(M25=3,B25,"")))</f>
        <v/>
      </c>
      <c r="D38" s="350"/>
      <c r="E38" s="211" t="s">
        <v>69</v>
      </c>
      <c r="F38" s="350" t="str">
        <f>IF(M28=3,B28,IF(M29=3,B29,IF(M30=3,B30,IF(M31=3,B31,""))))</f>
        <v/>
      </c>
      <c r="G38" s="350"/>
      <c r="H38" s="187"/>
      <c r="I38" s="186"/>
      <c r="J38" s="187"/>
      <c r="K38" s="187"/>
      <c r="L38" s="187"/>
      <c r="M38" s="187"/>
    </row>
    <row r="39" spans="1:18" x14ac:dyDescent="0.2">
      <c r="A39" s="187"/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</row>
    <row r="40" spans="1:18" x14ac:dyDescent="0.2">
      <c r="A40" s="187"/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6"/>
      <c r="M40" s="187"/>
    </row>
    <row r="41" spans="1:18" x14ac:dyDescent="0.2">
      <c r="A41" s="108" t="s">
        <v>38</v>
      </c>
      <c r="B41" s="109"/>
      <c r="C41" s="159"/>
      <c r="D41" s="219" t="s">
        <v>2</v>
      </c>
      <c r="E41" s="220" t="s">
        <v>40</v>
      </c>
      <c r="F41" s="237"/>
      <c r="G41" s="219" t="s">
        <v>2</v>
      </c>
      <c r="H41" s="220" t="s">
        <v>49</v>
      </c>
      <c r="I41" s="117"/>
      <c r="J41" s="220" t="s">
        <v>50</v>
      </c>
      <c r="K41" s="116" t="s">
        <v>51</v>
      </c>
      <c r="L41" s="31"/>
      <c r="M41" s="237"/>
      <c r="P41" s="213"/>
      <c r="Q41" s="213"/>
      <c r="R41" s="214"/>
    </row>
    <row r="42" spans="1:18" x14ac:dyDescent="0.2">
      <c r="A42" s="190" t="s">
        <v>39</v>
      </c>
      <c r="B42" s="191"/>
      <c r="C42" s="192"/>
      <c r="D42" s="221">
        <v>1</v>
      </c>
      <c r="E42" s="351" t="str">
        <f>IF(D42&gt;$R$44,,UPPER(VLOOKUP(D42,'III. F. B.'!$A$7:$Q$134,2)))</f>
        <v xml:space="preserve">KASZANITZKY </v>
      </c>
      <c r="F42" s="351"/>
      <c r="G42" s="231" t="s">
        <v>3</v>
      </c>
      <c r="H42" s="191"/>
      <c r="I42" s="222"/>
      <c r="J42" s="232"/>
      <c r="K42" s="188" t="s">
        <v>41</v>
      </c>
      <c r="L42" s="238"/>
      <c r="M42" s="223"/>
      <c r="P42" s="215"/>
      <c r="Q42" s="215"/>
      <c r="R42" s="216"/>
    </row>
    <row r="43" spans="1:18" x14ac:dyDescent="0.2">
      <c r="A43" s="193" t="s">
        <v>48</v>
      </c>
      <c r="B43" s="115"/>
      <c r="C43" s="194"/>
      <c r="D43" s="224">
        <v>2</v>
      </c>
      <c r="E43" s="352" t="str">
        <f>IF(D43&gt;$R$44,,UPPER(VLOOKUP(D43,'III. F. B.'!$A$7:$Q$134,2)))</f>
        <v xml:space="preserve">MELKVI </v>
      </c>
      <c r="F43" s="352"/>
      <c r="G43" s="233" t="s">
        <v>4</v>
      </c>
      <c r="H43" s="225"/>
      <c r="I43" s="226"/>
      <c r="J43" s="81"/>
      <c r="K43" s="235"/>
      <c r="L43" s="186"/>
      <c r="M43" s="230"/>
      <c r="P43" s="216"/>
      <c r="Q43" s="217"/>
      <c r="R43" s="216"/>
    </row>
    <row r="44" spans="1:18" x14ac:dyDescent="0.2">
      <c r="A44" s="130"/>
      <c r="B44" s="131"/>
      <c r="C44" s="132"/>
      <c r="D44" s="224"/>
      <c r="E44" s="228"/>
      <c r="F44" s="187"/>
      <c r="G44" s="233" t="s">
        <v>5</v>
      </c>
      <c r="H44" s="225"/>
      <c r="I44" s="226"/>
      <c r="J44" s="81"/>
      <c r="K44" s="188" t="s">
        <v>42</v>
      </c>
      <c r="L44" s="238"/>
      <c r="M44" s="223"/>
      <c r="P44" s="215"/>
      <c r="Q44" s="215"/>
      <c r="R44" s="218">
        <f>MIN(4,'III. F. B.'!Q2)</f>
        <v>4</v>
      </c>
    </row>
    <row r="45" spans="1:18" x14ac:dyDescent="0.2">
      <c r="A45" s="110"/>
      <c r="B45" s="157"/>
      <c r="C45" s="111"/>
      <c r="D45" s="224"/>
      <c r="E45" s="228"/>
      <c r="F45" s="187"/>
      <c r="G45" s="233" t="s">
        <v>6</v>
      </c>
      <c r="H45" s="225"/>
      <c r="I45" s="226"/>
      <c r="J45" s="81"/>
      <c r="K45" s="236"/>
      <c r="L45" s="187"/>
      <c r="M45" s="227"/>
      <c r="P45" s="216"/>
      <c r="Q45" s="217"/>
      <c r="R45" s="216"/>
    </row>
    <row r="46" spans="1:18" x14ac:dyDescent="0.2">
      <c r="A46" s="119"/>
      <c r="B46" s="133"/>
      <c r="C46" s="158"/>
      <c r="D46" s="224"/>
      <c r="E46" s="228"/>
      <c r="F46" s="187"/>
      <c r="G46" s="233" t="s">
        <v>7</v>
      </c>
      <c r="H46" s="225"/>
      <c r="I46" s="226"/>
      <c r="J46" s="81"/>
      <c r="K46" s="193"/>
      <c r="L46" s="186"/>
      <c r="M46" s="230"/>
      <c r="P46" s="216"/>
      <c r="Q46" s="217"/>
      <c r="R46" s="216"/>
    </row>
    <row r="47" spans="1:18" x14ac:dyDescent="0.2">
      <c r="A47" s="120"/>
      <c r="B47" s="21"/>
      <c r="C47" s="111"/>
      <c r="D47" s="224"/>
      <c r="E47" s="228"/>
      <c r="F47" s="187"/>
      <c r="G47" s="233" t="s">
        <v>8</v>
      </c>
      <c r="H47" s="225"/>
      <c r="I47" s="226"/>
      <c r="J47" s="81"/>
      <c r="K47" s="188" t="s">
        <v>31</v>
      </c>
      <c r="L47" s="238"/>
      <c r="M47" s="223"/>
      <c r="P47" s="215"/>
      <c r="Q47" s="215"/>
      <c r="R47" s="216"/>
    </row>
    <row r="48" spans="1:18" x14ac:dyDescent="0.2">
      <c r="A48" s="120"/>
      <c r="B48" s="21"/>
      <c r="C48" s="128"/>
      <c r="D48" s="224"/>
      <c r="E48" s="228"/>
      <c r="F48" s="187"/>
      <c r="G48" s="233" t="s">
        <v>9</v>
      </c>
      <c r="H48" s="225"/>
      <c r="I48" s="226"/>
      <c r="J48" s="81"/>
      <c r="K48" s="236"/>
      <c r="L48" s="187"/>
      <c r="M48" s="227"/>
      <c r="P48" s="216"/>
      <c r="Q48" s="217"/>
      <c r="R48" s="216"/>
    </row>
    <row r="49" spans="1:18" x14ac:dyDescent="0.2">
      <c r="A49" s="121"/>
      <c r="B49" s="118"/>
      <c r="C49" s="129"/>
      <c r="D49" s="229"/>
      <c r="E49" s="112"/>
      <c r="F49" s="186"/>
      <c r="G49" s="234" t="s">
        <v>10</v>
      </c>
      <c r="H49" s="115"/>
      <c r="I49" s="189"/>
      <c r="J49" s="113"/>
      <c r="K49" s="193" t="str">
        <f>L4</f>
        <v>Csávás István</v>
      </c>
      <c r="L49" s="186"/>
      <c r="M49" s="230"/>
      <c r="P49" s="216"/>
      <c r="Q49" s="217"/>
      <c r="R49" s="218"/>
    </row>
  </sheetData>
  <mergeCells count="51">
    <mergeCell ref="J27:K27"/>
    <mergeCell ref="J28:K28"/>
    <mergeCell ref="J29:K29"/>
    <mergeCell ref="J30:K30"/>
    <mergeCell ref="B30:C30"/>
    <mergeCell ref="D30:E30"/>
    <mergeCell ref="F30:G30"/>
    <mergeCell ref="H30:I30"/>
    <mergeCell ref="B29:C29"/>
    <mergeCell ref="D29:E29"/>
    <mergeCell ref="F29:G29"/>
    <mergeCell ref="H29:I29"/>
    <mergeCell ref="B28:C28"/>
    <mergeCell ref="D28:E28"/>
    <mergeCell ref="F28:G28"/>
    <mergeCell ref="H28:I28"/>
    <mergeCell ref="J31:K31"/>
    <mergeCell ref="B31:C31"/>
    <mergeCell ref="D31:E31"/>
    <mergeCell ref="F31:G31"/>
    <mergeCell ref="H31:I31"/>
    <mergeCell ref="C38:D38"/>
    <mergeCell ref="F38:G38"/>
    <mergeCell ref="E42:F42"/>
    <mergeCell ref="E43:F43"/>
    <mergeCell ref="C34:D34"/>
    <mergeCell ref="F34:G34"/>
    <mergeCell ref="C36:D36"/>
    <mergeCell ref="F36:G36"/>
    <mergeCell ref="B27:C27"/>
    <mergeCell ref="D27:E27"/>
    <mergeCell ref="F27:G27"/>
    <mergeCell ref="H27:I27"/>
    <mergeCell ref="B25:C25"/>
    <mergeCell ref="D25:E25"/>
    <mergeCell ref="F25:G25"/>
    <mergeCell ref="H25:I25"/>
    <mergeCell ref="B24:C24"/>
    <mergeCell ref="D24:E24"/>
    <mergeCell ref="F24:G24"/>
    <mergeCell ref="H24:I24"/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</mergeCells>
  <phoneticPr fontId="47" type="noConversion"/>
  <conditionalFormatting sqref="E7 E9 E11 E13 E15 E17 E19">
    <cfRule type="cellIs" dxfId="52" priority="2" stopIfTrue="1" operator="equal">
      <formula>"Bye"</formula>
    </cfRule>
  </conditionalFormatting>
  <conditionalFormatting sqref="R44 R49">
    <cfRule type="expression" dxfId="51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8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C11" sqref="C11"/>
    </sheetView>
  </sheetViews>
  <sheetFormatPr defaultRowHeight="12.75" x14ac:dyDescent="0.2"/>
  <cols>
    <col min="1" max="1" width="3.85546875" customWidth="1"/>
    <col min="2" max="2" width="14" customWidth="1"/>
    <col min="3" max="3" width="12.42578125" customWidth="1"/>
    <col min="4" max="4" width="10.140625" style="38" customWidth="1"/>
    <col min="5" max="5" width="12.140625" style="288" customWidth="1"/>
    <col min="6" max="6" width="6.140625" style="87" hidden="1" customWidth="1"/>
    <col min="7" max="7" width="31.42578125" style="87" customWidth="1"/>
    <col min="8" max="8" width="7.7109375" style="38" customWidth="1"/>
    <col min="9" max="13" width="7.42578125" style="38" hidden="1" customWidth="1"/>
    <col min="14" max="15" width="7.42578125" style="38" customWidth="1"/>
    <col min="16" max="16" width="7.42578125" style="38" hidden="1" customWidth="1"/>
    <col min="17" max="17" width="7.42578125" style="38" customWidth="1"/>
  </cols>
  <sheetData>
    <row r="1" spans="1:17" ht="26.25" x14ac:dyDescent="0.35">
      <c r="A1" s="137" t="str">
        <f>Altalanos!$A$6</f>
        <v>Bács-Kiskun megyei Tenisz Diákolimpia</v>
      </c>
      <c r="B1" s="82"/>
      <c r="C1" s="82"/>
      <c r="D1" s="134"/>
      <c r="E1" s="153" t="s">
        <v>47</v>
      </c>
      <c r="F1" s="98"/>
      <c r="G1" s="144"/>
      <c r="H1" s="83"/>
      <c r="I1" s="83"/>
      <c r="J1" s="145"/>
      <c r="K1" s="145"/>
      <c r="L1" s="145"/>
      <c r="M1" s="145"/>
      <c r="N1" s="145"/>
      <c r="O1" s="145"/>
      <c r="P1" s="145"/>
      <c r="Q1" s="146"/>
    </row>
    <row r="2" spans="1:17" ht="13.5" thickBot="1" x14ac:dyDescent="0.25">
      <c r="B2" s="84" t="s">
        <v>46</v>
      </c>
      <c r="C2" s="300">
        <f>Altalanos!$D$8</f>
        <v>0</v>
      </c>
      <c r="D2" s="98"/>
      <c r="E2" s="153" t="s">
        <v>32</v>
      </c>
      <c r="F2" s="88"/>
      <c r="G2" s="88"/>
      <c r="H2" s="281"/>
      <c r="I2" s="281"/>
      <c r="J2" s="83"/>
      <c r="K2" s="83"/>
      <c r="L2" s="83"/>
      <c r="M2" s="83"/>
      <c r="N2" s="92"/>
      <c r="O2" s="78"/>
      <c r="P2" s="78"/>
      <c r="Q2" s="92"/>
    </row>
    <row r="3" spans="1:17" s="2" customFormat="1" ht="13.5" thickBot="1" x14ac:dyDescent="0.25">
      <c r="A3" s="275" t="s">
        <v>45</v>
      </c>
      <c r="B3" s="279"/>
      <c r="C3" s="279"/>
      <c r="D3" s="279"/>
      <c r="E3" s="279"/>
      <c r="F3" s="279"/>
      <c r="G3" s="279"/>
      <c r="H3" s="279"/>
      <c r="I3" s="280"/>
      <c r="J3" s="93"/>
      <c r="K3" s="99"/>
      <c r="L3" s="99"/>
      <c r="M3" s="99"/>
      <c r="N3" s="170" t="s">
        <v>31</v>
      </c>
      <c r="O3" s="94"/>
      <c r="P3" s="100"/>
      <c r="Q3" s="154"/>
    </row>
    <row r="4" spans="1:17" s="2" customFormat="1" x14ac:dyDescent="0.2">
      <c r="A4" s="48" t="s">
        <v>22</v>
      </c>
      <c r="B4" s="48"/>
      <c r="C4" s="46" t="s">
        <v>19</v>
      </c>
      <c r="D4" s="48" t="s">
        <v>27</v>
      </c>
      <c r="E4" s="79"/>
      <c r="G4" s="101"/>
      <c r="H4" s="290" t="s">
        <v>28</v>
      </c>
      <c r="I4" s="285"/>
      <c r="J4" s="102"/>
      <c r="K4" s="103"/>
      <c r="L4" s="103"/>
      <c r="M4" s="103"/>
      <c r="N4" s="102"/>
      <c r="O4" s="155"/>
      <c r="P4" s="155"/>
      <c r="Q4" s="104"/>
    </row>
    <row r="5" spans="1:17" s="2" customFormat="1" ht="13.5" thickBot="1" x14ac:dyDescent="0.25">
      <c r="A5" s="147">
        <f>Altalanos!$A$10</f>
        <v>45049</v>
      </c>
      <c r="B5" s="147"/>
      <c r="C5" s="85" t="str">
        <f>Altalanos!$C$10</f>
        <v>Kecskemét</v>
      </c>
      <c r="D5" s="86" t="str">
        <f>Altalanos!$D$10</f>
        <v xml:space="preserve">  </v>
      </c>
      <c r="E5" s="86"/>
      <c r="F5" s="86"/>
      <c r="G5" s="86"/>
      <c r="H5" s="167" t="str">
        <f>Altalanos!$E$10</f>
        <v>Csávás István</v>
      </c>
      <c r="I5" s="291"/>
      <c r="J5" s="105"/>
      <c r="K5" s="80"/>
      <c r="L5" s="80"/>
      <c r="M5" s="80"/>
      <c r="N5" s="105"/>
      <c r="O5" s="86"/>
      <c r="P5" s="86"/>
      <c r="Q5" s="293"/>
    </row>
    <row r="6" spans="1:17" ht="30" customHeight="1" thickBot="1" x14ac:dyDescent="0.25">
      <c r="A6" s="136" t="s">
        <v>33</v>
      </c>
      <c r="B6" s="95" t="s">
        <v>25</v>
      </c>
      <c r="C6" s="95" t="s">
        <v>26</v>
      </c>
      <c r="D6" s="95" t="s">
        <v>29</v>
      </c>
      <c r="E6" s="96" t="s">
        <v>30</v>
      </c>
      <c r="F6" s="96" t="s">
        <v>34</v>
      </c>
      <c r="G6" s="96" t="s">
        <v>107</v>
      </c>
      <c r="H6" s="282" t="s">
        <v>35</v>
      </c>
      <c r="I6" s="283"/>
      <c r="J6" s="139" t="s">
        <v>14</v>
      </c>
      <c r="K6" s="97" t="s">
        <v>12</v>
      </c>
      <c r="L6" s="141" t="s">
        <v>0</v>
      </c>
      <c r="M6" s="114" t="s">
        <v>13</v>
      </c>
      <c r="N6" s="160" t="s">
        <v>43</v>
      </c>
      <c r="O6" s="151" t="s">
        <v>36</v>
      </c>
      <c r="P6" s="152" t="s">
        <v>1</v>
      </c>
      <c r="Q6" s="96" t="s">
        <v>37</v>
      </c>
    </row>
    <row r="7" spans="1:17" s="11" customFormat="1" ht="18.95" customHeight="1" x14ac:dyDescent="0.2">
      <c r="A7" s="143">
        <v>1</v>
      </c>
      <c r="B7" s="89" t="s">
        <v>224</v>
      </c>
      <c r="C7" s="89" t="s">
        <v>225</v>
      </c>
      <c r="D7" s="90"/>
      <c r="E7" s="156"/>
      <c r="F7" s="276"/>
      <c r="G7" s="277"/>
      <c r="H7" s="90"/>
      <c r="I7" s="90"/>
      <c r="J7" s="140"/>
      <c r="K7" s="138"/>
      <c r="L7" s="142"/>
      <c r="M7" s="138"/>
      <c r="N7" s="135"/>
      <c r="O7" s="90"/>
      <c r="P7" s="106"/>
      <c r="Q7" s="91"/>
    </row>
    <row r="8" spans="1:17" s="11" customFormat="1" ht="18.95" customHeight="1" x14ac:dyDescent="0.2">
      <c r="A8" s="143">
        <v>2</v>
      </c>
      <c r="B8" s="89" t="s">
        <v>226</v>
      </c>
      <c r="C8" s="89" t="s">
        <v>227</v>
      </c>
      <c r="D8" s="90"/>
      <c r="E8" s="156"/>
      <c r="F8" s="278"/>
      <c r="G8" s="165"/>
      <c r="H8" s="90"/>
      <c r="I8" s="90"/>
      <c r="J8" s="140"/>
      <c r="K8" s="138"/>
      <c r="L8" s="142"/>
      <c r="M8" s="138"/>
      <c r="N8" s="135"/>
      <c r="O8" s="90"/>
      <c r="P8" s="106"/>
      <c r="Q8" s="91"/>
    </row>
    <row r="9" spans="1:17" s="11" customFormat="1" ht="18.95" customHeight="1" x14ac:dyDescent="0.2">
      <c r="A9" s="143">
        <v>3</v>
      </c>
      <c r="B9" s="89" t="s">
        <v>228</v>
      </c>
      <c r="C9" s="89" t="s">
        <v>229</v>
      </c>
      <c r="D9" s="90"/>
      <c r="E9" s="156"/>
      <c r="F9" s="278"/>
      <c r="G9" s="165"/>
      <c r="H9" s="90"/>
      <c r="I9" s="90"/>
      <c r="J9" s="140"/>
      <c r="K9" s="138"/>
      <c r="L9" s="142"/>
      <c r="M9" s="138"/>
      <c r="N9" s="135"/>
      <c r="O9" s="90"/>
      <c r="P9" s="287"/>
      <c r="Q9" s="161"/>
    </row>
    <row r="10" spans="1:17" s="11" customFormat="1" ht="18.95" customHeight="1" x14ac:dyDescent="0.2">
      <c r="A10" s="143">
        <v>4</v>
      </c>
      <c r="B10" s="89" t="s">
        <v>230</v>
      </c>
      <c r="C10" s="89" t="s">
        <v>231</v>
      </c>
      <c r="D10" s="90"/>
      <c r="E10" s="156"/>
      <c r="F10" s="278"/>
      <c r="G10" s="165"/>
      <c r="H10" s="90"/>
      <c r="I10" s="90"/>
      <c r="J10" s="140"/>
      <c r="K10" s="138"/>
      <c r="L10" s="142"/>
      <c r="M10" s="138"/>
      <c r="N10" s="135"/>
      <c r="O10" s="90"/>
      <c r="P10" s="286"/>
      <c r="Q10" s="284"/>
    </row>
    <row r="11" spans="1:17" s="11" customFormat="1" ht="18.95" customHeight="1" x14ac:dyDescent="0.2">
      <c r="A11" s="143">
        <v>5</v>
      </c>
      <c r="B11" s="89" t="s">
        <v>232</v>
      </c>
      <c r="C11" s="89" t="s">
        <v>233</v>
      </c>
      <c r="D11" s="90"/>
      <c r="E11" s="156"/>
      <c r="F11" s="278"/>
      <c r="G11" s="165"/>
      <c r="H11" s="90"/>
      <c r="I11" s="90"/>
      <c r="J11" s="140"/>
      <c r="K11" s="138"/>
      <c r="L11" s="142"/>
      <c r="M11" s="138"/>
      <c r="N11" s="135"/>
      <c r="O11" s="90"/>
      <c r="P11" s="286"/>
      <c r="Q11" s="284"/>
    </row>
    <row r="12" spans="1:17" s="11" customFormat="1" ht="18.95" customHeight="1" x14ac:dyDescent="0.2">
      <c r="A12" s="143">
        <v>6</v>
      </c>
      <c r="B12" s="89"/>
      <c r="C12" s="89"/>
      <c r="D12" s="90"/>
      <c r="E12" s="156"/>
      <c r="F12" s="278"/>
      <c r="G12" s="165"/>
      <c r="H12" s="90"/>
      <c r="I12" s="90"/>
      <c r="J12" s="140"/>
      <c r="K12" s="138"/>
      <c r="L12" s="142"/>
      <c r="M12" s="138"/>
      <c r="N12" s="135"/>
      <c r="O12" s="90"/>
      <c r="P12" s="286"/>
      <c r="Q12" s="284"/>
    </row>
    <row r="13" spans="1:17" s="11" customFormat="1" ht="18.95" customHeight="1" x14ac:dyDescent="0.2">
      <c r="A13" s="143">
        <v>7</v>
      </c>
      <c r="B13" s="89"/>
      <c r="C13" s="89"/>
      <c r="D13" s="90"/>
      <c r="E13" s="156"/>
      <c r="F13" s="278"/>
      <c r="G13" s="165"/>
      <c r="H13" s="90"/>
      <c r="I13" s="90"/>
      <c r="J13" s="140"/>
      <c r="K13" s="138"/>
      <c r="L13" s="142"/>
      <c r="M13" s="138"/>
      <c r="N13" s="135"/>
      <c r="O13" s="90"/>
      <c r="P13" s="286"/>
      <c r="Q13" s="284"/>
    </row>
    <row r="14" spans="1:17" s="11" customFormat="1" ht="18.95" customHeight="1" x14ac:dyDescent="0.2">
      <c r="A14" s="143">
        <v>8</v>
      </c>
      <c r="B14" s="89"/>
      <c r="C14" s="89"/>
      <c r="D14" s="90"/>
      <c r="E14" s="156"/>
      <c r="F14" s="278"/>
      <c r="G14" s="165"/>
      <c r="H14" s="90"/>
      <c r="I14" s="90"/>
      <c r="J14" s="140"/>
      <c r="K14" s="138"/>
      <c r="L14" s="142"/>
      <c r="M14" s="138"/>
      <c r="N14" s="135"/>
      <c r="O14" s="90"/>
      <c r="P14" s="286"/>
      <c r="Q14" s="284"/>
    </row>
    <row r="15" spans="1:17" s="11" customFormat="1" ht="18.95" customHeight="1" x14ac:dyDescent="0.2">
      <c r="A15" s="143">
        <v>9</v>
      </c>
      <c r="B15" s="89"/>
      <c r="C15" s="89"/>
      <c r="D15" s="90"/>
      <c r="E15" s="156"/>
      <c r="F15" s="91"/>
      <c r="G15" s="91"/>
      <c r="H15" s="90"/>
      <c r="I15" s="90"/>
      <c r="J15" s="140"/>
      <c r="K15" s="138"/>
      <c r="L15" s="142"/>
      <c r="M15" s="164"/>
      <c r="N15" s="135"/>
      <c r="O15" s="90"/>
      <c r="P15" s="91"/>
      <c r="Q15" s="91"/>
    </row>
    <row r="16" spans="1:17" s="11" customFormat="1" ht="18.95" customHeight="1" x14ac:dyDescent="0.2">
      <c r="A16" s="143">
        <v>10</v>
      </c>
      <c r="B16" s="297"/>
      <c r="C16" s="89"/>
      <c r="D16" s="90"/>
      <c r="E16" s="156"/>
      <c r="F16" s="91"/>
      <c r="G16" s="91"/>
      <c r="H16" s="90"/>
      <c r="I16" s="90"/>
      <c r="J16" s="140"/>
      <c r="K16" s="138"/>
      <c r="L16" s="142"/>
      <c r="M16" s="164"/>
      <c r="N16" s="135"/>
      <c r="O16" s="90"/>
      <c r="P16" s="106"/>
      <c r="Q16" s="91"/>
    </row>
    <row r="17" spans="1:17" s="11" customFormat="1" ht="18.95" customHeight="1" x14ac:dyDescent="0.2">
      <c r="A17" s="143">
        <v>11</v>
      </c>
      <c r="B17" s="89"/>
      <c r="C17" s="89"/>
      <c r="D17" s="90"/>
      <c r="E17" s="156"/>
      <c r="F17" s="91"/>
      <c r="G17" s="91"/>
      <c r="H17" s="90"/>
      <c r="I17" s="90"/>
      <c r="J17" s="140"/>
      <c r="K17" s="138"/>
      <c r="L17" s="142"/>
      <c r="M17" s="164"/>
      <c r="N17" s="135"/>
      <c r="O17" s="90"/>
      <c r="P17" s="106"/>
      <c r="Q17" s="91"/>
    </row>
    <row r="18" spans="1:17" s="11" customFormat="1" ht="18.95" customHeight="1" x14ac:dyDescent="0.2">
      <c r="A18" s="143">
        <v>12</v>
      </c>
      <c r="B18" s="89"/>
      <c r="C18" s="89"/>
      <c r="D18" s="90"/>
      <c r="E18" s="156"/>
      <c r="F18" s="91"/>
      <c r="G18" s="91"/>
      <c r="H18" s="90"/>
      <c r="I18" s="90"/>
      <c r="J18" s="140"/>
      <c r="K18" s="138"/>
      <c r="L18" s="142"/>
      <c r="M18" s="164"/>
      <c r="N18" s="135"/>
      <c r="O18" s="90"/>
      <c r="P18" s="106"/>
      <c r="Q18" s="91"/>
    </row>
    <row r="19" spans="1:17" s="11" customFormat="1" ht="18.95" customHeight="1" x14ac:dyDescent="0.2">
      <c r="A19" s="143">
        <v>13</v>
      </c>
      <c r="B19" s="89"/>
      <c r="C19" s="89"/>
      <c r="D19" s="90"/>
      <c r="E19" s="156"/>
      <c r="F19" s="91"/>
      <c r="G19" s="91"/>
      <c r="H19" s="90"/>
      <c r="I19" s="90"/>
      <c r="J19" s="140"/>
      <c r="K19" s="138"/>
      <c r="L19" s="142"/>
      <c r="M19" s="164"/>
      <c r="N19" s="135"/>
      <c r="O19" s="90"/>
      <c r="P19" s="106"/>
      <c r="Q19" s="91"/>
    </row>
    <row r="20" spans="1:17" s="11" customFormat="1" ht="18.95" customHeight="1" x14ac:dyDescent="0.2">
      <c r="A20" s="143">
        <v>14</v>
      </c>
      <c r="B20" s="89"/>
      <c r="C20" s="89"/>
      <c r="D20" s="90"/>
      <c r="E20" s="156"/>
      <c r="F20" s="91"/>
      <c r="G20" s="91"/>
      <c r="H20" s="90"/>
      <c r="I20" s="90"/>
      <c r="J20" s="140"/>
      <c r="K20" s="138"/>
      <c r="L20" s="142"/>
      <c r="M20" s="164"/>
      <c r="N20" s="135"/>
      <c r="O20" s="90"/>
      <c r="P20" s="106"/>
      <c r="Q20" s="91"/>
    </row>
    <row r="21" spans="1:17" s="11" customFormat="1" ht="18.95" customHeight="1" x14ac:dyDescent="0.2">
      <c r="A21" s="143">
        <v>15</v>
      </c>
      <c r="B21" s="89"/>
      <c r="C21" s="89"/>
      <c r="D21" s="90"/>
      <c r="E21" s="156"/>
      <c r="F21" s="91"/>
      <c r="G21" s="91"/>
      <c r="H21" s="90"/>
      <c r="I21" s="90"/>
      <c r="J21" s="140"/>
      <c r="K21" s="138"/>
      <c r="L21" s="142"/>
      <c r="M21" s="164"/>
      <c r="N21" s="135"/>
      <c r="O21" s="90"/>
      <c r="P21" s="106"/>
      <c r="Q21" s="91"/>
    </row>
    <row r="22" spans="1:17" s="11" customFormat="1" ht="18.95" customHeight="1" x14ac:dyDescent="0.2">
      <c r="A22" s="143">
        <v>16</v>
      </c>
      <c r="B22" s="89"/>
      <c r="C22" s="89"/>
      <c r="D22" s="90"/>
      <c r="E22" s="156"/>
      <c r="F22" s="91"/>
      <c r="G22" s="91"/>
      <c r="H22" s="90"/>
      <c r="I22" s="90"/>
      <c r="J22" s="140"/>
      <c r="K22" s="138"/>
      <c r="L22" s="142"/>
      <c r="M22" s="164"/>
      <c r="N22" s="135"/>
      <c r="O22" s="90"/>
      <c r="P22" s="106"/>
      <c r="Q22" s="91"/>
    </row>
    <row r="23" spans="1:17" s="11" customFormat="1" ht="18.95" customHeight="1" x14ac:dyDescent="0.2">
      <c r="A23" s="143">
        <v>17</v>
      </c>
      <c r="B23" s="89"/>
      <c r="C23" s="89"/>
      <c r="D23" s="90"/>
      <c r="E23" s="156"/>
      <c r="F23" s="91"/>
      <c r="G23" s="91"/>
      <c r="H23" s="90"/>
      <c r="I23" s="90"/>
      <c r="J23" s="140"/>
      <c r="K23" s="138"/>
      <c r="L23" s="142"/>
      <c r="M23" s="164"/>
      <c r="N23" s="135"/>
      <c r="O23" s="90"/>
      <c r="P23" s="106"/>
      <c r="Q23" s="91"/>
    </row>
    <row r="24" spans="1:17" s="11" customFormat="1" ht="18.95" customHeight="1" x14ac:dyDescent="0.2">
      <c r="A24" s="143">
        <v>18</v>
      </c>
      <c r="B24" s="89"/>
      <c r="C24" s="89"/>
      <c r="D24" s="90"/>
      <c r="E24" s="156"/>
      <c r="F24" s="91"/>
      <c r="G24" s="91"/>
      <c r="H24" s="90"/>
      <c r="I24" s="90"/>
      <c r="J24" s="140"/>
      <c r="K24" s="138"/>
      <c r="L24" s="142"/>
      <c r="M24" s="164"/>
      <c r="N24" s="135"/>
      <c r="O24" s="90"/>
      <c r="P24" s="106"/>
      <c r="Q24" s="91"/>
    </row>
    <row r="25" spans="1:17" s="11" customFormat="1" ht="18.95" customHeight="1" x14ac:dyDescent="0.2">
      <c r="A25" s="143">
        <v>19</v>
      </c>
      <c r="B25" s="89"/>
      <c r="C25" s="89"/>
      <c r="D25" s="90"/>
      <c r="E25" s="156"/>
      <c r="F25" s="91"/>
      <c r="G25" s="91"/>
      <c r="H25" s="90"/>
      <c r="I25" s="90"/>
      <c r="J25" s="140"/>
      <c r="K25" s="138"/>
      <c r="L25" s="142"/>
      <c r="M25" s="164"/>
      <c r="N25" s="135"/>
      <c r="O25" s="90"/>
      <c r="P25" s="106"/>
      <c r="Q25" s="91"/>
    </row>
    <row r="26" spans="1:17" s="11" customFormat="1" ht="18.95" customHeight="1" x14ac:dyDescent="0.2">
      <c r="A26" s="143">
        <v>20</v>
      </c>
      <c r="B26" s="89"/>
      <c r="C26" s="89"/>
      <c r="D26" s="90"/>
      <c r="E26" s="156"/>
      <c r="F26" s="91"/>
      <c r="G26" s="91"/>
      <c r="H26" s="90"/>
      <c r="I26" s="90"/>
      <c r="J26" s="140"/>
      <c r="K26" s="138"/>
      <c r="L26" s="142"/>
      <c r="M26" s="164"/>
      <c r="N26" s="135"/>
      <c r="O26" s="90"/>
      <c r="P26" s="106"/>
      <c r="Q26" s="91"/>
    </row>
    <row r="27" spans="1:17" s="11" customFormat="1" ht="18.95" customHeight="1" x14ac:dyDescent="0.2">
      <c r="A27" s="143">
        <v>21</v>
      </c>
      <c r="B27" s="89"/>
      <c r="C27" s="89"/>
      <c r="D27" s="90"/>
      <c r="E27" s="156"/>
      <c r="F27" s="91"/>
      <c r="G27" s="91"/>
      <c r="H27" s="90"/>
      <c r="I27" s="90"/>
      <c r="J27" s="140"/>
      <c r="K27" s="138"/>
      <c r="L27" s="142"/>
      <c r="M27" s="164"/>
      <c r="N27" s="135"/>
      <c r="O27" s="90"/>
      <c r="P27" s="106"/>
      <c r="Q27" s="91"/>
    </row>
    <row r="28" spans="1:17" s="11" customFormat="1" ht="18.95" customHeight="1" x14ac:dyDescent="0.2">
      <c r="A28" s="143">
        <v>22</v>
      </c>
      <c r="B28" s="89"/>
      <c r="C28" s="89"/>
      <c r="D28" s="90"/>
      <c r="E28" s="298"/>
      <c r="F28" s="292"/>
      <c r="G28" s="161"/>
      <c r="H28" s="90"/>
      <c r="I28" s="90"/>
      <c r="J28" s="140"/>
      <c r="K28" s="138"/>
      <c r="L28" s="142"/>
      <c r="M28" s="164"/>
      <c r="N28" s="135"/>
      <c r="O28" s="90"/>
      <c r="P28" s="106"/>
      <c r="Q28" s="91"/>
    </row>
    <row r="29" spans="1:17" s="11" customFormat="1" ht="18.95" customHeight="1" x14ac:dyDescent="0.2">
      <c r="A29" s="143">
        <v>23</v>
      </c>
      <c r="B29" s="89"/>
      <c r="C29" s="89"/>
      <c r="D29" s="90"/>
      <c r="E29" s="299"/>
      <c r="F29" s="91"/>
      <c r="G29" s="91"/>
      <c r="H29" s="90"/>
      <c r="I29" s="90"/>
      <c r="J29" s="140"/>
      <c r="K29" s="138"/>
      <c r="L29" s="142"/>
      <c r="M29" s="164"/>
      <c r="N29" s="135"/>
      <c r="O29" s="90"/>
      <c r="P29" s="106"/>
      <c r="Q29" s="91"/>
    </row>
    <row r="30" spans="1:17" s="11" customFormat="1" ht="18.95" customHeight="1" x14ac:dyDescent="0.2">
      <c r="A30" s="143">
        <v>24</v>
      </c>
      <c r="B30" s="89"/>
      <c r="C30" s="89"/>
      <c r="D30" s="90"/>
      <c r="E30" s="156"/>
      <c r="F30" s="91"/>
      <c r="G30" s="91"/>
      <c r="H30" s="90"/>
      <c r="I30" s="90"/>
      <c r="J30" s="140"/>
      <c r="K30" s="138"/>
      <c r="L30" s="142"/>
      <c r="M30" s="164"/>
      <c r="N30" s="135"/>
      <c r="O30" s="90"/>
      <c r="P30" s="106"/>
      <c r="Q30" s="91"/>
    </row>
    <row r="31" spans="1:17" s="11" customFormat="1" ht="18.95" customHeight="1" x14ac:dyDescent="0.2">
      <c r="A31" s="143">
        <v>25</v>
      </c>
      <c r="B31" s="89"/>
      <c r="C31" s="89"/>
      <c r="D31" s="90"/>
      <c r="E31" s="156"/>
      <c r="F31" s="91"/>
      <c r="G31" s="91"/>
      <c r="H31" s="90"/>
      <c r="I31" s="90"/>
      <c r="J31" s="140"/>
      <c r="K31" s="138"/>
      <c r="L31" s="142"/>
      <c r="M31" s="164"/>
      <c r="N31" s="135"/>
      <c r="O31" s="90"/>
      <c r="P31" s="106"/>
      <c r="Q31" s="91"/>
    </row>
    <row r="32" spans="1:17" s="11" customFormat="1" ht="18.95" customHeight="1" x14ac:dyDescent="0.2">
      <c r="A32" s="143">
        <v>26</v>
      </c>
      <c r="B32" s="89"/>
      <c r="C32" s="89"/>
      <c r="D32" s="90"/>
      <c r="E32" s="289"/>
      <c r="F32" s="91"/>
      <c r="G32" s="91"/>
      <c r="H32" s="90"/>
      <c r="I32" s="90"/>
      <c r="J32" s="140"/>
      <c r="K32" s="138"/>
      <c r="L32" s="142"/>
      <c r="M32" s="164"/>
      <c r="N32" s="135"/>
      <c r="O32" s="90"/>
      <c r="P32" s="106"/>
      <c r="Q32" s="91"/>
    </row>
    <row r="33" spans="1:17" s="11" customFormat="1" ht="18.95" customHeight="1" x14ac:dyDescent="0.2">
      <c r="A33" s="143">
        <v>27</v>
      </c>
      <c r="B33" s="89"/>
      <c r="C33" s="89"/>
      <c r="D33" s="90"/>
      <c r="E33" s="156"/>
      <c r="F33" s="91"/>
      <c r="G33" s="91"/>
      <c r="H33" s="90"/>
      <c r="I33" s="90"/>
      <c r="J33" s="140"/>
      <c r="K33" s="138"/>
      <c r="L33" s="142"/>
      <c r="M33" s="164"/>
      <c r="N33" s="135"/>
      <c r="O33" s="90"/>
      <c r="P33" s="106"/>
      <c r="Q33" s="91"/>
    </row>
    <row r="34" spans="1:17" s="11" customFormat="1" ht="18.95" customHeight="1" x14ac:dyDescent="0.2">
      <c r="A34" s="143">
        <v>28</v>
      </c>
      <c r="B34" s="89"/>
      <c r="C34" s="89"/>
      <c r="D34" s="90"/>
      <c r="E34" s="156"/>
      <c r="F34" s="91"/>
      <c r="G34" s="91"/>
      <c r="H34" s="90"/>
      <c r="I34" s="90"/>
      <c r="J34" s="140"/>
      <c r="K34" s="138"/>
      <c r="L34" s="142"/>
      <c r="M34" s="164"/>
      <c r="N34" s="135"/>
      <c r="O34" s="90"/>
      <c r="P34" s="106"/>
      <c r="Q34" s="91"/>
    </row>
    <row r="35" spans="1:17" s="11" customFormat="1" ht="18.95" customHeight="1" x14ac:dyDescent="0.2">
      <c r="A35" s="143">
        <v>29</v>
      </c>
      <c r="B35" s="89"/>
      <c r="C35" s="89"/>
      <c r="D35" s="90"/>
      <c r="E35" s="156"/>
      <c r="F35" s="91"/>
      <c r="G35" s="91"/>
      <c r="H35" s="90"/>
      <c r="I35" s="90"/>
      <c r="J35" s="140"/>
      <c r="K35" s="138"/>
      <c r="L35" s="142"/>
      <c r="M35" s="164"/>
      <c r="N35" s="135"/>
      <c r="O35" s="90"/>
      <c r="P35" s="106"/>
      <c r="Q35" s="91"/>
    </row>
    <row r="36" spans="1:17" s="11" customFormat="1" ht="18.95" customHeight="1" x14ac:dyDescent="0.2">
      <c r="A36" s="143">
        <v>30</v>
      </c>
      <c r="B36" s="89"/>
      <c r="C36" s="89"/>
      <c r="D36" s="90"/>
      <c r="E36" s="156"/>
      <c r="F36" s="91"/>
      <c r="G36" s="91"/>
      <c r="H36" s="90"/>
      <c r="I36" s="90"/>
      <c r="J36" s="140"/>
      <c r="K36" s="138"/>
      <c r="L36" s="142"/>
      <c r="M36" s="164"/>
      <c r="N36" s="135"/>
      <c r="O36" s="90"/>
      <c r="P36" s="106"/>
      <c r="Q36" s="91"/>
    </row>
    <row r="37" spans="1:17" s="11" customFormat="1" ht="18.95" customHeight="1" x14ac:dyDescent="0.2">
      <c r="A37" s="143">
        <v>31</v>
      </c>
      <c r="B37" s="89"/>
      <c r="C37" s="89"/>
      <c r="D37" s="90"/>
      <c r="E37" s="156"/>
      <c r="F37" s="91"/>
      <c r="G37" s="91"/>
      <c r="H37" s="90"/>
      <c r="I37" s="90"/>
      <c r="J37" s="140"/>
      <c r="K37" s="138"/>
      <c r="L37" s="142"/>
      <c r="M37" s="164"/>
      <c r="N37" s="135"/>
      <c r="O37" s="90"/>
      <c r="P37" s="106"/>
      <c r="Q37" s="91"/>
    </row>
    <row r="38" spans="1:17" s="11" customFormat="1" ht="18.95" customHeight="1" x14ac:dyDescent="0.2">
      <c r="A38" s="143">
        <v>32</v>
      </c>
      <c r="B38" s="89"/>
      <c r="C38" s="89"/>
      <c r="D38" s="90"/>
      <c r="E38" s="156"/>
      <c r="F38" s="91"/>
      <c r="G38" s="91"/>
      <c r="H38" s="278"/>
      <c r="I38" s="165"/>
      <c r="J38" s="140"/>
      <c r="K38" s="138"/>
      <c r="L38" s="142"/>
      <c r="M38" s="164"/>
      <c r="N38" s="135"/>
      <c r="O38" s="91"/>
      <c r="P38" s="106"/>
      <c r="Q38" s="91"/>
    </row>
    <row r="39" spans="1:17" s="11" customFormat="1" ht="18.95" customHeight="1" x14ac:dyDescent="0.2">
      <c r="A39" s="143">
        <v>33</v>
      </c>
      <c r="B39" s="89"/>
      <c r="C39" s="89"/>
      <c r="D39" s="90"/>
      <c r="E39" s="156"/>
      <c r="F39" s="91"/>
      <c r="G39" s="91"/>
      <c r="H39" s="278"/>
      <c r="I39" s="165"/>
      <c r="J39" s="140"/>
      <c r="K39" s="138"/>
      <c r="L39" s="142"/>
      <c r="M39" s="164"/>
      <c r="N39" s="161"/>
      <c r="O39" s="91"/>
      <c r="P39" s="106"/>
      <c r="Q39" s="91"/>
    </row>
    <row r="40" spans="1:17" s="11" customFormat="1" ht="18.95" customHeight="1" x14ac:dyDescent="0.2">
      <c r="A40" s="143">
        <v>34</v>
      </c>
      <c r="B40" s="89"/>
      <c r="C40" s="89"/>
      <c r="D40" s="90"/>
      <c r="E40" s="156"/>
      <c r="F40" s="91"/>
      <c r="G40" s="91"/>
      <c r="H40" s="278"/>
      <c r="I40" s="165"/>
      <c r="J40" s="140" t="e">
        <f>IF(AND(Q40="",#REF!&gt;0,#REF!&lt;5),K40,)</f>
        <v>#REF!</v>
      </c>
      <c r="K40" s="138" t="str">
        <f>IF(D40="","ZZZ9",IF(AND(#REF!&gt;0,#REF!&lt;5),D40&amp;#REF!,D40&amp;"9"))</f>
        <v>ZZZ9</v>
      </c>
      <c r="L40" s="142">
        <f t="shared" ref="L40:L103" si="0">IF(Q40="",999,Q40)</f>
        <v>999</v>
      </c>
      <c r="M40" s="164">
        <f t="shared" ref="M40:M103" si="1">IF(P40=999,999,1)</f>
        <v>999</v>
      </c>
      <c r="N40" s="161"/>
      <c r="O40" s="91"/>
      <c r="P40" s="106">
        <f t="shared" ref="P40:P103" si="2">IF(N40="DA",1,IF(N40="WC",2,IF(N40="SE",3,IF(N40="Q",4,IF(N40="LL",5,999)))))</f>
        <v>999</v>
      </c>
      <c r="Q40" s="91"/>
    </row>
    <row r="41" spans="1:17" s="11" customFormat="1" ht="18.95" customHeight="1" x14ac:dyDescent="0.2">
      <c r="A41" s="143">
        <v>35</v>
      </c>
      <c r="B41" s="89"/>
      <c r="C41" s="89"/>
      <c r="D41" s="90"/>
      <c r="E41" s="156"/>
      <c r="F41" s="91"/>
      <c r="G41" s="91"/>
      <c r="H41" s="278"/>
      <c r="I41" s="165"/>
      <c r="J41" s="140" t="e">
        <f>IF(AND(Q41="",#REF!&gt;0,#REF!&lt;5),K41,)</f>
        <v>#REF!</v>
      </c>
      <c r="K41" s="138" t="str">
        <f>IF(D41="","ZZZ9",IF(AND(#REF!&gt;0,#REF!&lt;5),D41&amp;#REF!,D41&amp;"9"))</f>
        <v>ZZZ9</v>
      </c>
      <c r="L41" s="142">
        <f t="shared" si="0"/>
        <v>999</v>
      </c>
      <c r="M41" s="164">
        <f t="shared" si="1"/>
        <v>999</v>
      </c>
      <c r="N41" s="161"/>
      <c r="O41" s="91"/>
      <c r="P41" s="106">
        <f t="shared" si="2"/>
        <v>999</v>
      </c>
      <c r="Q41" s="91"/>
    </row>
    <row r="42" spans="1:17" s="11" customFormat="1" ht="18.95" customHeight="1" x14ac:dyDescent="0.2">
      <c r="A42" s="143">
        <v>36</v>
      </c>
      <c r="B42" s="89"/>
      <c r="C42" s="89"/>
      <c r="D42" s="90"/>
      <c r="E42" s="156"/>
      <c r="F42" s="91"/>
      <c r="G42" s="91"/>
      <c r="H42" s="278"/>
      <c r="I42" s="165"/>
      <c r="J42" s="140" t="e">
        <f>IF(AND(Q42="",#REF!&gt;0,#REF!&lt;5),K42,)</f>
        <v>#REF!</v>
      </c>
      <c r="K42" s="138" t="str">
        <f>IF(D42="","ZZZ9",IF(AND(#REF!&gt;0,#REF!&lt;5),D42&amp;#REF!,D42&amp;"9"))</f>
        <v>ZZZ9</v>
      </c>
      <c r="L42" s="142">
        <f t="shared" si="0"/>
        <v>999</v>
      </c>
      <c r="M42" s="164">
        <f t="shared" si="1"/>
        <v>999</v>
      </c>
      <c r="N42" s="161"/>
      <c r="O42" s="91"/>
      <c r="P42" s="106">
        <f t="shared" si="2"/>
        <v>999</v>
      </c>
      <c r="Q42" s="91"/>
    </row>
    <row r="43" spans="1:17" s="11" customFormat="1" ht="18.95" customHeight="1" x14ac:dyDescent="0.2">
      <c r="A43" s="143">
        <v>37</v>
      </c>
      <c r="B43" s="89"/>
      <c r="C43" s="89"/>
      <c r="D43" s="90"/>
      <c r="E43" s="156"/>
      <c r="F43" s="91"/>
      <c r="G43" s="91"/>
      <c r="H43" s="278"/>
      <c r="I43" s="165"/>
      <c r="J43" s="140" t="e">
        <f>IF(AND(Q43="",#REF!&gt;0,#REF!&lt;5),K43,)</f>
        <v>#REF!</v>
      </c>
      <c r="K43" s="138" t="str">
        <f>IF(D43="","ZZZ9",IF(AND(#REF!&gt;0,#REF!&lt;5),D43&amp;#REF!,D43&amp;"9"))</f>
        <v>ZZZ9</v>
      </c>
      <c r="L43" s="142">
        <f t="shared" si="0"/>
        <v>999</v>
      </c>
      <c r="M43" s="164">
        <f t="shared" si="1"/>
        <v>999</v>
      </c>
      <c r="N43" s="161"/>
      <c r="O43" s="91"/>
      <c r="P43" s="106">
        <f t="shared" si="2"/>
        <v>999</v>
      </c>
      <c r="Q43" s="91"/>
    </row>
    <row r="44" spans="1:17" s="11" customFormat="1" ht="18.95" customHeight="1" x14ac:dyDescent="0.2">
      <c r="A44" s="143">
        <v>38</v>
      </c>
      <c r="B44" s="89"/>
      <c r="C44" s="89"/>
      <c r="D44" s="90"/>
      <c r="E44" s="156"/>
      <c r="F44" s="91"/>
      <c r="G44" s="91"/>
      <c r="H44" s="278"/>
      <c r="I44" s="165"/>
      <c r="J44" s="140" t="e">
        <f>IF(AND(Q44="",#REF!&gt;0,#REF!&lt;5),K44,)</f>
        <v>#REF!</v>
      </c>
      <c r="K44" s="138" t="str">
        <f>IF(D44="","ZZZ9",IF(AND(#REF!&gt;0,#REF!&lt;5),D44&amp;#REF!,D44&amp;"9"))</f>
        <v>ZZZ9</v>
      </c>
      <c r="L44" s="142">
        <f t="shared" si="0"/>
        <v>999</v>
      </c>
      <c r="M44" s="164">
        <f t="shared" si="1"/>
        <v>999</v>
      </c>
      <c r="N44" s="161"/>
      <c r="O44" s="91"/>
      <c r="P44" s="106">
        <f t="shared" si="2"/>
        <v>999</v>
      </c>
      <c r="Q44" s="91"/>
    </row>
    <row r="45" spans="1:17" s="11" customFormat="1" ht="18.95" customHeight="1" x14ac:dyDescent="0.2">
      <c r="A45" s="143">
        <v>39</v>
      </c>
      <c r="B45" s="89"/>
      <c r="C45" s="89"/>
      <c r="D45" s="90"/>
      <c r="E45" s="156"/>
      <c r="F45" s="91"/>
      <c r="G45" s="91"/>
      <c r="H45" s="278"/>
      <c r="I45" s="165"/>
      <c r="J45" s="140" t="e">
        <f>IF(AND(Q45="",#REF!&gt;0,#REF!&lt;5),K45,)</f>
        <v>#REF!</v>
      </c>
      <c r="K45" s="138" t="str">
        <f>IF(D45="","ZZZ9",IF(AND(#REF!&gt;0,#REF!&lt;5),D45&amp;#REF!,D45&amp;"9"))</f>
        <v>ZZZ9</v>
      </c>
      <c r="L45" s="142">
        <f t="shared" si="0"/>
        <v>999</v>
      </c>
      <c r="M45" s="164">
        <f t="shared" si="1"/>
        <v>999</v>
      </c>
      <c r="N45" s="161"/>
      <c r="O45" s="91"/>
      <c r="P45" s="106">
        <f t="shared" si="2"/>
        <v>999</v>
      </c>
      <c r="Q45" s="91"/>
    </row>
    <row r="46" spans="1:17" s="11" customFormat="1" ht="18.95" customHeight="1" x14ac:dyDescent="0.2">
      <c r="A46" s="143">
        <v>40</v>
      </c>
      <c r="B46" s="89"/>
      <c r="C46" s="89"/>
      <c r="D46" s="90"/>
      <c r="E46" s="156"/>
      <c r="F46" s="91"/>
      <c r="G46" s="91"/>
      <c r="H46" s="278"/>
      <c r="I46" s="165"/>
      <c r="J46" s="140" t="e">
        <f>IF(AND(Q46="",#REF!&gt;0,#REF!&lt;5),K46,)</f>
        <v>#REF!</v>
      </c>
      <c r="K46" s="138" t="str">
        <f>IF(D46="","ZZZ9",IF(AND(#REF!&gt;0,#REF!&lt;5),D46&amp;#REF!,D46&amp;"9"))</f>
        <v>ZZZ9</v>
      </c>
      <c r="L46" s="142">
        <f t="shared" si="0"/>
        <v>999</v>
      </c>
      <c r="M46" s="164">
        <f t="shared" si="1"/>
        <v>999</v>
      </c>
      <c r="N46" s="161"/>
      <c r="O46" s="91"/>
      <c r="P46" s="106">
        <f t="shared" si="2"/>
        <v>999</v>
      </c>
      <c r="Q46" s="91"/>
    </row>
    <row r="47" spans="1:17" s="11" customFormat="1" ht="18.95" customHeight="1" x14ac:dyDescent="0.2">
      <c r="A47" s="143">
        <v>41</v>
      </c>
      <c r="B47" s="89"/>
      <c r="C47" s="89"/>
      <c r="D47" s="90"/>
      <c r="E47" s="156"/>
      <c r="F47" s="91"/>
      <c r="G47" s="91"/>
      <c r="H47" s="278"/>
      <c r="I47" s="165"/>
      <c r="J47" s="140" t="e">
        <f>IF(AND(Q47="",#REF!&gt;0,#REF!&lt;5),K47,)</f>
        <v>#REF!</v>
      </c>
      <c r="K47" s="138" t="str">
        <f>IF(D47="","ZZZ9",IF(AND(#REF!&gt;0,#REF!&lt;5),D47&amp;#REF!,D47&amp;"9"))</f>
        <v>ZZZ9</v>
      </c>
      <c r="L47" s="142">
        <f t="shared" si="0"/>
        <v>999</v>
      </c>
      <c r="M47" s="164">
        <f t="shared" si="1"/>
        <v>999</v>
      </c>
      <c r="N47" s="161"/>
      <c r="O47" s="91"/>
      <c r="P47" s="106">
        <f t="shared" si="2"/>
        <v>999</v>
      </c>
      <c r="Q47" s="91"/>
    </row>
    <row r="48" spans="1:17" s="11" customFormat="1" ht="18.95" customHeight="1" x14ac:dyDescent="0.2">
      <c r="A48" s="143">
        <v>42</v>
      </c>
      <c r="B48" s="89"/>
      <c r="C48" s="89"/>
      <c r="D48" s="90"/>
      <c r="E48" s="156"/>
      <c r="F48" s="91"/>
      <c r="G48" s="91"/>
      <c r="H48" s="278"/>
      <c r="I48" s="165"/>
      <c r="J48" s="140" t="e">
        <f>IF(AND(Q48="",#REF!&gt;0,#REF!&lt;5),K48,)</f>
        <v>#REF!</v>
      </c>
      <c r="K48" s="138" t="str">
        <f>IF(D48="","ZZZ9",IF(AND(#REF!&gt;0,#REF!&lt;5),D48&amp;#REF!,D48&amp;"9"))</f>
        <v>ZZZ9</v>
      </c>
      <c r="L48" s="142">
        <f t="shared" si="0"/>
        <v>999</v>
      </c>
      <c r="M48" s="164">
        <f t="shared" si="1"/>
        <v>999</v>
      </c>
      <c r="N48" s="161"/>
      <c r="O48" s="91"/>
      <c r="P48" s="106">
        <f t="shared" si="2"/>
        <v>999</v>
      </c>
      <c r="Q48" s="91"/>
    </row>
    <row r="49" spans="1:17" s="11" customFormat="1" ht="18.95" customHeight="1" x14ac:dyDescent="0.2">
      <c r="A49" s="143">
        <v>43</v>
      </c>
      <c r="B49" s="89"/>
      <c r="C49" s="89"/>
      <c r="D49" s="90"/>
      <c r="E49" s="156"/>
      <c r="F49" s="91"/>
      <c r="G49" s="91"/>
      <c r="H49" s="278"/>
      <c r="I49" s="165"/>
      <c r="J49" s="140" t="e">
        <f>IF(AND(Q49="",#REF!&gt;0,#REF!&lt;5),K49,)</f>
        <v>#REF!</v>
      </c>
      <c r="K49" s="138" t="str">
        <f>IF(D49="","ZZZ9",IF(AND(#REF!&gt;0,#REF!&lt;5),D49&amp;#REF!,D49&amp;"9"))</f>
        <v>ZZZ9</v>
      </c>
      <c r="L49" s="142">
        <f t="shared" si="0"/>
        <v>999</v>
      </c>
      <c r="M49" s="164">
        <f t="shared" si="1"/>
        <v>999</v>
      </c>
      <c r="N49" s="161"/>
      <c r="O49" s="91"/>
      <c r="P49" s="106">
        <f t="shared" si="2"/>
        <v>999</v>
      </c>
      <c r="Q49" s="91"/>
    </row>
    <row r="50" spans="1:17" s="11" customFormat="1" ht="18.95" customHeight="1" x14ac:dyDescent="0.2">
      <c r="A50" s="143">
        <v>44</v>
      </c>
      <c r="B50" s="89"/>
      <c r="C50" s="89"/>
      <c r="D50" s="90"/>
      <c r="E50" s="156"/>
      <c r="F50" s="91"/>
      <c r="G50" s="91"/>
      <c r="H50" s="278"/>
      <c r="I50" s="165"/>
      <c r="J50" s="140" t="e">
        <f>IF(AND(Q50="",#REF!&gt;0,#REF!&lt;5),K50,)</f>
        <v>#REF!</v>
      </c>
      <c r="K50" s="138" t="str">
        <f>IF(D50="","ZZZ9",IF(AND(#REF!&gt;0,#REF!&lt;5),D50&amp;#REF!,D50&amp;"9"))</f>
        <v>ZZZ9</v>
      </c>
      <c r="L50" s="142">
        <f t="shared" si="0"/>
        <v>999</v>
      </c>
      <c r="M50" s="164">
        <f t="shared" si="1"/>
        <v>999</v>
      </c>
      <c r="N50" s="161"/>
      <c r="O50" s="91"/>
      <c r="P50" s="106">
        <f t="shared" si="2"/>
        <v>999</v>
      </c>
      <c r="Q50" s="91"/>
    </row>
    <row r="51" spans="1:17" s="11" customFormat="1" ht="18.95" customHeight="1" x14ac:dyDescent="0.2">
      <c r="A51" s="143">
        <v>45</v>
      </c>
      <c r="B51" s="89"/>
      <c r="C51" s="89"/>
      <c r="D51" s="90"/>
      <c r="E51" s="156"/>
      <c r="F51" s="91"/>
      <c r="G51" s="91"/>
      <c r="H51" s="278"/>
      <c r="I51" s="165"/>
      <c r="J51" s="140" t="e">
        <f>IF(AND(Q51="",#REF!&gt;0,#REF!&lt;5),K51,)</f>
        <v>#REF!</v>
      </c>
      <c r="K51" s="138" t="str">
        <f>IF(D51="","ZZZ9",IF(AND(#REF!&gt;0,#REF!&lt;5),D51&amp;#REF!,D51&amp;"9"))</f>
        <v>ZZZ9</v>
      </c>
      <c r="L51" s="142">
        <f t="shared" si="0"/>
        <v>999</v>
      </c>
      <c r="M51" s="164">
        <f t="shared" si="1"/>
        <v>999</v>
      </c>
      <c r="N51" s="161"/>
      <c r="O51" s="91"/>
      <c r="P51" s="106">
        <f t="shared" si="2"/>
        <v>999</v>
      </c>
      <c r="Q51" s="91"/>
    </row>
    <row r="52" spans="1:17" s="11" customFormat="1" ht="18.95" customHeight="1" x14ac:dyDescent="0.2">
      <c r="A52" s="143">
        <v>46</v>
      </c>
      <c r="B52" s="89"/>
      <c r="C52" s="89"/>
      <c r="D52" s="90"/>
      <c r="E52" s="156"/>
      <c r="F52" s="91"/>
      <c r="G52" s="91"/>
      <c r="H52" s="278"/>
      <c r="I52" s="165"/>
      <c r="J52" s="140" t="e">
        <f>IF(AND(Q52="",#REF!&gt;0,#REF!&lt;5),K52,)</f>
        <v>#REF!</v>
      </c>
      <c r="K52" s="138" t="str">
        <f>IF(D52="","ZZZ9",IF(AND(#REF!&gt;0,#REF!&lt;5),D52&amp;#REF!,D52&amp;"9"))</f>
        <v>ZZZ9</v>
      </c>
      <c r="L52" s="142">
        <f t="shared" si="0"/>
        <v>999</v>
      </c>
      <c r="M52" s="164">
        <f t="shared" si="1"/>
        <v>999</v>
      </c>
      <c r="N52" s="161"/>
      <c r="O52" s="91"/>
      <c r="P52" s="106">
        <f t="shared" si="2"/>
        <v>999</v>
      </c>
      <c r="Q52" s="91"/>
    </row>
    <row r="53" spans="1:17" s="11" customFormat="1" ht="18.95" customHeight="1" x14ac:dyDescent="0.2">
      <c r="A53" s="143">
        <v>47</v>
      </c>
      <c r="B53" s="89"/>
      <c r="C53" s="89"/>
      <c r="D53" s="90"/>
      <c r="E53" s="156"/>
      <c r="F53" s="91"/>
      <c r="G53" s="91"/>
      <c r="H53" s="278"/>
      <c r="I53" s="165"/>
      <c r="J53" s="140" t="e">
        <f>IF(AND(Q53="",#REF!&gt;0,#REF!&lt;5),K53,)</f>
        <v>#REF!</v>
      </c>
      <c r="K53" s="138" t="str">
        <f>IF(D53="","ZZZ9",IF(AND(#REF!&gt;0,#REF!&lt;5),D53&amp;#REF!,D53&amp;"9"))</f>
        <v>ZZZ9</v>
      </c>
      <c r="L53" s="142">
        <f t="shared" si="0"/>
        <v>999</v>
      </c>
      <c r="M53" s="164">
        <f t="shared" si="1"/>
        <v>999</v>
      </c>
      <c r="N53" s="161"/>
      <c r="O53" s="91"/>
      <c r="P53" s="106">
        <f t="shared" si="2"/>
        <v>999</v>
      </c>
      <c r="Q53" s="91"/>
    </row>
    <row r="54" spans="1:17" s="11" customFormat="1" ht="18.95" customHeight="1" x14ac:dyDescent="0.2">
      <c r="A54" s="143">
        <v>48</v>
      </c>
      <c r="B54" s="89"/>
      <c r="C54" s="89"/>
      <c r="D54" s="90"/>
      <c r="E54" s="156"/>
      <c r="F54" s="91"/>
      <c r="G54" s="91"/>
      <c r="H54" s="278"/>
      <c r="I54" s="165"/>
      <c r="J54" s="140" t="e">
        <f>IF(AND(Q54="",#REF!&gt;0,#REF!&lt;5),K54,)</f>
        <v>#REF!</v>
      </c>
      <c r="K54" s="138" t="str">
        <f>IF(D54="","ZZZ9",IF(AND(#REF!&gt;0,#REF!&lt;5),D54&amp;#REF!,D54&amp;"9"))</f>
        <v>ZZZ9</v>
      </c>
      <c r="L54" s="142">
        <f t="shared" si="0"/>
        <v>999</v>
      </c>
      <c r="M54" s="164">
        <f t="shared" si="1"/>
        <v>999</v>
      </c>
      <c r="N54" s="161"/>
      <c r="O54" s="91"/>
      <c r="P54" s="106">
        <f t="shared" si="2"/>
        <v>999</v>
      </c>
      <c r="Q54" s="91"/>
    </row>
    <row r="55" spans="1:17" s="11" customFormat="1" ht="18.95" customHeight="1" x14ac:dyDescent="0.2">
      <c r="A55" s="143">
        <v>49</v>
      </c>
      <c r="B55" s="89"/>
      <c r="C55" s="89"/>
      <c r="D55" s="90"/>
      <c r="E55" s="156"/>
      <c r="F55" s="91"/>
      <c r="G55" s="91"/>
      <c r="H55" s="278"/>
      <c r="I55" s="165"/>
      <c r="J55" s="140" t="e">
        <f>IF(AND(Q55="",#REF!&gt;0,#REF!&lt;5),K55,)</f>
        <v>#REF!</v>
      </c>
      <c r="K55" s="138" t="str">
        <f>IF(D55="","ZZZ9",IF(AND(#REF!&gt;0,#REF!&lt;5),D55&amp;#REF!,D55&amp;"9"))</f>
        <v>ZZZ9</v>
      </c>
      <c r="L55" s="142">
        <f t="shared" si="0"/>
        <v>999</v>
      </c>
      <c r="M55" s="164">
        <f t="shared" si="1"/>
        <v>999</v>
      </c>
      <c r="N55" s="161"/>
      <c r="O55" s="91"/>
      <c r="P55" s="106">
        <f t="shared" si="2"/>
        <v>999</v>
      </c>
      <c r="Q55" s="91"/>
    </row>
    <row r="56" spans="1:17" s="11" customFormat="1" ht="18.95" customHeight="1" x14ac:dyDescent="0.2">
      <c r="A56" s="143">
        <v>50</v>
      </c>
      <c r="B56" s="89"/>
      <c r="C56" s="89"/>
      <c r="D56" s="90"/>
      <c r="E56" s="156"/>
      <c r="F56" s="91"/>
      <c r="G56" s="91"/>
      <c r="H56" s="278"/>
      <c r="I56" s="165"/>
      <c r="J56" s="140" t="e">
        <f>IF(AND(Q56="",#REF!&gt;0,#REF!&lt;5),K56,)</f>
        <v>#REF!</v>
      </c>
      <c r="K56" s="138" t="str">
        <f>IF(D56="","ZZZ9",IF(AND(#REF!&gt;0,#REF!&lt;5),D56&amp;#REF!,D56&amp;"9"))</f>
        <v>ZZZ9</v>
      </c>
      <c r="L56" s="142">
        <f t="shared" si="0"/>
        <v>999</v>
      </c>
      <c r="M56" s="164">
        <f t="shared" si="1"/>
        <v>999</v>
      </c>
      <c r="N56" s="161"/>
      <c r="O56" s="91"/>
      <c r="P56" s="106">
        <f t="shared" si="2"/>
        <v>999</v>
      </c>
      <c r="Q56" s="91"/>
    </row>
    <row r="57" spans="1:17" s="11" customFormat="1" ht="18.95" customHeight="1" x14ac:dyDescent="0.2">
      <c r="A57" s="143">
        <v>51</v>
      </c>
      <c r="B57" s="89"/>
      <c r="C57" s="89"/>
      <c r="D57" s="90"/>
      <c r="E57" s="156"/>
      <c r="F57" s="91"/>
      <c r="G57" s="91"/>
      <c r="H57" s="278"/>
      <c r="I57" s="165"/>
      <c r="J57" s="140" t="e">
        <f>IF(AND(Q57="",#REF!&gt;0,#REF!&lt;5),K57,)</f>
        <v>#REF!</v>
      </c>
      <c r="K57" s="138" t="str">
        <f>IF(D57="","ZZZ9",IF(AND(#REF!&gt;0,#REF!&lt;5),D57&amp;#REF!,D57&amp;"9"))</f>
        <v>ZZZ9</v>
      </c>
      <c r="L57" s="142">
        <f t="shared" si="0"/>
        <v>999</v>
      </c>
      <c r="M57" s="164">
        <f t="shared" si="1"/>
        <v>999</v>
      </c>
      <c r="N57" s="161"/>
      <c r="O57" s="91"/>
      <c r="P57" s="106">
        <f t="shared" si="2"/>
        <v>999</v>
      </c>
      <c r="Q57" s="91"/>
    </row>
    <row r="58" spans="1:17" s="11" customFormat="1" ht="18.95" customHeight="1" x14ac:dyDescent="0.2">
      <c r="A58" s="143">
        <v>52</v>
      </c>
      <c r="B58" s="89"/>
      <c r="C58" s="89"/>
      <c r="D58" s="90"/>
      <c r="E58" s="156"/>
      <c r="F58" s="91"/>
      <c r="G58" s="91"/>
      <c r="H58" s="278"/>
      <c r="I58" s="165"/>
      <c r="J58" s="140" t="e">
        <f>IF(AND(Q58="",#REF!&gt;0,#REF!&lt;5),K58,)</f>
        <v>#REF!</v>
      </c>
      <c r="K58" s="138" t="str">
        <f>IF(D58="","ZZZ9",IF(AND(#REF!&gt;0,#REF!&lt;5),D58&amp;#REF!,D58&amp;"9"))</f>
        <v>ZZZ9</v>
      </c>
      <c r="L58" s="142">
        <f t="shared" si="0"/>
        <v>999</v>
      </c>
      <c r="M58" s="164">
        <f t="shared" si="1"/>
        <v>999</v>
      </c>
      <c r="N58" s="161"/>
      <c r="O58" s="91"/>
      <c r="P58" s="106">
        <f t="shared" si="2"/>
        <v>999</v>
      </c>
      <c r="Q58" s="91"/>
    </row>
    <row r="59" spans="1:17" s="11" customFormat="1" ht="18.95" customHeight="1" x14ac:dyDescent="0.2">
      <c r="A59" s="143">
        <v>53</v>
      </c>
      <c r="B59" s="89"/>
      <c r="C59" s="89"/>
      <c r="D59" s="90"/>
      <c r="E59" s="156"/>
      <c r="F59" s="91"/>
      <c r="G59" s="91"/>
      <c r="H59" s="278"/>
      <c r="I59" s="165"/>
      <c r="J59" s="140" t="e">
        <f>IF(AND(Q59="",#REF!&gt;0,#REF!&lt;5),K59,)</f>
        <v>#REF!</v>
      </c>
      <c r="K59" s="138" t="str">
        <f>IF(D59="","ZZZ9",IF(AND(#REF!&gt;0,#REF!&lt;5),D59&amp;#REF!,D59&amp;"9"))</f>
        <v>ZZZ9</v>
      </c>
      <c r="L59" s="142">
        <f t="shared" si="0"/>
        <v>999</v>
      </c>
      <c r="M59" s="164">
        <f t="shared" si="1"/>
        <v>999</v>
      </c>
      <c r="N59" s="161"/>
      <c r="O59" s="91"/>
      <c r="P59" s="106">
        <f t="shared" si="2"/>
        <v>999</v>
      </c>
      <c r="Q59" s="91"/>
    </row>
    <row r="60" spans="1:17" s="11" customFormat="1" ht="18.95" customHeight="1" x14ac:dyDescent="0.2">
      <c r="A60" s="143">
        <v>54</v>
      </c>
      <c r="B60" s="89"/>
      <c r="C60" s="89"/>
      <c r="D60" s="90"/>
      <c r="E60" s="156"/>
      <c r="F60" s="91"/>
      <c r="G60" s="91"/>
      <c r="H60" s="278"/>
      <c r="I60" s="165"/>
      <c r="J60" s="140" t="e">
        <f>IF(AND(Q60="",#REF!&gt;0,#REF!&lt;5),K60,)</f>
        <v>#REF!</v>
      </c>
      <c r="K60" s="138" t="str">
        <f>IF(D60="","ZZZ9",IF(AND(#REF!&gt;0,#REF!&lt;5),D60&amp;#REF!,D60&amp;"9"))</f>
        <v>ZZZ9</v>
      </c>
      <c r="L60" s="142">
        <f t="shared" si="0"/>
        <v>999</v>
      </c>
      <c r="M60" s="164">
        <f t="shared" si="1"/>
        <v>999</v>
      </c>
      <c r="N60" s="161"/>
      <c r="O60" s="91"/>
      <c r="P60" s="106">
        <f t="shared" si="2"/>
        <v>999</v>
      </c>
      <c r="Q60" s="91"/>
    </row>
    <row r="61" spans="1:17" s="11" customFormat="1" ht="18.95" customHeight="1" x14ac:dyDescent="0.2">
      <c r="A61" s="143">
        <v>55</v>
      </c>
      <c r="B61" s="89"/>
      <c r="C61" s="89"/>
      <c r="D61" s="90"/>
      <c r="E61" s="156"/>
      <c r="F61" s="91"/>
      <c r="G61" s="91"/>
      <c r="H61" s="278"/>
      <c r="I61" s="165"/>
      <c r="J61" s="140" t="e">
        <f>IF(AND(Q61="",#REF!&gt;0,#REF!&lt;5),K61,)</f>
        <v>#REF!</v>
      </c>
      <c r="K61" s="138" t="str">
        <f>IF(D61="","ZZZ9",IF(AND(#REF!&gt;0,#REF!&lt;5),D61&amp;#REF!,D61&amp;"9"))</f>
        <v>ZZZ9</v>
      </c>
      <c r="L61" s="142">
        <f t="shared" si="0"/>
        <v>999</v>
      </c>
      <c r="M61" s="164">
        <f t="shared" si="1"/>
        <v>999</v>
      </c>
      <c r="N61" s="161"/>
      <c r="O61" s="91"/>
      <c r="P61" s="106">
        <f t="shared" si="2"/>
        <v>999</v>
      </c>
      <c r="Q61" s="91"/>
    </row>
    <row r="62" spans="1:17" s="11" customFormat="1" ht="18.95" customHeight="1" x14ac:dyDescent="0.2">
      <c r="A62" s="143">
        <v>56</v>
      </c>
      <c r="B62" s="89"/>
      <c r="C62" s="89"/>
      <c r="D62" s="90"/>
      <c r="E62" s="156"/>
      <c r="F62" s="91"/>
      <c r="G62" s="91"/>
      <c r="H62" s="278"/>
      <c r="I62" s="165"/>
      <c r="J62" s="140" t="e">
        <f>IF(AND(Q62="",#REF!&gt;0,#REF!&lt;5),K62,)</f>
        <v>#REF!</v>
      </c>
      <c r="K62" s="138" t="str">
        <f>IF(D62="","ZZZ9",IF(AND(#REF!&gt;0,#REF!&lt;5),D62&amp;#REF!,D62&amp;"9"))</f>
        <v>ZZZ9</v>
      </c>
      <c r="L62" s="142">
        <f t="shared" si="0"/>
        <v>999</v>
      </c>
      <c r="M62" s="164">
        <f t="shared" si="1"/>
        <v>999</v>
      </c>
      <c r="N62" s="161"/>
      <c r="O62" s="91"/>
      <c r="P62" s="106">
        <f t="shared" si="2"/>
        <v>999</v>
      </c>
      <c r="Q62" s="91"/>
    </row>
    <row r="63" spans="1:17" s="11" customFormat="1" ht="18.95" customHeight="1" x14ac:dyDescent="0.2">
      <c r="A63" s="143">
        <v>57</v>
      </c>
      <c r="B63" s="89"/>
      <c r="C63" s="89"/>
      <c r="D63" s="90"/>
      <c r="E63" s="156"/>
      <c r="F63" s="91"/>
      <c r="G63" s="91"/>
      <c r="H63" s="278"/>
      <c r="I63" s="165"/>
      <c r="J63" s="140" t="e">
        <f>IF(AND(Q63="",#REF!&gt;0,#REF!&lt;5),K63,)</f>
        <v>#REF!</v>
      </c>
      <c r="K63" s="138" t="str">
        <f>IF(D63="","ZZZ9",IF(AND(#REF!&gt;0,#REF!&lt;5),D63&amp;#REF!,D63&amp;"9"))</f>
        <v>ZZZ9</v>
      </c>
      <c r="L63" s="142">
        <f t="shared" si="0"/>
        <v>999</v>
      </c>
      <c r="M63" s="164">
        <f t="shared" si="1"/>
        <v>999</v>
      </c>
      <c r="N63" s="161"/>
      <c r="O63" s="91"/>
      <c r="P63" s="106">
        <f t="shared" si="2"/>
        <v>999</v>
      </c>
      <c r="Q63" s="91"/>
    </row>
    <row r="64" spans="1:17" s="11" customFormat="1" ht="18.95" customHeight="1" x14ac:dyDescent="0.2">
      <c r="A64" s="143">
        <v>58</v>
      </c>
      <c r="B64" s="89"/>
      <c r="C64" s="89"/>
      <c r="D64" s="90"/>
      <c r="E64" s="156"/>
      <c r="F64" s="91"/>
      <c r="G64" s="91"/>
      <c r="H64" s="278"/>
      <c r="I64" s="165"/>
      <c r="J64" s="140" t="e">
        <f>IF(AND(Q64="",#REF!&gt;0,#REF!&lt;5),K64,)</f>
        <v>#REF!</v>
      </c>
      <c r="K64" s="138" t="str">
        <f>IF(D64="","ZZZ9",IF(AND(#REF!&gt;0,#REF!&lt;5),D64&amp;#REF!,D64&amp;"9"))</f>
        <v>ZZZ9</v>
      </c>
      <c r="L64" s="142">
        <f t="shared" si="0"/>
        <v>999</v>
      </c>
      <c r="M64" s="164">
        <f t="shared" si="1"/>
        <v>999</v>
      </c>
      <c r="N64" s="161"/>
      <c r="O64" s="91"/>
      <c r="P64" s="106">
        <f t="shared" si="2"/>
        <v>999</v>
      </c>
      <c r="Q64" s="91"/>
    </row>
    <row r="65" spans="1:17" s="11" customFormat="1" ht="18.95" customHeight="1" x14ac:dyDescent="0.2">
      <c r="A65" s="143">
        <v>59</v>
      </c>
      <c r="B65" s="89"/>
      <c r="C65" s="89"/>
      <c r="D65" s="90"/>
      <c r="E65" s="156"/>
      <c r="F65" s="91"/>
      <c r="G65" s="91"/>
      <c r="H65" s="278"/>
      <c r="I65" s="165"/>
      <c r="J65" s="140" t="e">
        <f>IF(AND(Q65="",#REF!&gt;0,#REF!&lt;5),K65,)</f>
        <v>#REF!</v>
      </c>
      <c r="K65" s="138" t="str">
        <f>IF(D65="","ZZZ9",IF(AND(#REF!&gt;0,#REF!&lt;5),D65&amp;#REF!,D65&amp;"9"))</f>
        <v>ZZZ9</v>
      </c>
      <c r="L65" s="142">
        <f t="shared" si="0"/>
        <v>999</v>
      </c>
      <c r="M65" s="164">
        <f t="shared" si="1"/>
        <v>999</v>
      </c>
      <c r="N65" s="161"/>
      <c r="O65" s="91"/>
      <c r="P65" s="106">
        <f t="shared" si="2"/>
        <v>999</v>
      </c>
      <c r="Q65" s="91"/>
    </row>
    <row r="66" spans="1:17" s="11" customFormat="1" ht="18.95" customHeight="1" x14ac:dyDescent="0.2">
      <c r="A66" s="143">
        <v>60</v>
      </c>
      <c r="B66" s="89"/>
      <c r="C66" s="89"/>
      <c r="D66" s="90"/>
      <c r="E66" s="156"/>
      <c r="F66" s="91"/>
      <c r="G66" s="91"/>
      <c r="H66" s="278"/>
      <c r="I66" s="165"/>
      <c r="J66" s="140" t="e">
        <f>IF(AND(Q66="",#REF!&gt;0,#REF!&lt;5),K66,)</f>
        <v>#REF!</v>
      </c>
      <c r="K66" s="138" t="str">
        <f>IF(D66="","ZZZ9",IF(AND(#REF!&gt;0,#REF!&lt;5),D66&amp;#REF!,D66&amp;"9"))</f>
        <v>ZZZ9</v>
      </c>
      <c r="L66" s="142">
        <f t="shared" si="0"/>
        <v>999</v>
      </c>
      <c r="M66" s="164">
        <f t="shared" si="1"/>
        <v>999</v>
      </c>
      <c r="N66" s="161"/>
      <c r="O66" s="91"/>
      <c r="P66" s="106">
        <f t="shared" si="2"/>
        <v>999</v>
      </c>
      <c r="Q66" s="91"/>
    </row>
    <row r="67" spans="1:17" s="11" customFormat="1" ht="18.95" customHeight="1" x14ac:dyDescent="0.2">
      <c r="A67" s="143">
        <v>61</v>
      </c>
      <c r="B67" s="89"/>
      <c r="C67" s="89"/>
      <c r="D67" s="90"/>
      <c r="E67" s="156"/>
      <c r="F67" s="91"/>
      <c r="G67" s="91"/>
      <c r="H67" s="278"/>
      <c r="I67" s="165"/>
      <c r="J67" s="140" t="e">
        <f>IF(AND(Q67="",#REF!&gt;0,#REF!&lt;5),K67,)</f>
        <v>#REF!</v>
      </c>
      <c r="K67" s="138" t="str">
        <f>IF(D67="","ZZZ9",IF(AND(#REF!&gt;0,#REF!&lt;5),D67&amp;#REF!,D67&amp;"9"))</f>
        <v>ZZZ9</v>
      </c>
      <c r="L67" s="142">
        <f t="shared" si="0"/>
        <v>999</v>
      </c>
      <c r="M67" s="164">
        <f t="shared" si="1"/>
        <v>999</v>
      </c>
      <c r="N67" s="161"/>
      <c r="O67" s="91"/>
      <c r="P67" s="106">
        <f t="shared" si="2"/>
        <v>999</v>
      </c>
      <c r="Q67" s="91"/>
    </row>
    <row r="68" spans="1:17" s="11" customFormat="1" ht="18.95" customHeight="1" x14ac:dyDescent="0.2">
      <c r="A68" s="143">
        <v>62</v>
      </c>
      <c r="B68" s="89"/>
      <c r="C68" s="89"/>
      <c r="D68" s="90"/>
      <c r="E68" s="156"/>
      <c r="F68" s="91"/>
      <c r="G68" s="91"/>
      <c r="H68" s="278"/>
      <c r="I68" s="165"/>
      <c r="J68" s="140" t="e">
        <f>IF(AND(Q68="",#REF!&gt;0,#REF!&lt;5),K68,)</f>
        <v>#REF!</v>
      </c>
      <c r="K68" s="138" t="str">
        <f>IF(D68="","ZZZ9",IF(AND(#REF!&gt;0,#REF!&lt;5),D68&amp;#REF!,D68&amp;"9"))</f>
        <v>ZZZ9</v>
      </c>
      <c r="L68" s="142">
        <f t="shared" si="0"/>
        <v>999</v>
      </c>
      <c r="M68" s="164">
        <f t="shared" si="1"/>
        <v>999</v>
      </c>
      <c r="N68" s="161"/>
      <c r="O68" s="91"/>
      <c r="P68" s="106">
        <f t="shared" si="2"/>
        <v>999</v>
      </c>
      <c r="Q68" s="91"/>
    </row>
    <row r="69" spans="1:17" s="11" customFormat="1" ht="18.95" customHeight="1" x14ac:dyDescent="0.2">
      <c r="A69" s="143">
        <v>63</v>
      </c>
      <c r="B69" s="89"/>
      <c r="C69" s="89"/>
      <c r="D69" s="90"/>
      <c r="E69" s="156"/>
      <c r="F69" s="91"/>
      <c r="G69" s="91"/>
      <c r="H69" s="278"/>
      <c r="I69" s="165"/>
      <c r="J69" s="140" t="e">
        <f>IF(AND(Q69="",#REF!&gt;0,#REF!&lt;5),K69,)</f>
        <v>#REF!</v>
      </c>
      <c r="K69" s="138" t="str">
        <f>IF(D69="","ZZZ9",IF(AND(#REF!&gt;0,#REF!&lt;5),D69&amp;#REF!,D69&amp;"9"))</f>
        <v>ZZZ9</v>
      </c>
      <c r="L69" s="142">
        <f t="shared" si="0"/>
        <v>999</v>
      </c>
      <c r="M69" s="164">
        <f t="shared" si="1"/>
        <v>999</v>
      </c>
      <c r="N69" s="161"/>
      <c r="O69" s="91"/>
      <c r="P69" s="106">
        <f t="shared" si="2"/>
        <v>999</v>
      </c>
      <c r="Q69" s="91"/>
    </row>
    <row r="70" spans="1:17" s="11" customFormat="1" ht="18.95" customHeight="1" x14ac:dyDescent="0.2">
      <c r="A70" s="143">
        <v>64</v>
      </c>
      <c r="B70" s="89"/>
      <c r="C70" s="89"/>
      <c r="D70" s="90"/>
      <c r="E70" s="156"/>
      <c r="F70" s="91"/>
      <c r="G70" s="91"/>
      <c r="H70" s="278"/>
      <c r="I70" s="165"/>
      <c r="J70" s="140" t="e">
        <f>IF(AND(Q70="",#REF!&gt;0,#REF!&lt;5),K70,)</f>
        <v>#REF!</v>
      </c>
      <c r="K70" s="138" t="str">
        <f>IF(D70="","ZZZ9",IF(AND(#REF!&gt;0,#REF!&lt;5),D70&amp;#REF!,D70&amp;"9"))</f>
        <v>ZZZ9</v>
      </c>
      <c r="L70" s="142">
        <f t="shared" si="0"/>
        <v>999</v>
      </c>
      <c r="M70" s="164">
        <f t="shared" si="1"/>
        <v>999</v>
      </c>
      <c r="N70" s="161"/>
      <c r="O70" s="91"/>
      <c r="P70" s="106">
        <f t="shared" si="2"/>
        <v>999</v>
      </c>
      <c r="Q70" s="91"/>
    </row>
    <row r="71" spans="1:17" s="11" customFormat="1" ht="18.95" customHeight="1" x14ac:dyDescent="0.2">
      <c r="A71" s="143">
        <v>65</v>
      </c>
      <c r="B71" s="89"/>
      <c r="C71" s="89"/>
      <c r="D71" s="90"/>
      <c r="E71" s="156"/>
      <c r="F71" s="91"/>
      <c r="G71" s="91"/>
      <c r="H71" s="278"/>
      <c r="I71" s="165"/>
      <c r="J71" s="140" t="e">
        <f>IF(AND(Q71="",#REF!&gt;0,#REF!&lt;5),K71,)</f>
        <v>#REF!</v>
      </c>
      <c r="K71" s="138" t="str">
        <f>IF(D71="","ZZZ9",IF(AND(#REF!&gt;0,#REF!&lt;5),D71&amp;#REF!,D71&amp;"9"))</f>
        <v>ZZZ9</v>
      </c>
      <c r="L71" s="142">
        <f t="shared" si="0"/>
        <v>999</v>
      </c>
      <c r="M71" s="164">
        <f t="shared" si="1"/>
        <v>999</v>
      </c>
      <c r="N71" s="161"/>
      <c r="O71" s="91"/>
      <c r="P71" s="106">
        <f t="shared" si="2"/>
        <v>999</v>
      </c>
      <c r="Q71" s="91"/>
    </row>
    <row r="72" spans="1:17" s="11" customFormat="1" ht="18.95" customHeight="1" x14ac:dyDescent="0.2">
      <c r="A72" s="143">
        <v>66</v>
      </c>
      <c r="B72" s="89"/>
      <c r="C72" s="89"/>
      <c r="D72" s="90"/>
      <c r="E72" s="156"/>
      <c r="F72" s="91"/>
      <c r="G72" s="91"/>
      <c r="H72" s="278"/>
      <c r="I72" s="165"/>
      <c r="J72" s="140" t="e">
        <f>IF(AND(Q72="",#REF!&gt;0,#REF!&lt;5),K72,)</f>
        <v>#REF!</v>
      </c>
      <c r="K72" s="138" t="str">
        <f>IF(D72="","ZZZ9",IF(AND(#REF!&gt;0,#REF!&lt;5),D72&amp;#REF!,D72&amp;"9"))</f>
        <v>ZZZ9</v>
      </c>
      <c r="L72" s="142">
        <f t="shared" si="0"/>
        <v>999</v>
      </c>
      <c r="M72" s="164">
        <f t="shared" si="1"/>
        <v>999</v>
      </c>
      <c r="N72" s="161"/>
      <c r="O72" s="91"/>
      <c r="P72" s="106">
        <f t="shared" si="2"/>
        <v>999</v>
      </c>
      <c r="Q72" s="91"/>
    </row>
    <row r="73" spans="1:17" s="11" customFormat="1" ht="18.95" customHeight="1" x14ac:dyDescent="0.2">
      <c r="A73" s="143">
        <v>67</v>
      </c>
      <c r="B73" s="89"/>
      <c r="C73" s="89"/>
      <c r="D73" s="90"/>
      <c r="E73" s="156"/>
      <c r="F73" s="91"/>
      <c r="G73" s="91"/>
      <c r="H73" s="278"/>
      <c r="I73" s="165"/>
      <c r="J73" s="140" t="e">
        <f>IF(AND(Q73="",#REF!&gt;0,#REF!&lt;5),K73,)</f>
        <v>#REF!</v>
      </c>
      <c r="K73" s="138" t="str">
        <f>IF(D73="","ZZZ9",IF(AND(#REF!&gt;0,#REF!&lt;5),D73&amp;#REF!,D73&amp;"9"))</f>
        <v>ZZZ9</v>
      </c>
      <c r="L73" s="142">
        <f t="shared" si="0"/>
        <v>999</v>
      </c>
      <c r="M73" s="164">
        <f t="shared" si="1"/>
        <v>999</v>
      </c>
      <c r="N73" s="161"/>
      <c r="O73" s="91"/>
      <c r="P73" s="106">
        <f t="shared" si="2"/>
        <v>999</v>
      </c>
      <c r="Q73" s="91"/>
    </row>
    <row r="74" spans="1:17" s="11" customFormat="1" ht="18.95" customHeight="1" x14ac:dyDescent="0.2">
      <c r="A74" s="143">
        <v>68</v>
      </c>
      <c r="B74" s="89"/>
      <c r="C74" s="89"/>
      <c r="D74" s="90"/>
      <c r="E74" s="156"/>
      <c r="F74" s="91"/>
      <c r="G74" s="91"/>
      <c r="H74" s="278"/>
      <c r="I74" s="165"/>
      <c r="J74" s="140" t="e">
        <f>IF(AND(Q74="",#REF!&gt;0,#REF!&lt;5),K74,)</f>
        <v>#REF!</v>
      </c>
      <c r="K74" s="138" t="str">
        <f>IF(D74="","ZZZ9",IF(AND(#REF!&gt;0,#REF!&lt;5),D74&amp;#REF!,D74&amp;"9"))</f>
        <v>ZZZ9</v>
      </c>
      <c r="L74" s="142">
        <f t="shared" si="0"/>
        <v>999</v>
      </c>
      <c r="M74" s="164">
        <f t="shared" si="1"/>
        <v>999</v>
      </c>
      <c r="N74" s="161"/>
      <c r="O74" s="91"/>
      <c r="P74" s="106">
        <f t="shared" si="2"/>
        <v>999</v>
      </c>
      <c r="Q74" s="91"/>
    </row>
    <row r="75" spans="1:17" s="11" customFormat="1" ht="18.95" customHeight="1" x14ac:dyDescent="0.2">
      <c r="A75" s="143">
        <v>69</v>
      </c>
      <c r="B75" s="89"/>
      <c r="C75" s="89"/>
      <c r="D75" s="90"/>
      <c r="E75" s="156"/>
      <c r="F75" s="91"/>
      <c r="G75" s="91"/>
      <c r="H75" s="278"/>
      <c r="I75" s="165"/>
      <c r="J75" s="140" t="e">
        <f>IF(AND(Q75="",#REF!&gt;0,#REF!&lt;5),K75,)</f>
        <v>#REF!</v>
      </c>
      <c r="K75" s="138" t="str">
        <f>IF(D75="","ZZZ9",IF(AND(#REF!&gt;0,#REF!&lt;5),D75&amp;#REF!,D75&amp;"9"))</f>
        <v>ZZZ9</v>
      </c>
      <c r="L75" s="142">
        <f t="shared" si="0"/>
        <v>999</v>
      </c>
      <c r="M75" s="164">
        <f t="shared" si="1"/>
        <v>999</v>
      </c>
      <c r="N75" s="161"/>
      <c r="O75" s="91"/>
      <c r="P75" s="106">
        <f t="shared" si="2"/>
        <v>999</v>
      </c>
      <c r="Q75" s="91"/>
    </row>
    <row r="76" spans="1:17" s="11" customFormat="1" ht="18.95" customHeight="1" x14ac:dyDescent="0.2">
      <c r="A76" s="143">
        <v>70</v>
      </c>
      <c r="B76" s="89"/>
      <c r="C76" s="89"/>
      <c r="D76" s="90"/>
      <c r="E76" s="156"/>
      <c r="F76" s="91"/>
      <c r="G76" s="91"/>
      <c r="H76" s="278"/>
      <c r="I76" s="165"/>
      <c r="J76" s="140" t="e">
        <f>IF(AND(Q76="",#REF!&gt;0,#REF!&lt;5),K76,)</f>
        <v>#REF!</v>
      </c>
      <c r="K76" s="138" t="str">
        <f>IF(D76="","ZZZ9",IF(AND(#REF!&gt;0,#REF!&lt;5),D76&amp;#REF!,D76&amp;"9"))</f>
        <v>ZZZ9</v>
      </c>
      <c r="L76" s="142">
        <f t="shared" si="0"/>
        <v>999</v>
      </c>
      <c r="M76" s="164">
        <f t="shared" si="1"/>
        <v>999</v>
      </c>
      <c r="N76" s="161"/>
      <c r="O76" s="91"/>
      <c r="P76" s="106">
        <f t="shared" si="2"/>
        <v>999</v>
      </c>
      <c r="Q76" s="91"/>
    </row>
    <row r="77" spans="1:17" s="11" customFormat="1" ht="18.95" customHeight="1" x14ac:dyDescent="0.2">
      <c r="A77" s="143">
        <v>71</v>
      </c>
      <c r="B77" s="89"/>
      <c r="C77" s="89"/>
      <c r="D77" s="90"/>
      <c r="E77" s="156"/>
      <c r="F77" s="91"/>
      <c r="G77" s="91"/>
      <c r="H77" s="278"/>
      <c r="I77" s="165"/>
      <c r="J77" s="140" t="e">
        <f>IF(AND(Q77="",#REF!&gt;0,#REF!&lt;5),K77,)</f>
        <v>#REF!</v>
      </c>
      <c r="K77" s="138" t="str">
        <f>IF(D77="","ZZZ9",IF(AND(#REF!&gt;0,#REF!&lt;5),D77&amp;#REF!,D77&amp;"9"))</f>
        <v>ZZZ9</v>
      </c>
      <c r="L77" s="142">
        <f t="shared" si="0"/>
        <v>999</v>
      </c>
      <c r="M77" s="164">
        <f t="shared" si="1"/>
        <v>999</v>
      </c>
      <c r="N77" s="161"/>
      <c r="O77" s="91"/>
      <c r="P77" s="106">
        <f t="shared" si="2"/>
        <v>999</v>
      </c>
      <c r="Q77" s="91"/>
    </row>
    <row r="78" spans="1:17" s="11" customFormat="1" ht="18.95" customHeight="1" x14ac:dyDescent="0.2">
      <c r="A78" s="143">
        <v>72</v>
      </c>
      <c r="B78" s="89"/>
      <c r="C78" s="89"/>
      <c r="D78" s="90"/>
      <c r="E78" s="156"/>
      <c r="F78" s="91"/>
      <c r="G78" s="91"/>
      <c r="H78" s="278"/>
      <c r="I78" s="165"/>
      <c r="J78" s="140" t="e">
        <f>IF(AND(Q78="",#REF!&gt;0,#REF!&lt;5),K78,)</f>
        <v>#REF!</v>
      </c>
      <c r="K78" s="138" t="str">
        <f>IF(D78="","ZZZ9",IF(AND(#REF!&gt;0,#REF!&lt;5),D78&amp;#REF!,D78&amp;"9"))</f>
        <v>ZZZ9</v>
      </c>
      <c r="L78" s="142">
        <f t="shared" si="0"/>
        <v>999</v>
      </c>
      <c r="M78" s="164">
        <f t="shared" si="1"/>
        <v>999</v>
      </c>
      <c r="N78" s="161"/>
      <c r="O78" s="91"/>
      <c r="P78" s="106">
        <f t="shared" si="2"/>
        <v>999</v>
      </c>
      <c r="Q78" s="91"/>
    </row>
    <row r="79" spans="1:17" s="11" customFormat="1" ht="18.95" customHeight="1" x14ac:dyDescent="0.2">
      <c r="A79" s="143">
        <v>73</v>
      </c>
      <c r="B79" s="89"/>
      <c r="C79" s="89"/>
      <c r="D79" s="90"/>
      <c r="E79" s="156"/>
      <c r="F79" s="91"/>
      <c r="G79" s="91"/>
      <c r="H79" s="278"/>
      <c r="I79" s="165"/>
      <c r="J79" s="140" t="e">
        <f>IF(AND(Q79="",#REF!&gt;0,#REF!&lt;5),K79,)</f>
        <v>#REF!</v>
      </c>
      <c r="K79" s="138" t="str">
        <f>IF(D79="","ZZZ9",IF(AND(#REF!&gt;0,#REF!&lt;5),D79&amp;#REF!,D79&amp;"9"))</f>
        <v>ZZZ9</v>
      </c>
      <c r="L79" s="142">
        <f t="shared" si="0"/>
        <v>999</v>
      </c>
      <c r="M79" s="164">
        <f t="shared" si="1"/>
        <v>999</v>
      </c>
      <c r="N79" s="161"/>
      <c r="O79" s="91"/>
      <c r="P79" s="106">
        <f t="shared" si="2"/>
        <v>999</v>
      </c>
      <c r="Q79" s="91"/>
    </row>
    <row r="80" spans="1:17" s="11" customFormat="1" ht="18.95" customHeight="1" x14ac:dyDescent="0.2">
      <c r="A80" s="143">
        <v>74</v>
      </c>
      <c r="B80" s="89"/>
      <c r="C80" s="89"/>
      <c r="D80" s="90"/>
      <c r="E80" s="156"/>
      <c r="F80" s="91"/>
      <c r="G80" s="91"/>
      <c r="H80" s="278"/>
      <c r="I80" s="165"/>
      <c r="J80" s="140" t="e">
        <f>IF(AND(Q80="",#REF!&gt;0,#REF!&lt;5),K80,)</f>
        <v>#REF!</v>
      </c>
      <c r="K80" s="138" t="str">
        <f>IF(D80="","ZZZ9",IF(AND(#REF!&gt;0,#REF!&lt;5),D80&amp;#REF!,D80&amp;"9"))</f>
        <v>ZZZ9</v>
      </c>
      <c r="L80" s="142">
        <f t="shared" si="0"/>
        <v>999</v>
      </c>
      <c r="M80" s="164">
        <f t="shared" si="1"/>
        <v>999</v>
      </c>
      <c r="N80" s="161"/>
      <c r="O80" s="91"/>
      <c r="P80" s="106">
        <f t="shared" si="2"/>
        <v>999</v>
      </c>
      <c r="Q80" s="91"/>
    </row>
    <row r="81" spans="1:17" s="11" customFormat="1" ht="18.95" customHeight="1" x14ac:dyDescent="0.2">
      <c r="A81" s="143">
        <v>75</v>
      </c>
      <c r="B81" s="89"/>
      <c r="C81" s="89"/>
      <c r="D81" s="90"/>
      <c r="E81" s="156"/>
      <c r="F81" s="91"/>
      <c r="G81" s="91"/>
      <c r="H81" s="278"/>
      <c r="I81" s="165"/>
      <c r="J81" s="140" t="e">
        <f>IF(AND(Q81="",#REF!&gt;0,#REF!&lt;5),K81,)</f>
        <v>#REF!</v>
      </c>
      <c r="K81" s="138" t="str">
        <f>IF(D81="","ZZZ9",IF(AND(#REF!&gt;0,#REF!&lt;5),D81&amp;#REF!,D81&amp;"9"))</f>
        <v>ZZZ9</v>
      </c>
      <c r="L81" s="142">
        <f t="shared" si="0"/>
        <v>999</v>
      </c>
      <c r="M81" s="164">
        <f t="shared" si="1"/>
        <v>999</v>
      </c>
      <c r="N81" s="161"/>
      <c r="O81" s="91"/>
      <c r="P81" s="106">
        <f t="shared" si="2"/>
        <v>999</v>
      </c>
      <c r="Q81" s="91"/>
    </row>
    <row r="82" spans="1:17" s="11" customFormat="1" ht="18.95" customHeight="1" x14ac:dyDescent="0.2">
      <c r="A82" s="143">
        <v>76</v>
      </c>
      <c r="B82" s="89"/>
      <c r="C82" s="89"/>
      <c r="D82" s="90"/>
      <c r="E82" s="156"/>
      <c r="F82" s="91"/>
      <c r="G82" s="91"/>
      <c r="H82" s="278"/>
      <c r="I82" s="165"/>
      <c r="J82" s="140" t="e">
        <f>IF(AND(Q82="",#REF!&gt;0,#REF!&lt;5),K82,)</f>
        <v>#REF!</v>
      </c>
      <c r="K82" s="138" t="str">
        <f>IF(D82="","ZZZ9",IF(AND(#REF!&gt;0,#REF!&lt;5),D82&amp;#REF!,D82&amp;"9"))</f>
        <v>ZZZ9</v>
      </c>
      <c r="L82" s="142">
        <f t="shared" si="0"/>
        <v>999</v>
      </c>
      <c r="M82" s="164">
        <f t="shared" si="1"/>
        <v>999</v>
      </c>
      <c r="N82" s="161"/>
      <c r="O82" s="91"/>
      <c r="P82" s="106">
        <f t="shared" si="2"/>
        <v>999</v>
      </c>
      <c r="Q82" s="91"/>
    </row>
    <row r="83" spans="1:17" s="11" customFormat="1" ht="18.95" customHeight="1" x14ac:dyDescent="0.2">
      <c r="A83" s="143">
        <v>77</v>
      </c>
      <c r="B83" s="89"/>
      <c r="C83" s="89"/>
      <c r="D83" s="90"/>
      <c r="E83" s="156"/>
      <c r="F83" s="91"/>
      <c r="G83" s="91"/>
      <c r="H83" s="278"/>
      <c r="I83" s="165"/>
      <c r="J83" s="140" t="e">
        <f>IF(AND(Q83="",#REF!&gt;0,#REF!&lt;5),K83,)</f>
        <v>#REF!</v>
      </c>
      <c r="K83" s="138" t="str">
        <f>IF(D83="","ZZZ9",IF(AND(#REF!&gt;0,#REF!&lt;5),D83&amp;#REF!,D83&amp;"9"))</f>
        <v>ZZZ9</v>
      </c>
      <c r="L83" s="142">
        <f t="shared" si="0"/>
        <v>999</v>
      </c>
      <c r="M83" s="164">
        <f t="shared" si="1"/>
        <v>999</v>
      </c>
      <c r="N83" s="161"/>
      <c r="O83" s="91"/>
      <c r="P83" s="106">
        <f t="shared" si="2"/>
        <v>999</v>
      </c>
      <c r="Q83" s="91"/>
    </row>
    <row r="84" spans="1:17" s="11" customFormat="1" ht="18.95" customHeight="1" x14ac:dyDescent="0.2">
      <c r="A84" s="143">
        <v>78</v>
      </c>
      <c r="B84" s="89"/>
      <c r="C84" s="89"/>
      <c r="D84" s="90"/>
      <c r="E84" s="156"/>
      <c r="F84" s="91"/>
      <c r="G84" s="91"/>
      <c r="H84" s="278"/>
      <c r="I84" s="165"/>
      <c r="J84" s="140" t="e">
        <f>IF(AND(Q84="",#REF!&gt;0,#REF!&lt;5),K84,)</f>
        <v>#REF!</v>
      </c>
      <c r="K84" s="138" t="str">
        <f>IF(D84="","ZZZ9",IF(AND(#REF!&gt;0,#REF!&lt;5),D84&amp;#REF!,D84&amp;"9"))</f>
        <v>ZZZ9</v>
      </c>
      <c r="L84" s="142">
        <f t="shared" si="0"/>
        <v>999</v>
      </c>
      <c r="M84" s="164">
        <f t="shared" si="1"/>
        <v>999</v>
      </c>
      <c r="N84" s="161"/>
      <c r="O84" s="91"/>
      <c r="P84" s="106">
        <f t="shared" si="2"/>
        <v>999</v>
      </c>
      <c r="Q84" s="91"/>
    </row>
    <row r="85" spans="1:17" s="11" customFormat="1" ht="18.95" customHeight="1" x14ac:dyDescent="0.2">
      <c r="A85" s="143">
        <v>79</v>
      </c>
      <c r="B85" s="89"/>
      <c r="C85" s="89"/>
      <c r="D85" s="90"/>
      <c r="E85" s="156"/>
      <c r="F85" s="91"/>
      <c r="G85" s="91"/>
      <c r="H85" s="278"/>
      <c r="I85" s="165"/>
      <c r="J85" s="140" t="e">
        <f>IF(AND(Q85="",#REF!&gt;0,#REF!&lt;5),K85,)</f>
        <v>#REF!</v>
      </c>
      <c r="K85" s="138" t="str">
        <f>IF(D85="","ZZZ9",IF(AND(#REF!&gt;0,#REF!&lt;5),D85&amp;#REF!,D85&amp;"9"))</f>
        <v>ZZZ9</v>
      </c>
      <c r="L85" s="142">
        <f t="shared" si="0"/>
        <v>999</v>
      </c>
      <c r="M85" s="164">
        <f t="shared" si="1"/>
        <v>999</v>
      </c>
      <c r="N85" s="161"/>
      <c r="O85" s="91"/>
      <c r="P85" s="106">
        <f t="shared" si="2"/>
        <v>999</v>
      </c>
      <c r="Q85" s="91"/>
    </row>
    <row r="86" spans="1:17" s="11" customFormat="1" ht="18.95" customHeight="1" x14ac:dyDescent="0.2">
      <c r="A86" s="143">
        <v>80</v>
      </c>
      <c r="B86" s="89"/>
      <c r="C86" s="89"/>
      <c r="D86" s="90"/>
      <c r="E86" s="156"/>
      <c r="F86" s="91"/>
      <c r="G86" s="91"/>
      <c r="H86" s="278"/>
      <c r="I86" s="165"/>
      <c r="J86" s="140" t="e">
        <f>IF(AND(Q86="",#REF!&gt;0,#REF!&lt;5),K86,)</f>
        <v>#REF!</v>
      </c>
      <c r="K86" s="138" t="str">
        <f>IF(D86="","ZZZ9",IF(AND(#REF!&gt;0,#REF!&lt;5),D86&amp;#REF!,D86&amp;"9"))</f>
        <v>ZZZ9</v>
      </c>
      <c r="L86" s="142">
        <f t="shared" si="0"/>
        <v>999</v>
      </c>
      <c r="M86" s="164">
        <f t="shared" si="1"/>
        <v>999</v>
      </c>
      <c r="N86" s="161"/>
      <c r="O86" s="91"/>
      <c r="P86" s="106">
        <f t="shared" si="2"/>
        <v>999</v>
      </c>
      <c r="Q86" s="91"/>
    </row>
    <row r="87" spans="1:17" s="11" customFormat="1" ht="18.95" customHeight="1" x14ac:dyDescent="0.2">
      <c r="A87" s="143">
        <v>81</v>
      </c>
      <c r="B87" s="89"/>
      <c r="C87" s="89"/>
      <c r="D87" s="90"/>
      <c r="E87" s="156"/>
      <c r="F87" s="91"/>
      <c r="G87" s="91"/>
      <c r="H87" s="278"/>
      <c r="I87" s="165"/>
      <c r="J87" s="140" t="e">
        <f>IF(AND(Q87="",#REF!&gt;0,#REF!&lt;5),K87,)</f>
        <v>#REF!</v>
      </c>
      <c r="K87" s="138" t="str">
        <f>IF(D87="","ZZZ9",IF(AND(#REF!&gt;0,#REF!&lt;5),D87&amp;#REF!,D87&amp;"9"))</f>
        <v>ZZZ9</v>
      </c>
      <c r="L87" s="142">
        <f t="shared" si="0"/>
        <v>999</v>
      </c>
      <c r="M87" s="164">
        <f t="shared" si="1"/>
        <v>999</v>
      </c>
      <c r="N87" s="161"/>
      <c r="O87" s="91"/>
      <c r="P87" s="106">
        <f t="shared" si="2"/>
        <v>999</v>
      </c>
      <c r="Q87" s="91"/>
    </row>
    <row r="88" spans="1:17" s="11" customFormat="1" ht="18.95" customHeight="1" x14ac:dyDescent="0.2">
      <c r="A88" s="143">
        <v>82</v>
      </c>
      <c r="B88" s="89"/>
      <c r="C88" s="89"/>
      <c r="D88" s="90"/>
      <c r="E88" s="156"/>
      <c r="F88" s="91"/>
      <c r="G88" s="91"/>
      <c r="H88" s="278"/>
      <c r="I88" s="165"/>
      <c r="J88" s="140" t="e">
        <f>IF(AND(Q88="",#REF!&gt;0,#REF!&lt;5),K88,)</f>
        <v>#REF!</v>
      </c>
      <c r="K88" s="138" t="str">
        <f>IF(D88="","ZZZ9",IF(AND(#REF!&gt;0,#REF!&lt;5),D88&amp;#REF!,D88&amp;"9"))</f>
        <v>ZZZ9</v>
      </c>
      <c r="L88" s="142">
        <f t="shared" si="0"/>
        <v>999</v>
      </c>
      <c r="M88" s="164">
        <f t="shared" si="1"/>
        <v>999</v>
      </c>
      <c r="N88" s="161"/>
      <c r="O88" s="91"/>
      <c r="P88" s="106">
        <f t="shared" si="2"/>
        <v>999</v>
      </c>
      <c r="Q88" s="91"/>
    </row>
    <row r="89" spans="1:17" s="11" customFormat="1" ht="18.95" customHeight="1" x14ac:dyDescent="0.2">
      <c r="A89" s="143">
        <v>83</v>
      </c>
      <c r="B89" s="89"/>
      <c r="C89" s="89"/>
      <c r="D89" s="90"/>
      <c r="E89" s="156"/>
      <c r="F89" s="91"/>
      <c r="G89" s="91"/>
      <c r="H89" s="278"/>
      <c r="I89" s="165"/>
      <c r="J89" s="140" t="e">
        <f>IF(AND(Q89="",#REF!&gt;0,#REF!&lt;5),K89,)</f>
        <v>#REF!</v>
      </c>
      <c r="K89" s="138" t="str">
        <f>IF(D89="","ZZZ9",IF(AND(#REF!&gt;0,#REF!&lt;5),D89&amp;#REF!,D89&amp;"9"))</f>
        <v>ZZZ9</v>
      </c>
      <c r="L89" s="142">
        <f t="shared" si="0"/>
        <v>999</v>
      </c>
      <c r="M89" s="164">
        <f t="shared" si="1"/>
        <v>999</v>
      </c>
      <c r="N89" s="161"/>
      <c r="O89" s="91"/>
      <c r="P89" s="106">
        <f t="shared" si="2"/>
        <v>999</v>
      </c>
      <c r="Q89" s="91"/>
    </row>
    <row r="90" spans="1:17" s="11" customFormat="1" ht="18.95" customHeight="1" x14ac:dyDescent="0.2">
      <c r="A90" s="143">
        <v>84</v>
      </c>
      <c r="B90" s="89"/>
      <c r="C90" s="89"/>
      <c r="D90" s="90"/>
      <c r="E90" s="156"/>
      <c r="F90" s="91"/>
      <c r="G90" s="91"/>
      <c r="H90" s="278"/>
      <c r="I90" s="165"/>
      <c r="J90" s="140" t="e">
        <f>IF(AND(Q90="",#REF!&gt;0,#REF!&lt;5),K90,)</f>
        <v>#REF!</v>
      </c>
      <c r="K90" s="138" t="str">
        <f>IF(D90="","ZZZ9",IF(AND(#REF!&gt;0,#REF!&lt;5),D90&amp;#REF!,D90&amp;"9"))</f>
        <v>ZZZ9</v>
      </c>
      <c r="L90" s="142">
        <f t="shared" si="0"/>
        <v>999</v>
      </c>
      <c r="M90" s="164">
        <f t="shared" si="1"/>
        <v>999</v>
      </c>
      <c r="N90" s="161"/>
      <c r="O90" s="91"/>
      <c r="P90" s="106">
        <f t="shared" si="2"/>
        <v>999</v>
      </c>
      <c r="Q90" s="91"/>
    </row>
    <row r="91" spans="1:17" s="11" customFormat="1" ht="18.95" customHeight="1" x14ac:dyDescent="0.2">
      <c r="A91" s="143">
        <v>85</v>
      </c>
      <c r="B91" s="89"/>
      <c r="C91" s="89"/>
      <c r="D91" s="90"/>
      <c r="E91" s="156"/>
      <c r="F91" s="91"/>
      <c r="G91" s="91"/>
      <c r="H91" s="278"/>
      <c r="I91" s="165"/>
      <c r="J91" s="140" t="e">
        <f>IF(AND(Q91="",#REF!&gt;0,#REF!&lt;5),K91,)</f>
        <v>#REF!</v>
      </c>
      <c r="K91" s="138" t="str">
        <f>IF(D91="","ZZZ9",IF(AND(#REF!&gt;0,#REF!&lt;5),D91&amp;#REF!,D91&amp;"9"))</f>
        <v>ZZZ9</v>
      </c>
      <c r="L91" s="142">
        <f t="shared" si="0"/>
        <v>999</v>
      </c>
      <c r="M91" s="164">
        <f t="shared" si="1"/>
        <v>999</v>
      </c>
      <c r="N91" s="161"/>
      <c r="O91" s="91"/>
      <c r="P91" s="106">
        <f t="shared" si="2"/>
        <v>999</v>
      </c>
      <c r="Q91" s="91"/>
    </row>
    <row r="92" spans="1:17" s="11" customFormat="1" ht="18.95" customHeight="1" x14ac:dyDescent="0.2">
      <c r="A92" s="143">
        <v>86</v>
      </c>
      <c r="B92" s="89"/>
      <c r="C92" s="89"/>
      <c r="D92" s="90"/>
      <c r="E92" s="156"/>
      <c r="F92" s="91"/>
      <c r="G92" s="91"/>
      <c r="H92" s="278"/>
      <c r="I92" s="165"/>
      <c r="J92" s="140" t="e">
        <f>IF(AND(Q92="",#REF!&gt;0,#REF!&lt;5),K92,)</f>
        <v>#REF!</v>
      </c>
      <c r="K92" s="138" t="str">
        <f>IF(D92="","ZZZ9",IF(AND(#REF!&gt;0,#REF!&lt;5),D92&amp;#REF!,D92&amp;"9"))</f>
        <v>ZZZ9</v>
      </c>
      <c r="L92" s="142">
        <f t="shared" si="0"/>
        <v>999</v>
      </c>
      <c r="M92" s="164">
        <f t="shared" si="1"/>
        <v>999</v>
      </c>
      <c r="N92" s="161"/>
      <c r="O92" s="91"/>
      <c r="P92" s="106">
        <f t="shared" si="2"/>
        <v>999</v>
      </c>
      <c r="Q92" s="91"/>
    </row>
    <row r="93" spans="1:17" s="11" customFormat="1" ht="18.95" customHeight="1" x14ac:dyDescent="0.2">
      <c r="A93" s="143">
        <v>87</v>
      </c>
      <c r="B93" s="89"/>
      <c r="C93" s="89"/>
      <c r="D93" s="90"/>
      <c r="E93" s="156"/>
      <c r="F93" s="91"/>
      <c r="G93" s="91"/>
      <c r="H93" s="278"/>
      <c r="I93" s="165"/>
      <c r="J93" s="140" t="e">
        <f>IF(AND(Q93="",#REF!&gt;0,#REF!&lt;5),K93,)</f>
        <v>#REF!</v>
      </c>
      <c r="K93" s="138" t="str">
        <f>IF(D93="","ZZZ9",IF(AND(#REF!&gt;0,#REF!&lt;5),D93&amp;#REF!,D93&amp;"9"))</f>
        <v>ZZZ9</v>
      </c>
      <c r="L93" s="142">
        <f t="shared" si="0"/>
        <v>999</v>
      </c>
      <c r="M93" s="164">
        <f t="shared" si="1"/>
        <v>999</v>
      </c>
      <c r="N93" s="161"/>
      <c r="O93" s="91"/>
      <c r="P93" s="106">
        <f t="shared" si="2"/>
        <v>999</v>
      </c>
      <c r="Q93" s="91"/>
    </row>
    <row r="94" spans="1:17" s="11" customFormat="1" ht="18.95" customHeight="1" x14ac:dyDescent="0.2">
      <c r="A94" s="143">
        <v>88</v>
      </c>
      <c r="B94" s="89"/>
      <c r="C94" s="89"/>
      <c r="D94" s="90"/>
      <c r="E94" s="156"/>
      <c r="F94" s="91"/>
      <c r="G94" s="91"/>
      <c r="H94" s="278"/>
      <c r="I94" s="165"/>
      <c r="J94" s="140" t="e">
        <f>IF(AND(Q94="",#REF!&gt;0,#REF!&lt;5),K94,)</f>
        <v>#REF!</v>
      </c>
      <c r="K94" s="138" t="str">
        <f>IF(D94="","ZZZ9",IF(AND(#REF!&gt;0,#REF!&lt;5),D94&amp;#REF!,D94&amp;"9"))</f>
        <v>ZZZ9</v>
      </c>
      <c r="L94" s="142">
        <f t="shared" si="0"/>
        <v>999</v>
      </c>
      <c r="M94" s="164">
        <f t="shared" si="1"/>
        <v>999</v>
      </c>
      <c r="N94" s="161"/>
      <c r="O94" s="91"/>
      <c r="P94" s="106">
        <f t="shared" si="2"/>
        <v>999</v>
      </c>
      <c r="Q94" s="91"/>
    </row>
    <row r="95" spans="1:17" s="11" customFormat="1" ht="18.95" customHeight="1" x14ac:dyDescent="0.2">
      <c r="A95" s="143">
        <v>89</v>
      </c>
      <c r="B95" s="89"/>
      <c r="C95" s="89"/>
      <c r="D95" s="90"/>
      <c r="E95" s="156"/>
      <c r="F95" s="91"/>
      <c r="G95" s="91"/>
      <c r="H95" s="278"/>
      <c r="I95" s="165"/>
      <c r="J95" s="140" t="e">
        <f>IF(AND(Q95="",#REF!&gt;0,#REF!&lt;5),K95,)</f>
        <v>#REF!</v>
      </c>
      <c r="K95" s="138" t="str">
        <f>IF(D95="","ZZZ9",IF(AND(#REF!&gt;0,#REF!&lt;5),D95&amp;#REF!,D95&amp;"9"))</f>
        <v>ZZZ9</v>
      </c>
      <c r="L95" s="142">
        <f t="shared" si="0"/>
        <v>999</v>
      </c>
      <c r="M95" s="164">
        <f t="shared" si="1"/>
        <v>999</v>
      </c>
      <c r="N95" s="161"/>
      <c r="O95" s="91"/>
      <c r="P95" s="106">
        <f t="shared" si="2"/>
        <v>999</v>
      </c>
      <c r="Q95" s="91"/>
    </row>
    <row r="96" spans="1:17" s="11" customFormat="1" ht="18.95" customHeight="1" x14ac:dyDescent="0.2">
      <c r="A96" s="143">
        <v>90</v>
      </c>
      <c r="B96" s="89"/>
      <c r="C96" s="89"/>
      <c r="D96" s="90"/>
      <c r="E96" s="156"/>
      <c r="F96" s="91"/>
      <c r="G96" s="91"/>
      <c r="H96" s="278"/>
      <c r="I96" s="165"/>
      <c r="J96" s="140" t="e">
        <f>IF(AND(Q96="",#REF!&gt;0,#REF!&lt;5),K96,)</f>
        <v>#REF!</v>
      </c>
      <c r="K96" s="138" t="str">
        <f>IF(D96="","ZZZ9",IF(AND(#REF!&gt;0,#REF!&lt;5),D96&amp;#REF!,D96&amp;"9"))</f>
        <v>ZZZ9</v>
      </c>
      <c r="L96" s="142">
        <f t="shared" si="0"/>
        <v>999</v>
      </c>
      <c r="M96" s="164">
        <f t="shared" si="1"/>
        <v>999</v>
      </c>
      <c r="N96" s="161"/>
      <c r="O96" s="91"/>
      <c r="P96" s="106">
        <f t="shared" si="2"/>
        <v>999</v>
      </c>
      <c r="Q96" s="91"/>
    </row>
    <row r="97" spans="1:17" s="11" customFormat="1" ht="18.95" customHeight="1" x14ac:dyDescent="0.2">
      <c r="A97" s="143">
        <v>91</v>
      </c>
      <c r="B97" s="89"/>
      <c r="C97" s="89"/>
      <c r="D97" s="90"/>
      <c r="E97" s="156"/>
      <c r="F97" s="91"/>
      <c r="G97" s="91"/>
      <c r="H97" s="278"/>
      <c r="I97" s="165"/>
      <c r="J97" s="140" t="e">
        <f>IF(AND(Q97="",#REF!&gt;0,#REF!&lt;5),K97,)</f>
        <v>#REF!</v>
      </c>
      <c r="K97" s="138" t="str">
        <f>IF(D97="","ZZZ9",IF(AND(#REF!&gt;0,#REF!&lt;5),D97&amp;#REF!,D97&amp;"9"))</f>
        <v>ZZZ9</v>
      </c>
      <c r="L97" s="142">
        <f t="shared" si="0"/>
        <v>999</v>
      </c>
      <c r="M97" s="164">
        <f t="shared" si="1"/>
        <v>999</v>
      </c>
      <c r="N97" s="161"/>
      <c r="O97" s="91"/>
      <c r="P97" s="106">
        <f t="shared" si="2"/>
        <v>999</v>
      </c>
      <c r="Q97" s="91"/>
    </row>
    <row r="98" spans="1:17" s="11" customFormat="1" ht="18.95" customHeight="1" x14ac:dyDescent="0.2">
      <c r="A98" s="143">
        <v>92</v>
      </c>
      <c r="B98" s="89"/>
      <c r="C98" s="89"/>
      <c r="D98" s="90"/>
      <c r="E98" s="156"/>
      <c r="F98" s="91"/>
      <c r="G98" s="91"/>
      <c r="H98" s="278"/>
      <c r="I98" s="165"/>
      <c r="J98" s="140" t="e">
        <f>IF(AND(Q98="",#REF!&gt;0,#REF!&lt;5),K98,)</f>
        <v>#REF!</v>
      </c>
      <c r="K98" s="138" t="str">
        <f>IF(D98="","ZZZ9",IF(AND(#REF!&gt;0,#REF!&lt;5),D98&amp;#REF!,D98&amp;"9"))</f>
        <v>ZZZ9</v>
      </c>
      <c r="L98" s="142">
        <f t="shared" si="0"/>
        <v>999</v>
      </c>
      <c r="M98" s="164">
        <f t="shared" si="1"/>
        <v>999</v>
      </c>
      <c r="N98" s="161"/>
      <c r="O98" s="91"/>
      <c r="P98" s="106">
        <f t="shared" si="2"/>
        <v>999</v>
      </c>
      <c r="Q98" s="91"/>
    </row>
    <row r="99" spans="1:17" s="11" customFormat="1" ht="18.95" customHeight="1" x14ac:dyDescent="0.2">
      <c r="A99" s="143">
        <v>93</v>
      </c>
      <c r="B99" s="89"/>
      <c r="C99" s="89"/>
      <c r="D99" s="90"/>
      <c r="E99" s="156"/>
      <c r="F99" s="91"/>
      <c r="G99" s="91"/>
      <c r="H99" s="278"/>
      <c r="I99" s="165"/>
      <c r="J99" s="140" t="e">
        <f>IF(AND(Q99="",#REF!&gt;0,#REF!&lt;5),K99,)</f>
        <v>#REF!</v>
      </c>
      <c r="K99" s="138" t="str">
        <f>IF(D99="","ZZZ9",IF(AND(#REF!&gt;0,#REF!&lt;5),D99&amp;#REF!,D99&amp;"9"))</f>
        <v>ZZZ9</v>
      </c>
      <c r="L99" s="142">
        <f t="shared" si="0"/>
        <v>999</v>
      </c>
      <c r="M99" s="164">
        <f t="shared" si="1"/>
        <v>999</v>
      </c>
      <c r="N99" s="161"/>
      <c r="O99" s="91"/>
      <c r="P99" s="106">
        <f t="shared" si="2"/>
        <v>999</v>
      </c>
      <c r="Q99" s="91"/>
    </row>
    <row r="100" spans="1:17" s="11" customFormat="1" ht="18.95" customHeight="1" x14ac:dyDescent="0.2">
      <c r="A100" s="143">
        <v>94</v>
      </c>
      <c r="B100" s="89"/>
      <c r="C100" s="89"/>
      <c r="D100" s="90"/>
      <c r="E100" s="156"/>
      <c r="F100" s="91"/>
      <c r="G100" s="91"/>
      <c r="H100" s="278"/>
      <c r="I100" s="165"/>
      <c r="J100" s="140" t="e">
        <f>IF(AND(Q100="",#REF!&gt;0,#REF!&lt;5),K100,)</f>
        <v>#REF!</v>
      </c>
      <c r="K100" s="138" t="str">
        <f>IF(D100="","ZZZ9",IF(AND(#REF!&gt;0,#REF!&lt;5),D100&amp;#REF!,D100&amp;"9"))</f>
        <v>ZZZ9</v>
      </c>
      <c r="L100" s="142">
        <f t="shared" si="0"/>
        <v>999</v>
      </c>
      <c r="M100" s="164">
        <f t="shared" si="1"/>
        <v>999</v>
      </c>
      <c r="N100" s="161"/>
      <c r="O100" s="91"/>
      <c r="P100" s="106">
        <f t="shared" si="2"/>
        <v>999</v>
      </c>
      <c r="Q100" s="91"/>
    </row>
    <row r="101" spans="1:17" s="11" customFormat="1" ht="18.95" customHeight="1" x14ac:dyDescent="0.2">
      <c r="A101" s="143">
        <v>95</v>
      </c>
      <c r="B101" s="89"/>
      <c r="C101" s="89"/>
      <c r="D101" s="90"/>
      <c r="E101" s="156"/>
      <c r="F101" s="91"/>
      <c r="G101" s="91"/>
      <c r="H101" s="278"/>
      <c r="I101" s="165"/>
      <c r="J101" s="140" t="e">
        <f>IF(AND(Q101="",#REF!&gt;0,#REF!&lt;5),K101,)</f>
        <v>#REF!</v>
      </c>
      <c r="K101" s="138" t="str">
        <f>IF(D101="","ZZZ9",IF(AND(#REF!&gt;0,#REF!&lt;5),D101&amp;#REF!,D101&amp;"9"))</f>
        <v>ZZZ9</v>
      </c>
      <c r="L101" s="142">
        <f t="shared" si="0"/>
        <v>999</v>
      </c>
      <c r="M101" s="164">
        <f t="shared" si="1"/>
        <v>999</v>
      </c>
      <c r="N101" s="161"/>
      <c r="O101" s="91"/>
      <c r="P101" s="106">
        <f t="shared" si="2"/>
        <v>999</v>
      </c>
      <c r="Q101" s="91"/>
    </row>
    <row r="102" spans="1:17" s="11" customFormat="1" ht="18.95" customHeight="1" x14ac:dyDescent="0.2">
      <c r="A102" s="143">
        <v>96</v>
      </c>
      <c r="B102" s="89"/>
      <c r="C102" s="89"/>
      <c r="D102" s="90"/>
      <c r="E102" s="156"/>
      <c r="F102" s="91"/>
      <c r="G102" s="91"/>
      <c r="H102" s="278"/>
      <c r="I102" s="165"/>
      <c r="J102" s="140" t="e">
        <f>IF(AND(Q102="",#REF!&gt;0,#REF!&lt;5),K102,)</f>
        <v>#REF!</v>
      </c>
      <c r="K102" s="138" t="str">
        <f>IF(D102="","ZZZ9",IF(AND(#REF!&gt;0,#REF!&lt;5),D102&amp;#REF!,D102&amp;"9"))</f>
        <v>ZZZ9</v>
      </c>
      <c r="L102" s="142">
        <f t="shared" si="0"/>
        <v>999</v>
      </c>
      <c r="M102" s="164">
        <f t="shared" si="1"/>
        <v>999</v>
      </c>
      <c r="N102" s="161"/>
      <c r="O102" s="91"/>
      <c r="P102" s="106">
        <f t="shared" si="2"/>
        <v>999</v>
      </c>
      <c r="Q102" s="91"/>
    </row>
    <row r="103" spans="1:17" s="11" customFormat="1" ht="18.95" customHeight="1" x14ac:dyDescent="0.2">
      <c r="A103" s="143">
        <v>97</v>
      </c>
      <c r="B103" s="89"/>
      <c r="C103" s="89"/>
      <c r="D103" s="90"/>
      <c r="E103" s="156"/>
      <c r="F103" s="91"/>
      <c r="G103" s="91"/>
      <c r="H103" s="278"/>
      <c r="I103" s="165"/>
      <c r="J103" s="140" t="e">
        <f>IF(AND(Q103="",#REF!&gt;0,#REF!&lt;5),K103,)</f>
        <v>#REF!</v>
      </c>
      <c r="K103" s="138" t="str">
        <f>IF(D103="","ZZZ9",IF(AND(#REF!&gt;0,#REF!&lt;5),D103&amp;#REF!,D103&amp;"9"))</f>
        <v>ZZZ9</v>
      </c>
      <c r="L103" s="142">
        <f t="shared" si="0"/>
        <v>999</v>
      </c>
      <c r="M103" s="164">
        <f t="shared" si="1"/>
        <v>999</v>
      </c>
      <c r="N103" s="161"/>
      <c r="O103" s="91"/>
      <c r="P103" s="106">
        <f t="shared" si="2"/>
        <v>999</v>
      </c>
      <c r="Q103" s="91"/>
    </row>
    <row r="104" spans="1:17" s="11" customFormat="1" ht="18.95" customHeight="1" x14ac:dyDescent="0.2">
      <c r="A104" s="143">
        <v>98</v>
      </c>
      <c r="B104" s="89"/>
      <c r="C104" s="89"/>
      <c r="D104" s="90"/>
      <c r="E104" s="156"/>
      <c r="F104" s="91"/>
      <c r="G104" s="91"/>
      <c r="H104" s="278"/>
      <c r="I104" s="165"/>
      <c r="J104" s="140" t="e">
        <f>IF(AND(Q104="",#REF!&gt;0,#REF!&lt;5),K104,)</f>
        <v>#REF!</v>
      </c>
      <c r="K104" s="138" t="str">
        <f>IF(D104="","ZZZ9",IF(AND(#REF!&gt;0,#REF!&lt;5),D104&amp;#REF!,D104&amp;"9"))</f>
        <v>ZZZ9</v>
      </c>
      <c r="L104" s="142">
        <f t="shared" ref="L104:L156" si="3">IF(Q104="",999,Q104)</f>
        <v>999</v>
      </c>
      <c r="M104" s="164">
        <f t="shared" ref="M104:M156" si="4">IF(P104=999,999,1)</f>
        <v>999</v>
      </c>
      <c r="N104" s="161"/>
      <c r="O104" s="91"/>
      <c r="P104" s="106">
        <f t="shared" ref="P104:P156" si="5">IF(N104="DA",1,IF(N104="WC",2,IF(N104="SE",3,IF(N104="Q",4,IF(N104="LL",5,999)))))</f>
        <v>999</v>
      </c>
      <c r="Q104" s="91"/>
    </row>
    <row r="105" spans="1:17" s="11" customFormat="1" ht="18.95" customHeight="1" x14ac:dyDescent="0.2">
      <c r="A105" s="143">
        <v>99</v>
      </c>
      <c r="B105" s="89"/>
      <c r="C105" s="89"/>
      <c r="D105" s="90"/>
      <c r="E105" s="156"/>
      <c r="F105" s="91"/>
      <c r="G105" s="91"/>
      <c r="H105" s="278"/>
      <c r="I105" s="165"/>
      <c r="J105" s="140" t="e">
        <f>IF(AND(Q105="",#REF!&gt;0,#REF!&lt;5),K105,)</f>
        <v>#REF!</v>
      </c>
      <c r="K105" s="138" t="str">
        <f>IF(D105="","ZZZ9",IF(AND(#REF!&gt;0,#REF!&lt;5),D105&amp;#REF!,D105&amp;"9"))</f>
        <v>ZZZ9</v>
      </c>
      <c r="L105" s="142">
        <f t="shared" si="3"/>
        <v>999</v>
      </c>
      <c r="M105" s="164">
        <f t="shared" si="4"/>
        <v>999</v>
      </c>
      <c r="N105" s="161"/>
      <c r="O105" s="91"/>
      <c r="P105" s="106">
        <f t="shared" si="5"/>
        <v>999</v>
      </c>
      <c r="Q105" s="91"/>
    </row>
    <row r="106" spans="1:17" s="11" customFormat="1" ht="18.95" customHeight="1" x14ac:dyDescent="0.2">
      <c r="A106" s="143">
        <v>100</v>
      </c>
      <c r="B106" s="89"/>
      <c r="C106" s="89"/>
      <c r="D106" s="90"/>
      <c r="E106" s="156"/>
      <c r="F106" s="91"/>
      <c r="G106" s="91"/>
      <c r="H106" s="278"/>
      <c r="I106" s="165"/>
      <c r="J106" s="140" t="e">
        <f>IF(AND(Q106="",#REF!&gt;0,#REF!&lt;5),K106,)</f>
        <v>#REF!</v>
      </c>
      <c r="K106" s="138" t="str">
        <f>IF(D106="","ZZZ9",IF(AND(#REF!&gt;0,#REF!&lt;5),D106&amp;#REF!,D106&amp;"9"))</f>
        <v>ZZZ9</v>
      </c>
      <c r="L106" s="142">
        <f t="shared" si="3"/>
        <v>999</v>
      </c>
      <c r="M106" s="164">
        <f t="shared" si="4"/>
        <v>999</v>
      </c>
      <c r="N106" s="161"/>
      <c r="O106" s="91"/>
      <c r="P106" s="106">
        <f t="shared" si="5"/>
        <v>999</v>
      </c>
      <c r="Q106" s="91"/>
    </row>
    <row r="107" spans="1:17" s="11" customFormat="1" ht="18.95" customHeight="1" x14ac:dyDescent="0.2">
      <c r="A107" s="143">
        <v>101</v>
      </c>
      <c r="B107" s="89"/>
      <c r="C107" s="89"/>
      <c r="D107" s="90"/>
      <c r="E107" s="156"/>
      <c r="F107" s="91"/>
      <c r="G107" s="91"/>
      <c r="H107" s="278"/>
      <c r="I107" s="165"/>
      <c r="J107" s="140" t="e">
        <f>IF(AND(Q107="",#REF!&gt;0,#REF!&lt;5),K107,)</f>
        <v>#REF!</v>
      </c>
      <c r="K107" s="138" t="str">
        <f>IF(D107="","ZZZ9",IF(AND(#REF!&gt;0,#REF!&lt;5),D107&amp;#REF!,D107&amp;"9"))</f>
        <v>ZZZ9</v>
      </c>
      <c r="L107" s="142">
        <f t="shared" si="3"/>
        <v>999</v>
      </c>
      <c r="M107" s="164">
        <f t="shared" si="4"/>
        <v>999</v>
      </c>
      <c r="N107" s="161"/>
      <c r="O107" s="91"/>
      <c r="P107" s="106">
        <f t="shared" si="5"/>
        <v>999</v>
      </c>
      <c r="Q107" s="91"/>
    </row>
    <row r="108" spans="1:17" s="11" customFormat="1" ht="18.95" customHeight="1" x14ac:dyDescent="0.2">
      <c r="A108" s="143">
        <v>102</v>
      </c>
      <c r="B108" s="89"/>
      <c r="C108" s="89"/>
      <c r="D108" s="90"/>
      <c r="E108" s="156"/>
      <c r="F108" s="91"/>
      <c r="G108" s="91"/>
      <c r="H108" s="278"/>
      <c r="I108" s="165"/>
      <c r="J108" s="140" t="e">
        <f>IF(AND(Q108="",#REF!&gt;0,#REF!&lt;5),K108,)</f>
        <v>#REF!</v>
      </c>
      <c r="K108" s="138" t="str">
        <f>IF(D108="","ZZZ9",IF(AND(#REF!&gt;0,#REF!&lt;5),D108&amp;#REF!,D108&amp;"9"))</f>
        <v>ZZZ9</v>
      </c>
      <c r="L108" s="142">
        <f t="shared" si="3"/>
        <v>999</v>
      </c>
      <c r="M108" s="164">
        <f t="shared" si="4"/>
        <v>999</v>
      </c>
      <c r="N108" s="161"/>
      <c r="O108" s="91"/>
      <c r="P108" s="106">
        <f t="shared" si="5"/>
        <v>999</v>
      </c>
      <c r="Q108" s="91"/>
    </row>
    <row r="109" spans="1:17" s="11" customFormat="1" ht="18.95" customHeight="1" x14ac:dyDescent="0.2">
      <c r="A109" s="143">
        <v>103</v>
      </c>
      <c r="B109" s="89"/>
      <c r="C109" s="89"/>
      <c r="D109" s="90"/>
      <c r="E109" s="156"/>
      <c r="F109" s="91"/>
      <c r="G109" s="91"/>
      <c r="H109" s="278"/>
      <c r="I109" s="165"/>
      <c r="J109" s="140" t="e">
        <f>IF(AND(Q109="",#REF!&gt;0,#REF!&lt;5),K109,)</f>
        <v>#REF!</v>
      </c>
      <c r="K109" s="138" t="str">
        <f>IF(D109="","ZZZ9",IF(AND(#REF!&gt;0,#REF!&lt;5),D109&amp;#REF!,D109&amp;"9"))</f>
        <v>ZZZ9</v>
      </c>
      <c r="L109" s="142">
        <f t="shared" si="3"/>
        <v>999</v>
      </c>
      <c r="M109" s="164">
        <f t="shared" si="4"/>
        <v>999</v>
      </c>
      <c r="N109" s="161"/>
      <c r="O109" s="91"/>
      <c r="P109" s="106">
        <f t="shared" si="5"/>
        <v>999</v>
      </c>
      <c r="Q109" s="91"/>
    </row>
    <row r="110" spans="1:17" s="11" customFormat="1" ht="18.95" customHeight="1" x14ac:dyDescent="0.2">
      <c r="A110" s="143">
        <v>104</v>
      </c>
      <c r="B110" s="89"/>
      <c r="C110" s="89"/>
      <c r="D110" s="90"/>
      <c r="E110" s="156"/>
      <c r="F110" s="91"/>
      <c r="G110" s="91"/>
      <c r="H110" s="278"/>
      <c r="I110" s="165"/>
      <c r="J110" s="140" t="e">
        <f>IF(AND(Q110="",#REF!&gt;0,#REF!&lt;5),K110,)</f>
        <v>#REF!</v>
      </c>
      <c r="K110" s="138" t="str">
        <f>IF(D110="","ZZZ9",IF(AND(#REF!&gt;0,#REF!&lt;5),D110&amp;#REF!,D110&amp;"9"))</f>
        <v>ZZZ9</v>
      </c>
      <c r="L110" s="142">
        <f t="shared" si="3"/>
        <v>999</v>
      </c>
      <c r="M110" s="164">
        <f t="shared" si="4"/>
        <v>999</v>
      </c>
      <c r="N110" s="161"/>
      <c r="O110" s="91"/>
      <c r="P110" s="106">
        <f t="shared" si="5"/>
        <v>999</v>
      </c>
      <c r="Q110" s="91"/>
    </row>
    <row r="111" spans="1:17" s="11" customFormat="1" ht="18.95" customHeight="1" x14ac:dyDescent="0.2">
      <c r="A111" s="143">
        <v>105</v>
      </c>
      <c r="B111" s="89"/>
      <c r="C111" s="89"/>
      <c r="D111" s="90"/>
      <c r="E111" s="156"/>
      <c r="F111" s="91"/>
      <c r="G111" s="91"/>
      <c r="H111" s="278"/>
      <c r="I111" s="165"/>
      <c r="J111" s="140" t="e">
        <f>IF(AND(Q111="",#REF!&gt;0,#REF!&lt;5),K111,)</f>
        <v>#REF!</v>
      </c>
      <c r="K111" s="138" t="str">
        <f>IF(D111="","ZZZ9",IF(AND(#REF!&gt;0,#REF!&lt;5),D111&amp;#REF!,D111&amp;"9"))</f>
        <v>ZZZ9</v>
      </c>
      <c r="L111" s="142">
        <f t="shared" si="3"/>
        <v>999</v>
      </c>
      <c r="M111" s="164">
        <f t="shared" si="4"/>
        <v>999</v>
      </c>
      <c r="N111" s="161"/>
      <c r="O111" s="91"/>
      <c r="P111" s="106">
        <f t="shared" si="5"/>
        <v>999</v>
      </c>
      <c r="Q111" s="91"/>
    </row>
    <row r="112" spans="1:17" s="11" customFormat="1" ht="18.95" customHeight="1" x14ac:dyDescent="0.2">
      <c r="A112" s="143">
        <v>106</v>
      </c>
      <c r="B112" s="89"/>
      <c r="C112" s="89"/>
      <c r="D112" s="90"/>
      <c r="E112" s="156"/>
      <c r="F112" s="91"/>
      <c r="G112" s="91"/>
      <c r="H112" s="278"/>
      <c r="I112" s="165"/>
      <c r="J112" s="140" t="e">
        <f>IF(AND(Q112="",#REF!&gt;0,#REF!&lt;5),K112,)</f>
        <v>#REF!</v>
      </c>
      <c r="K112" s="138" t="str">
        <f>IF(D112="","ZZZ9",IF(AND(#REF!&gt;0,#REF!&lt;5),D112&amp;#REF!,D112&amp;"9"))</f>
        <v>ZZZ9</v>
      </c>
      <c r="L112" s="142">
        <f t="shared" si="3"/>
        <v>999</v>
      </c>
      <c r="M112" s="164">
        <f t="shared" si="4"/>
        <v>999</v>
      </c>
      <c r="N112" s="161"/>
      <c r="O112" s="91"/>
      <c r="P112" s="106">
        <f t="shared" si="5"/>
        <v>999</v>
      </c>
      <c r="Q112" s="91"/>
    </row>
    <row r="113" spans="1:17" s="11" customFormat="1" ht="18.95" customHeight="1" x14ac:dyDescent="0.2">
      <c r="A113" s="143">
        <v>107</v>
      </c>
      <c r="B113" s="89"/>
      <c r="C113" s="89"/>
      <c r="D113" s="90"/>
      <c r="E113" s="156"/>
      <c r="F113" s="91"/>
      <c r="G113" s="91"/>
      <c r="H113" s="278"/>
      <c r="I113" s="165"/>
      <c r="J113" s="140" t="e">
        <f>IF(AND(Q113="",#REF!&gt;0,#REF!&lt;5),K113,)</f>
        <v>#REF!</v>
      </c>
      <c r="K113" s="138" t="str">
        <f>IF(D113="","ZZZ9",IF(AND(#REF!&gt;0,#REF!&lt;5),D113&amp;#REF!,D113&amp;"9"))</f>
        <v>ZZZ9</v>
      </c>
      <c r="L113" s="142">
        <f t="shared" si="3"/>
        <v>999</v>
      </c>
      <c r="M113" s="164">
        <f t="shared" si="4"/>
        <v>999</v>
      </c>
      <c r="N113" s="161"/>
      <c r="O113" s="91"/>
      <c r="P113" s="106">
        <f t="shared" si="5"/>
        <v>999</v>
      </c>
      <c r="Q113" s="91"/>
    </row>
    <row r="114" spans="1:17" s="11" customFormat="1" ht="18.95" customHeight="1" x14ac:dyDescent="0.2">
      <c r="A114" s="143">
        <v>108</v>
      </c>
      <c r="B114" s="89"/>
      <c r="C114" s="89"/>
      <c r="D114" s="90"/>
      <c r="E114" s="156"/>
      <c r="F114" s="91"/>
      <c r="G114" s="91"/>
      <c r="H114" s="278"/>
      <c r="I114" s="165"/>
      <c r="J114" s="140" t="e">
        <f>IF(AND(Q114="",#REF!&gt;0,#REF!&lt;5),K114,)</f>
        <v>#REF!</v>
      </c>
      <c r="K114" s="138" t="str">
        <f>IF(D114="","ZZZ9",IF(AND(#REF!&gt;0,#REF!&lt;5),D114&amp;#REF!,D114&amp;"9"))</f>
        <v>ZZZ9</v>
      </c>
      <c r="L114" s="142">
        <f t="shared" si="3"/>
        <v>999</v>
      </c>
      <c r="M114" s="164">
        <f t="shared" si="4"/>
        <v>999</v>
      </c>
      <c r="N114" s="161"/>
      <c r="O114" s="91"/>
      <c r="P114" s="106">
        <f t="shared" si="5"/>
        <v>999</v>
      </c>
      <c r="Q114" s="91"/>
    </row>
    <row r="115" spans="1:17" s="11" customFormat="1" ht="18.95" customHeight="1" x14ac:dyDescent="0.2">
      <c r="A115" s="143">
        <v>109</v>
      </c>
      <c r="B115" s="89"/>
      <c r="C115" s="89"/>
      <c r="D115" s="90"/>
      <c r="E115" s="156"/>
      <c r="F115" s="91"/>
      <c r="G115" s="91"/>
      <c r="H115" s="278"/>
      <c r="I115" s="165"/>
      <c r="J115" s="140" t="e">
        <f>IF(AND(Q115="",#REF!&gt;0,#REF!&lt;5),K115,)</f>
        <v>#REF!</v>
      </c>
      <c r="K115" s="138" t="str">
        <f>IF(D115="","ZZZ9",IF(AND(#REF!&gt;0,#REF!&lt;5),D115&amp;#REF!,D115&amp;"9"))</f>
        <v>ZZZ9</v>
      </c>
      <c r="L115" s="142">
        <f t="shared" si="3"/>
        <v>999</v>
      </c>
      <c r="M115" s="164">
        <f t="shared" si="4"/>
        <v>999</v>
      </c>
      <c r="N115" s="161"/>
      <c r="O115" s="91"/>
      <c r="P115" s="106">
        <f t="shared" si="5"/>
        <v>999</v>
      </c>
      <c r="Q115" s="91"/>
    </row>
    <row r="116" spans="1:17" s="11" customFormat="1" ht="18.95" customHeight="1" x14ac:dyDescent="0.2">
      <c r="A116" s="143">
        <v>110</v>
      </c>
      <c r="B116" s="89"/>
      <c r="C116" s="89"/>
      <c r="D116" s="90"/>
      <c r="E116" s="156"/>
      <c r="F116" s="91"/>
      <c r="G116" s="91"/>
      <c r="H116" s="278"/>
      <c r="I116" s="165"/>
      <c r="J116" s="140" t="e">
        <f>IF(AND(Q116="",#REF!&gt;0,#REF!&lt;5),K116,)</f>
        <v>#REF!</v>
      </c>
      <c r="K116" s="138" t="str">
        <f>IF(D116="","ZZZ9",IF(AND(#REF!&gt;0,#REF!&lt;5),D116&amp;#REF!,D116&amp;"9"))</f>
        <v>ZZZ9</v>
      </c>
      <c r="L116" s="142">
        <f t="shared" si="3"/>
        <v>999</v>
      </c>
      <c r="M116" s="164">
        <f t="shared" si="4"/>
        <v>999</v>
      </c>
      <c r="N116" s="161"/>
      <c r="O116" s="91"/>
      <c r="P116" s="106">
        <f t="shared" si="5"/>
        <v>999</v>
      </c>
      <c r="Q116" s="91"/>
    </row>
    <row r="117" spans="1:17" s="11" customFormat="1" ht="18.95" customHeight="1" x14ac:dyDescent="0.2">
      <c r="A117" s="143">
        <v>111</v>
      </c>
      <c r="B117" s="89"/>
      <c r="C117" s="89"/>
      <c r="D117" s="90"/>
      <c r="E117" s="156"/>
      <c r="F117" s="91"/>
      <c r="G117" s="91"/>
      <c r="H117" s="278"/>
      <c r="I117" s="165"/>
      <c r="J117" s="140" t="e">
        <f>IF(AND(Q117="",#REF!&gt;0,#REF!&lt;5),K117,)</f>
        <v>#REF!</v>
      </c>
      <c r="K117" s="138" t="str">
        <f>IF(D117="","ZZZ9",IF(AND(#REF!&gt;0,#REF!&lt;5),D117&amp;#REF!,D117&amp;"9"))</f>
        <v>ZZZ9</v>
      </c>
      <c r="L117" s="142">
        <f t="shared" si="3"/>
        <v>999</v>
      </c>
      <c r="M117" s="164">
        <f t="shared" si="4"/>
        <v>999</v>
      </c>
      <c r="N117" s="161"/>
      <c r="O117" s="91"/>
      <c r="P117" s="106">
        <f t="shared" si="5"/>
        <v>999</v>
      </c>
      <c r="Q117" s="91"/>
    </row>
    <row r="118" spans="1:17" s="11" customFormat="1" ht="18.95" customHeight="1" x14ac:dyDescent="0.2">
      <c r="A118" s="143">
        <v>112</v>
      </c>
      <c r="B118" s="89"/>
      <c r="C118" s="89"/>
      <c r="D118" s="90"/>
      <c r="E118" s="156"/>
      <c r="F118" s="91"/>
      <c r="G118" s="91"/>
      <c r="H118" s="278"/>
      <c r="I118" s="165"/>
      <c r="J118" s="140" t="e">
        <f>IF(AND(Q118="",#REF!&gt;0,#REF!&lt;5),K118,)</f>
        <v>#REF!</v>
      </c>
      <c r="K118" s="138" t="str">
        <f>IF(D118="","ZZZ9",IF(AND(#REF!&gt;0,#REF!&lt;5),D118&amp;#REF!,D118&amp;"9"))</f>
        <v>ZZZ9</v>
      </c>
      <c r="L118" s="142">
        <f t="shared" si="3"/>
        <v>999</v>
      </c>
      <c r="M118" s="164">
        <f t="shared" si="4"/>
        <v>999</v>
      </c>
      <c r="N118" s="161"/>
      <c r="O118" s="91"/>
      <c r="P118" s="106">
        <f t="shared" si="5"/>
        <v>999</v>
      </c>
      <c r="Q118" s="91"/>
    </row>
    <row r="119" spans="1:17" s="11" customFormat="1" ht="18.95" customHeight="1" x14ac:dyDescent="0.2">
      <c r="A119" s="143">
        <v>113</v>
      </c>
      <c r="B119" s="89"/>
      <c r="C119" s="89"/>
      <c r="D119" s="90"/>
      <c r="E119" s="156"/>
      <c r="F119" s="91"/>
      <c r="G119" s="91"/>
      <c r="H119" s="278"/>
      <c r="I119" s="165"/>
      <c r="J119" s="140" t="e">
        <f>IF(AND(Q119="",#REF!&gt;0,#REF!&lt;5),K119,)</f>
        <v>#REF!</v>
      </c>
      <c r="K119" s="138" t="str">
        <f>IF(D119="","ZZZ9",IF(AND(#REF!&gt;0,#REF!&lt;5),D119&amp;#REF!,D119&amp;"9"))</f>
        <v>ZZZ9</v>
      </c>
      <c r="L119" s="142">
        <f t="shared" si="3"/>
        <v>999</v>
      </c>
      <c r="M119" s="164">
        <f t="shared" si="4"/>
        <v>999</v>
      </c>
      <c r="N119" s="161"/>
      <c r="O119" s="91"/>
      <c r="P119" s="106">
        <f t="shared" si="5"/>
        <v>999</v>
      </c>
      <c r="Q119" s="91"/>
    </row>
    <row r="120" spans="1:17" s="11" customFormat="1" ht="18.95" customHeight="1" x14ac:dyDescent="0.2">
      <c r="A120" s="143">
        <v>114</v>
      </c>
      <c r="B120" s="89"/>
      <c r="C120" s="89"/>
      <c r="D120" s="90"/>
      <c r="E120" s="156"/>
      <c r="F120" s="91"/>
      <c r="G120" s="91"/>
      <c r="H120" s="278"/>
      <c r="I120" s="165"/>
      <c r="J120" s="140" t="e">
        <f>IF(AND(Q120="",#REF!&gt;0,#REF!&lt;5),K120,)</f>
        <v>#REF!</v>
      </c>
      <c r="K120" s="138" t="str">
        <f>IF(D120="","ZZZ9",IF(AND(#REF!&gt;0,#REF!&lt;5),D120&amp;#REF!,D120&amp;"9"))</f>
        <v>ZZZ9</v>
      </c>
      <c r="L120" s="142">
        <f t="shared" si="3"/>
        <v>999</v>
      </c>
      <c r="M120" s="164">
        <f t="shared" si="4"/>
        <v>999</v>
      </c>
      <c r="N120" s="161"/>
      <c r="O120" s="91"/>
      <c r="P120" s="106">
        <f t="shared" si="5"/>
        <v>999</v>
      </c>
      <c r="Q120" s="91"/>
    </row>
    <row r="121" spans="1:17" s="11" customFormat="1" ht="18.95" customHeight="1" x14ac:dyDescent="0.2">
      <c r="A121" s="143">
        <v>115</v>
      </c>
      <c r="B121" s="89"/>
      <c r="C121" s="89"/>
      <c r="D121" s="90"/>
      <c r="E121" s="156"/>
      <c r="F121" s="91"/>
      <c r="G121" s="91"/>
      <c r="H121" s="278"/>
      <c r="I121" s="165"/>
      <c r="J121" s="140" t="e">
        <f>IF(AND(Q121="",#REF!&gt;0,#REF!&lt;5),K121,)</f>
        <v>#REF!</v>
      </c>
      <c r="K121" s="138" t="str">
        <f>IF(D121="","ZZZ9",IF(AND(#REF!&gt;0,#REF!&lt;5),D121&amp;#REF!,D121&amp;"9"))</f>
        <v>ZZZ9</v>
      </c>
      <c r="L121" s="142">
        <f t="shared" si="3"/>
        <v>999</v>
      </c>
      <c r="M121" s="164">
        <f t="shared" si="4"/>
        <v>999</v>
      </c>
      <c r="N121" s="161"/>
      <c r="O121" s="91"/>
      <c r="P121" s="106">
        <f t="shared" si="5"/>
        <v>999</v>
      </c>
      <c r="Q121" s="91"/>
    </row>
    <row r="122" spans="1:17" s="11" customFormat="1" ht="18.95" customHeight="1" x14ac:dyDescent="0.2">
      <c r="A122" s="143">
        <v>116</v>
      </c>
      <c r="B122" s="89"/>
      <c r="C122" s="89"/>
      <c r="D122" s="90"/>
      <c r="E122" s="156"/>
      <c r="F122" s="91"/>
      <c r="G122" s="91"/>
      <c r="H122" s="278"/>
      <c r="I122" s="165"/>
      <c r="J122" s="140" t="e">
        <f>IF(AND(Q122="",#REF!&gt;0,#REF!&lt;5),K122,)</f>
        <v>#REF!</v>
      </c>
      <c r="K122" s="138" t="str">
        <f>IF(D122="","ZZZ9",IF(AND(#REF!&gt;0,#REF!&lt;5),D122&amp;#REF!,D122&amp;"9"))</f>
        <v>ZZZ9</v>
      </c>
      <c r="L122" s="142">
        <f t="shared" si="3"/>
        <v>999</v>
      </c>
      <c r="M122" s="164">
        <f t="shared" si="4"/>
        <v>999</v>
      </c>
      <c r="N122" s="161"/>
      <c r="O122" s="91"/>
      <c r="P122" s="106">
        <f t="shared" si="5"/>
        <v>999</v>
      </c>
      <c r="Q122" s="91"/>
    </row>
    <row r="123" spans="1:17" s="11" customFormat="1" ht="18.95" customHeight="1" x14ac:dyDescent="0.2">
      <c r="A123" s="143">
        <v>117</v>
      </c>
      <c r="B123" s="89"/>
      <c r="C123" s="89"/>
      <c r="D123" s="90"/>
      <c r="E123" s="156"/>
      <c r="F123" s="91"/>
      <c r="G123" s="91"/>
      <c r="H123" s="278"/>
      <c r="I123" s="165"/>
      <c r="J123" s="140" t="e">
        <f>IF(AND(Q123="",#REF!&gt;0,#REF!&lt;5),K123,)</f>
        <v>#REF!</v>
      </c>
      <c r="K123" s="138" t="str">
        <f>IF(D123="","ZZZ9",IF(AND(#REF!&gt;0,#REF!&lt;5),D123&amp;#REF!,D123&amp;"9"))</f>
        <v>ZZZ9</v>
      </c>
      <c r="L123" s="142">
        <f t="shared" si="3"/>
        <v>999</v>
      </c>
      <c r="M123" s="164">
        <f t="shared" si="4"/>
        <v>999</v>
      </c>
      <c r="N123" s="161"/>
      <c r="O123" s="91"/>
      <c r="P123" s="106">
        <f t="shared" si="5"/>
        <v>999</v>
      </c>
      <c r="Q123" s="91"/>
    </row>
    <row r="124" spans="1:17" s="11" customFormat="1" ht="18.95" customHeight="1" x14ac:dyDescent="0.2">
      <c r="A124" s="143">
        <v>118</v>
      </c>
      <c r="B124" s="89"/>
      <c r="C124" s="89"/>
      <c r="D124" s="90"/>
      <c r="E124" s="156"/>
      <c r="F124" s="91"/>
      <c r="G124" s="91"/>
      <c r="H124" s="278"/>
      <c r="I124" s="165"/>
      <c r="J124" s="140" t="e">
        <f>IF(AND(Q124="",#REF!&gt;0,#REF!&lt;5),K124,)</f>
        <v>#REF!</v>
      </c>
      <c r="K124" s="138" t="str">
        <f>IF(D124="","ZZZ9",IF(AND(#REF!&gt;0,#REF!&lt;5),D124&amp;#REF!,D124&amp;"9"))</f>
        <v>ZZZ9</v>
      </c>
      <c r="L124" s="142">
        <f t="shared" si="3"/>
        <v>999</v>
      </c>
      <c r="M124" s="164">
        <f t="shared" si="4"/>
        <v>999</v>
      </c>
      <c r="N124" s="161"/>
      <c r="O124" s="91"/>
      <c r="P124" s="106">
        <f t="shared" si="5"/>
        <v>999</v>
      </c>
      <c r="Q124" s="91"/>
    </row>
    <row r="125" spans="1:17" s="11" customFormat="1" ht="18.95" customHeight="1" x14ac:dyDescent="0.2">
      <c r="A125" s="143">
        <v>119</v>
      </c>
      <c r="B125" s="89"/>
      <c r="C125" s="89"/>
      <c r="D125" s="90"/>
      <c r="E125" s="156"/>
      <c r="F125" s="91"/>
      <c r="G125" s="91"/>
      <c r="H125" s="278"/>
      <c r="I125" s="165"/>
      <c r="J125" s="140" t="e">
        <f>IF(AND(Q125="",#REF!&gt;0,#REF!&lt;5),K125,)</f>
        <v>#REF!</v>
      </c>
      <c r="K125" s="138" t="str">
        <f>IF(D125="","ZZZ9",IF(AND(#REF!&gt;0,#REF!&lt;5),D125&amp;#REF!,D125&amp;"9"))</f>
        <v>ZZZ9</v>
      </c>
      <c r="L125" s="142">
        <f t="shared" si="3"/>
        <v>999</v>
      </c>
      <c r="M125" s="164">
        <f t="shared" si="4"/>
        <v>999</v>
      </c>
      <c r="N125" s="161"/>
      <c r="O125" s="91"/>
      <c r="P125" s="106">
        <f t="shared" si="5"/>
        <v>999</v>
      </c>
      <c r="Q125" s="91"/>
    </row>
    <row r="126" spans="1:17" s="11" customFormat="1" ht="18.95" customHeight="1" x14ac:dyDescent="0.2">
      <c r="A126" s="143">
        <v>120</v>
      </c>
      <c r="B126" s="89"/>
      <c r="C126" s="89"/>
      <c r="D126" s="90"/>
      <c r="E126" s="156"/>
      <c r="F126" s="91"/>
      <c r="G126" s="91"/>
      <c r="H126" s="278"/>
      <c r="I126" s="165"/>
      <c r="J126" s="140" t="e">
        <f>IF(AND(Q126="",#REF!&gt;0,#REF!&lt;5),K126,)</f>
        <v>#REF!</v>
      </c>
      <c r="K126" s="138" t="str">
        <f>IF(D126="","ZZZ9",IF(AND(#REF!&gt;0,#REF!&lt;5),D126&amp;#REF!,D126&amp;"9"))</f>
        <v>ZZZ9</v>
      </c>
      <c r="L126" s="142">
        <f t="shared" si="3"/>
        <v>999</v>
      </c>
      <c r="M126" s="164">
        <f t="shared" si="4"/>
        <v>999</v>
      </c>
      <c r="N126" s="161"/>
      <c r="O126" s="91"/>
      <c r="P126" s="106">
        <f t="shared" si="5"/>
        <v>999</v>
      </c>
      <c r="Q126" s="91"/>
    </row>
    <row r="127" spans="1:17" s="11" customFormat="1" ht="18.95" customHeight="1" x14ac:dyDescent="0.2">
      <c r="A127" s="143">
        <v>121</v>
      </c>
      <c r="B127" s="89"/>
      <c r="C127" s="89"/>
      <c r="D127" s="90"/>
      <c r="E127" s="156"/>
      <c r="F127" s="91"/>
      <c r="G127" s="91"/>
      <c r="H127" s="278"/>
      <c r="I127" s="165"/>
      <c r="J127" s="140" t="e">
        <f>IF(AND(Q127="",#REF!&gt;0,#REF!&lt;5),K127,)</f>
        <v>#REF!</v>
      </c>
      <c r="K127" s="138" t="str">
        <f>IF(D127="","ZZZ9",IF(AND(#REF!&gt;0,#REF!&lt;5),D127&amp;#REF!,D127&amp;"9"))</f>
        <v>ZZZ9</v>
      </c>
      <c r="L127" s="142">
        <f t="shared" si="3"/>
        <v>999</v>
      </c>
      <c r="M127" s="164">
        <f t="shared" si="4"/>
        <v>999</v>
      </c>
      <c r="N127" s="161"/>
      <c r="O127" s="91"/>
      <c r="P127" s="106">
        <f t="shared" si="5"/>
        <v>999</v>
      </c>
      <c r="Q127" s="91"/>
    </row>
    <row r="128" spans="1:17" s="11" customFormat="1" ht="18.95" customHeight="1" x14ac:dyDescent="0.2">
      <c r="A128" s="143">
        <v>122</v>
      </c>
      <c r="B128" s="89"/>
      <c r="C128" s="89"/>
      <c r="D128" s="90"/>
      <c r="E128" s="156"/>
      <c r="F128" s="91"/>
      <c r="G128" s="91"/>
      <c r="H128" s="278"/>
      <c r="I128" s="165"/>
      <c r="J128" s="140" t="e">
        <f>IF(AND(Q128="",#REF!&gt;0,#REF!&lt;5),K128,)</f>
        <v>#REF!</v>
      </c>
      <c r="K128" s="138" t="str">
        <f>IF(D128="","ZZZ9",IF(AND(#REF!&gt;0,#REF!&lt;5),D128&amp;#REF!,D128&amp;"9"))</f>
        <v>ZZZ9</v>
      </c>
      <c r="L128" s="142">
        <f t="shared" si="3"/>
        <v>999</v>
      </c>
      <c r="M128" s="164">
        <f t="shared" si="4"/>
        <v>999</v>
      </c>
      <c r="N128" s="161"/>
      <c r="O128" s="91"/>
      <c r="P128" s="106">
        <f t="shared" si="5"/>
        <v>999</v>
      </c>
      <c r="Q128" s="91"/>
    </row>
    <row r="129" spans="1:17" s="11" customFormat="1" ht="18.95" customHeight="1" x14ac:dyDescent="0.2">
      <c r="A129" s="143">
        <v>123</v>
      </c>
      <c r="B129" s="89"/>
      <c r="C129" s="89"/>
      <c r="D129" s="90"/>
      <c r="E129" s="156"/>
      <c r="F129" s="91"/>
      <c r="G129" s="91"/>
      <c r="H129" s="278"/>
      <c r="I129" s="165"/>
      <c r="J129" s="140" t="e">
        <f>IF(AND(Q129="",#REF!&gt;0,#REF!&lt;5),K129,)</f>
        <v>#REF!</v>
      </c>
      <c r="K129" s="138" t="str">
        <f>IF(D129="","ZZZ9",IF(AND(#REF!&gt;0,#REF!&lt;5),D129&amp;#REF!,D129&amp;"9"))</f>
        <v>ZZZ9</v>
      </c>
      <c r="L129" s="142">
        <f t="shared" si="3"/>
        <v>999</v>
      </c>
      <c r="M129" s="164">
        <f t="shared" si="4"/>
        <v>999</v>
      </c>
      <c r="N129" s="161"/>
      <c r="O129" s="91"/>
      <c r="P129" s="106">
        <f t="shared" si="5"/>
        <v>999</v>
      </c>
      <c r="Q129" s="91"/>
    </row>
    <row r="130" spans="1:17" s="11" customFormat="1" ht="18.95" customHeight="1" x14ac:dyDescent="0.2">
      <c r="A130" s="143">
        <v>124</v>
      </c>
      <c r="B130" s="89"/>
      <c r="C130" s="89"/>
      <c r="D130" s="90"/>
      <c r="E130" s="156"/>
      <c r="F130" s="91"/>
      <c r="G130" s="91"/>
      <c r="H130" s="278"/>
      <c r="I130" s="165"/>
      <c r="J130" s="140" t="e">
        <f>IF(AND(Q130="",#REF!&gt;0,#REF!&lt;5),K130,)</f>
        <v>#REF!</v>
      </c>
      <c r="K130" s="138" t="str">
        <f>IF(D130="","ZZZ9",IF(AND(#REF!&gt;0,#REF!&lt;5),D130&amp;#REF!,D130&amp;"9"))</f>
        <v>ZZZ9</v>
      </c>
      <c r="L130" s="142">
        <f t="shared" si="3"/>
        <v>999</v>
      </c>
      <c r="M130" s="164">
        <f t="shared" si="4"/>
        <v>999</v>
      </c>
      <c r="N130" s="161"/>
      <c r="O130" s="91"/>
      <c r="P130" s="106">
        <f t="shared" si="5"/>
        <v>999</v>
      </c>
      <c r="Q130" s="91"/>
    </row>
    <row r="131" spans="1:17" s="11" customFormat="1" ht="18.95" customHeight="1" x14ac:dyDescent="0.2">
      <c r="A131" s="143">
        <v>125</v>
      </c>
      <c r="B131" s="89"/>
      <c r="C131" s="89"/>
      <c r="D131" s="90"/>
      <c r="E131" s="156"/>
      <c r="F131" s="91"/>
      <c r="G131" s="91"/>
      <c r="H131" s="278"/>
      <c r="I131" s="165"/>
      <c r="J131" s="140" t="e">
        <f>IF(AND(Q131="",#REF!&gt;0,#REF!&lt;5),K131,)</f>
        <v>#REF!</v>
      </c>
      <c r="K131" s="138" t="str">
        <f>IF(D131="","ZZZ9",IF(AND(#REF!&gt;0,#REF!&lt;5),D131&amp;#REF!,D131&amp;"9"))</f>
        <v>ZZZ9</v>
      </c>
      <c r="L131" s="142">
        <f t="shared" si="3"/>
        <v>999</v>
      </c>
      <c r="M131" s="164">
        <f t="shared" si="4"/>
        <v>999</v>
      </c>
      <c r="N131" s="161"/>
      <c r="O131" s="91"/>
      <c r="P131" s="106">
        <f t="shared" si="5"/>
        <v>999</v>
      </c>
      <c r="Q131" s="91"/>
    </row>
    <row r="132" spans="1:17" s="11" customFormat="1" ht="18.95" customHeight="1" x14ac:dyDescent="0.2">
      <c r="A132" s="143">
        <v>126</v>
      </c>
      <c r="B132" s="89"/>
      <c r="C132" s="89"/>
      <c r="D132" s="90"/>
      <c r="E132" s="156"/>
      <c r="F132" s="91"/>
      <c r="G132" s="91"/>
      <c r="H132" s="278"/>
      <c r="I132" s="165"/>
      <c r="J132" s="140" t="e">
        <f>IF(AND(Q132="",#REF!&gt;0,#REF!&lt;5),K132,)</f>
        <v>#REF!</v>
      </c>
      <c r="K132" s="138" t="str">
        <f>IF(D132="","ZZZ9",IF(AND(#REF!&gt;0,#REF!&lt;5),D132&amp;#REF!,D132&amp;"9"))</f>
        <v>ZZZ9</v>
      </c>
      <c r="L132" s="142">
        <f t="shared" si="3"/>
        <v>999</v>
      </c>
      <c r="M132" s="164">
        <f t="shared" si="4"/>
        <v>999</v>
      </c>
      <c r="N132" s="161"/>
      <c r="O132" s="91"/>
      <c r="P132" s="106">
        <f t="shared" si="5"/>
        <v>999</v>
      </c>
      <c r="Q132" s="91"/>
    </row>
    <row r="133" spans="1:17" s="11" customFormat="1" ht="18.95" customHeight="1" x14ac:dyDescent="0.2">
      <c r="A133" s="143">
        <v>127</v>
      </c>
      <c r="B133" s="89"/>
      <c r="C133" s="89"/>
      <c r="D133" s="90"/>
      <c r="E133" s="156"/>
      <c r="F133" s="91"/>
      <c r="G133" s="91"/>
      <c r="H133" s="278"/>
      <c r="I133" s="165"/>
      <c r="J133" s="140" t="e">
        <f>IF(AND(Q133="",#REF!&gt;0,#REF!&lt;5),K133,)</f>
        <v>#REF!</v>
      </c>
      <c r="K133" s="138" t="str">
        <f>IF(D133="","ZZZ9",IF(AND(#REF!&gt;0,#REF!&lt;5),D133&amp;#REF!,D133&amp;"9"))</f>
        <v>ZZZ9</v>
      </c>
      <c r="L133" s="142">
        <f t="shared" si="3"/>
        <v>999</v>
      </c>
      <c r="M133" s="164">
        <f t="shared" si="4"/>
        <v>999</v>
      </c>
      <c r="N133" s="161"/>
      <c r="O133" s="91"/>
      <c r="P133" s="106">
        <f t="shared" si="5"/>
        <v>999</v>
      </c>
      <c r="Q133" s="91"/>
    </row>
    <row r="134" spans="1:17" s="11" customFormat="1" ht="18.95" customHeight="1" x14ac:dyDescent="0.2">
      <c r="A134" s="143">
        <v>128</v>
      </c>
      <c r="B134" s="89"/>
      <c r="C134" s="89"/>
      <c r="D134" s="90"/>
      <c r="E134" s="156"/>
      <c r="F134" s="91"/>
      <c r="G134" s="91"/>
      <c r="H134" s="278"/>
      <c r="I134" s="165"/>
      <c r="J134" s="140" t="e">
        <f>IF(AND(Q134="",#REF!&gt;0,#REF!&lt;5),K134,)</f>
        <v>#REF!</v>
      </c>
      <c r="K134" s="138" t="str">
        <f>IF(D134="","ZZZ9",IF(AND(#REF!&gt;0,#REF!&lt;5),D134&amp;#REF!,D134&amp;"9"))</f>
        <v>ZZZ9</v>
      </c>
      <c r="L134" s="142">
        <f t="shared" si="3"/>
        <v>999</v>
      </c>
      <c r="M134" s="164">
        <f t="shared" si="4"/>
        <v>999</v>
      </c>
      <c r="N134" s="161"/>
      <c r="O134" s="165"/>
      <c r="P134" s="166">
        <f t="shared" si="5"/>
        <v>999</v>
      </c>
      <c r="Q134" s="165"/>
    </row>
    <row r="135" spans="1:17" x14ac:dyDescent="0.2">
      <c r="A135" s="143">
        <v>129</v>
      </c>
      <c r="B135" s="89"/>
      <c r="C135" s="89"/>
      <c r="D135" s="90"/>
      <c r="E135" s="156"/>
      <c r="F135" s="91"/>
      <c r="G135" s="91"/>
      <c r="H135" s="278"/>
      <c r="I135" s="165"/>
      <c r="J135" s="140" t="e">
        <f>IF(AND(Q135="",#REF!&gt;0,#REF!&lt;5),K135,)</f>
        <v>#REF!</v>
      </c>
      <c r="K135" s="138" t="str">
        <f>IF(D135="","ZZZ9",IF(AND(#REF!&gt;0,#REF!&lt;5),D135&amp;#REF!,D135&amp;"9"))</f>
        <v>ZZZ9</v>
      </c>
      <c r="L135" s="142">
        <f t="shared" si="3"/>
        <v>999</v>
      </c>
      <c r="M135" s="164">
        <f t="shared" si="4"/>
        <v>999</v>
      </c>
      <c r="N135" s="161"/>
      <c r="O135" s="91"/>
      <c r="P135" s="106">
        <f t="shared" si="5"/>
        <v>999</v>
      </c>
      <c r="Q135" s="91"/>
    </row>
    <row r="136" spans="1:17" x14ac:dyDescent="0.2">
      <c r="A136" s="143">
        <v>130</v>
      </c>
      <c r="B136" s="89"/>
      <c r="C136" s="89"/>
      <c r="D136" s="90"/>
      <c r="E136" s="156"/>
      <c r="F136" s="91"/>
      <c r="G136" s="91"/>
      <c r="H136" s="278"/>
      <c r="I136" s="165"/>
      <c r="J136" s="140" t="e">
        <f>IF(AND(Q136="",#REF!&gt;0,#REF!&lt;5),K136,)</f>
        <v>#REF!</v>
      </c>
      <c r="K136" s="138" t="str">
        <f>IF(D136="","ZZZ9",IF(AND(#REF!&gt;0,#REF!&lt;5),D136&amp;#REF!,D136&amp;"9"))</f>
        <v>ZZZ9</v>
      </c>
      <c r="L136" s="142">
        <f t="shared" si="3"/>
        <v>999</v>
      </c>
      <c r="M136" s="164">
        <f t="shared" si="4"/>
        <v>999</v>
      </c>
      <c r="N136" s="161"/>
      <c r="O136" s="91"/>
      <c r="P136" s="106">
        <f t="shared" si="5"/>
        <v>999</v>
      </c>
      <c r="Q136" s="91"/>
    </row>
    <row r="137" spans="1:17" x14ac:dyDescent="0.2">
      <c r="A137" s="143">
        <v>131</v>
      </c>
      <c r="B137" s="89"/>
      <c r="C137" s="89"/>
      <c r="D137" s="90"/>
      <c r="E137" s="156"/>
      <c r="F137" s="91"/>
      <c r="G137" s="91"/>
      <c r="H137" s="278"/>
      <c r="I137" s="165"/>
      <c r="J137" s="140" t="e">
        <f>IF(AND(Q137="",#REF!&gt;0,#REF!&lt;5),K137,)</f>
        <v>#REF!</v>
      </c>
      <c r="K137" s="138" t="str">
        <f>IF(D137="","ZZZ9",IF(AND(#REF!&gt;0,#REF!&lt;5),D137&amp;#REF!,D137&amp;"9"))</f>
        <v>ZZZ9</v>
      </c>
      <c r="L137" s="142">
        <f t="shared" si="3"/>
        <v>999</v>
      </c>
      <c r="M137" s="164">
        <f t="shared" si="4"/>
        <v>999</v>
      </c>
      <c r="N137" s="161"/>
      <c r="O137" s="91"/>
      <c r="P137" s="106">
        <f t="shared" si="5"/>
        <v>999</v>
      </c>
      <c r="Q137" s="91"/>
    </row>
    <row r="138" spans="1:17" x14ac:dyDescent="0.2">
      <c r="A138" s="143">
        <v>132</v>
      </c>
      <c r="B138" s="89"/>
      <c r="C138" s="89"/>
      <c r="D138" s="90"/>
      <c r="E138" s="156"/>
      <c r="F138" s="91"/>
      <c r="G138" s="91"/>
      <c r="H138" s="278"/>
      <c r="I138" s="165"/>
      <c r="J138" s="140" t="e">
        <f>IF(AND(Q138="",#REF!&gt;0,#REF!&lt;5),K138,)</f>
        <v>#REF!</v>
      </c>
      <c r="K138" s="138" t="str">
        <f>IF(D138="","ZZZ9",IF(AND(#REF!&gt;0,#REF!&lt;5),D138&amp;#REF!,D138&amp;"9"))</f>
        <v>ZZZ9</v>
      </c>
      <c r="L138" s="142">
        <f t="shared" si="3"/>
        <v>999</v>
      </c>
      <c r="M138" s="164">
        <f t="shared" si="4"/>
        <v>999</v>
      </c>
      <c r="N138" s="161"/>
      <c r="O138" s="91"/>
      <c r="P138" s="106">
        <f t="shared" si="5"/>
        <v>999</v>
      </c>
      <c r="Q138" s="91"/>
    </row>
    <row r="139" spans="1:17" x14ac:dyDescent="0.2">
      <c r="A139" s="143">
        <v>133</v>
      </c>
      <c r="B139" s="89"/>
      <c r="C139" s="89"/>
      <c r="D139" s="90"/>
      <c r="E139" s="156"/>
      <c r="F139" s="91"/>
      <c r="G139" s="91"/>
      <c r="H139" s="278"/>
      <c r="I139" s="165"/>
      <c r="J139" s="140" t="e">
        <f>IF(AND(Q139="",#REF!&gt;0,#REF!&lt;5),K139,)</f>
        <v>#REF!</v>
      </c>
      <c r="K139" s="138" t="str">
        <f>IF(D139="","ZZZ9",IF(AND(#REF!&gt;0,#REF!&lt;5),D139&amp;#REF!,D139&amp;"9"))</f>
        <v>ZZZ9</v>
      </c>
      <c r="L139" s="142">
        <f t="shared" si="3"/>
        <v>999</v>
      </c>
      <c r="M139" s="164">
        <f t="shared" si="4"/>
        <v>999</v>
      </c>
      <c r="N139" s="161"/>
      <c r="O139" s="91"/>
      <c r="P139" s="106">
        <f t="shared" si="5"/>
        <v>999</v>
      </c>
      <c r="Q139" s="91"/>
    </row>
    <row r="140" spans="1:17" x14ac:dyDescent="0.2">
      <c r="A140" s="143">
        <v>134</v>
      </c>
      <c r="B140" s="89"/>
      <c r="C140" s="89"/>
      <c r="D140" s="90"/>
      <c r="E140" s="156"/>
      <c r="F140" s="91"/>
      <c r="G140" s="91"/>
      <c r="H140" s="278"/>
      <c r="I140" s="165"/>
      <c r="J140" s="140" t="e">
        <f>IF(AND(Q140="",#REF!&gt;0,#REF!&lt;5),K140,)</f>
        <v>#REF!</v>
      </c>
      <c r="K140" s="138" t="str">
        <f>IF(D140="","ZZZ9",IF(AND(#REF!&gt;0,#REF!&lt;5),D140&amp;#REF!,D140&amp;"9"))</f>
        <v>ZZZ9</v>
      </c>
      <c r="L140" s="142">
        <f t="shared" si="3"/>
        <v>999</v>
      </c>
      <c r="M140" s="164">
        <f t="shared" si="4"/>
        <v>999</v>
      </c>
      <c r="N140" s="161"/>
      <c r="O140" s="91"/>
      <c r="P140" s="106">
        <f t="shared" si="5"/>
        <v>999</v>
      </c>
      <c r="Q140" s="91"/>
    </row>
    <row r="141" spans="1:17" x14ac:dyDescent="0.2">
      <c r="A141" s="143">
        <v>135</v>
      </c>
      <c r="B141" s="89"/>
      <c r="C141" s="89"/>
      <c r="D141" s="90"/>
      <c r="E141" s="156"/>
      <c r="F141" s="91"/>
      <c r="G141" s="91"/>
      <c r="H141" s="278"/>
      <c r="I141" s="165"/>
      <c r="J141" s="140" t="e">
        <f>IF(AND(Q141="",#REF!&gt;0,#REF!&lt;5),K141,)</f>
        <v>#REF!</v>
      </c>
      <c r="K141" s="138" t="str">
        <f>IF(D141="","ZZZ9",IF(AND(#REF!&gt;0,#REF!&lt;5),D141&amp;#REF!,D141&amp;"9"))</f>
        <v>ZZZ9</v>
      </c>
      <c r="L141" s="142">
        <f t="shared" si="3"/>
        <v>999</v>
      </c>
      <c r="M141" s="164">
        <f t="shared" si="4"/>
        <v>999</v>
      </c>
      <c r="N141" s="161"/>
      <c r="O141" s="165"/>
      <c r="P141" s="166">
        <f t="shared" si="5"/>
        <v>999</v>
      </c>
      <c r="Q141" s="165"/>
    </row>
    <row r="142" spans="1:17" x14ac:dyDescent="0.2">
      <c r="A142" s="143">
        <v>136</v>
      </c>
      <c r="B142" s="89"/>
      <c r="C142" s="89"/>
      <c r="D142" s="90"/>
      <c r="E142" s="156"/>
      <c r="F142" s="91"/>
      <c r="G142" s="91"/>
      <c r="H142" s="278"/>
      <c r="I142" s="165"/>
      <c r="J142" s="140" t="e">
        <f>IF(AND(Q142="",#REF!&gt;0,#REF!&lt;5),K142,)</f>
        <v>#REF!</v>
      </c>
      <c r="K142" s="138" t="str">
        <f>IF(D142="","ZZZ9",IF(AND(#REF!&gt;0,#REF!&lt;5),D142&amp;#REF!,D142&amp;"9"))</f>
        <v>ZZZ9</v>
      </c>
      <c r="L142" s="142">
        <f t="shared" si="3"/>
        <v>999</v>
      </c>
      <c r="M142" s="164">
        <f t="shared" si="4"/>
        <v>999</v>
      </c>
      <c r="N142" s="161"/>
      <c r="O142" s="91"/>
      <c r="P142" s="106">
        <f t="shared" si="5"/>
        <v>999</v>
      </c>
      <c r="Q142" s="91"/>
    </row>
    <row r="143" spans="1:17" x14ac:dyDescent="0.2">
      <c r="A143" s="143">
        <v>137</v>
      </c>
      <c r="B143" s="89"/>
      <c r="C143" s="89"/>
      <c r="D143" s="90"/>
      <c r="E143" s="156"/>
      <c r="F143" s="91"/>
      <c r="G143" s="91"/>
      <c r="H143" s="278"/>
      <c r="I143" s="165"/>
      <c r="J143" s="140" t="e">
        <f>IF(AND(Q143="",#REF!&gt;0,#REF!&lt;5),K143,)</f>
        <v>#REF!</v>
      </c>
      <c r="K143" s="138" t="str">
        <f>IF(D143="","ZZZ9",IF(AND(#REF!&gt;0,#REF!&lt;5),D143&amp;#REF!,D143&amp;"9"))</f>
        <v>ZZZ9</v>
      </c>
      <c r="L143" s="142">
        <f t="shared" si="3"/>
        <v>999</v>
      </c>
      <c r="M143" s="164">
        <f t="shared" si="4"/>
        <v>999</v>
      </c>
      <c r="N143" s="161"/>
      <c r="O143" s="91"/>
      <c r="P143" s="106">
        <f t="shared" si="5"/>
        <v>999</v>
      </c>
      <c r="Q143" s="91"/>
    </row>
    <row r="144" spans="1:17" x14ac:dyDescent="0.2">
      <c r="A144" s="143">
        <v>138</v>
      </c>
      <c r="B144" s="89"/>
      <c r="C144" s="89"/>
      <c r="D144" s="90"/>
      <c r="E144" s="156"/>
      <c r="F144" s="91"/>
      <c r="G144" s="91"/>
      <c r="H144" s="278"/>
      <c r="I144" s="165"/>
      <c r="J144" s="140" t="e">
        <f>IF(AND(Q144="",#REF!&gt;0,#REF!&lt;5),K144,)</f>
        <v>#REF!</v>
      </c>
      <c r="K144" s="138" t="str">
        <f>IF(D144="","ZZZ9",IF(AND(#REF!&gt;0,#REF!&lt;5),D144&amp;#REF!,D144&amp;"9"))</f>
        <v>ZZZ9</v>
      </c>
      <c r="L144" s="142">
        <f t="shared" si="3"/>
        <v>999</v>
      </c>
      <c r="M144" s="164">
        <f t="shared" si="4"/>
        <v>999</v>
      </c>
      <c r="N144" s="161"/>
      <c r="O144" s="91"/>
      <c r="P144" s="106">
        <f t="shared" si="5"/>
        <v>999</v>
      </c>
      <c r="Q144" s="91"/>
    </row>
    <row r="145" spans="1:17" x14ac:dyDescent="0.2">
      <c r="A145" s="143">
        <v>139</v>
      </c>
      <c r="B145" s="89"/>
      <c r="C145" s="89"/>
      <c r="D145" s="90"/>
      <c r="E145" s="156"/>
      <c r="F145" s="91"/>
      <c r="G145" s="91"/>
      <c r="H145" s="278"/>
      <c r="I145" s="165"/>
      <c r="J145" s="140" t="e">
        <f>IF(AND(Q145="",#REF!&gt;0,#REF!&lt;5),K145,)</f>
        <v>#REF!</v>
      </c>
      <c r="K145" s="138" t="str">
        <f>IF(D145="","ZZZ9",IF(AND(#REF!&gt;0,#REF!&lt;5),D145&amp;#REF!,D145&amp;"9"))</f>
        <v>ZZZ9</v>
      </c>
      <c r="L145" s="142">
        <f t="shared" si="3"/>
        <v>999</v>
      </c>
      <c r="M145" s="164">
        <f t="shared" si="4"/>
        <v>999</v>
      </c>
      <c r="N145" s="161"/>
      <c r="O145" s="91"/>
      <c r="P145" s="106">
        <f t="shared" si="5"/>
        <v>999</v>
      </c>
      <c r="Q145" s="91"/>
    </row>
    <row r="146" spans="1:17" x14ac:dyDescent="0.2">
      <c r="A146" s="143">
        <v>140</v>
      </c>
      <c r="B146" s="89"/>
      <c r="C146" s="89"/>
      <c r="D146" s="90"/>
      <c r="E146" s="156"/>
      <c r="F146" s="91"/>
      <c r="G146" s="91"/>
      <c r="H146" s="278"/>
      <c r="I146" s="165"/>
      <c r="J146" s="140" t="e">
        <f>IF(AND(Q146="",#REF!&gt;0,#REF!&lt;5),K146,)</f>
        <v>#REF!</v>
      </c>
      <c r="K146" s="138" t="str">
        <f>IF(D146="","ZZZ9",IF(AND(#REF!&gt;0,#REF!&lt;5),D146&amp;#REF!,D146&amp;"9"))</f>
        <v>ZZZ9</v>
      </c>
      <c r="L146" s="142">
        <f t="shared" si="3"/>
        <v>999</v>
      </c>
      <c r="M146" s="164">
        <f t="shared" si="4"/>
        <v>999</v>
      </c>
      <c r="N146" s="161"/>
      <c r="O146" s="91"/>
      <c r="P146" s="106">
        <f t="shared" si="5"/>
        <v>999</v>
      </c>
      <c r="Q146" s="91"/>
    </row>
    <row r="147" spans="1:17" x14ac:dyDescent="0.2">
      <c r="A147" s="143">
        <v>141</v>
      </c>
      <c r="B147" s="89"/>
      <c r="C147" s="89"/>
      <c r="D147" s="90"/>
      <c r="E147" s="156"/>
      <c r="F147" s="91"/>
      <c r="G147" s="91"/>
      <c r="H147" s="278"/>
      <c r="I147" s="165"/>
      <c r="J147" s="140" t="e">
        <f>IF(AND(Q147="",#REF!&gt;0,#REF!&lt;5),K147,)</f>
        <v>#REF!</v>
      </c>
      <c r="K147" s="138" t="str">
        <f>IF(D147="","ZZZ9",IF(AND(#REF!&gt;0,#REF!&lt;5),D147&amp;#REF!,D147&amp;"9"))</f>
        <v>ZZZ9</v>
      </c>
      <c r="L147" s="142">
        <f t="shared" si="3"/>
        <v>999</v>
      </c>
      <c r="M147" s="164">
        <f t="shared" si="4"/>
        <v>999</v>
      </c>
      <c r="N147" s="161"/>
      <c r="O147" s="91"/>
      <c r="P147" s="106">
        <f t="shared" si="5"/>
        <v>999</v>
      </c>
      <c r="Q147" s="91"/>
    </row>
    <row r="148" spans="1:17" x14ac:dyDescent="0.2">
      <c r="A148" s="143">
        <v>142</v>
      </c>
      <c r="B148" s="89"/>
      <c r="C148" s="89"/>
      <c r="D148" s="90"/>
      <c r="E148" s="156"/>
      <c r="F148" s="91"/>
      <c r="G148" s="91"/>
      <c r="H148" s="278"/>
      <c r="I148" s="165"/>
      <c r="J148" s="140" t="e">
        <f>IF(AND(Q148="",#REF!&gt;0,#REF!&lt;5),K148,)</f>
        <v>#REF!</v>
      </c>
      <c r="K148" s="138" t="str">
        <f>IF(D148="","ZZZ9",IF(AND(#REF!&gt;0,#REF!&lt;5),D148&amp;#REF!,D148&amp;"9"))</f>
        <v>ZZZ9</v>
      </c>
      <c r="L148" s="142">
        <f t="shared" si="3"/>
        <v>999</v>
      </c>
      <c r="M148" s="164">
        <f t="shared" si="4"/>
        <v>999</v>
      </c>
      <c r="N148" s="161"/>
      <c r="O148" s="165"/>
      <c r="P148" s="166">
        <f t="shared" si="5"/>
        <v>999</v>
      </c>
      <c r="Q148" s="165"/>
    </row>
    <row r="149" spans="1:17" x14ac:dyDescent="0.2">
      <c r="A149" s="143">
        <v>143</v>
      </c>
      <c r="B149" s="89"/>
      <c r="C149" s="89"/>
      <c r="D149" s="90"/>
      <c r="E149" s="156"/>
      <c r="F149" s="91"/>
      <c r="G149" s="91"/>
      <c r="H149" s="278"/>
      <c r="I149" s="165"/>
      <c r="J149" s="140" t="e">
        <f>IF(AND(Q149="",#REF!&gt;0,#REF!&lt;5),K149,)</f>
        <v>#REF!</v>
      </c>
      <c r="K149" s="138" t="str">
        <f>IF(D149="","ZZZ9",IF(AND(#REF!&gt;0,#REF!&lt;5),D149&amp;#REF!,D149&amp;"9"))</f>
        <v>ZZZ9</v>
      </c>
      <c r="L149" s="142">
        <f t="shared" si="3"/>
        <v>999</v>
      </c>
      <c r="M149" s="164">
        <f t="shared" si="4"/>
        <v>999</v>
      </c>
      <c r="N149" s="161"/>
      <c r="O149" s="91"/>
      <c r="P149" s="106">
        <f t="shared" si="5"/>
        <v>999</v>
      </c>
      <c r="Q149" s="91"/>
    </row>
    <row r="150" spans="1:17" x14ac:dyDescent="0.2">
      <c r="A150" s="143">
        <v>144</v>
      </c>
      <c r="B150" s="89"/>
      <c r="C150" s="89"/>
      <c r="D150" s="90"/>
      <c r="E150" s="156"/>
      <c r="F150" s="91"/>
      <c r="G150" s="91"/>
      <c r="H150" s="278"/>
      <c r="I150" s="165"/>
      <c r="J150" s="140" t="e">
        <f>IF(AND(Q150="",#REF!&gt;0,#REF!&lt;5),K150,)</f>
        <v>#REF!</v>
      </c>
      <c r="K150" s="138" t="str">
        <f>IF(D150="","ZZZ9",IF(AND(#REF!&gt;0,#REF!&lt;5),D150&amp;#REF!,D150&amp;"9"))</f>
        <v>ZZZ9</v>
      </c>
      <c r="L150" s="142">
        <f t="shared" si="3"/>
        <v>999</v>
      </c>
      <c r="M150" s="164">
        <f t="shared" si="4"/>
        <v>999</v>
      </c>
      <c r="N150" s="161"/>
      <c r="O150" s="91"/>
      <c r="P150" s="106">
        <f t="shared" si="5"/>
        <v>999</v>
      </c>
      <c r="Q150" s="91"/>
    </row>
    <row r="151" spans="1:17" x14ac:dyDescent="0.2">
      <c r="A151" s="143">
        <v>145</v>
      </c>
      <c r="B151" s="89"/>
      <c r="C151" s="89"/>
      <c r="D151" s="90"/>
      <c r="E151" s="156"/>
      <c r="F151" s="91"/>
      <c r="G151" s="91"/>
      <c r="H151" s="278"/>
      <c r="I151" s="165"/>
      <c r="J151" s="140" t="e">
        <f>IF(AND(Q151="",#REF!&gt;0,#REF!&lt;5),K151,)</f>
        <v>#REF!</v>
      </c>
      <c r="K151" s="138" t="str">
        <f>IF(D151="","ZZZ9",IF(AND(#REF!&gt;0,#REF!&lt;5),D151&amp;#REF!,D151&amp;"9"))</f>
        <v>ZZZ9</v>
      </c>
      <c r="L151" s="142">
        <f t="shared" si="3"/>
        <v>999</v>
      </c>
      <c r="M151" s="164">
        <f t="shared" si="4"/>
        <v>999</v>
      </c>
      <c r="N151" s="161"/>
      <c r="O151" s="91"/>
      <c r="P151" s="106">
        <f t="shared" si="5"/>
        <v>999</v>
      </c>
      <c r="Q151" s="91"/>
    </row>
    <row r="152" spans="1:17" x14ac:dyDescent="0.2">
      <c r="A152" s="143">
        <v>146</v>
      </c>
      <c r="B152" s="89"/>
      <c r="C152" s="89"/>
      <c r="D152" s="90"/>
      <c r="E152" s="156"/>
      <c r="F152" s="91"/>
      <c r="G152" s="91"/>
      <c r="H152" s="278"/>
      <c r="I152" s="165"/>
      <c r="J152" s="140" t="e">
        <f>IF(AND(Q152="",#REF!&gt;0,#REF!&lt;5),K152,)</f>
        <v>#REF!</v>
      </c>
      <c r="K152" s="138" t="str">
        <f>IF(D152="","ZZZ9",IF(AND(#REF!&gt;0,#REF!&lt;5),D152&amp;#REF!,D152&amp;"9"))</f>
        <v>ZZZ9</v>
      </c>
      <c r="L152" s="142">
        <f t="shared" si="3"/>
        <v>999</v>
      </c>
      <c r="M152" s="164">
        <f t="shared" si="4"/>
        <v>999</v>
      </c>
      <c r="N152" s="161"/>
      <c r="O152" s="91"/>
      <c r="P152" s="106">
        <f t="shared" si="5"/>
        <v>999</v>
      </c>
      <c r="Q152" s="91"/>
    </row>
    <row r="153" spans="1:17" x14ac:dyDescent="0.2">
      <c r="A153" s="143">
        <v>147</v>
      </c>
      <c r="B153" s="89"/>
      <c r="C153" s="89"/>
      <c r="D153" s="90"/>
      <c r="E153" s="156"/>
      <c r="F153" s="91"/>
      <c r="G153" s="91"/>
      <c r="H153" s="278"/>
      <c r="I153" s="165"/>
      <c r="J153" s="140" t="e">
        <f>IF(AND(Q153="",#REF!&gt;0,#REF!&lt;5),K153,)</f>
        <v>#REF!</v>
      </c>
      <c r="K153" s="138" t="str">
        <f>IF(D153="","ZZZ9",IF(AND(#REF!&gt;0,#REF!&lt;5),D153&amp;#REF!,D153&amp;"9"))</f>
        <v>ZZZ9</v>
      </c>
      <c r="L153" s="142">
        <f t="shared" si="3"/>
        <v>999</v>
      </c>
      <c r="M153" s="164">
        <f t="shared" si="4"/>
        <v>999</v>
      </c>
      <c r="N153" s="161"/>
      <c r="O153" s="91"/>
      <c r="P153" s="106">
        <f t="shared" si="5"/>
        <v>999</v>
      </c>
      <c r="Q153" s="91"/>
    </row>
    <row r="154" spans="1:17" x14ac:dyDescent="0.2">
      <c r="A154" s="143">
        <v>148</v>
      </c>
      <c r="B154" s="89"/>
      <c r="C154" s="89"/>
      <c r="D154" s="90"/>
      <c r="E154" s="156"/>
      <c r="F154" s="91"/>
      <c r="G154" s="91"/>
      <c r="H154" s="278"/>
      <c r="I154" s="165"/>
      <c r="J154" s="140" t="e">
        <f>IF(AND(Q154="",#REF!&gt;0,#REF!&lt;5),K154,)</f>
        <v>#REF!</v>
      </c>
      <c r="K154" s="138" t="str">
        <f>IF(D154="","ZZZ9",IF(AND(#REF!&gt;0,#REF!&lt;5),D154&amp;#REF!,D154&amp;"9"))</f>
        <v>ZZZ9</v>
      </c>
      <c r="L154" s="142">
        <f t="shared" si="3"/>
        <v>999</v>
      </c>
      <c r="M154" s="164">
        <f t="shared" si="4"/>
        <v>999</v>
      </c>
      <c r="N154" s="161"/>
      <c r="O154" s="91"/>
      <c r="P154" s="106">
        <f t="shared" si="5"/>
        <v>999</v>
      </c>
      <c r="Q154" s="91"/>
    </row>
    <row r="155" spans="1:17" x14ac:dyDescent="0.2">
      <c r="A155" s="143">
        <v>149</v>
      </c>
      <c r="B155" s="89"/>
      <c r="C155" s="89"/>
      <c r="D155" s="90"/>
      <c r="E155" s="156"/>
      <c r="F155" s="91"/>
      <c r="G155" s="91"/>
      <c r="H155" s="278"/>
      <c r="I155" s="165"/>
      <c r="J155" s="140" t="e">
        <f>IF(AND(Q155="",#REF!&gt;0,#REF!&lt;5),K155,)</f>
        <v>#REF!</v>
      </c>
      <c r="K155" s="138" t="str">
        <f>IF(D155="","ZZZ9",IF(AND(#REF!&gt;0,#REF!&lt;5),D155&amp;#REF!,D155&amp;"9"))</f>
        <v>ZZZ9</v>
      </c>
      <c r="L155" s="142">
        <f t="shared" si="3"/>
        <v>999</v>
      </c>
      <c r="M155" s="164">
        <f t="shared" si="4"/>
        <v>999</v>
      </c>
      <c r="N155" s="161"/>
      <c r="O155" s="91"/>
      <c r="P155" s="106">
        <f t="shared" si="5"/>
        <v>999</v>
      </c>
      <c r="Q155" s="91"/>
    </row>
    <row r="156" spans="1:17" x14ac:dyDescent="0.2">
      <c r="A156" s="143">
        <v>150</v>
      </c>
      <c r="B156" s="89"/>
      <c r="C156" s="89"/>
      <c r="D156" s="90"/>
      <c r="E156" s="156"/>
      <c r="F156" s="91"/>
      <c r="G156" s="91"/>
      <c r="H156" s="278"/>
      <c r="I156" s="165"/>
      <c r="J156" s="140" t="e">
        <f>IF(AND(Q156="",#REF!&gt;0,#REF!&lt;5),K156,)</f>
        <v>#REF!</v>
      </c>
      <c r="K156" s="138" t="str">
        <f>IF(D156="","ZZZ9",IF(AND(#REF!&gt;0,#REF!&lt;5),D156&amp;#REF!,D156&amp;"9"))</f>
        <v>ZZZ9</v>
      </c>
      <c r="L156" s="142">
        <f t="shared" si="3"/>
        <v>999</v>
      </c>
      <c r="M156" s="164">
        <f t="shared" si="4"/>
        <v>999</v>
      </c>
      <c r="N156" s="161"/>
      <c r="O156" s="91"/>
      <c r="P156" s="106">
        <f t="shared" si="5"/>
        <v>999</v>
      </c>
      <c r="Q156" s="91"/>
    </row>
  </sheetData>
  <conditionalFormatting sqref="A7:D156">
    <cfRule type="expression" dxfId="50" priority="14" stopIfTrue="1">
      <formula>$Q7&gt;=1</formula>
    </cfRule>
  </conditionalFormatting>
  <conditionalFormatting sqref="B7:D37">
    <cfRule type="expression" dxfId="49" priority="1" stopIfTrue="1">
      <formula>$Q7&gt;=1</formula>
    </cfRule>
  </conditionalFormatting>
  <conditionalFormatting sqref="E7:E14">
    <cfRule type="expression" dxfId="48" priority="6" stopIfTrue="1">
      <formula>AND(ROUNDDOWN(($A$4-E7)/365.25,0)&lt;=13,G7&lt;&gt;"OK")</formula>
    </cfRule>
    <cfRule type="expression" dxfId="47" priority="7" stopIfTrue="1">
      <formula>AND(ROUNDDOWN(($A$4-E7)/365.25,0)&lt;=14,G7&lt;&gt;"OK")</formula>
    </cfRule>
    <cfRule type="expression" dxfId="46" priority="8" stopIfTrue="1">
      <formula>AND(ROUNDDOWN(($A$4-E7)/365.25,0)&lt;=17,G7&lt;&gt;"OK")</formula>
    </cfRule>
    <cfRule type="expression" dxfId="45" priority="11" stopIfTrue="1">
      <formula>AND(ROUNDDOWN(($A$4-E7)/365.25,0)&lt;=13,G7&lt;&gt;"OK")</formula>
    </cfRule>
    <cfRule type="expression" dxfId="44" priority="12" stopIfTrue="1">
      <formula>AND(ROUNDDOWN(($A$4-E7)/365.25,0)&lt;=14,G7&lt;&gt;"OK")</formula>
    </cfRule>
    <cfRule type="expression" dxfId="43" priority="13" stopIfTrue="1">
      <formula>AND(ROUNDDOWN(($A$4-E7)/365.25,0)&lt;=17,G7&lt;&gt;"OK")</formula>
    </cfRule>
  </conditionalFormatting>
  <conditionalFormatting sqref="E7:E27 E29:E37">
    <cfRule type="expression" dxfId="42" priority="2" stopIfTrue="1">
      <formula>AND(ROUNDDOWN(($A$4-E7)/365.25,0)&lt;=13,G7&lt;&gt;"OK")</formula>
    </cfRule>
    <cfRule type="expression" dxfId="41" priority="3" stopIfTrue="1">
      <formula>AND(ROUNDDOWN(($A$4-E7)/365.25,0)&lt;=14,G7&lt;&gt;"OK")</formula>
    </cfRule>
    <cfRule type="expression" dxfId="40" priority="4" stopIfTrue="1">
      <formula>AND(ROUNDDOWN(($A$4-E7)/365.25,0)&lt;=17,G7&lt;&gt;"OK")</formula>
    </cfRule>
  </conditionalFormatting>
  <conditionalFormatting sqref="E7:E156">
    <cfRule type="expression" dxfId="39" priority="16" stopIfTrue="1">
      <formula>AND(ROUNDDOWN(($A$4-E7)/365.25,0)&lt;=13,G7&lt;&gt;"OK")</formula>
    </cfRule>
    <cfRule type="expression" dxfId="38" priority="17" stopIfTrue="1">
      <formula>AND(ROUNDDOWN(($A$4-E7)/365.25,0)&lt;=14,G7&lt;&gt;"OK")</formula>
    </cfRule>
    <cfRule type="expression" dxfId="37" priority="18" stopIfTrue="1">
      <formula>AND(ROUNDDOWN(($A$4-E7)/365.25,0)&lt;=17,G7&lt;&gt;"OK")</formula>
    </cfRule>
  </conditionalFormatting>
  <conditionalFormatting sqref="J7:J156">
    <cfRule type="cellIs" dxfId="36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14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36">
    <tabColor indexed="11"/>
  </sheetPr>
  <dimension ref="A1:AK41"/>
  <sheetViews>
    <sheetView workbookViewId="0">
      <selection activeCell="E13" sqref="E13:H13"/>
    </sheetView>
  </sheetViews>
  <sheetFormatPr defaultRowHeight="12.75" x14ac:dyDescent="0.2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10.5703125" customWidth="1"/>
    <col min="10" max="10" width="7.85546875" customWidth="1"/>
    <col min="11" max="12" width="8.5703125" customWidth="1"/>
    <col min="13" max="13" width="7.85546875" customWidth="1"/>
    <col min="15" max="15" width="5.140625" customWidth="1"/>
    <col min="16" max="16" width="11.5703125" customWidth="1"/>
    <col min="17" max="17" width="9.28515625" customWidth="1"/>
    <col min="25" max="37" width="0" hidden="1" customWidth="1"/>
  </cols>
  <sheetData>
    <row r="1" spans="1:37" ht="26.25" x14ac:dyDescent="0.2">
      <c r="A1" s="346" t="str">
        <f>Altalanos!$A$6</f>
        <v>Bács-Kiskun megyei Tenisz Diákolimpia</v>
      </c>
      <c r="B1" s="346"/>
      <c r="C1" s="346"/>
      <c r="D1" s="346"/>
      <c r="E1" s="346"/>
      <c r="F1" s="346"/>
      <c r="G1" s="171"/>
      <c r="H1" s="174" t="s">
        <v>47</v>
      </c>
      <c r="I1" s="172"/>
      <c r="J1" s="173"/>
      <c r="L1" s="175"/>
      <c r="M1" s="201"/>
      <c r="N1" s="202"/>
      <c r="O1" s="202" t="s">
        <v>11</v>
      </c>
      <c r="P1" s="202"/>
      <c r="Q1" s="203"/>
      <c r="R1" s="202"/>
      <c r="AB1" s="269" t="e">
        <f>IF(Y5=1,CONCATENATE(VLOOKUP(Y3,AA16:AH27,2)),CONCATENATE(VLOOKUP(Y3,AA2:AK13,2)))</f>
        <v>#N/A</v>
      </c>
      <c r="AC1" s="269" t="e">
        <f>IF(Y5=1,CONCATENATE(VLOOKUP(Y3,AA16:AK27,3)),CONCATENATE(VLOOKUP(Y3,AA2:AK13,3)))</f>
        <v>#N/A</v>
      </c>
      <c r="AD1" s="269" t="e">
        <f>IF(Y5=1,CONCATENATE(VLOOKUP(Y3,AA16:AK27,4)),CONCATENATE(VLOOKUP(Y3,AA2:AK13,4)))</f>
        <v>#N/A</v>
      </c>
      <c r="AE1" s="269" t="e">
        <f>IF(Y5=1,CONCATENATE(VLOOKUP(Y3,AA16:AK27,5)),CONCATENATE(VLOOKUP(Y3,AA2:AK13,5)))</f>
        <v>#N/A</v>
      </c>
      <c r="AF1" s="269" t="e">
        <f>IF(Y5=1,CONCATENATE(VLOOKUP(Y3,AA16:AK27,6)),CONCATENATE(VLOOKUP(Y3,AA2:AK13,6)))</f>
        <v>#N/A</v>
      </c>
      <c r="AG1" s="269" t="e">
        <f>IF(Y5=1,CONCATENATE(VLOOKUP(Y3,AA16:AK27,7)),CONCATENATE(VLOOKUP(Y3,AA2:AK13,7)))</f>
        <v>#N/A</v>
      </c>
      <c r="AH1" s="269" t="e">
        <f>IF(Y5=1,CONCATENATE(VLOOKUP(Y3,AA16:AK27,8)),CONCATENATE(VLOOKUP(Y3,AA2:AK13,8)))</f>
        <v>#N/A</v>
      </c>
      <c r="AI1" s="269" t="e">
        <f>IF(Y5=1,CONCATENATE(VLOOKUP(Y3,AA16:AK27,9)),CONCATENATE(VLOOKUP(Y3,AA2:AK13,9)))</f>
        <v>#N/A</v>
      </c>
      <c r="AJ1" s="269" t="e">
        <f>IF(Y5=1,CONCATENATE(VLOOKUP(Y3,AA16:AK27,10)),CONCATENATE(VLOOKUP(Y3,AA2:AK13,10)))</f>
        <v>#N/A</v>
      </c>
      <c r="AK1" s="269" t="e">
        <f>IF(Y5=1,CONCATENATE(VLOOKUP(Y3,AA16:AK27,11)),CONCATENATE(VLOOKUP(Y3,AA2:AK13,11)))</f>
        <v>#N/A</v>
      </c>
    </row>
    <row r="2" spans="1:37" x14ac:dyDescent="0.2">
      <c r="A2" s="176" t="s">
        <v>46</v>
      </c>
      <c r="B2" s="177"/>
      <c r="C2" s="177"/>
      <c r="D2" s="177"/>
      <c r="E2" s="301">
        <f>Altalanos!$D$8</f>
        <v>0</v>
      </c>
      <c r="F2" s="177"/>
      <c r="G2" s="178"/>
      <c r="H2" s="179"/>
      <c r="I2" s="179"/>
      <c r="J2" s="180"/>
      <c r="K2" s="175"/>
      <c r="L2" s="175"/>
      <c r="M2" s="175"/>
      <c r="N2" s="204"/>
      <c r="O2" s="205"/>
      <c r="P2" s="204"/>
      <c r="Q2" s="205"/>
      <c r="R2" s="204"/>
      <c r="Y2" s="265"/>
      <c r="Z2" s="264"/>
      <c r="AA2" s="264" t="s">
        <v>58</v>
      </c>
      <c r="AB2" s="255">
        <v>150</v>
      </c>
      <c r="AC2" s="255">
        <v>120</v>
      </c>
      <c r="AD2" s="255">
        <v>100</v>
      </c>
      <c r="AE2" s="255">
        <v>80</v>
      </c>
      <c r="AF2" s="255">
        <v>70</v>
      </c>
      <c r="AG2" s="255">
        <v>60</v>
      </c>
      <c r="AH2" s="255">
        <v>55</v>
      </c>
      <c r="AI2" s="255">
        <v>50</v>
      </c>
      <c r="AJ2" s="255">
        <v>45</v>
      </c>
      <c r="AK2" s="255">
        <v>40</v>
      </c>
    </row>
    <row r="3" spans="1:37" x14ac:dyDescent="0.2">
      <c r="A3" s="48" t="s">
        <v>22</v>
      </c>
      <c r="B3" s="48"/>
      <c r="C3" s="48"/>
      <c r="D3" s="48"/>
      <c r="E3" s="48" t="s">
        <v>19</v>
      </c>
      <c r="F3" s="48"/>
      <c r="G3" s="48"/>
      <c r="H3" s="48" t="s">
        <v>27</v>
      </c>
      <c r="I3" s="48"/>
      <c r="J3" s="107"/>
      <c r="K3" s="48"/>
      <c r="L3" s="49" t="s">
        <v>28</v>
      </c>
      <c r="M3" s="48"/>
      <c r="N3" s="207"/>
      <c r="O3" s="206"/>
      <c r="P3" s="207"/>
      <c r="Q3" s="206"/>
      <c r="R3" s="208"/>
      <c r="Y3" s="264">
        <f>IF(H4="OB","A",IF(H4="IX","W",H4))</f>
        <v>0</v>
      </c>
      <c r="Z3" s="264"/>
      <c r="AA3" s="264" t="s">
        <v>88</v>
      </c>
      <c r="AB3" s="255">
        <v>120</v>
      </c>
      <c r="AC3" s="255">
        <v>90</v>
      </c>
      <c r="AD3" s="255">
        <v>65</v>
      </c>
      <c r="AE3" s="255">
        <v>55</v>
      </c>
      <c r="AF3" s="255">
        <v>50</v>
      </c>
      <c r="AG3" s="255">
        <v>45</v>
      </c>
      <c r="AH3" s="255">
        <v>40</v>
      </c>
      <c r="AI3" s="255">
        <v>35</v>
      </c>
      <c r="AJ3" s="255">
        <v>25</v>
      </c>
      <c r="AK3" s="255">
        <v>20</v>
      </c>
    </row>
    <row r="4" spans="1:37" ht="13.5" thickBot="1" x14ac:dyDescent="0.25">
      <c r="A4" s="347">
        <f>Altalanos!$A$10</f>
        <v>45049</v>
      </c>
      <c r="B4" s="347"/>
      <c r="C4" s="347"/>
      <c r="D4" s="181"/>
      <c r="E4" s="182" t="str">
        <f>Altalanos!$C$10</f>
        <v>Kecskemét</v>
      </c>
      <c r="F4" s="182"/>
      <c r="G4" s="182"/>
      <c r="H4" s="184"/>
      <c r="I4" s="182"/>
      <c r="J4" s="183"/>
      <c r="K4" s="184"/>
      <c r="L4" s="185" t="str">
        <f>Altalanos!$E$10</f>
        <v>Csávás István</v>
      </c>
      <c r="M4" s="184"/>
      <c r="N4" s="209"/>
      <c r="O4" s="210"/>
      <c r="P4" s="254" t="s">
        <v>72</v>
      </c>
      <c r="Q4" s="255" t="s">
        <v>81</v>
      </c>
      <c r="R4" s="255" t="s">
        <v>77</v>
      </c>
      <c r="S4" s="38"/>
      <c r="Y4" s="264"/>
      <c r="Z4" s="264"/>
      <c r="AA4" s="264" t="s">
        <v>89</v>
      </c>
      <c r="AB4" s="255">
        <v>90</v>
      </c>
      <c r="AC4" s="255">
        <v>60</v>
      </c>
      <c r="AD4" s="255">
        <v>45</v>
      </c>
      <c r="AE4" s="255">
        <v>34</v>
      </c>
      <c r="AF4" s="255">
        <v>27</v>
      </c>
      <c r="AG4" s="255">
        <v>22</v>
      </c>
      <c r="AH4" s="255">
        <v>18</v>
      </c>
      <c r="AI4" s="255">
        <v>15</v>
      </c>
      <c r="AJ4" s="255">
        <v>12</v>
      </c>
      <c r="AK4" s="255">
        <v>9</v>
      </c>
    </row>
    <row r="5" spans="1:37" x14ac:dyDescent="0.2">
      <c r="A5" s="31"/>
      <c r="B5" s="31" t="s">
        <v>44</v>
      </c>
      <c r="C5" s="197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0" t="s">
        <v>62</v>
      </c>
      <c r="L5" s="240" t="s">
        <v>63</v>
      </c>
      <c r="M5" s="240" t="s">
        <v>64</v>
      </c>
      <c r="P5" s="256" t="s">
        <v>79</v>
      </c>
      <c r="Q5" s="257" t="s">
        <v>75</v>
      </c>
      <c r="R5" s="257" t="s">
        <v>82</v>
      </c>
      <c r="S5" s="38"/>
      <c r="Y5" s="264">
        <f>IF(OR(Altalanos!$A$8="F1",Altalanos!$A$8="F2",Altalanos!$A$8="N1",Altalanos!$A$8="N2"),1,2)</f>
        <v>2</v>
      </c>
      <c r="Z5" s="264"/>
      <c r="AA5" s="264" t="s">
        <v>90</v>
      </c>
      <c r="AB5" s="255">
        <v>60</v>
      </c>
      <c r="AC5" s="255">
        <v>40</v>
      </c>
      <c r="AD5" s="255">
        <v>30</v>
      </c>
      <c r="AE5" s="255">
        <v>20</v>
      </c>
      <c r="AF5" s="255">
        <v>18</v>
      </c>
      <c r="AG5" s="255">
        <v>15</v>
      </c>
      <c r="AH5" s="255">
        <v>12</v>
      </c>
      <c r="AI5" s="255">
        <v>10</v>
      </c>
      <c r="AJ5" s="255">
        <v>8</v>
      </c>
      <c r="AK5" s="255">
        <v>6</v>
      </c>
    </row>
    <row r="6" spans="1:37" x14ac:dyDescent="0.2">
      <c r="A6" s="187"/>
      <c r="B6" s="187"/>
      <c r="C6" s="239"/>
      <c r="D6" s="187"/>
      <c r="E6" s="187"/>
      <c r="F6" s="187"/>
      <c r="G6" s="187"/>
      <c r="H6" s="187"/>
      <c r="I6" s="187"/>
      <c r="J6" s="187"/>
      <c r="K6" s="187"/>
      <c r="L6" s="187"/>
      <c r="M6" s="187"/>
      <c r="P6" s="258" t="s">
        <v>80</v>
      </c>
      <c r="Q6" s="259" t="s">
        <v>83</v>
      </c>
      <c r="R6" s="259" t="s">
        <v>78</v>
      </c>
      <c r="S6" s="38"/>
      <c r="Y6" s="264"/>
      <c r="Z6" s="264"/>
      <c r="AA6" s="264" t="s">
        <v>91</v>
      </c>
      <c r="AB6" s="255">
        <v>40</v>
      </c>
      <c r="AC6" s="255">
        <v>25</v>
      </c>
      <c r="AD6" s="255">
        <v>18</v>
      </c>
      <c r="AE6" s="255">
        <v>13</v>
      </c>
      <c r="AF6" s="255">
        <v>10</v>
      </c>
      <c r="AG6" s="255">
        <v>8</v>
      </c>
      <c r="AH6" s="255">
        <v>6</v>
      </c>
      <c r="AI6" s="255">
        <v>5</v>
      </c>
      <c r="AJ6" s="255">
        <v>4</v>
      </c>
      <c r="AK6" s="255">
        <v>3</v>
      </c>
    </row>
    <row r="7" spans="1:37" x14ac:dyDescent="0.2">
      <c r="A7" s="211" t="s">
        <v>58</v>
      </c>
      <c r="B7" s="241">
        <v>1</v>
      </c>
      <c r="C7" s="243">
        <f>IF($B7="","",VLOOKUP($B7,'IV. F. B.'!$A$7:$O$22,5))</f>
        <v>0</v>
      </c>
      <c r="D7" s="243">
        <f>IF($B7="","",VLOOKUP($B7,'IV. F. B.'!$A$7:$O$22,15))</f>
        <v>0</v>
      </c>
      <c r="E7" s="353" t="str">
        <f>UPPER(IF($B7="","",VLOOKUP($B7,'IV. F. B.'!$A$7:$O$22,2)))</f>
        <v xml:space="preserve">LÁSZLÓ </v>
      </c>
      <c r="F7" s="353"/>
      <c r="G7" s="353" t="str">
        <f>IF($B7="","",VLOOKUP($B7,'IV. F. B.'!$A$7:$O$22,3))</f>
        <v>Kolos</v>
      </c>
      <c r="H7" s="353"/>
      <c r="I7" s="244">
        <f>IF($B7="","",VLOOKUP($B7,'IV. F. B.'!$A$7:$O$22,4))</f>
        <v>0</v>
      </c>
      <c r="J7" s="187"/>
      <c r="K7" s="270"/>
      <c r="L7" s="266" t="str">
        <f>IF(K7="","",CONCATENATE(VLOOKUP($Y$3,$AB$1:$AK$1,K7)," pont"))</f>
        <v/>
      </c>
      <c r="M7" s="271"/>
      <c r="P7" s="254" t="s">
        <v>86</v>
      </c>
      <c r="Q7" s="255" t="s">
        <v>74</v>
      </c>
      <c r="R7" s="255" t="s">
        <v>84</v>
      </c>
      <c r="Y7" s="264"/>
      <c r="Z7" s="264"/>
      <c r="AA7" s="264" t="s">
        <v>92</v>
      </c>
      <c r="AB7" s="255">
        <v>25</v>
      </c>
      <c r="AC7" s="255">
        <v>15</v>
      </c>
      <c r="AD7" s="255">
        <v>13</v>
      </c>
      <c r="AE7" s="255">
        <v>8</v>
      </c>
      <c r="AF7" s="255">
        <v>6</v>
      </c>
      <c r="AG7" s="255">
        <v>4</v>
      </c>
      <c r="AH7" s="255">
        <v>3</v>
      </c>
      <c r="AI7" s="255">
        <v>2</v>
      </c>
      <c r="AJ7" s="255">
        <v>1</v>
      </c>
      <c r="AK7" s="255">
        <v>0</v>
      </c>
    </row>
    <row r="8" spans="1:37" x14ac:dyDescent="0.2">
      <c r="A8" s="211"/>
      <c r="B8" s="242"/>
      <c r="C8" s="245"/>
      <c r="D8" s="245"/>
      <c r="E8" s="245"/>
      <c r="F8" s="245"/>
      <c r="G8" s="245"/>
      <c r="H8" s="245"/>
      <c r="I8" s="245"/>
      <c r="J8" s="187"/>
      <c r="K8" s="211"/>
      <c r="L8" s="211"/>
      <c r="M8" s="272"/>
      <c r="P8" s="256" t="s">
        <v>87</v>
      </c>
      <c r="Q8" s="257" t="s">
        <v>76</v>
      </c>
      <c r="R8" s="257" t="s">
        <v>85</v>
      </c>
      <c r="Y8" s="264"/>
      <c r="Z8" s="264"/>
      <c r="AA8" s="264" t="s">
        <v>93</v>
      </c>
      <c r="AB8" s="255">
        <v>15</v>
      </c>
      <c r="AC8" s="255">
        <v>10</v>
      </c>
      <c r="AD8" s="255">
        <v>7</v>
      </c>
      <c r="AE8" s="255">
        <v>5</v>
      </c>
      <c r="AF8" s="255">
        <v>4</v>
      </c>
      <c r="AG8" s="255">
        <v>3</v>
      </c>
      <c r="AH8" s="255">
        <v>2</v>
      </c>
      <c r="AI8" s="255">
        <v>1</v>
      </c>
      <c r="AJ8" s="255">
        <v>0</v>
      </c>
      <c r="AK8" s="255">
        <v>0</v>
      </c>
    </row>
    <row r="9" spans="1:37" x14ac:dyDescent="0.2">
      <c r="A9" s="211" t="s">
        <v>59</v>
      </c>
      <c r="B9" s="241">
        <v>2</v>
      </c>
      <c r="C9" s="243">
        <f>IF($B9="","",VLOOKUP($B9,'IV. F. B.'!$A$7:$O$22,5))</f>
        <v>0</v>
      </c>
      <c r="D9" s="243">
        <f>IF($B9="","",VLOOKUP($B9,'IV. F. B.'!$A$7:$O$22,15))</f>
        <v>0</v>
      </c>
      <c r="E9" s="368" t="str">
        <f>UPPER(IF($B9="","",VLOOKUP($B9,'IV. F. B.'!$A$7:$O$22,2)))</f>
        <v xml:space="preserve">HÓMAN </v>
      </c>
      <c r="F9" s="368"/>
      <c r="G9" s="368" t="str">
        <f>IF($B9="","",VLOOKUP($B9,'IV. F. B.'!$A$7:$O$22,3))</f>
        <v>Dániel</v>
      </c>
      <c r="H9" s="368"/>
      <c r="I9" s="244">
        <f>IF($B9="","",VLOOKUP($B9,'IV. F. B.'!$A$7:$O$22,4))</f>
        <v>0</v>
      </c>
      <c r="J9" s="187"/>
      <c r="K9" s="359" t="s">
        <v>276</v>
      </c>
      <c r="L9" s="266" t="e">
        <f>IF(K9="","",CONCATENATE(VLOOKUP($Y$3,$AB$1:$AK$1,K9)," pont"))</f>
        <v>#N/A</v>
      </c>
      <c r="M9" s="271"/>
      <c r="Y9" s="264"/>
      <c r="Z9" s="264"/>
      <c r="AA9" s="264" t="s">
        <v>94</v>
      </c>
      <c r="AB9" s="255">
        <v>10</v>
      </c>
      <c r="AC9" s="255">
        <v>6</v>
      </c>
      <c r="AD9" s="255">
        <v>4</v>
      </c>
      <c r="AE9" s="255">
        <v>2</v>
      </c>
      <c r="AF9" s="255">
        <v>1</v>
      </c>
      <c r="AG9" s="255">
        <v>0</v>
      </c>
      <c r="AH9" s="255">
        <v>0</v>
      </c>
      <c r="AI9" s="255">
        <v>0</v>
      </c>
      <c r="AJ9" s="255">
        <v>0</v>
      </c>
      <c r="AK9" s="255">
        <v>0</v>
      </c>
    </row>
    <row r="10" spans="1:37" x14ac:dyDescent="0.2">
      <c r="A10" s="211"/>
      <c r="B10" s="242"/>
      <c r="C10" s="245"/>
      <c r="D10" s="245"/>
      <c r="E10" s="245"/>
      <c r="F10" s="245"/>
      <c r="G10" s="245"/>
      <c r="H10" s="245"/>
      <c r="I10" s="245"/>
      <c r="J10" s="187"/>
      <c r="K10" s="211"/>
      <c r="L10" s="211"/>
      <c r="M10" s="272"/>
      <c r="Y10" s="264"/>
      <c r="Z10" s="264"/>
      <c r="AA10" s="264" t="s">
        <v>95</v>
      </c>
      <c r="AB10" s="255">
        <v>6</v>
      </c>
      <c r="AC10" s="255">
        <v>3</v>
      </c>
      <c r="AD10" s="255">
        <v>2</v>
      </c>
      <c r="AE10" s="255">
        <v>1</v>
      </c>
      <c r="AF10" s="255">
        <v>0</v>
      </c>
      <c r="AG10" s="255">
        <v>0</v>
      </c>
      <c r="AH10" s="255">
        <v>0</v>
      </c>
      <c r="AI10" s="255">
        <v>0</v>
      </c>
      <c r="AJ10" s="255">
        <v>0</v>
      </c>
      <c r="AK10" s="255">
        <v>0</v>
      </c>
    </row>
    <row r="11" spans="1:37" x14ac:dyDescent="0.2">
      <c r="A11" s="211" t="s">
        <v>60</v>
      </c>
      <c r="B11" s="241">
        <v>3</v>
      </c>
      <c r="C11" s="243">
        <f>IF($B11="","",VLOOKUP($B11,'IV. F. B.'!$A$7:$O$22,5))</f>
        <v>0</v>
      </c>
      <c r="D11" s="243">
        <f>IF($B11="","",VLOOKUP($B11,'IV. F. B.'!$A$7:$O$22,15))</f>
        <v>0</v>
      </c>
      <c r="E11" s="353" t="str">
        <f>UPPER(IF($B11="","",VLOOKUP($B11,'IV. F. B.'!$A$7:$O$22,2)))</f>
        <v xml:space="preserve">ERDÉLYI </v>
      </c>
      <c r="F11" s="353"/>
      <c r="G11" s="353" t="str">
        <f>IF($B11="","",VLOOKUP($B11,'IV. F. B.'!$A$7:$O$22,3))</f>
        <v>Balázs</v>
      </c>
      <c r="H11" s="353"/>
      <c r="I11" s="244">
        <f>IF($B11="","",VLOOKUP($B11,'IV. F. B.'!$A$7:$O$22,4))</f>
        <v>0</v>
      </c>
      <c r="J11" s="187"/>
      <c r="K11" s="270"/>
      <c r="L11" s="266" t="str">
        <f>IF(K11="","",CONCATENATE(VLOOKUP($Y$3,$AB$1:$AK$1,K11)," pont"))</f>
        <v/>
      </c>
      <c r="M11" s="271"/>
      <c r="Y11" s="264"/>
      <c r="Z11" s="264"/>
      <c r="AA11" s="264" t="s">
        <v>100</v>
      </c>
      <c r="AB11" s="255">
        <v>3</v>
      </c>
      <c r="AC11" s="255">
        <v>2</v>
      </c>
      <c r="AD11" s="255">
        <v>1</v>
      </c>
      <c r="AE11" s="255">
        <v>0</v>
      </c>
      <c r="AF11" s="255">
        <v>0</v>
      </c>
      <c r="AG11" s="255">
        <v>0</v>
      </c>
      <c r="AH11" s="255">
        <v>0</v>
      </c>
      <c r="AI11" s="255">
        <v>0</v>
      </c>
      <c r="AJ11" s="255">
        <v>0</v>
      </c>
      <c r="AK11" s="255">
        <v>0</v>
      </c>
    </row>
    <row r="12" spans="1:37" x14ac:dyDescent="0.2">
      <c r="A12" s="211"/>
      <c r="B12" s="242"/>
      <c r="C12" s="245"/>
      <c r="D12" s="245"/>
      <c r="E12" s="245"/>
      <c r="F12" s="245"/>
      <c r="G12" s="245"/>
      <c r="H12" s="245"/>
      <c r="I12" s="245"/>
      <c r="J12" s="187"/>
      <c r="K12" s="239"/>
      <c r="L12" s="239"/>
      <c r="M12" s="272"/>
      <c r="Y12" s="264"/>
      <c r="Z12" s="264"/>
      <c r="AA12" s="264" t="s">
        <v>96</v>
      </c>
      <c r="AB12" s="268">
        <v>0</v>
      </c>
      <c r="AC12" s="268">
        <v>0</v>
      </c>
      <c r="AD12" s="268">
        <v>0</v>
      </c>
      <c r="AE12" s="268">
        <v>0</v>
      </c>
      <c r="AF12" s="268">
        <v>0</v>
      </c>
      <c r="AG12" s="268">
        <v>0</v>
      </c>
      <c r="AH12" s="268">
        <v>0</v>
      </c>
      <c r="AI12" s="268">
        <v>0</v>
      </c>
      <c r="AJ12" s="268">
        <v>0</v>
      </c>
      <c r="AK12" s="268">
        <v>0</v>
      </c>
    </row>
    <row r="13" spans="1:37" x14ac:dyDescent="0.2">
      <c r="A13" s="211" t="s">
        <v>65</v>
      </c>
      <c r="B13" s="241">
        <v>4</v>
      </c>
      <c r="C13" s="243">
        <f>IF($B13="","",VLOOKUP($B13,'IV. F. B.'!$A$7:$O$22,5))</f>
        <v>0</v>
      </c>
      <c r="D13" s="243">
        <f>IF($B13="","",VLOOKUP($B13,'IV. F. B.'!$A$7:$O$22,15))</f>
        <v>0</v>
      </c>
      <c r="E13" s="368" t="str">
        <f>UPPER(IF($B13="","",VLOOKUP($B13,'IV. F. B.'!$A$7:$O$22,2)))</f>
        <v xml:space="preserve">DOMJÁN </v>
      </c>
      <c r="F13" s="368"/>
      <c r="G13" s="368" t="str">
        <f>IF($B13="","",VLOOKUP($B13,'IV. F. B.'!$A$7:$O$22,3))</f>
        <v>Gergely Zsolt</v>
      </c>
      <c r="H13" s="368"/>
      <c r="I13" s="244">
        <f>IF($B13="","",VLOOKUP($B13,'IV. F. B.'!$A$7:$O$22,4))</f>
        <v>0</v>
      </c>
      <c r="J13" s="187"/>
      <c r="K13" s="359" t="s">
        <v>266</v>
      </c>
      <c r="L13" s="266" t="e">
        <f>IF(K13="","",CONCATENATE(VLOOKUP($Y$3,$AB$1:$AK$1,K13)," pont"))</f>
        <v>#N/A</v>
      </c>
      <c r="M13" s="271"/>
      <c r="Y13" s="264"/>
      <c r="Z13" s="264"/>
      <c r="AA13" s="264" t="s">
        <v>97</v>
      </c>
      <c r="AB13" s="268">
        <v>0</v>
      </c>
      <c r="AC13" s="268">
        <v>0</v>
      </c>
      <c r="AD13" s="268">
        <v>0</v>
      </c>
      <c r="AE13" s="268">
        <v>0</v>
      </c>
      <c r="AF13" s="268">
        <v>0</v>
      </c>
      <c r="AG13" s="268">
        <v>0</v>
      </c>
      <c r="AH13" s="268">
        <v>0</v>
      </c>
      <c r="AI13" s="268">
        <v>0</v>
      </c>
      <c r="AJ13" s="268">
        <v>0</v>
      </c>
      <c r="AK13" s="268">
        <v>0</v>
      </c>
    </row>
    <row r="14" spans="1:37" x14ac:dyDescent="0.2">
      <c r="A14" s="211"/>
      <c r="B14" s="242"/>
      <c r="C14" s="245"/>
      <c r="D14" s="245"/>
      <c r="E14" s="245"/>
      <c r="F14" s="245"/>
      <c r="G14" s="245"/>
      <c r="H14" s="245"/>
      <c r="I14" s="245"/>
      <c r="J14" s="187"/>
      <c r="K14" s="211"/>
      <c r="L14" s="211"/>
      <c r="M14" s="272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</row>
    <row r="15" spans="1:37" x14ac:dyDescent="0.2">
      <c r="A15" s="211" t="s">
        <v>66</v>
      </c>
      <c r="B15" s="241">
        <v>5</v>
      </c>
      <c r="C15" s="243">
        <f>IF($B15="","",VLOOKUP($B15,'IV. F. B.'!$A$7:$O$22,5))</f>
        <v>0</v>
      </c>
      <c r="D15" s="243">
        <f>IF($B15="","",VLOOKUP($B15,'IV. F. B.'!$A$7:$O$22,15))</f>
        <v>0</v>
      </c>
      <c r="E15" s="353" t="str">
        <f>UPPER(IF($B15="","",VLOOKUP($B15,'IV. F. B.'!$A$7:$O$22,2)))</f>
        <v xml:space="preserve">NAGY </v>
      </c>
      <c r="F15" s="353"/>
      <c r="G15" s="353" t="str">
        <f>IF($B15="","",VLOOKUP($B15,'IV. F. B.'!$A$7:$O$22,3))</f>
        <v>Viktor</v>
      </c>
      <c r="H15" s="353"/>
      <c r="I15" s="244">
        <f>IF($B15="","",VLOOKUP($B15,'IV. F. B.'!$A$7:$O$22,4))</f>
        <v>0</v>
      </c>
      <c r="J15" s="187"/>
      <c r="K15" s="270"/>
      <c r="L15" s="266" t="str">
        <f>IF(K15="","",CONCATENATE(VLOOKUP($Y$3,$AB$1:$AK$1,K15)," pont"))</f>
        <v/>
      </c>
      <c r="M15" s="271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</row>
    <row r="16" spans="1:37" x14ac:dyDescent="0.2">
      <c r="A16" s="187"/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Y16" s="264"/>
      <c r="Z16" s="264"/>
      <c r="AA16" s="264" t="s">
        <v>58</v>
      </c>
      <c r="AB16" s="264">
        <v>300</v>
      </c>
      <c r="AC16" s="264">
        <v>250</v>
      </c>
      <c r="AD16" s="264">
        <v>220</v>
      </c>
      <c r="AE16" s="264">
        <v>180</v>
      </c>
      <c r="AF16" s="264">
        <v>160</v>
      </c>
      <c r="AG16" s="264">
        <v>150</v>
      </c>
      <c r="AH16" s="264">
        <v>140</v>
      </c>
      <c r="AI16" s="264">
        <v>130</v>
      </c>
      <c r="AJ16" s="264">
        <v>120</v>
      </c>
      <c r="AK16" s="264">
        <v>110</v>
      </c>
    </row>
    <row r="17" spans="1:37" x14ac:dyDescent="0.2">
      <c r="A17" s="187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Y17" s="264"/>
      <c r="Z17" s="264"/>
      <c r="AA17" s="264" t="s">
        <v>88</v>
      </c>
      <c r="AB17" s="264">
        <v>250</v>
      </c>
      <c r="AC17" s="264">
        <v>200</v>
      </c>
      <c r="AD17" s="264">
        <v>160</v>
      </c>
      <c r="AE17" s="264">
        <v>140</v>
      </c>
      <c r="AF17" s="264">
        <v>120</v>
      </c>
      <c r="AG17" s="264">
        <v>110</v>
      </c>
      <c r="AH17" s="264">
        <v>100</v>
      </c>
      <c r="AI17" s="264">
        <v>90</v>
      </c>
      <c r="AJ17" s="264">
        <v>80</v>
      </c>
      <c r="AK17" s="264">
        <v>70</v>
      </c>
    </row>
    <row r="18" spans="1:37" ht="18.75" customHeight="1" x14ac:dyDescent="0.2">
      <c r="A18" s="187"/>
      <c r="B18" s="348"/>
      <c r="C18" s="348"/>
      <c r="D18" s="349" t="str">
        <f>E7</f>
        <v xml:space="preserve">LÁSZLÓ </v>
      </c>
      <c r="E18" s="349"/>
      <c r="F18" s="349" t="str">
        <f>E9</f>
        <v xml:space="preserve">HÓMAN </v>
      </c>
      <c r="G18" s="349"/>
      <c r="H18" s="349" t="str">
        <f>E11</f>
        <v xml:space="preserve">ERDÉLYI </v>
      </c>
      <c r="I18" s="349"/>
      <c r="J18" s="349" t="str">
        <f>E13</f>
        <v xml:space="preserve">DOMJÁN </v>
      </c>
      <c r="K18" s="349"/>
      <c r="L18" s="349" t="str">
        <f>E15</f>
        <v xml:space="preserve">NAGY </v>
      </c>
      <c r="M18" s="349"/>
      <c r="Y18" s="264"/>
      <c r="Z18" s="264"/>
      <c r="AA18" s="264" t="s">
        <v>89</v>
      </c>
      <c r="AB18" s="264">
        <v>200</v>
      </c>
      <c r="AC18" s="264">
        <v>150</v>
      </c>
      <c r="AD18" s="264">
        <v>130</v>
      </c>
      <c r="AE18" s="264">
        <v>110</v>
      </c>
      <c r="AF18" s="264">
        <v>95</v>
      </c>
      <c r="AG18" s="264">
        <v>80</v>
      </c>
      <c r="AH18" s="264">
        <v>70</v>
      </c>
      <c r="AI18" s="264">
        <v>60</v>
      </c>
      <c r="AJ18" s="264">
        <v>55</v>
      </c>
      <c r="AK18" s="264">
        <v>50</v>
      </c>
    </row>
    <row r="19" spans="1:37" ht="18.75" customHeight="1" x14ac:dyDescent="0.2">
      <c r="A19" s="246" t="s">
        <v>58</v>
      </c>
      <c r="B19" s="343" t="str">
        <f>E7</f>
        <v xml:space="preserve">LÁSZLÓ </v>
      </c>
      <c r="C19" s="343"/>
      <c r="D19" s="345"/>
      <c r="E19" s="345"/>
      <c r="F19" s="354" t="s">
        <v>272</v>
      </c>
      <c r="G19" s="344"/>
      <c r="H19" s="354" t="s">
        <v>272</v>
      </c>
      <c r="I19" s="344"/>
      <c r="J19" s="356" t="s">
        <v>264</v>
      </c>
      <c r="K19" s="349"/>
      <c r="L19" s="356" t="s">
        <v>262</v>
      </c>
      <c r="M19" s="349"/>
      <c r="Y19" s="264"/>
      <c r="Z19" s="264"/>
      <c r="AA19" s="264" t="s">
        <v>90</v>
      </c>
      <c r="AB19" s="264">
        <v>150</v>
      </c>
      <c r="AC19" s="264">
        <v>120</v>
      </c>
      <c r="AD19" s="264">
        <v>100</v>
      </c>
      <c r="AE19" s="264">
        <v>80</v>
      </c>
      <c r="AF19" s="264">
        <v>70</v>
      </c>
      <c r="AG19" s="264">
        <v>60</v>
      </c>
      <c r="AH19" s="264">
        <v>55</v>
      </c>
      <c r="AI19" s="264">
        <v>50</v>
      </c>
      <c r="AJ19" s="264">
        <v>45</v>
      </c>
      <c r="AK19" s="264">
        <v>40</v>
      </c>
    </row>
    <row r="20" spans="1:37" ht="18.75" customHeight="1" x14ac:dyDescent="0.2">
      <c r="A20" s="246" t="s">
        <v>59</v>
      </c>
      <c r="B20" s="343" t="str">
        <f>E9</f>
        <v xml:space="preserve">HÓMAN </v>
      </c>
      <c r="C20" s="343"/>
      <c r="D20" s="354" t="s">
        <v>269</v>
      </c>
      <c r="E20" s="344"/>
      <c r="F20" s="345"/>
      <c r="G20" s="345"/>
      <c r="H20" s="354" t="s">
        <v>277</v>
      </c>
      <c r="I20" s="344"/>
      <c r="J20" s="354" t="s">
        <v>278</v>
      </c>
      <c r="K20" s="344"/>
      <c r="L20" s="356" t="s">
        <v>277</v>
      </c>
      <c r="M20" s="349"/>
      <c r="Y20" s="264"/>
      <c r="Z20" s="264"/>
      <c r="AA20" s="264" t="s">
        <v>91</v>
      </c>
      <c r="AB20" s="264">
        <v>120</v>
      </c>
      <c r="AC20" s="264">
        <v>90</v>
      </c>
      <c r="AD20" s="264">
        <v>65</v>
      </c>
      <c r="AE20" s="264">
        <v>55</v>
      </c>
      <c r="AF20" s="264">
        <v>50</v>
      </c>
      <c r="AG20" s="264">
        <v>45</v>
      </c>
      <c r="AH20" s="264">
        <v>40</v>
      </c>
      <c r="AI20" s="264">
        <v>35</v>
      </c>
      <c r="AJ20" s="264">
        <v>25</v>
      </c>
      <c r="AK20" s="264">
        <v>20</v>
      </c>
    </row>
    <row r="21" spans="1:37" ht="18.75" customHeight="1" x14ac:dyDescent="0.2">
      <c r="A21" s="246" t="s">
        <v>60</v>
      </c>
      <c r="B21" s="343" t="str">
        <f>E11</f>
        <v xml:space="preserve">ERDÉLYI </v>
      </c>
      <c r="C21" s="343"/>
      <c r="D21" s="354" t="s">
        <v>269</v>
      </c>
      <c r="E21" s="344"/>
      <c r="F21" s="354" t="s">
        <v>279</v>
      </c>
      <c r="G21" s="344"/>
      <c r="H21" s="345"/>
      <c r="I21" s="345"/>
      <c r="J21" s="354" t="s">
        <v>280</v>
      </c>
      <c r="K21" s="344"/>
      <c r="L21" s="354" t="s">
        <v>281</v>
      </c>
      <c r="M21" s="344"/>
      <c r="Y21" s="264"/>
      <c r="Z21" s="264"/>
      <c r="AA21" s="264" t="s">
        <v>92</v>
      </c>
      <c r="AB21" s="264">
        <v>90</v>
      </c>
      <c r="AC21" s="264">
        <v>60</v>
      </c>
      <c r="AD21" s="264">
        <v>45</v>
      </c>
      <c r="AE21" s="264">
        <v>34</v>
      </c>
      <c r="AF21" s="264">
        <v>27</v>
      </c>
      <c r="AG21" s="264">
        <v>22</v>
      </c>
      <c r="AH21" s="264">
        <v>18</v>
      </c>
      <c r="AI21" s="264">
        <v>15</v>
      </c>
      <c r="AJ21" s="264">
        <v>12</v>
      </c>
      <c r="AK21" s="264">
        <v>9</v>
      </c>
    </row>
    <row r="22" spans="1:37" ht="18.75" customHeight="1" x14ac:dyDescent="0.2">
      <c r="A22" s="246" t="s">
        <v>65</v>
      </c>
      <c r="B22" s="343" t="str">
        <f>E13</f>
        <v xml:space="preserve">DOMJÁN </v>
      </c>
      <c r="C22" s="343"/>
      <c r="D22" s="354" t="s">
        <v>261</v>
      </c>
      <c r="E22" s="344"/>
      <c r="F22" s="354" t="s">
        <v>282</v>
      </c>
      <c r="G22" s="344"/>
      <c r="H22" s="356" t="s">
        <v>283</v>
      </c>
      <c r="I22" s="349"/>
      <c r="J22" s="345"/>
      <c r="K22" s="345"/>
      <c r="L22" s="354" t="s">
        <v>284</v>
      </c>
      <c r="M22" s="344"/>
      <c r="Y22" s="264"/>
      <c r="Z22" s="264"/>
      <c r="AA22" s="264" t="s">
        <v>93</v>
      </c>
      <c r="AB22" s="264">
        <v>60</v>
      </c>
      <c r="AC22" s="264">
        <v>40</v>
      </c>
      <c r="AD22" s="264">
        <v>30</v>
      </c>
      <c r="AE22" s="264">
        <v>20</v>
      </c>
      <c r="AF22" s="264">
        <v>18</v>
      </c>
      <c r="AG22" s="264">
        <v>15</v>
      </c>
      <c r="AH22" s="264">
        <v>12</v>
      </c>
      <c r="AI22" s="264">
        <v>10</v>
      </c>
      <c r="AJ22" s="264">
        <v>8</v>
      </c>
      <c r="AK22" s="264">
        <v>6</v>
      </c>
    </row>
    <row r="23" spans="1:37" ht="18.75" customHeight="1" x14ac:dyDescent="0.2">
      <c r="A23" s="246" t="s">
        <v>66</v>
      </c>
      <c r="B23" s="343" t="str">
        <f>E15</f>
        <v xml:space="preserve">NAGY </v>
      </c>
      <c r="C23" s="343"/>
      <c r="D23" s="354" t="s">
        <v>260</v>
      </c>
      <c r="E23" s="344"/>
      <c r="F23" s="354" t="s">
        <v>279</v>
      </c>
      <c r="G23" s="344"/>
      <c r="H23" s="356" t="s">
        <v>285</v>
      </c>
      <c r="I23" s="349"/>
      <c r="J23" s="356" t="s">
        <v>286</v>
      </c>
      <c r="K23" s="349"/>
      <c r="L23" s="345"/>
      <c r="M23" s="345"/>
      <c r="Y23" s="264"/>
      <c r="Z23" s="264"/>
      <c r="AA23" s="264" t="s">
        <v>94</v>
      </c>
      <c r="AB23" s="264">
        <v>40</v>
      </c>
      <c r="AC23" s="264">
        <v>25</v>
      </c>
      <c r="AD23" s="264">
        <v>18</v>
      </c>
      <c r="AE23" s="264">
        <v>13</v>
      </c>
      <c r="AF23" s="264">
        <v>8</v>
      </c>
      <c r="AG23" s="264">
        <v>7</v>
      </c>
      <c r="AH23" s="264">
        <v>6</v>
      </c>
      <c r="AI23" s="264">
        <v>5</v>
      </c>
      <c r="AJ23" s="264">
        <v>4</v>
      </c>
      <c r="AK23" s="264">
        <v>3</v>
      </c>
    </row>
    <row r="24" spans="1:37" x14ac:dyDescent="0.2">
      <c r="A24" s="187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Y24" s="264"/>
      <c r="Z24" s="264"/>
      <c r="AA24" s="264" t="s">
        <v>95</v>
      </c>
      <c r="AB24" s="264">
        <v>25</v>
      </c>
      <c r="AC24" s="264">
        <v>15</v>
      </c>
      <c r="AD24" s="264">
        <v>13</v>
      </c>
      <c r="AE24" s="264">
        <v>7</v>
      </c>
      <c r="AF24" s="264">
        <v>6</v>
      </c>
      <c r="AG24" s="264">
        <v>5</v>
      </c>
      <c r="AH24" s="264">
        <v>4</v>
      </c>
      <c r="AI24" s="264">
        <v>3</v>
      </c>
      <c r="AJ24" s="264">
        <v>2</v>
      </c>
      <c r="AK24" s="264">
        <v>1</v>
      </c>
    </row>
    <row r="25" spans="1:37" x14ac:dyDescent="0.2">
      <c r="A25" s="187"/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Y25" s="264"/>
      <c r="Z25" s="264"/>
      <c r="AA25" s="264" t="s">
        <v>100</v>
      </c>
      <c r="AB25" s="264">
        <v>15</v>
      </c>
      <c r="AC25" s="264">
        <v>10</v>
      </c>
      <c r="AD25" s="264">
        <v>8</v>
      </c>
      <c r="AE25" s="264">
        <v>4</v>
      </c>
      <c r="AF25" s="264">
        <v>3</v>
      </c>
      <c r="AG25" s="264">
        <v>2</v>
      </c>
      <c r="AH25" s="264">
        <v>1</v>
      </c>
      <c r="AI25" s="264">
        <v>0</v>
      </c>
      <c r="AJ25" s="264">
        <v>0</v>
      </c>
      <c r="AK25" s="264">
        <v>0</v>
      </c>
    </row>
    <row r="26" spans="1:37" x14ac:dyDescent="0.2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Y26" s="264"/>
      <c r="Z26" s="264"/>
      <c r="AA26" s="264" t="s">
        <v>96</v>
      </c>
      <c r="AB26" s="264">
        <v>10</v>
      </c>
      <c r="AC26" s="264">
        <v>6</v>
      </c>
      <c r="AD26" s="264">
        <v>4</v>
      </c>
      <c r="AE26" s="264">
        <v>2</v>
      </c>
      <c r="AF26" s="264">
        <v>1</v>
      </c>
      <c r="AG26" s="264">
        <v>0</v>
      </c>
      <c r="AH26" s="264">
        <v>0</v>
      </c>
      <c r="AI26" s="264">
        <v>0</v>
      </c>
      <c r="AJ26" s="264">
        <v>0</v>
      </c>
      <c r="AK26" s="264">
        <v>0</v>
      </c>
    </row>
    <row r="27" spans="1:37" x14ac:dyDescent="0.2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Y27" s="264"/>
      <c r="Z27" s="264"/>
      <c r="AA27" s="264" t="s">
        <v>97</v>
      </c>
      <c r="AB27" s="264">
        <v>3</v>
      </c>
      <c r="AC27" s="264">
        <v>2</v>
      </c>
      <c r="AD27" s="264">
        <v>1</v>
      </c>
      <c r="AE27" s="264">
        <v>0</v>
      </c>
      <c r="AF27" s="264">
        <v>0</v>
      </c>
      <c r="AG27" s="264">
        <v>0</v>
      </c>
      <c r="AH27" s="264">
        <v>0</v>
      </c>
      <c r="AI27" s="264">
        <v>0</v>
      </c>
      <c r="AJ27" s="264">
        <v>0</v>
      </c>
      <c r="AK27" s="264">
        <v>0</v>
      </c>
    </row>
    <row r="28" spans="1:37" x14ac:dyDescent="0.2">
      <c r="A28" s="187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</row>
    <row r="29" spans="1:37" x14ac:dyDescent="0.2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</row>
    <row r="30" spans="1:37" x14ac:dyDescent="0.2">
      <c r="A30" s="187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</row>
    <row r="31" spans="1:37" x14ac:dyDescent="0.2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</row>
    <row r="32" spans="1:37" x14ac:dyDescent="0.2">
      <c r="A32" s="187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6"/>
      <c r="M32" s="187"/>
    </row>
    <row r="33" spans="1:18" x14ac:dyDescent="0.2">
      <c r="A33" s="108" t="s">
        <v>38</v>
      </c>
      <c r="B33" s="109"/>
      <c r="C33" s="159"/>
      <c r="D33" s="219" t="s">
        <v>2</v>
      </c>
      <c r="E33" s="220" t="s">
        <v>40</v>
      </c>
      <c r="F33" s="237"/>
      <c r="G33" s="219" t="s">
        <v>2</v>
      </c>
      <c r="H33" s="220" t="s">
        <v>49</v>
      </c>
      <c r="I33" s="117"/>
      <c r="J33" s="220" t="s">
        <v>50</v>
      </c>
      <c r="K33" s="116" t="s">
        <v>51</v>
      </c>
      <c r="L33" s="31"/>
      <c r="M33" s="237"/>
      <c r="P33" s="213"/>
      <c r="Q33" s="213"/>
      <c r="R33" s="214"/>
    </row>
    <row r="34" spans="1:18" x14ac:dyDescent="0.2">
      <c r="A34" s="190" t="s">
        <v>39</v>
      </c>
      <c r="B34" s="191"/>
      <c r="C34" s="192"/>
      <c r="D34" s="221"/>
      <c r="E34" s="351"/>
      <c r="F34" s="351"/>
      <c r="G34" s="231" t="s">
        <v>3</v>
      </c>
      <c r="H34" s="191"/>
      <c r="I34" s="222"/>
      <c r="J34" s="232"/>
      <c r="K34" s="188" t="s">
        <v>41</v>
      </c>
      <c r="L34" s="238"/>
      <c r="M34" s="223"/>
      <c r="P34" s="215"/>
      <c r="Q34" s="215"/>
      <c r="R34" s="216"/>
    </row>
    <row r="35" spans="1:18" x14ac:dyDescent="0.2">
      <c r="A35" s="193" t="s">
        <v>48</v>
      </c>
      <c r="B35" s="115"/>
      <c r="C35" s="194"/>
      <c r="D35" s="224"/>
      <c r="E35" s="352"/>
      <c r="F35" s="352"/>
      <c r="G35" s="233" t="s">
        <v>4</v>
      </c>
      <c r="H35" s="225"/>
      <c r="I35" s="226"/>
      <c r="J35" s="81"/>
      <c r="K35" s="235"/>
      <c r="L35" s="186"/>
      <c r="M35" s="230"/>
      <c r="P35" s="216"/>
      <c r="Q35" s="217"/>
      <c r="R35" s="216"/>
    </row>
    <row r="36" spans="1:18" x14ac:dyDescent="0.2">
      <c r="A36" s="130"/>
      <c r="B36" s="131"/>
      <c r="C36" s="132"/>
      <c r="D36" s="224"/>
      <c r="E36" s="228"/>
      <c r="F36" s="187"/>
      <c r="G36" s="233" t="s">
        <v>5</v>
      </c>
      <c r="H36" s="225"/>
      <c r="I36" s="226"/>
      <c r="J36" s="81"/>
      <c r="K36" s="188" t="s">
        <v>42</v>
      </c>
      <c r="L36" s="238"/>
      <c r="M36" s="223"/>
      <c r="P36" s="215"/>
      <c r="Q36" s="215"/>
      <c r="R36" s="216"/>
    </row>
    <row r="37" spans="1:18" x14ac:dyDescent="0.2">
      <c r="A37" s="110"/>
      <c r="B37" s="157"/>
      <c r="C37" s="111"/>
      <c r="D37" s="224"/>
      <c r="E37" s="228"/>
      <c r="F37" s="187"/>
      <c r="G37" s="233" t="s">
        <v>6</v>
      </c>
      <c r="H37" s="225"/>
      <c r="I37" s="226"/>
      <c r="J37" s="81"/>
      <c r="K37" s="236"/>
      <c r="L37" s="187"/>
      <c r="M37" s="227"/>
      <c r="P37" s="216"/>
      <c r="Q37" s="217"/>
      <c r="R37" s="216"/>
    </row>
    <row r="38" spans="1:18" x14ac:dyDescent="0.2">
      <c r="A38" s="119"/>
      <c r="B38" s="133"/>
      <c r="C38" s="158"/>
      <c r="D38" s="224"/>
      <c r="E38" s="228"/>
      <c r="F38" s="187"/>
      <c r="G38" s="233" t="s">
        <v>7</v>
      </c>
      <c r="H38" s="225"/>
      <c r="I38" s="226"/>
      <c r="J38" s="81"/>
      <c r="K38" s="193"/>
      <c r="L38" s="186"/>
      <c r="M38" s="230"/>
      <c r="P38" s="216"/>
      <c r="Q38" s="217"/>
      <c r="R38" s="216"/>
    </row>
    <row r="39" spans="1:18" x14ac:dyDescent="0.2">
      <c r="A39" s="120"/>
      <c r="B39" s="21"/>
      <c r="C39" s="111"/>
      <c r="D39" s="224"/>
      <c r="E39" s="228"/>
      <c r="F39" s="187"/>
      <c r="G39" s="233" t="s">
        <v>8</v>
      </c>
      <c r="H39" s="225"/>
      <c r="I39" s="226"/>
      <c r="J39" s="81"/>
      <c r="K39" s="188" t="s">
        <v>31</v>
      </c>
      <c r="L39" s="238"/>
      <c r="M39" s="223"/>
      <c r="P39" s="215"/>
      <c r="Q39" s="215"/>
      <c r="R39" s="216"/>
    </row>
    <row r="40" spans="1:18" x14ac:dyDescent="0.2">
      <c r="A40" s="120"/>
      <c r="B40" s="21"/>
      <c r="C40" s="128"/>
      <c r="D40" s="224"/>
      <c r="E40" s="228"/>
      <c r="F40" s="187"/>
      <c r="G40" s="233" t="s">
        <v>9</v>
      </c>
      <c r="H40" s="225"/>
      <c r="I40" s="226"/>
      <c r="J40" s="81"/>
      <c r="K40" s="236"/>
      <c r="L40" s="187"/>
      <c r="M40" s="227"/>
      <c r="P40" s="216"/>
      <c r="Q40" s="217"/>
      <c r="R40" s="216"/>
    </row>
    <row r="41" spans="1:18" x14ac:dyDescent="0.2">
      <c r="A41" s="121"/>
      <c r="B41" s="118"/>
      <c r="C41" s="129"/>
      <c r="D41" s="229"/>
      <c r="E41" s="112"/>
      <c r="F41" s="186"/>
      <c r="G41" s="234" t="s">
        <v>10</v>
      </c>
      <c r="H41" s="115"/>
      <c r="I41" s="189"/>
      <c r="J41" s="113"/>
      <c r="K41" s="193" t="str">
        <f>L4</f>
        <v>Csávás István</v>
      </c>
      <c r="L41" s="186"/>
      <c r="M41" s="230"/>
      <c r="P41" s="216"/>
      <c r="Q41" s="217"/>
      <c r="R41" s="218"/>
    </row>
  </sheetData>
  <mergeCells count="50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E15:F15"/>
    <mergeCell ref="G15:H15"/>
    <mergeCell ref="L19:M19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21:M21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E34:F34"/>
    <mergeCell ref="E35:F35"/>
    <mergeCell ref="B23:C23"/>
    <mergeCell ref="D23:E23"/>
    <mergeCell ref="F23:G23"/>
  </mergeCells>
  <conditionalFormatting sqref="E7 E9 E11 E13 E15">
    <cfRule type="cellIs" dxfId="35" priority="2" stopIfTrue="1" operator="equal">
      <formula>"Bye"</formula>
    </cfRule>
  </conditionalFormatting>
  <conditionalFormatting sqref="R41">
    <cfRule type="expression" dxfId="3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13</vt:i4>
      </vt:variant>
    </vt:vector>
  </HeadingPairs>
  <TitlesOfParts>
    <vt:vector size="26" baseType="lpstr">
      <vt:lpstr>Altalanos</vt:lpstr>
      <vt:lpstr>Birók</vt:lpstr>
      <vt:lpstr>Információk</vt:lpstr>
      <vt:lpstr>Nevezési lista</vt:lpstr>
      <vt:lpstr>Játékrend</vt:lpstr>
      <vt:lpstr>III. F. B.</vt:lpstr>
      <vt:lpstr>III. F. B. tábla</vt:lpstr>
      <vt:lpstr>IV. F. B.</vt:lpstr>
      <vt:lpstr>IV. F. B. tábla</vt:lpstr>
      <vt:lpstr>IV. F. A.</vt:lpstr>
      <vt:lpstr>IV. F. A. tábla</vt:lpstr>
      <vt:lpstr>V. F. B. </vt:lpstr>
      <vt:lpstr>V. F. B.  tábla</vt:lpstr>
      <vt:lpstr>'III. F. B.'!Nyomtatási_cím</vt:lpstr>
      <vt:lpstr>'IV. F. A.'!Nyomtatási_cím</vt:lpstr>
      <vt:lpstr>'IV. F. B.'!Nyomtatási_cím</vt:lpstr>
      <vt:lpstr>'V. F. B. '!Nyomtatási_cím</vt:lpstr>
      <vt:lpstr>Birók!Nyomtatási_terület</vt:lpstr>
      <vt:lpstr>'III. F. B.'!Nyomtatási_terület</vt:lpstr>
      <vt:lpstr>'III. F. B. tábla'!Nyomtatási_terület</vt:lpstr>
      <vt:lpstr>'IV. F. A.'!Nyomtatási_terület</vt:lpstr>
      <vt:lpstr>'IV. F. A. tábla'!Nyomtatási_terület</vt:lpstr>
      <vt:lpstr>'IV. F. B.'!Nyomtatási_terület</vt:lpstr>
      <vt:lpstr>'IV. F. B. tábla'!Nyomtatási_terület</vt:lpstr>
      <vt:lpstr>'V. F. B. '!Nyomtatási_terület</vt:lpstr>
      <vt:lpstr>'V. F. B.  tábla'!Nyomtatási_terület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Csávás István</cp:lastModifiedBy>
  <cp:lastPrinted>2023-05-01T10:32:23Z</cp:lastPrinted>
  <dcterms:created xsi:type="dcterms:W3CDTF">1998-01-18T23:10:02Z</dcterms:created>
  <dcterms:modified xsi:type="dcterms:W3CDTF">2023-05-04T09:36:22Z</dcterms:modified>
  <cp:category>Forms</cp:category>
</cp:coreProperties>
</file>