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884" activeTab="2"/>
  </bookViews>
  <sheets>
    <sheet name="Altalanos" sheetId="1" r:id="rId1"/>
    <sheet name="Nevezések" sheetId="2" r:id="rId2"/>
    <sheet name="Információk" sheetId="3" r:id="rId3"/>
    <sheet name="1F piros és 1L piros elo" sheetId="4" r:id="rId4"/>
    <sheet name="1F piros" sheetId="5" r:id="rId5"/>
    <sheet name="1L piros" sheetId="6" r:id="rId6"/>
    <sheet name="1F zöld és 1L zöld elo" sheetId="7" r:id="rId7"/>
    <sheet name="1E4 (2)" sheetId="8" r:id="rId8"/>
    <sheet name="1L zöld" sheetId="9" r:id="rId9"/>
    <sheet name="2B fiú és 2B lány elo" sheetId="10" r:id="rId10"/>
    <sheet name="2B fiú" sheetId="11" r:id="rId11"/>
    <sheet name="2B lámy" sheetId="12" r:id="rId12"/>
    <sheet name="4B fiú és 4A lány elo" sheetId="13" r:id="rId13"/>
    <sheet name="4B fiú" sheetId="14" r:id="rId14"/>
    <sheet name="4A lány" sheetId="15" r:id="rId15"/>
    <sheet name="1 B fiú nar elo" sheetId="16" r:id="rId16"/>
    <sheet name="1 B fiú" sheetId="17" r:id="rId17"/>
    <sheet name="2 B lány elo" sheetId="18" r:id="rId18"/>
    <sheet name="2 B lány" sheetId="19" r:id="rId19"/>
    <sheet name="3 B fiú elo" sheetId="20" r:id="rId20"/>
    <sheet name="3 B fiú" sheetId="21" r:id="rId21"/>
  </sheets>
  <externalReferences>
    <externalReference r:id="rId2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5">'1 B fiú nar elo'!$1:$6</definedName>
    <definedName name="_xlnm.Print_Titles" localSheetId="3">'1F piros és 1L piros elo'!$1:$6</definedName>
    <definedName name="_xlnm.Print_Titles" localSheetId="6">'1F zöld és 1L zöld elo'!$1:$6</definedName>
    <definedName name="_xlnm.Print_Titles" localSheetId="17">'2 B lány elo'!$1:$6</definedName>
    <definedName name="_xlnm.Print_Titles" localSheetId="9">'2B fiú és 2B lány elo'!$1:$6</definedName>
    <definedName name="_xlnm.Print_Titles" localSheetId="19">'3 B fiú elo'!$1:$6</definedName>
    <definedName name="_xlnm.Print_Titles" localSheetId="12">'4B fiú és 4A lány elo'!$1:$6</definedName>
    <definedName name="_xlnm.Print_Area" localSheetId="16">'1 B fiú'!$A$1:$M$41</definedName>
    <definedName name="_xlnm.Print_Area" localSheetId="15">'1 B fiú nar elo'!$A$1:$Q$134</definedName>
    <definedName name="_xlnm.Print_Area" localSheetId="7">'1E4 (2)'!$A$1:$M$39</definedName>
    <definedName name="_xlnm.Print_Area" localSheetId="4">'1F piros'!$A$1:$M$41</definedName>
    <definedName name="_xlnm.Print_Area" localSheetId="3">'1F piros és 1L piros elo'!$A$1:$Q$134</definedName>
    <definedName name="_xlnm.Print_Area" localSheetId="6">'1F zöld és 1L zöld elo'!$A$1:$Q$134</definedName>
    <definedName name="_xlnm.Print_Area" localSheetId="5">'1L piros'!$A$1:$M$39</definedName>
    <definedName name="_xlnm.Print_Area" localSheetId="8">'1L zöld'!$A$1:$M$41</definedName>
    <definedName name="_xlnm.Print_Area" localSheetId="18">'2 B lány'!$A$1:$M$41</definedName>
    <definedName name="_xlnm.Print_Area" localSheetId="17">'2 B lány elo'!$A$1:$Q$134</definedName>
    <definedName name="_xlnm.Print_Area" localSheetId="10">'2B fiú'!$A$1:$M$41</definedName>
    <definedName name="_xlnm.Print_Area" localSheetId="9">'2B fiú és 2B lány elo'!$A$1:$Q$134</definedName>
    <definedName name="_xlnm.Print_Area" localSheetId="11">'2B lámy'!$A$1:$M$38</definedName>
    <definedName name="_xlnm.Print_Area" localSheetId="20">'3 B fiú'!$A$1:$M$41</definedName>
    <definedName name="_xlnm.Print_Area" localSheetId="19">'3 B fiú elo'!$A$1:$Q$134</definedName>
    <definedName name="_xlnm.Print_Area" localSheetId="14">'4A lány'!$A$1:$M$39</definedName>
    <definedName name="_xlnm.Print_Area" localSheetId="13">'4B fiú'!$A$1:$M$41</definedName>
    <definedName name="_xlnm.Print_Area" localSheetId="12">'4B fiú és 4A lány elo'!$A$1:$Q$134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<sst xmlns="http://schemas.openxmlformats.org/spreadsheetml/2006/main" count="1847" uniqueCount="246">
  <si>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</si>
  <si>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</si>
  <si>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</si>
  <si>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</si>
  <si>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</si>
  <si>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</si>
  <si>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</si>
  <si>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</si>
  <si>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</si>
  <si>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</si>
  <si>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</si>
  <si>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</si>
  <si>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</si>
  <si>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</si>
  <si>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</si>
  <si>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</si>
  <si>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</si>
  <si>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</si>
  <si>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</si>
  <si>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</si>
  <si>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</si>
  <si>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</si>
  <si>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</si>
  <si>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</si>
  <si>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</si>
  <si>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</si>
  <si>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</si>
  <si>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</si>
  <si>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</si>
  <si>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</si>
  <si>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</si>
  <si>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</si>
  <si>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</si>
  <si>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</si>
  <si>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</si>
  <si>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</si>
  <si>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</si>
  <si>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</si>
  <si>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</si>
  <si>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</si>
  <si>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</si>
  <si>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</si>
  <si>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</si>
  <si>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</si>
  <si>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</si>
  <si>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</si>
  <si>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</si>
  <si>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</si>
  <si>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</si>
  <si>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</si>
  <si>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</si>
  <si>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</si>
  <si>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</si>
  <si>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</si>
  <si>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</si>
  <si>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</si>
  <si>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</si>
  <si>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</si>
  <si>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</si>
  <si>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1 FORDULÓ</t>
  </si>
  <si>
    <t>C - A</t>
  </si>
  <si>
    <t>A - B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</si>
  <si>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</si>
  <si>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</si>
  <si>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</si>
  <si>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</si>
  <si>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</si>
  <si>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</si>
  <si>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</si>
  <si>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</si>
  <si>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</si>
  <si>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</si>
  <si>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</si>
  <si>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</si>
  <si>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</si>
  <si>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</si>
  <si>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</si>
  <si>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</si>
  <si>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</si>
  <si>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</si>
  <si>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</si>
  <si>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</si>
  <si>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</si>
  <si>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</si>
  <si>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</si>
  <si>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Diákolimpia Borsod</t>
  </si>
  <si>
    <t>1 narancs B fiú</t>
  </si>
  <si>
    <t>2 B lány</t>
  </si>
  <si>
    <t>3 B fiú</t>
  </si>
  <si>
    <t>Kazincbarcikai Pollack M.Ált.Isk.</t>
  </si>
  <si>
    <t>"A"Diósgyőri Nagy L.Kir.Ált.Isk.</t>
  </si>
  <si>
    <t>"B"Diósgyőri Nagy L.Kir.Ált.Isk.</t>
  </si>
  <si>
    <t>Irinyi J.Ref.Okt.Közp.Tompa M.Ált.Isk.</t>
  </si>
  <si>
    <t>Diósgyőri Nagy L.Kir.Ált.Isk.</t>
  </si>
  <si>
    <t>"A"Kazincbarcikai Pollack M.Ált.Isk.</t>
  </si>
  <si>
    <t>"B"Kazincbarcikai Pollack M.Ált.Isk.</t>
  </si>
  <si>
    <t>Fiú</t>
  </si>
  <si>
    <t>Lány</t>
  </si>
  <si>
    <t>A -D</t>
  </si>
  <si>
    <t>D - B</t>
  </si>
  <si>
    <t>C - D</t>
  </si>
  <si>
    <t>D</t>
  </si>
  <si>
    <t>zöld</t>
  </si>
  <si>
    <t>B - E</t>
  </si>
  <si>
    <t>E - A</t>
  </si>
  <si>
    <t>A - D</t>
  </si>
  <si>
    <t>4 FORDULÓ</t>
  </si>
  <si>
    <t>D - E</t>
  </si>
  <si>
    <t>5 FORDULÓ</t>
  </si>
  <si>
    <t>E - C</t>
  </si>
  <si>
    <t>E</t>
  </si>
  <si>
    <t>Lámy</t>
  </si>
  <si>
    <t>Diósgyőri Gimnázium</t>
  </si>
  <si>
    <t>lány</t>
  </si>
  <si>
    <t>Szalézi Szent Ferenc Gimnázium</t>
  </si>
  <si>
    <t>Miskolci Herman Ottó Gimnázium</t>
  </si>
  <si>
    <t>Csapat azonosító</t>
  </si>
  <si>
    <t>Korcsoport</t>
  </si>
  <si>
    <t>Csapat</t>
  </si>
  <si>
    <t>Versenyző</t>
  </si>
  <si>
    <t>Születési idő</t>
  </si>
  <si>
    <t>Nem</t>
  </si>
  <si>
    <t>Születési név</t>
  </si>
  <si>
    <t>Versenyszám kategória</t>
  </si>
  <si>
    <t>Versenyszám felversenyzés</t>
  </si>
  <si>
    <t>Versenykiírás</t>
  </si>
  <si>
    <t>Licenciás</t>
  </si>
  <si>
    <t>Részvételszám</t>
  </si>
  <si>
    <t>I.kcs Narancs Tenisz</t>
  </si>
  <si>
    <t>Kazincbarcikai Pollack Mihály Általános Iskola</t>
  </si>
  <si>
    <t>Bencs Benedek</t>
  </si>
  <si>
    <t>fiú</t>
  </si>
  <si>
    <t>Szurek Botond</t>
  </si>
  <si>
    <t>Diósgyőri Nagy Lajos Király Általános Iskola</t>
  </si>
  <si>
    <t>Ábel Bence</t>
  </si>
  <si>
    <t>Póth Csongor Botond</t>
  </si>
  <si>
    <t>Diósgyőri Nagy Lajos Király Általános Iskola B</t>
  </si>
  <si>
    <t>Bozik Olivér</t>
  </si>
  <si>
    <t>László Vince</t>
  </si>
  <si>
    <t>Páll Csongor</t>
  </si>
  <si>
    <t>Tenisz Diákolimpia</t>
  </si>
  <si>
    <t>Igen</t>
  </si>
  <si>
    <t>Irinyi János Református Oktatási Központ Tompa Mihály Általános Iskolája</t>
  </si>
  <si>
    <t>Gyöngyösi Rozália</t>
  </si>
  <si>
    <t>Czinka Kitti Orsolya</t>
  </si>
  <si>
    <t>I.kcs Piros Tenisz</t>
  </si>
  <si>
    <t>Berki Benett</t>
  </si>
  <si>
    <t>Csóra Benedek</t>
  </si>
  <si>
    <t>Veres Zalán Botond</t>
  </si>
  <si>
    <t>Molnár Zalán</t>
  </si>
  <si>
    <t>Telegdi Mátyás</t>
  </si>
  <si>
    <t>Andó Amina</t>
  </si>
  <si>
    <t>Bana Alexa Nina</t>
  </si>
  <si>
    <t>Bede Lara</t>
  </si>
  <si>
    <t>Kövér Zille</t>
  </si>
  <si>
    <t>Szakál Veronika</t>
  </si>
  <si>
    <t>Győrfi Fanni</t>
  </si>
  <si>
    <t>Konyha Száva Zselyke</t>
  </si>
  <si>
    <t>I.kcs Zöld Tenisz</t>
  </si>
  <si>
    <t>Makrai Balázs</t>
  </si>
  <si>
    <t>Varsányi Zalán</t>
  </si>
  <si>
    <t>Soltész Ádám Zente</t>
  </si>
  <si>
    <t>Szaszkó Máté</t>
  </si>
  <si>
    <t>Ujházi Nándor</t>
  </si>
  <si>
    <t>Demők Dorián</t>
  </si>
  <si>
    <t>Demók Dorián</t>
  </si>
  <si>
    <t>Sebők Krisztián Károly</t>
  </si>
  <si>
    <t>Bárány Boglárka</t>
  </si>
  <si>
    <t>Bukó Lora</t>
  </si>
  <si>
    <t>Plachy Patrícia</t>
  </si>
  <si>
    <t>Daragó Sarolta Éva</t>
  </si>
  <si>
    <t>Pálovics Luca</t>
  </si>
  <si>
    <t>Serfőző Szonja</t>
  </si>
  <si>
    <t>Szakál Eszter</t>
  </si>
  <si>
    <t>II.kcs Tenisz</t>
  </si>
  <si>
    <t>Kovács Gergő</t>
  </si>
  <si>
    <t>Piros-Neszádeli Gergely</t>
  </si>
  <si>
    <t>Török Benedek</t>
  </si>
  <si>
    <t>Papp Máté Milán</t>
  </si>
  <si>
    <t>Szilágyi Dávid</t>
  </si>
  <si>
    <t>Jánosik Liliána</t>
  </si>
  <si>
    <t>Széplaki Loretta</t>
  </si>
  <si>
    <t>Dobák Lili</t>
  </si>
  <si>
    <t>Kovács-Varga Alíz</t>
  </si>
  <si>
    <t>Kovács- Varga Alíz</t>
  </si>
  <si>
    <t>Girhiny Viktória</t>
  </si>
  <si>
    <t>Sándor Nóra</t>
  </si>
  <si>
    <t>Turai Hanna</t>
  </si>
  <si>
    <t>Páll Tímea</t>
  </si>
  <si>
    <t>Plébán Virág</t>
  </si>
  <si>
    <t>Porcsalmi Noémi</t>
  </si>
  <si>
    <t>Filepkó Liza</t>
  </si>
  <si>
    <t>III.kcs Tenisz</t>
  </si>
  <si>
    <t>Bárány Bence</t>
  </si>
  <si>
    <t>Kovács Dániel</t>
  </si>
  <si>
    <t>Pál Rajmund</t>
  </si>
  <si>
    <t>Kazincbarcikai Pollack Mihály Általános Iskola B</t>
  </si>
  <si>
    <t>Kocsis Ádám</t>
  </si>
  <si>
    <t>Nagy Ákos</t>
  </si>
  <si>
    <t>Balázs Barnabás</t>
  </si>
  <si>
    <t>Orosz Bence Szabolcs</t>
  </si>
  <si>
    <t>Bede Zsófia</t>
  </si>
  <si>
    <t>Kontor Anna</t>
  </si>
  <si>
    <t>Knefély Hédi</t>
  </si>
  <si>
    <t>Zavodnyik Petra</t>
  </si>
  <si>
    <t>IV.kcs Tenisz</t>
  </si>
  <si>
    <t>Farkas Dániel</t>
  </si>
  <si>
    <t>Habina Máté</t>
  </si>
  <si>
    <t>Makrai Máté</t>
  </si>
  <si>
    <t>Tóbiás Balázs</t>
  </si>
  <si>
    <t>Bacsa Benjamin Sándor</t>
  </si>
  <si>
    <t>Bede Fanni</t>
  </si>
  <si>
    <t>Horváth Anna</t>
  </si>
  <si>
    <t>Bede Luca</t>
  </si>
  <si>
    <t>Kurucz Kata</t>
  </si>
  <si>
    <t>Dobák Fanni</t>
  </si>
  <si>
    <t>Kovács Vivien</t>
  </si>
  <si>
    <t>V.kcs Tenisz</t>
  </si>
  <si>
    <t>Tiszaújvárosi Eötvös József Gimnázium és Kollégium</t>
  </si>
  <si>
    <t>Fülöp Kende</t>
  </si>
  <si>
    <t>Kassai László Balázs</t>
  </si>
  <si>
    <t>Molnár Vajk Boldizsár</t>
  </si>
  <si>
    <t>Molnár Márk Patrik</t>
  </si>
  <si>
    <t>Tóth Zsombor Tihamér</t>
  </si>
  <si>
    <t>Lazányi Zsófia</t>
  </si>
  <si>
    <t>Püspöki Luca Janka</t>
  </si>
  <si>
    <t>VI.kcs Tenisz</t>
  </si>
  <si>
    <t>Lesó Ákos</t>
  </si>
  <si>
    <t>Maár Martin</t>
  </si>
  <si>
    <t>Palkó Dominik</t>
  </si>
  <si>
    <t>Kis-Molnár Ákos</t>
  </si>
  <si>
    <t>Kis- Molnár Ákos</t>
  </si>
  <si>
    <t>Földes Ferenc Gimnázium</t>
  </si>
  <si>
    <t>Bede Hanna</t>
  </si>
  <si>
    <t>Dányi Blanka</t>
  </si>
  <si>
    <t>Raji Virág</t>
  </si>
  <si>
    <t>Raji Fanni</t>
  </si>
  <si>
    <t>A Diákolimpiát a következő ütemterv szerint szeretnénk lebonyolítani:</t>
  </si>
  <si>
    <t>8-10 óráig:  a Kazincbarcikai csapatok egymás közötti mérkőzéseinek lejátszása</t>
  </si>
  <si>
    <t>10 órától:     1. pálya piros</t>
  </si>
  <si>
    <t>                        2. pálya zöld</t>
  </si>
  <si>
    <t>                        3. pálya zöld</t>
  </si>
  <si>
    <t>                        4. pálya 2-es korcsoport</t>
  </si>
  <si>
    <t>Ahogyan a pályák felszabadulnak, kezdi a játékot a többi korcsoport.</t>
  </si>
  <si>
    <t>További információ: Gyenes Imre - +36 30 336 4566</t>
  </si>
  <si>
    <t>Amelyik csoportban 1 vagy 2 csapat neveztt ott nem lesz játék. Ezek a csapatok automatikusan bejutottak az Országos Döntőbe! Ahol 3 csapat indult ott körmérkőzés lesz a csapatok között. Innen az első 2 helyezett lesz a továbbjutó.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</si>
</sst>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yyyy\.mm\.dd"/>
    <numFmt numFmtId="200" formatCode="[$¥€-2]\ #\ ##,000_);[Red]\([$€-2]\ #\ ##,0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b/>
      <sz val="11"/>
      <name val="Calibri"/>
      <family val="0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1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0" fontId="8" fillId="36" borderId="28" xfId="0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vertical="center"/>
    </xf>
    <xf numFmtId="49" fontId="8" fillId="37" borderId="15" xfId="0" applyNumberFormat="1" applyFont="1" applyFill="1" applyBorder="1" applyAlignment="1">
      <alignment horizontal="center" wrapText="1"/>
    </xf>
    <xf numFmtId="49" fontId="8" fillId="36" borderId="28" xfId="0" applyNumberFormat="1" applyFont="1" applyFill="1" applyBorder="1" applyAlignment="1">
      <alignment vertical="center"/>
    </xf>
    <xf numFmtId="49" fontId="21" fillId="33" borderId="29" xfId="0" applyNumberFormat="1" applyFont="1" applyFill="1" applyBorder="1" applyAlignment="1">
      <alignment horizontal="left" vertical="center"/>
    </xf>
    <xf numFmtId="49" fontId="25" fillId="33" borderId="29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4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3" fillId="37" borderId="17" xfId="0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wrapText="1"/>
    </xf>
    <xf numFmtId="1" fontId="23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horizontal="center" wrapText="1"/>
    </xf>
    <xf numFmtId="1" fontId="23" fillId="37" borderId="37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27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3" fillId="33" borderId="13" xfId="0" applyNumberFormat="1" applyFont="1" applyFill="1" applyBorder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left" vertical="center"/>
    </xf>
    <xf numFmtId="0" fontId="26" fillId="33" borderId="38" xfId="0" applyFont="1" applyFill="1" applyBorder="1" applyAlignment="1">
      <alignment horizontal="center" wrapText="1"/>
    </xf>
    <xf numFmtId="0" fontId="26" fillId="37" borderId="38" xfId="0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center"/>
    </xf>
    <xf numFmtId="0" fontId="0" fillId="33" borderId="39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40" xfId="0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37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6" fillId="33" borderId="19" xfId="0" applyNumberFormat="1" applyFont="1" applyFill="1" applyBorder="1" applyAlignment="1">
      <alignment horizontal="left" vertical="center"/>
    </xf>
    <xf numFmtId="49" fontId="4" fillId="36" borderId="0" xfId="0" applyNumberFormat="1" applyFont="1" applyFill="1" applyAlignment="1">
      <alignment vertical="top"/>
    </xf>
    <xf numFmtId="49" fontId="34" fillId="36" borderId="0" xfId="0" applyNumberFormat="1" applyFont="1" applyFill="1" applyAlignment="1">
      <alignment vertical="top"/>
    </xf>
    <xf numFmtId="49" fontId="24" fillId="36" borderId="0" xfId="0" applyNumberFormat="1" applyFont="1" applyFill="1" applyAlignment="1">
      <alignment vertical="top"/>
    </xf>
    <xf numFmtId="49" fontId="27" fillId="36" borderId="0" xfId="0" applyNumberFormat="1" applyFont="1" applyFill="1" applyAlignment="1">
      <alignment horizontal="center"/>
    </xf>
    <xf numFmtId="49" fontId="27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49" fontId="16" fillId="36" borderId="15" xfId="0" applyNumberFormat="1" applyFont="1" applyFill="1" applyBorder="1" applyAlignment="1">
      <alignment vertical="center"/>
    </xf>
    <xf numFmtId="49" fontId="31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49" fontId="17" fillId="36" borderId="15" xfId="0" applyNumberFormat="1" applyFont="1" applyFill="1" applyBorder="1" applyAlignment="1">
      <alignment horizontal="right" vertical="center"/>
    </xf>
    <xf numFmtId="0" fontId="0" fillId="36" borderId="28" xfId="0" applyFill="1" applyBorder="1" applyAlignment="1">
      <alignment/>
    </xf>
    <xf numFmtId="0" fontId="0" fillId="36" borderId="0" xfId="0" applyFill="1" applyAlignment="1">
      <alignment/>
    </xf>
    <xf numFmtId="49" fontId="21" fillId="36" borderId="31" xfId="0" applyNumberFormat="1" applyFont="1" applyFill="1" applyBorder="1" applyAlignment="1">
      <alignment vertical="center"/>
    </xf>
    <xf numFmtId="49" fontId="30" fillId="36" borderId="28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vertical="center"/>
    </xf>
    <xf numFmtId="49" fontId="8" fillId="36" borderId="29" xfId="0" applyNumberFormat="1" applyFont="1" applyFill="1" applyBorder="1" applyAlignment="1">
      <alignment vertical="center"/>
    </xf>
    <xf numFmtId="49" fontId="8" fillId="36" borderId="32" xfId="0" applyNumberFormat="1" applyFont="1" applyFill="1" applyBorder="1" applyAlignment="1">
      <alignment horizontal="right" vertical="center"/>
    </xf>
    <xf numFmtId="49" fontId="8" fillId="36" borderId="30" xfId="0" applyNumberFormat="1" applyFont="1" applyFill="1" applyBorder="1" applyAlignment="1">
      <alignment vertical="center"/>
    </xf>
    <xf numFmtId="49" fontId="8" fillId="36" borderId="17" xfId="0" applyNumberFormat="1" applyFont="1" applyFill="1" applyBorder="1" applyAlignment="1">
      <alignment horizontal="right" vertical="center"/>
    </xf>
    <xf numFmtId="0" fontId="37" fillId="36" borderId="28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7" fillId="36" borderId="28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7" fillId="36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2" fillId="33" borderId="29" xfId="0" applyNumberFormat="1" applyFont="1" applyFill="1" applyBorder="1" applyAlignment="1">
      <alignment horizontal="center" vertical="center"/>
    </xf>
    <xf numFmtId="49" fontId="22" fillId="33" borderId="29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30" fillId="36" borderId="29" xfId="0" applyNumberFormat="1" applyFont="1" applyFill="1" applyBorder="1" applyAlignment="1">
      <alignment vertical="center"/>
    </xf>
    <xf numFmtId="0" fontId="0" fillId="36" borderId="32" xfId="0" applyFill="1" applyBorder="1" applyAlignment="1">
      <alignment/>
    </xf>
    <xf numFmtId="49" fontId="8" fillId="36" borderId="27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0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49" fontId="8" fillId="36" borderId="30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6" fillId="36" borderId="31" xfId="0" applyNumberFormat="1" applyFont="1" applyFill="1" applyBorder="1" applyAlignment="1">
      <alignment horizontal="center" vertical="center"/>
    </xf>
    <xf numFmtId="49" fontId="8" fillId="36" borderId="32" xfId="0" applyNumberFormat="1" applyFont="1" applyFill="1" applyBorder="1" applyAlignment="1">
      <alignment vertical="center"/>
    </xf>
    <xf numFmtId="49" fontId="26" fillId="36" borderId="27" xfId="0" applyNumberFormat="1" applyFont="1" applyFill="1" applyBorder="1" applyAlignment="1">
      <alignment horizontal="center" vertical="center"/>
    </xf>
    <xf numFmtId="49" fontId="26" fillId="36" borderId="30" xfId="0" applyNumberFormat="1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vertical="center"/>
    </xf>
    <xf numFmtId="49" fontId="8" fillId="36" borderId="27" xfId="0" applyNumberFormat="1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8" fillId="38" borderId="0" xfId="0" applyFont="1" applyFill="1" applyAlignment="1">
      <alignment/>
    </xf>
    <xf numFmtId="0" fontId="38" fillId="36" borderId="0" xfId="0" applyFont="1" applyFill="1" applyAlignment="1">
      <alignment/>
    </xf>
    <xf numFmtId="0" fontId="0" fillId="36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3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7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28" xfId="0" applyFill="1" applyBorder="1" applyAlignment="1">
      <alignment horizontal="center"/>
    </xf>
    <xf numFmtId="0" fontId="39" fillId="36" borderId="28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0" xfId="0" applyNumberFormat="1" applyFont="1" applyFill="1" applyBorder="1" applyAlignment="1">
      <alignment vertical="center"/>
    </xf>
    <xf numFmtId="49" fontId="36" fillId="34" borderId="10" xfId="0" applyNumberFormat="1" applyFont="1" applyFill="1" applyBorder="1" applyAlignment="1">
      <alignment vertical="center" shrinkToFit="1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36" fillId="34" borderId="11" xfId="0" applyNumberFormat="1" applyFont="1" applyFill="1" applyBorder="1" applyAlignment="1">
      <alignment vertical="center" shrinkToFit="1"/>
    </xf>
    <xf numFmtId="49" fontId="36" fillId="34" borderId="38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38" xfId="0" applyFont="1" applyFill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29" fillId="43" borderId="22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33" borderId="40" xfId="0" applyFill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6" borderId="0" xfId="0" applyNumberFormat="1" applyFont="1" applyFill="1" applyAlignment="1">
      <alignment horizontal="left"/>
    </xf>
    <xf numFmtId="49" fontId="10" fillId="35" borderId="25" xfId="0" applyNumberFormat="1" applyFont="1" applyFill="1" applyBorder="1" applyAlignment="1">
      <alignment vertical="center"/>
    </xf>
    <xf numFmtId="0" fontId="8" fillId="36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49" fontId="10" fillId="36" borderId="0" xfId="0" applyNumberFormat="1" applyFont="1" applyFill="1" applyAlignment="1">
      <alignment vertical="top" shrinkToFit="1"/>
    </xf>
    <xf numFmtId="0" fontId="8" fillId="36" borderId="29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14" fontId="16" fillId="36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1" fillId="33" borderId="0" xfId="0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49" fontId="13" fillId="36" borderId="0" xfId="0" applyNumberFormat="1" applyFont="1" applyFill="1" applyAlignment="1">
      <alignment horizontal="left"/>
    </xf>
    <xf numFmtId="49" fontId="2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12" fillId="36" borderId="0" xfId="0" applyFont="1" applyFill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0" fillId="34" borderId="0" xfId="0" applyNumberFormat="1" applyFont="1" applyFill="1" applyAlignment="1">
      <alignment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0" fillId="39" borderId="0" xfId="0" applyNumberFormat="1" applyFont="1" applyFill="1" applyAlignment="1">
      <alignment/>
    </xf>
    <xf numFmtId="0" fontId="0" fillId="39" borderId="0" xfId="0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28" xfId="0" applyFont="1" applyFill="1" applyBorder="1" applyAlignment="1">
      <alignment/>
    </xf>
    <xf numFmtId="0" fontId="0" fillId="40" borderId="37" xfId="0" applyFill="1" applyBorder="1" applyAlignment="1">
      <alignment horizontal="center"/>
    </xf>
    <xf numFmtId="0" fontId="0" fillId="36" borderId="0" xfId="0" applyFont="1" applyFill="1" applyAlignment="1">
      <alignment/>
    </xf>
    <xf numFmtId="0" fontId="39" fillId="36" borderId="0" xfId="0" applyFont="1" applyFill="1" applyAlignment="1">
      <alignment horizontal="center"/>
    </xf>
    <xf numFmtId="49" fontId="21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8" fillId="36" borderId="0" xfId="0" applyFont="1" applyFill="1" applyAlignment="1">
      <alignment horizontal="left" vertical="center"/>
    </xf>
    <xf numFmtId="49" fontId="8" fillId="36" borderId="0" xfId="0" applyNumberFormat="1" applyFont="1" applyFill="1" applyAlignment="1">
      <alignment vertical="center"/>
    </xf>
    <xf numFmtId="49" fontId="30" fillId="36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36" borderId="0" xfId="0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32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0" fillId="36" borderId="28" xfId="0" applyFont="1" applyFill="1" applyBorder="1" applyAlignment="1">
      <alignment horizontal="center" vertical="center" shrinkToFit="1"/>
    </xf>
    <xf numFmtId="0" fontId="0" fillId="36" borderId="28" xfId="0" applyFont="1" applyFill="1" applyBorder="1" applyAlignment="1">
      <alignment vertical="center" shrinkToFit="1"/>
    </xf>
    <xf numFmtId="0" fontId="0" fillId="36" borderId="28" xfId="0" applyFont="1" applyFill="1" applyBorder="1" applyAlignment="1">
      <alignment vertical="center" shrinkToFit="1"/>
    </xf>
    <xf numFmtId="0" fontId="0" fillId="36" borderId="0" xfId="0" applyFont="1" applyFill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/>
    </xf>
    <xf numFmtId="0" fontId="12" fillId="36" borderId="0" xfId="0" applyFont="1" applyFill="1" applyAlignment="1">
      <alignment horizontal="left"/>
    </xf>
    <xf numFmtId="49" fontId="22" fillId="0" borderId="0" xfId="0" applyNumberFormat="1" applyFont="1" applyAlignment="1">
      <alignment horizontal="right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56" fillId="0" borderId="0" xfId="0" applyFont="1" applyAlignment="1">
      <alignment wrapText="1"/>
    </xf>
    <xf numFmtId="0" fontId="56" fillId="0" borderId="0" xfId="0" applyFont="1" applyAlignment="1">
      <alignment wrapText="1"/>
    </xf>
    <xf numFmtId="199" fontId="0" fillId="0" borderId="0" xfId="0" applyNumberFormat="1" applyAlignment="1">
      <alignment/>
    </xf>
    <xf numFmtId="0" fontId="78" fillId="0" borderId="0" xfId="0" applyFont="1" applyAlignment="1">
      <alignment/>
    </xf>
    <xf numFmtId="0" fontId="56" fillId="45" borderId="0" xfId="0" applyFont="1" applyFill="1" applyAlignment="1">
      <alignment/>
    </xf>
    <xf numFmtId="0" fontId="79" fillId="0" borderId="0" xfId="0" applyFont="1" applyAlignment="1">
      <alignment/>
    </xf>
    <xf numFmtId="0" fontId="56" fillId="46" borderId="0" xfId="0" applyFont="1" applyFill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 indent="3"/>
    </xf>
    <xf numFmtId="0" fontId="59" fillId="0" borderId="0" xfId="0" applyFont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16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%202%20csap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1F piros és 1L piros elo"/>
      <sheetName val="1F piros"/>
      <sheetName val="1L piros"/>
      <sheetName val="1F zöld és 1L zöld elo"/>
      <sheetName val="1E4 (2)"/>
      <sheetName val="1L zöld"/>
      <sheetName val="2B fiú és 2B lány elo"/>
      <sheetName val="2B fiú"/>
      <sheetName val="2B lámy"/>
      <sheetName val="4B fiú és 4A lány elo"/>
      <sheetName val="4B fiú"/>
      <sheetName val="4A lány"/>
    </sheetNames>
    <definedNames>
      <definedName name="egyeni_fotabla_sorsolasi_rangl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C10" sqref="C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84" t="s">
        <v>78</v>
      </c>
      <c r="B1" s="3"/>
      <c r="C1" s="3"/>
      <c r="D1" s="8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12" t="s">
        <v>17</v>
      </c>
      <c r="B5" s="20"/>
      <c r="C5" s="20"/>
      <c r="D5" s="20"/>
      <c r="E5" s="227"/>
      <c r="F5" s="21"/>
      <c r="G5" s="22"/>
    </row>
    <row r="6" spans="1:7" s="2" customFormat="1" ht="24">
      <c r="A6" s="259" t="s">
        <v>85</v>
      </c>
      <c r="B6" s="228"/>
      <c r="C6" s="23"/>
      <c r="D6" s="24"/>
      <c r="E6" s="25"/>
      <c r="F6" s="5"/>
      <c r="G6" s="5"/>
    </row>
    <row r="7" spans="1:7" s="18" customFormat="1" ht="15" customHeight="1">
      <c r="A7" s="215" t="s">
        <v>79</v>
      </c>
      <c r="B7" s="215" t="s">
        <v>80</v>
      </c>
      <c r="C7" s="215" t="s">
        <v>81</v>
      </c>
      <c r="D7" s="215" t="s">
        <v>82</v>
      </c>
      <c r="E7" s="215" t="s">
        <v>83</v>
      </c>
      <c r="F7" s="21"/>
      <c r="G7" s="22"/>
    </row>
    <row r="8" spans="1:7" s="2" customFormat="1" ht="16.5" customHeight="1">
      <c r="A8" s="132" t="s">
        <v>86</v>
      </c>
      <c r="B8" s="132" t="s">
        <v>87</v>
      </c>
      <c r="C8" s="132" t="s">
        <v>88</v>
      </c>
      <c r="D8" s="132"/>
      <c r="E8" s="132"/>
      <c r="F8" s="5"/>
      <c r="G8" s="5"/>
    </row>
    <row r="9" spans="1:7" s="2" customFormat="1" ht="15" customHeight="1">
      <c r="A9" s="112" t="s">
        <v>18</v>
      </c>
      <c r="B9" s="20"/>
      <c r="C9" s="113" t="s">
        <v>19</v>
      </c>
      <c r="D9" s="113"/>
      <c r="E9" s="114" t="s">
        <v>20</v>
      </c>
      <c r="F9" s="5"/>
      <c r="G9" s="5"/>
    </row>
    <row r="10" spans="1:7" s="2" customFormat="1" ht="12.75">
      <c r="A10" s="26">
        <v>44686</v>
      </c>
      <c r="B10" s="27"/>
      <c r="C10" s="28"/>
      <c r="D10" s="113" t="s">
        <v>51</v>
      </c>
      <c r="E10" s="220"/>
      <c r="F10" s="5"/>
      <c r="G10" s="5"/>
    </row>
    <row r="11" spans="1:7" ht="12.75">
      <c r="A11" s="19"/>
      <c r="B11" s="20"/>
      <c r="C11" s="126" t="s">
        <v>49</v>
      </c>
      <c r="D11" s="126" t="s">
        <v>75</v>
      </c>
      <c r="E11" s="126" t="s">
        <v>76</v>
      </c>
      <c r="F11" s="30"/>
      <c r="G11" s="30"/>
    </row>
    <row r="12" spans="1:7" s="2" customFormat="1" ht="12.75">
      <c r="A12" s="86"/>
      <c r="B12" s="5"/>
      <c r="C12" s="133"/>
      <c r="D12" s="133"/>
      <c r="E12" s="133"/>
      <c r="F12" s="5"/>
      <c r="G12" s="5"/>
    </row>
    <row r="13" spans="1:7" ht="7.5" customHeight="1">
      <c r="A13" s="30"/>
      <c r="B13" s="30"/>
      <c r="C13" s="30"/>
      <c r="D13" s="30"/>
      <c r="E13" s="31"/>
      <c r="F13" s="30"/>
      <c r="G13" s="30"/>
    </row>
    <row r="14" spans="1:7" ht="112.5" customHeight="1">
      <c r="A14" s="30"/>
      <c r="B14" s="30"/>
      <c r="C14" s="30"/>
      <c r="D14" s="30"/>
      <c r="E14" s="31"/>
      <c r="F14" s="30"/>
      <c r="G14" s="30"/>
    </row>
    <row r="15" spans="1:7" ht="18.75" customHeight="1">
      <c r="A15" s="29"/>
      <c r="B15" s="29"/>
      <c r="C15" s="29"/>
      <c r="D15" s="29"/>
      <c r="E15" s="31"/>
      <c r="F15" s="30"/>
      <c r="G15" s="30"/>
    </row>
    <row r="16" spans="1:7" ht="17.25" customHeight="1">
      <c r="A16" s="29"/>
      <c r="B16" s="29"/>
      <c r="C16" s="29"/>
      <c r="D16" s="29"/>
      <c r="E16" s="32"/>
      <c r="F16" s="30"/>
      <c r="G16" s="30"/>
    </row>
    <row r="17" spans="1:7" ht="12.75" customHeight="1">
      <c r="A17" s="33"/>
      <c r="B17" s="214"/>
      <c r="C17" s="87"/>
      <c r="D17" s="34"/>
      <c r="E17" s="31"/>
      <c r="F17" s="30"/>
      <c r="G17" s="30"/>
    </row>
    <row r="18" spans="1:7" ht="12.75">
      <c r="A18" s="30"/>
      <c r="B18" s="30"/>
      <c r="C18" s="30"/>
      <c r="D18" s="30"/>
      <c r="E18" s="31"/>
      <c r="F18" s="30"/>
      <c r="G18" s="30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13" sqref="B13"/>
      <selection pane="bottomLeft" activeCell="B13" sqref="B13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5" customWidth="1"/>
    <col min="5" max="5" width="12.140625" style="244" customWidth="1"/>
    <col min="6" max="6" width="6.140625" style="48" hidden="1" customWidth="1"/>
    <col min="7" max="7" width="29.8515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269" t="str">
        <f>'[1]Altalanos'!$A$6</f>
        <v>Diákolimpia - Borsod</v>
      </c>
      <c r="B1" s="43"/>
      <c r="C1" s="43"/>
      <c r="D1" s="94"/>
      <c r="E1" s="117" t="s">
        <v>44</v>
      </c>
      <c r="F1" s="59"/>
      <c r="G1" s="270"/>
      <c r="H1" s="44"/>
      <c r="I1" s="44"/>
      <c r="J1" s="271"/>
      <c r="K1" s="271"/>
      <c r="L1" s="271"/>
      <c r="M1" s="271"/>
      <c r="N1" s="271"/>
      <c r="O1" s="271"/>
      <c r="P1" s="271"/>
      <c r="Q1" s="272"/>
    </row>
    <row r="2" spans="2:17" ht="13.5" thickBot="1">
      <c r="B2" s="45" t="s">
        <v>43</v>
      </c>
      <c r="C2" s="319" t="str">
        <f>'[1]Altalanos'!$C$8</f>
        <v>2B fiú és 3B lány</v>
      </c>
      <c r="D2" s="59"/>
      <c r="E2" s="117" t="s">
        <v>29</v>
      </c>
      <c r="F2" s="49"/>
      <c r="G2" s="49"/>
      <c r="H2" s="236"/>
      <c r="I2" s="236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9" t="s">
        <v>42</v>
      </c>
      <c r="B3" s="234"/>
      <c r="C3" s="234"/>
      <c r="D3" s="234"/>
      <c r="E3" s="234"/>
      <c r="F3" s="234"/>
      <c r="G3" s="234"/>
      <c r="H3" s="234"/>
      <c r="I3" s="235"/>
      <c r="J3" s="54"/>
      <c r="K3" s="60"/>
      <c r="L3" s="60"/>
      <c r="M3" s="60"/>
      <c r="N3" s="134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273"/>
      <c r="H4" s="246" t="s">
        <v>25</v>
      </c>
      <c r="I4" s="241"/>
      <c r="J4" s="63"/>
      <c r="K4" s="64"/>
      <c r="L4" s="64"/>
      <c r="M4" s="64"/>
      <c r="N4" s="63"/>
      <c r="O4" s="274"/>
      <c r="P4" s="274"/>
      <c r="Q4" s="65"/>
    </row>
    <row r="5" spans="1:17" s="2" customFormat="1" ht="13.5" thickBot="1">
      <c r="A5" s="111">
        <f>'[1]Altalanos'!$A$10</f>
        <v>43956</v>
      </c>
      <c r="B5" s="111"/>
      <c r="C5" s="46">
        <f>'[1]Altalanos'!$C$10</f>
        <v>0</v>
      </c>
      <c r="D5" s="47" t="str">
        <f>'[1]Altalanos'!$D$10</f>
        <v>  </v>
      </c>
      <c r="E5" s="47"/>
      <c r="F5" s="47"/>
      <c r="G5" s="47"/>
      <c r="H5" s="131">
        <f>'[1]Altalanos'!$E$10</f>
        <v>0</v>
      </c>
      <c r="I5" s="247"/>
      <c r="J5" s="66"/>
      <c r="K5" s="41"/>
      <c r="L5" s="41"/>
      <c r="M5" s="41"/>
      <c r="N5" s="66"/>
      <c r="O5" s="47"/>
      <c r="P5" s="47"/>
      <c r="Q5" s="250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84</v>
      </c>
      <c r="H6" s="237" t="s">
        <v>32</v>
      </c>
      <c r="I6" s="238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s="50" t="s">
        <v>96</v>
      </c>
      <c r="C7" s="50"/>
      <c r="D7" s="51"/>
      <c r="E7" s="120"/>
      <c r="F7" s="275"/>
      <c r="G7" s="276"/>
      <c r="H7" s="51"/>
      <c r="I7" s="51"/>
      <c r="J7" s="102"/>
      <c r="K7" s="100"/>
      <c r="L7" s="104"/>
      <c r="M7" s="100"/>
      <c r="N7" s="95"/>
      <c r="O7" s="51"/>
      <c r="P7" s="68"/>
      <c r="Q7" s="52"/>
    </row>
    <row r="8" spans="1:17" s="11" customFormat="1" ht="18.75" customHeight="1">
      <c r="A8" s="105">
        <v>2</v>
      </c>
      <c r="B8" t="s">
        <v>89</v>
      </c>
      <c r="C8" s="50"/>
      <c r="D8" s="51"/>
      <c r="E8" s="120"/>
      <c r="F8" s="240"/>
      <c r="G8" s="130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t="s">
        <v>93</v>
      </c>
      <c r="C9" s="50"/>
      <c r="D9" s="51"/>
      <c r="E9" s="120"/>
      <c r="F9" s="240"/>
      <c r="G9" s="130"/>
      <c r="H9" s="51"/>
      <c r="I9" s="51"/>
      <c r="J9" s="102"/>
      <c r="K9" s="100"/>
      <c r="L9" s="104"/>
      <c r="M9" s="100"/>
      <c r="N9" s="95"/>
      <c r="O9" s="51"/>
      <c r="P9" s="243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40"/>
      <c r="G10" s="130"/>
      <c r="H10" s="51"/>
      <c r="I10" s="51"/>
      <c r="J10" s="102"/>
      <c r="K10" s="100"/>
      <c r="L10" s="104"/>
      <c r="M10" s="100"/>
      <c r="N10" s="95"/>
      <c r="O10" s="51"/>
      <c r="P10" s="242"/>
      <c r="Q10" s="239"/>
    </row>
    <row r="11" spans="1:17" s="11" customFormat="1" ht="18.75" customHeight="1">
      <c r="A11" s="105">
        <v>5</v>
      </c>
      <c r="B11" s="50" t="s">
        <v>111</v>
      </c>
      <c r="C11" s="50"/>
      <c r="D11" s="51"/>
      <c r="E11" s="120"/>
      <c r="F11" s="240"/>
      <c r="G11" s="130"/>
      <c r="H11" s="51"/>
      <c r="I11" s="51"/>
      <c r="J11" s="102"/>
      <c r="K11" s="100"/>
      <c r="L11" s="104"/>
      <c r="M11" s="100"/>
      <c r="N11" s="95"/>
      <c r="O11" s="51"/>
      <c r="P11" s="242"/>
      <c r="Q11" s="239"/>
    </row>
    <row r="12" spans="1:17" s="11" customFormat="1" ht="18.75" customHeight="1">
      <c r="A12" s="105">
        <v>6</v>
      </c>
      <c r="B12" t="s">
        <v>89</v>
      </c>
      <c r="C12" s="50"/>
      <c r="D12" s="51"/>
      <c r="E12" s="120"/>
      <c r="F12" s="240"/>
      <c r="G12" s="130"/>
      <c r="H12" s="51"/>
      <c r="I12" s="51"/>
      <c r="J12" s="102"/>
      <c r="K12" s="100"/>
      <c r="L12" s="104"/>
      <c r="M12" s="100"/>
      <c r="N12" s="95"/>
      <c r="O12" s="51"/>
      <c r="P12" s="242"/>
      <c r="Q12" s="239"/>
    </row>
    <row r="13" spans="1:17" s="11" customFormat="1" ht="18.75" customHeight="1">
      <c r="A13" s="105">
        <v>7</v>
      </c>
      <c r="B13" t="s">
        <v>93</v>
      </c>
      <c r="C13" s="50"/>
      <c r="D13" s="51"/>
      <c r="E13" s="120"/>
      <c r="F13" s="240"/>
      <c r="G13" s="130"/>
      <c r="H13" s="51"/>
      <c r="I13" s="51"/>
      <c r="J13" s="102"/>
      <c r="K13" s="100"/>
      <c r="L13" s="104"/>
      <c r="M13" s="100"/>
      <c r="N13" s="95"/>
      <c r="O13" s="51"/>
      <c r="P13" s="242"/>
      <c r="Q13" s="239"/>
    </row>
    <row r="14" spans="1:17" s="11" customFormat="1" ht="18.75" customHeight="1">
      <c r="A14" s="105">
        <v>8</v>
      </c>
      <c r="B14" s="50"/>
      <c r="C14" s="50"/>
      <c r="D14" s="51"/>
      <c r="E14" s="120"/>
      <c r="F14" s="240"/>
      <c r="G14" s="130"/>
      <c r="H14" s="51"/>
      <c r="I14" s="51"/>
      <c r="J14" s="102"/>
      <c r="K14" s="100"/>
      <c r="L14" s="104"/>
      <c r="M14" s="100"/>
      <c r="N14" s="95"/>
      <c r="O14" s="51"/>
      <c r="P14" s="242"/>
      <c r="Q14" s="239"/>
    </row>
    <row r="15" spans="1:17" s="11" customFormat="1" ht="18.75" customHeight="1">
      <c r="A15" s="105">
        <v>9</v>
      </c>
      <c r="B15" s="50"/>
      <c r="C15" s="50"/>
      <c r="D15" s="51"/>
      <c r="E15" s="120"/>
      <c r="F15" s="52"/>
      <c r="G15" s="52"/>
      <c r="H15" s="51"/>
      <c r="I15" s="51"/>
      <c r="J15" s="102"/>
      <c r="K15" s="100"/>
      <c r="L15" s="104"/>
      <c r="M15" s="127"/>
      <c r="N15" s="95"/>
      <c r="O15" s="51"/>
      <c r="P15" s="52"/>
      <c r="Q15" s="52"/>
    </row>
    <row r="16" spans="1:17" s="11" customFormat="1" ht="18.75" customHeight="1">
      <c r="A16" s="105">
        <v>10</v>
      </c>
      <c r="B16" s="277"/>
      <c r="C16" s="50"/>
      <c r="D16" s="51"/>
      <c r="E16" s="120"/>
      <c r="F16" s="52"/>
      <c r="G16" s="52"/>
      <c r="H16" s="51"/>
      <c r="I16" s="51"/>
      <c r="J16" s="102"/>
      <c r="K16" s="100"/>
      <c r="L16" s="104"/>
      <c r="M16" s="127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52"/>
      <c r="G17" s="52"/>
      <c r="H17" s="51"/>
      <c r="I17" s="51"/>
      <c r="J17" s="102"/>
      <c r="K17" s="100"/>
      <c r="L17" s="104"/>
      <c r="M17" s="127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52"/>
      <c r="G18" s="52"/>
      <c r="H18" s="51"/>
      <c r="I18" s="51"/>
      <c r="J18" s="102"/>
      <c r="K18" s="100"/>
      <c r="L18" s="104"/>
      <c r="M18" s="127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52"/>
      <c r="G19" s="52"/>
      <c r="H19" s="51"/>
      <c r="I19" s="51"/>
      <c r="J19" s="102"/>
      <c r="K19" s="100"/>
      <c r="L19" s="104"/>
      <c r="M19" s="127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52"/>
      <c r="G20" s="52"/>
      <c r="H20" s="51"/>
      <c r="I20" s="51"/>
      <c r="J20" s="102"/>
      <c r="K20" s="100"/>
      <c r="L20" s="104"/>
      <c r="M20" s="127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52"/>
      <c r="G21" s="52"/>
      <c r="H21" s="51"/>
      <c r="I21" s="51"/>
      <c r="J21" s="102"/>
      <c r="K21" s="100"/>
      <c r="L21" s="104"/>
      <c r="M21" s="127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52"/>
      <c r="G22" s="52"/>
      <c r="H22" s="51"/>
      <c r="I22" s="51"/>
      <c r="J22" s="102"/>
      <c r="K22" s="100"/>
      <c r="L22" s="104"/>
      <c r="M22" s="127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52"/>
      <c r="G23" s="52"/>
      <c r="H23" s="51"/>
      <c r="I23" s="51"/>
      <c r="J23" s="102"/>
      <c r="K23" s="100"/>
      <c r="L23" s="104"/>
      <c r="M23" s="127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52"/>
      <c r="G24" s="52"/>
      <c r="H24" s="51"/>
      <c r="I24" s="51"/>
      <c r="J24" s="102"/>
      <c r="K24" s="100"/>
      <c r="L24" s="104"/>
      <c r="M24" s="127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52"/>
      <c r="G25" s="52"/>
      <c r="H25" s="51"/>
      <c r="I25" s="51"/>
      <c r="J25" s="102"/>
      <c r="K25" s="100"/>
      <c r="L25" s="104"/>
      <c r="M25" s="127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52"/>
      <c r="G26" s="52"/>
      <c r="H26" s="51"/>
      <c r="I26" s="51"/>
      <c r="J26" s="102"/>
      <c r="K26" s="100"/>
      <c r="L26" s="104"/>
      <c r="M26" s="127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52"/>
      <c r="G27" s="52"/>
      <c r="H27" s="51"/>
      <c r="I27" s="51"/>
      <c r="J27" s="102"/>
      <c r="K27" s="100"/>
      <c r="L27" s="104"/>
      <c r="M27" s="127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55"/>
      <c r="F28" s="278"/>
      <c r="G28" s="125"/>
      <c r="H28" s="51"/>
      <c r="I28" s="51"/>
      <c r="J28" s="102"/>
      <c r="K28" s="100"/>
      <c r="L28" s="104"/>
      <c r="M28" s="127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56"/>
      <c r="F29" s="52"/>
      <c r="G29" s="52"/>
      <c r="H29" s="51"/>
      <c r="I29" s="51"/>
      <c r="J29" s="102"/>
      <c r="K29" s="100"/>
      <c r="L29" s="104"/>
      <c r="M29" s="127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52"/>
      <c r="G30" s="52"/>
      <c r="H30" s="51"/>
      <c r="I30" s="51"/>
      <c r="J30" s="102"/>
      <c r="K30" s="100"/>
      <c r="L30" s="104"/>
      <c r="M30" s="127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52"/>
      <c r="G31" s="52"/>
      <c r="H31" s="51"/>
      <c r="I31" s="51"/>
      <c r="J31" s="102"/>
      <c r="K31" s="100"/>
      <c r="L31" s="104"/>
      <c r="M31" s="127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45"/>
      <c r="F32" s="52"/>
      <c r="G32" s="52"/>
      <c r="H32" s="51"/>
      <c r="I32" s="51"/>
      <c r="J32" s="102"/>
      <c r="K32" s="100"/>
      <c r="L32" s="104"/>
      <c r="M32" s="127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52"/>
      <c r="G33" s="52"/>
      <c r="H33" s="51"/>
      <c r="I33" s="51"/>
      <c r="J33" s="102"/>
      <c r="K33" s="100"/>
      <c r="L33" s="104"/>
      <c r="M33" s="127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52"/>
      <c r="G34" s="52"/>
      <c r="H34" s="51"/>
      <c r="I34" s="51"/>
      <c r="J34" s="102"/>
      <c r="K34" s="100"/>
      <c r="L34" s="104"/>
      <c r="M34" s="127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52"/>
      <c r="G35" s="52"/>
      <c r="H35" s="51"/>
      <c r="I35" s="51"/>
      <c r="J35" s="102"/>
      <c r="K35" s="100"/>
      <c r="L35" s="104"/>
      <c r="M35" s="127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52"/>
      <c r="G36" s="52"/>
      <c r="H36" s="51"/>
      <c r="I36" s="51"/>
      <c r="J36" s="102"/>
      <c r="K36" s="100"/>
      <c r="L36" s="104"/>
      <c r="M36" s="127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52"/>
      <c r="G37" s="52"/>
      <c r="H37" s="51"/>
      <c r="I37" s="51"/>
      <c r="J37" s="102"/>
      <c r="K37" s="100"/>
      <c r="L37" s="104"/>
      <c r="M37" s="127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52"/>
      <c r="G38" s="52"/>
      <c r="H38" s="240"/>
      <c r="I38" s="130"/>
      <c r="J38" s="102"/>
      <c r="K38" s="100"/>
      <c r="L38" s="104"/>
      <c r="M38" s="127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52"/>
      <c r="G39" s="52"/>
      <c r="H39" s="240"/>
      <c r="I39" s="130"/>
      <c r="J39" s="102"/>
      <c r="K39" s="100"/>
      <c r="L39" s="104"/>
      <c r="M39" s="127"/>
      <c r="N39" s="125"/>
      <c r="O39" s="52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52"/>
      <c r="G40" s="52"/>
      <c r="H40" s="240"/>
      <c r="I40" s="130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103">IF(Q40="",999,Q40)</f>
        <v>999</v>
      </c>
      <c r="M40" s="127">
        <f aca="true" t="shared" si="1" ref="M40:M103">IF(P40=999,999,1)</f>
        <v>999</v>
      </c>
      <c r="N40" s="125"/>
      <c r="O40" s="52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52"/>
      <c r="G41" s="52"/>
      <c r="H41" s="240"/>
      <c r="I41" s="130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7">
        <f t="shared" si="1"/>
        <v>999</v>
      </c>
      <c r="N41" s="125"/>
      <c r="O41" s="52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52"/>
      <c r="G42" s="52"/>
      <c r="H42" s="240"/>
      <c r="I42" s="130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7">
        <f t="shared" si="1"/>
        <v>999</v>
      </c>
      <c r="N42" s="125"/>
      <c r="O42" s="52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52"/>
      <c r="G43" s="52"/>
      <c r="H43" s="240"/>
      <c r="I43" s="130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7">
        <f t="shared" si="1"/>
        <v>999</v>
      </c>
      <c r="N43" s="125"/>
      <c r="O43" s="52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52"/>
      <c r="G44" s="52"/>
      <c r="H44" s="240"/>
      <c r="I44" s="130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7">
        <f t="shared" si="1"/>
        <v>999</v>
      </c>
      <c r="N44" s="125"/>
      <c r="O44" s="52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52"/>
      <c r="G45" s="52"/>
      <c r="H45" s="240"/>
      <c r="I45" s="130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7">
        <f t="shared" si="1"/>
        <v>999</v>
      </c>
      <c r="N45" s="125"/>
      <c r="O45" s="52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52"/>
      <c r="G46" s="52"/>
      <c r="H46" s="240"/>
      <c r="I46" s="130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7">
        <f t="shared" si="1"/>
        <v>999</v>
      </c>
      <c r="N46" s="125"/>
      <c r="O46" s="52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52"/>
      <c r="G47" s="52"/>
      <c r="H47" s="240"/>
      <c r="I47" s="130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7">
        <f t="shared" si="1"/>
        <v>999</v>
      </c>
      <c r="N47" s="125"/>
      <c r="O47" s="52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52"/>
      <c r="G48" s="52"/>
      <c r="H48" s="240"/>
      <c r="I48" s="130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7">
        <f t="shared" si="1"/>
        <v>999</v>
      </c>
      <c r="N48" s="125"/>
      <c r="O48" s="52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52"/>
      <c r="G49" s="52"/>
      <c r="H49" s="240"/>
      <c r="I49" s="130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7">
        <f t="shared" si="1"/>
        <v>999</v>
      </c>
      <c r="N49" s="125"/>
      <c r="O49" s="52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52"/>
      <c r="G50" s="52"/>
      <c r="H50" s="240"/>
      <c r="I50" s="130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7">
        <f t="shared" si="1"/>
        <v>999</v>
      </c>
      <c r="N50" s="125"/>
      <c r="O50" s="52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52"/>
      <c r="G51" s="52"/>
      <c r="H51" s="240"/>
      <c r="I51" s="130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7">
        <f t="shared" si="1"/>
        <v>999</v>
      </c>
      <c r="N51" s="125"/>
      <c r="O51" s="52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52"/>
      <c r="G52" s="52"/>
      <c r="H52" s="240"/>
      <c r="I52" s="130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7">
        <f t="shared" si="1"/>
        <v>999</v>
      </c>
      <c r="N52" s="125"/>
      <c r="O52" s="52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52"/>
      <c r="G53" s="52"/>
      <c r="H53" s="240"/>
      <c r="I53" s="130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7">
        <f t="shared" si="1"/>
        <v>999</v>
      </c>
      <c r="N53" s="125"/>
      <c r="O53" s="52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52"/>
      <c r="G54" s="52"/>
      <c r="H54" s="240"/>
      <c r="I54" s="130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7">
        <f t="shared" si="1"/>
        <v>999</v>
      </c>
      <c r="N54" s="125"/>
      <c r="O54" s="52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52"/>
      <c r="G55" s="52"/>
      <c r="H55" s="240"/>
      <c r="I55" s="130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7">
        <f t="shared" si="1"/>
        <v>999</v>
      </c>
      <c r="N55" s="125"/>
      <c r="O55" s="52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52"/>
      <c r="G56" s="52"/>
      <c r="H56" s="240"/>
      <c r="I56" s="130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7">
        <f t="shared" si="1"/>
        <v>999</v>
      </c>
      <c r="N56" s="125"/>
      <c r="O56" s="52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52"/>
      <c r="G57" s="52"/>
      <c r="H57" s="240"/>
      <c r="I57" s="130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7">
        <f t="shared" si="1"/>
        <v>999</v>
      </c>
      <c r="N57" s="125"/>
      <c r="O57" s="52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52"/>
      <c r="G58" s="52"/>
      <c r="H58" s="240"/>
      <c r="I58" s="130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7">
        <f t="shared" si="1"/>
        <v>999</v>
      </c>
      <c r="N58" s="125"/>
      <c r="O58" s="52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52"/>
      <c r="G59" s="52"/>
      <c r="H59" s="240"/>
      <c r="I59" s="130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7">
        <f t="shared" si="1"/>
        <v>999</v>
      </c>
      <c r="N59" s="125"/>
      <c r="O59" s="52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52"/>
      <c r="G60" s="52"/>
      <c r="H60" s="240"/>
      <c r="I60" s="130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7">
        <f t="shared" si="1"/>
        <v>999</v>
      </c>
      <c r="N60" s="125"/>
      <c r="O60" s="52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52"/>
      <c r="G61" s="52"/>
      <c r="H61" s="240"/>
      <c r="I61" s="130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7">
        <f t="shared" si="1"/>
        <v>999</v>
      </c>
      <c r="N61" s="125"/>
      <c r="O61" s="52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52"/>
      <c r="G62" s="52"/>
      <c r="H62" s="240"/>
      <c r="I62" s="130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7">
        <f t="shared" si="1"/>
        <v>999</v>
      </c>
      <c r="N62" s="125"/>
      <c r="O62" s="52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52"/>
      <c r="G63" s="52"/>
      <c r="H63" s="240"/>
      <c r="I63" s="130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7">
        <f t="shared" si="1"/>
        <v>999</v>
      </c>
      <c r="N63" s="125"/>
      <c r="O63" s="52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52"/>
      <c r="G64" s="52"/>
      <c r="H64" s="240"/>
      <c r="I64" s="130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7">
        <f t="shared" si="1"/>
        <v>999</v>
      </c>
      <c r="N64" s="125"/>
      <c r="O64" s="52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52"/>
      <c r="G65" s="52"/>
      <c r="H65" s="240"/>
      <c r="I65" s="130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7">
        <f t="shared" si="1"/>
        <v>999</v>
      </c>
      <c r="N65" s="125"/>
      <c r="O65" s="52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52"/>
      <c r="G66" s="52"/>
      <c r="H66" s="240"/>
      <c r="I66" s="130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7">
        <f t="shared" si="1"/>
        <v>999</v>
      </c>
      <c r="N66" s="125"/>
      <c r="O66" s="52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52"/>
      <c r="G67" s="52"/>
      <c r="H67" s="240"/>
      <c r="I67" s="130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7">
        <f t="shared" si="1"/>
        <v>999</v>
      </c>
      <c r="N67" s="125"/>
      <c r="O67" s="52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52"/>
      <c r="G68" s="52"/>
      <c r="H68" s="240"/>
      <c r="I68" s="130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7">
        <f t="shared" si="1"/>
        <v>999</v>
      </c>
      <c r="N68" s="125"/>
      <c r="O68" s="52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52"/>
      <c r="G69" s="52"/>
      <c r="H69" s="240"/>
      <c r="I69" s="130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7">
        <f t="shared" si="1"/>
        <v>999</v>
      </c>
      <c r="N69" s="125"/>
      <c r="O69" s="52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52"/>
      <c r="G70" s="52"/>
      <c r="H70" s="240"/>
      <c r="I70" s="130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7">
        <f t="shared" si="1"/>
        <v>999</v>
      </c>
      <c r="N70" s="125"/>
      <c r="O70" s="52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52"/>
      <c r="G71" s="52"/>
      <c r="H71" s="240"/>
      <c r="I71" s="130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7">
        <f t="shared" si="1"/>
        <v>999</v>
      </c>
      <c r="N71" s="125"/>
      <c r="O71" s="52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52"/>
      <c r="G72" s="52"/>
      <c r="H72" s="240"/>
      <c r="I72" s="130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7">
        <f t="shared" si="1"/>
        <v>999</v>
      </c>
      <c r="N72" s="125"/>
      <c r="O72" s="52"/>
      <c r="P72" s="68">
        <f t="shared" si="2"/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52"/>
      <c r="G73" s="52"/>
      <c r="H73" s="240"/>
      <c r="I73" s="130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7">
        <f t="shared" si="1"/>
        <v>999</v>
      </c>
      <c r="N73" s="125"/>
      <c r="O73" s="52"/>
      <c r="P73" s="68">
        <f t="shared" si="2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52"/>
      <c r="G74" s="52"/>
      <c r="H74" s="240"/>
      <c r="I74" s="130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7">
        <f t="shared" si="1"/>
        <v>999</v>
      </c>
      <c r="N74" s="125"/>
      <c r="O74" s="52"/>
      <c r="P74" s="68">
        <f t="shared" si="2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52"/>
      <c r="G75" s="52"/>
      <c r="H75" s="240"/>
      <c r="I75" s="130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7">
        <f t="shared" si="1"/>
        <v>999</v>
      </c>
      <c r="N75" s="125"/>
      <c r="O75" s="52"/>
      <c r="P75" s="68">
        <f t="shared" si="2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52"/>
      <c r="G76" s="52"/>
      <c r="H76" s="240"/>
      <c r="I76" s="130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7">
        <f t="shared" si="1"/>
        <v>999</v>
      </c>
      <c r="N76" s="125"/>
      <c r="O76" s="52"/>
      <c r="P76" s="68">
        <f t="shared" si="2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52"/>
      <c r="G77" s="52"/>
      <c r="H77" s="240"/>
      <c r="I77" s="130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7">
        <f t="shared" si="1"/>
        <v>999</v>
      </c>
      <c r="N77" s="125"/>
      <c r="O77" s="52"/>
      <c r="P77" s="68">
        <f t="shared" si="2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52"/>
      <c r="G78" s="52"/>
      <c r="H78" s="240"/>
      <c r="I78" s="130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7">
        <f t="shared" si="1"/>
        <v>999</v>
      </c>
      <c r="N78" s="125"/>
      <c r="O78" s="52"/>
      <c r="P78" s="68">
        <f t="shared" si="2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52"/>
      <c r="G79" s="52"/>
      <c r="H79" s="240"/>
      <c r="I79" s="130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7">
        <f t="shared" si="1"/>
        <v>999</v>
      </c>
      <c r="N79" s="125"/>
      <c r="O79" s="52"/>
      <c r="P79" s="68">
        <f t="shared" si="2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52"/>
      <c r="G80" s="52"/>
      <c r="H80" s="240"/>
      <c r="I80" s="130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7">
        <f t="shared" si="1"/>
        <v>999</v>
      </c>
      <c r="N80" s="125"/>
      <c r="O80" s="52"/>
      <c r="P80" s="68">
        <f t="shared" si="2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52"/>
      <c r="G81" s="52"/>
      <c r="H81" s="240"/>
      <c r="I81" s="130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7">
        <f t="shared" si="1"/>
        <v>999</v>
      </c>
      <c r="N81" s="125"/>
      <c r="O81" s="52"/>
      <c r="P81" s="68">
        <f t="shared" si="2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52"/>
      <c r="G82" s="52"/>
      <c r="H82" s="240"/>
      <c r="I82" s="130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7">
        <f t="shared" si="1"/>
        <v>999</v>
      </c>
      <c r="N82" s="125"/>
      <c r="O82" s="52"/>
      <c r="P82" s="68">
        <f t="shared" si="2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52"/>
      <c r="G83" s="52"/>
      <c r="H83" s="240"/>
      <c r="I83" s="130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7">
        <f t="shared" si="1"/>
        <v>999</v>
      </c>
      <c r="N83" s="125"/>
      <c r="O83" s="52"/>
      <c r="P83" s="68">
        <f t="shared" si="2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52"/>
      <c r="G84" s="52"/>
      <c r="H84" s="240"/>
      <c r="I84" s="130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7">
        <f t="shared" si="1"/>
        <v>999</v>
      </c>
      <c r="N84" s="125"/>
      <c r="O84" s="52"/>
      <c r="P84" s="68">
        <f t="shared" si="2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52"/>
      <c r="G85" s="52"/>
      <c r="H85" s="240"/>
      <c r="I85" s="130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7">
        <f t="shared" si="1"/>
        <v>999</v>
      </c>
      <c r="N85" s="125"/>
      <c r="O85" s="52"/>
      <c r="P85" s="68">
        <f t="shared" si="2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52"/>
      <c r="G86" s="52"/>
      <c r="H86" s="240"/>
      <c r="I86" s="130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7">
        <f t="shared" si="1"/>
        <v>999</v>
      </c>
      <c r="N86" s="125"/>
      <c r="O86" s="52"/>
      <c r="P86" s="68">
        <f t="shared" si="2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52"/>
      <c r="G87" s="52"/>
      <c r="H87" s="240"/>
      <c r="I87" s="130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7">
        <f t="shared" si="1"/>
        <v>999</v>
      </c>
      <c r="N87" s="125"/>
      <c r="O87" s="52"/>
      <c r="P87" s="68">
        <f t="shared" si="2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52"/>
      <c r="G88" s="52"/>
      <c r="H88" s="240"/>
      <c r="I88" s="130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7">
        <f t="shared" si="1"/>
        <v>999</v>
      </c>
      <c r="N88" s="125"/>
      <c r="O88" s="52"/>
      <c r="P88" s="68">
        <f t="shared" si="2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52"/>
      <c r="G89" s="52"/>
      <c r="H89" s="240"/>
      <c r="I89" s="130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7">
        <f t="shared" si="1"/>
        <v>999</v>
      </c>
      <c r="N89" s="125"/>
      <c r="O89" s="52"/>
      <c r="P89" s="68">
        <f t="shared" si="2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52"/>
      <c r="G90" s="52"/>
      <c r="H90" s="240"/>
      <c r="I90" s="130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7">
        <f t="shared" si="1"/>
        <v>999</v>
      </c>
      <c r="N90" s="125"/>
      <c r="O90" s="52"/>
      <c r="P90" s="68">
        <f t="shared" si="2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52"/>
      <c r="G91" s="52"/>
      <c r="H91" s="240"/>
      <c r="I91" s="130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7">
        <f t="shared" si="1"/>
        <v>999</v>
      </c>
      <c r="N91" s="125"/>
      <c r="O91" s="52"/>
      <c r="P91" s="68">
        <f t="shared" si="2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52"/>
      <c r="G92" s="52"/>
      <c r="H92" s="240"/>
      <c r="I92" s="130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7">
        <f t="shared" si="1"/>
        <v>999</v>
      </c>
      <c r="N92" s="125"/>
      <c r="O92" s="52"/>
      <c r="P92" s="68">
        <f t="shared" si="2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52"/>
      <c r="G93" s="52"/>
      <c r="H93" s="240"/>
      <c r="I93" s="130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7">
        <f t="shared" si="1"/>
        <v>999</v>
      </c>
      <c r="N93" s="125"/>
      <c r="O93" s="52"/>
      <c r="P93" s="68">
        <f t="shared" si="2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52"/>
      <c r="G94" s="52"/>
      <c r="H94" s="240"/>
      <c r="I94" s="130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7">
        <f t="shared" si="1"/>
        <v>999</v>
      </c>
      <c r="N94" s="125"/>
      <c r="O94" s="52"/>
      <c r="P94" s="68">
        <f t="shared" si="2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52"/>
      <c r="G95" s="52"/>
      <c r="H95" s="240"/>
      <c r="I95" s="130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7">
        <f t="shared" si="1"/>
        <v>999</v>
      </c>
      <c r="N95" s="125"/>
      <c r="O95" s="52"/>
      <c r="P95" s="68">
        <f t="shared" si="2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52"/>
      <c r="G96" s="52"/>
      <c r="H96" s="240"/>
      <c r="I96" s="130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7">
        <f t="shared" si="1"/>
        <v>999</v>
      </c>
      <c r="N96" s="125"/>
      <c r="O96" s="52"/>
      <c r="P96" s="68">
        <f t="shared" si="2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52"/>
      <c r="G97" s="52"/>
      <c r="H97" s="240"/>
      <c r="I97" s="130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7">
        <f t="shared" si="1"/>
        <v>999</v>
      </c>
      <c r="N97" s="125"/>
      <c r="O97" s="52"/>
      <c r="P97" s="68">
        <f t="shared" si="2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52"/>
      <c r="G98" s="52"/>
      <c r="H98" s="240"/>
      <c r="I98" s="130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7">
        <f t="shared" si="1"/>
        <v>999</v>
      </c>
      <c r="N98" s="125"/>
      <c r="O98" s="52"/>
      <c r="P98" s="68">
        <f t="shared" si="2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52"/>
      <c r="G99" s="52"/>
      <c r="H99" s="240"/>
      <c r="I99" s="130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7">
        <f t="shared" si="1"/>
        <v>999</v>
      </c>
      <c r="N99" s="125"/>
      <c r="O99" s="52"/>
      <c r="P99" s="68">
        <f t="shared" si="2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52"/>
      <c r="G100" s="52"/>
      <c r="H100" s="240"/>
      <c r="I100" s="130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7">
        <f t="shared" si="1"/>
        <v>999</v>
      </c>
      <c r="N100" s="125"/>
      <c r="O100" s="52"/>
      <c r="P100" s="68">
        <f t="shared" si="2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52"/>
      <c r="G101" s="52"/>
      <c r="H101" s="240"/>
      <c r="I101" s="130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7">
        <f t="shared" si="1"/>
        <v>999</v>
      </c>
      <c r="N101" s="125"/>
      <c r="O101" s="52"/>
      <c r="P101" s="68">
        <f t="shared" si="2"/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52"/>
      <c r="G102" s="52"/>
      <c r="H102" s="240"/>
      <c r="I102" s="130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7">
        <f t="shared" si="1"/>
        <v>999</v>
      </c>
      <c r="N102" s="125"/>
      <c r="O102" s="52"/>
      <c r="P102" s="68">
        <f t="shared" si="2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52"/>
      <c r="G103" s="52"/>
      <c r="H103" s="240"/>
      <c r="I103" s="130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7">
        <f t="shared" si="1"/>
        <v>999</v>
      </c>
      <c r="N103" s="125"/>
      <c r="O103" s="52"/>
      <c r="P103" s="68">
        <f t="shared" si="2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52"/>
      <c r="G104" s="52"/>
      <c r="H104" s="240"/>
      <c r="I104" s="130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aca="true" t="shared" si="3" ref="L104:L156">IF(Q104="",999,Q104)</f>
        <v>999</v>
      </c>
      <c r="M104" s="127">
        <f aca="true" t="shared" si="4" ref="M104:M156">IF(P104=999,999,1)</f>
        <v>999</v>
      </c>
      <c r="N104" s="125"/>
      <c r="O104" s="52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52"/>
      <c r="G105" s="52"/>
      <c r="H105" s="240"/>
      <c r="I105" s="130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7">
        <f t="shared" si="4"/>
        <v>999</v>
      </c>
      <c r="N105" s="125"/>
      <c r="O105" s="52"/>
      <c r="P105" s="68">
        <f t="shared" si="5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52"/>
      <c r="G106" s="52"/>
      <c r="H106" s="240"/>
      <c r="I106" s="130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7">
        <f t="shared" si="4"/>
        <v>999</v>
      </c>
      <c r="N106" s="125"/>
      <c r="O106" s="52"/>
      <c r="P106" s="68">
        <f t="shared" si="5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52"/>
      <c r="G107" s="52"/>
      <c r="H107" s="240"/>
      <c r="I107" s="130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7">
        <f t="shared" si="4"/>
        <v>999</v>
      </c>
      <c r="N107" s="125"/>
      <c r="O107" s="52"/>
      <c r="P107" s="68">
        <f t="shared" si="5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52"/>
      <c r="G108" s="52"/>
      <c r="H108" s="240"/>
      <c r="I108" s="130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7">
        <f t="shared" si="4"/>
        <v>999</v>
      </c>
      <c r="N108" s="125"/>
      <c r="O108" s="52"/>
      <c r="P108" s="68">
        <f t="shared" si="5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52"/>
      <c r="G109" s="52"/>
      <c r="H109" s="240"/>
      <c r="I109" s="130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7">
        <f t="shared" si="4"/>
        <v>999</v>
      </c>
      <c r="N109" s="125"/>
      <c r="O109" s="52"/>
      <c r="P109" s="68">
        <f t="shared" si="5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52"/>
      <c r="G110" s="52"/>
      <c r="H110" s="240"/>
      <c r="I110" s="130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7">
        <f t="shared" si="4"/>
        <v>999</v>
      </c>
      <c r="N110" s="125"/>
      <c r="O110" s="52"/>
      <c r="P110" s="68">
        <f t="shared" si="5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52"/>
      <c r="G111" s="52"/>
      <c r="H111" s="240"/>
      <c r="I111" s="130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7">
        <f t="shared" si="4"/>
        <v>999</v>
      </c>
      <c r="N111" s="125"/>
      <c r="O111" s="52"/>
      <c r="P111" s="68">
        <f t="shared" si="5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52"/>
      <c r="G112" s="52"/>
      <c r="H112" s="240"/>
      <c r="I112" s="130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7">
        <f t="shared" si="4"/>
        <v>999</v>
      </c>
      <c r="N112" s="125"/>
      <c r="O112" s="52"/>
      <c r="P112" s="68">
        <f t="shared" si="5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52"/>
      <c r="G113" s="52"/>
      <c r="H113" s="240"/>
      <c r="I113" s="130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7">
        <f t="shared" si="4"/>
        <v>999</v>
      </c>
      <c r="N113" s="125"/>
      <c r="O113" s="52"/>
      <c r="P113" s="68">
        <f t="shared" si="5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52"/>
      <c r="G114" s="52"/>
      <c r="H114" s="240"/>
      <c r="I114" s="130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7">
        <f t="shared" si="4"/>
        <v>999</v>
      </c>
      <c r="N114" s="125"/>
      <c r="O114" s="52"/>
      <c r="P114" s="68">
        <f t="shared" si="5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52"/>
      <c r="G115" s="52"/>
      <c r="H115" s="240"/>
      <c r="I115" s="130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7">
        <f t="shared" si="4"/>
        <v>999</v>
      </c>
      <c r="N115" s="125"/>
      <c r="O115" s="52"/>
      <c r="P115" s="68">
        <f t="shared" si="5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52"/>
      <c r="G116" s="52"/>
      <c r="H116" s="240"/>
      <c r="I116" s="130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7">
        <f t="shared" si="4"/>
        <v>999</v>
      </c>
      <c r="N116" s="125"/>
      <c r="O116" s="52"/>
      <c r="P116" s="68">
        <f t="shared" si="5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52"/>
      <c r="G117" s="52"/>
      <c r="H117" s="240"/>
      <c r="I117" s="130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7">
        <f t="shared" si="4"/>
        <v>999</v>
      </c>
      <c r="N117" s="125"/>
      <c r="O117" s="52"/>
      <c r="P117" s="68">
        <f t="shared" si="5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52"/>
      <c r="G118" s="52"/>
      <c r="H118" s="240"/>
      <c r="I118" s="130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7">
        <f t="shared" si="4"/>
        <v>999</v>
      </c>
      <c r="N118" s="125"/>
      <c r="O118" s="52"/>
      <c r="P118" s="68">
        <f t="shared" si="5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52"/>
      <c r="G119" s="52"/>
      <c r="H119" s="240"/>
      <c r="I119" s="130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7">
        <f t="shared" si="4"/>
        <v>999</v>
      </c>
      <c r="N119" s="125"/>
      <c r="O119" s="52"/>
      <c r="P119" s="68">
        <f t="shared" si="5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52"/>
      <c r="G120" s="52"/>
      <c r="H120" s="240"/>
      <c r="I120" s="130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7">
        <f t="shared" si="4"/>
        <v>999</v>
      </c>
      <c r="N120" s="125"/>
      <c r="O120" s="52"/>
      <c r="P120" s="68">
        <f t="shared" si="5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52"/>
      <c r="G121" s="52"/>
      <c r="H121" s="240"/>
      <c r="I121" s="130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7">
        <f t="shared" si="4"/>
        <v>999</v>
      </c>
      <c r="N121" s="125"/>
      <c r="O121" s="52"/>
      <c r="P121" s="68">
        <f t="shared" si="5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52"/>
      <c r="G122" s="52"/>
      <c r="H122" s="240"/>
      <c r="I122" s="130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7">
        <f t="shared" si="4"/>
        <v>999</v>
      </c>
      <c r="N122" s="125"/>
      <c r="O122" s="52"/>
      <c r="P122" s="68">
        <f t="shared" si="5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52"/>
      <c r="G123" s="52"/>
      <c r="H123" s="240"/>
      <c r="I123" s="130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7">
        <f t="shared" si="4"/>
        <v>999</v>
      </c>
      <c r="N123" s="125"/>
      <c r="O123" s="52"/>
      <c r="P123" s="68">
        <f t="shared" si="5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52"/>
      <c r="G124" s="52"/>
      <c r="H124" s="240"/>
      <c r="I124" s="130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7">
        <f t="shared" si="4"/>
        <v>999</v>
      </c>
      <c r="N124" s="125"/>
      <c r="O124" s="52"/>
      <c r="P124" s="68">
        <f t="shared" si="5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52"/>
      <c r="G125" s="52"/>
      <c r="H125" s="240"/>
      <c r="I125" s="130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7">
        <f t="shared" si="4"/>
        <v>999</v>
      </c>
      <c r="N125" s="125"/>
      <c r="O125" s="52"/>
      <c r="P125" s="68">
        <f t="shared" si="5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52"/>
      <c r="G126" s="52"/>
      <c r="H126" s="240"/>
      <c r="I126" s="130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7">
        <f t="shared" si="4"/>
        <v>999</v>
      </c>
      <c r="N126" s="125"/>
      <c r="O126" s="52"/>
      <c r="P126" s="68">
        <f t="shared" si="5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52"/>
      <c r="G127" s="52"/>
      <c r="H127" s="240"/>
      <c r="I127" s="130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7">
        <f t="shared" si="4"/>
        <v>999</v>
      </c>
      <c r="N127" s="125"/>
      <c r="O127" s="52"/>
      <c r="P127" s="68">
        <f t="shared" si="5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52"/>
      <c r="G128" s="52"/>
      <c r="H128" s="240"/>
      <c r="I128" s="130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7">
        <f t="shared" si="4"/>
        <v>999</v>
      </c>
      <c r="N128" s="125"/>
      <c r="O128" s="52"/>
      <c r="P128" s="68">
        <f t="shared" si="5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52"/>
      <c r="G129" s="52"/>
      <c r="H129" s="240"/>
      <c r="I129" s="130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7">
        <f t="shared" si="4"/>
        <v>999</v>
      </c>
      <c r="N129" s="125"/>
      <c r="O129" s="52"/>
      <c r="P129" s="68">
        <f t="shared" si="5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52"/>
      <c r="G130" s="52"/>
      <c r="H130" s="240"/>
      <c r="I130" s="130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7">
        <f t="shared" si="4"/>
        <v>999</v>
      </c>
      <c r="N130" s="125"/>
      <c r="O130" s="52"/>
      <c r="P130" s="68">
        <f t="shared" si="5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52"/>
      <c r="G131" s="52"/>
      <c r="H131" s="240"/>
      <c r="I131" s="130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7">
        <f t="shared" si="4"/>
        <v>999</v>
      </c>
      <c r="N131" s="125"/>
      <c r="O131" s="52"/>
      <c r="P131" s="68">
        <f t="shared" si="5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52"/>
      <c r="G132" s="52"/>
      <c r="H132" s="240"/>
      <c r="I132" s="130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7">
        <f t="shared" si="4"/>
        <v>999</v>
      </c>
      <c r="N132" s="125"/>
      <c r="O132" s="52"/>
      <c r="P132" s="68">
        <f t="shared" si="5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52"/>
      <c r="G133" s="52"/>
      <c r="H133" s="240"/>
      <c r="I133" s="130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7">
        <f t="shared" si="4"/>
        <v>999</v>
      </c>
      <c r="N133" s="125"/>
      <c r="O133" s="52"/>
      <c r="P133" s="68">
        <f t="shared" si="5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52"/>
      <c r="G134" s="52"/>
      <c r="H134" s="240"/>
      <c r="I134" s="130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7">
        <f t="shared" si="4"/>
        <v>999</v>
      </c>
      <c r="N134" s="125"/>
      <c r="O134" s="130"/>
      <c r="P134" s="129">
        <f t="shared" si="5"/>
        <v>999</v>
      </c>
      <c r="Q134" s="130"/>
    </row>
    <row r="135" spans="1:17" ht="12.75">
      <c r="A135" s="105">
        <v>129</v>
      </c>
      <c r="B135" s="50"/>
      <c r="C135" s="50"/>
      <c r="D135" s="51"/>
      <c r="E135" s="120"/>
      <c r="F135" s="52"/>
      <c r="G135" s="52"/>
      <c r="H135" s="240"/>
      <c r="I135" s="130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7">
        <f t="shared" si="4"/>
        <v>999</v>
      </c>
      <c r="N135" s="125"/>
      <c r="O135" s="52"/>
      <c r="P135" s="68">
        <f t="shared" si="5"/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52"/>
      <c r="G136" s="52"/>
      <c r="H136" s="240"/>
      <c r="I136" s="130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7">
        <f t="shared" si="4"/>
        <v>999</v>
      </c>
      <c r="N136" s="125"/>
      <c r="O136" s="52"/>
      <c r="P136" s="68">
        <f t="shared" si="5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52"/>
      <c r="G137" s="52"/>
      <c r="H137" s="240"/>
      <c r="I137" s="130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7">
        <f t="shared" si="4"/>
        <v>999</v>
      </c>
      <c r="N137" s="125"/>
      <c r="O137" s="52"/>
      <c r="P137" s="68">
        <f t="shared" si="5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52"/>
      <c r="G138" s="52"/>
      <c r="H138" s="240"/>
      <c r="I138" s="130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7">
        <f t="shared" si="4"/>
        <v>999</v>
      </c>
      <c r="N138" s="125"/>
      <c r="O138" s="52"/>
      <c r="P138" s="68">
        <f t="shared" si="5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52"/>
      <c r="G139" s="52"/>
      <c r="H139" s="240"/>
      <c r="I139" s="130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7">
        <f t="shared" si="4"/>
        <v>999</v>
      </c>
      <c r="N139" s="125"/>
      <c r="O139" s="52"/>
      <c r="P139" s="68">
        <f t="shared" si="5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52"/>
      <c r="G140" s="52"/>
      <c r="H140" s="240"/>
      <c r="I140" s="130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7">
        <f t="shared" si="4"/>
        <v>999</v>
      </c>
      <c r="N140" s="125"/>
      <c r="O140" s="52"/>
      <c r="P140" s="68">
        <f t="shared" si="5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52"/>
      <c r="G141" s="52"/>
      <c r="H141" s="240"/>
      <c r="I141" s="130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7">
        <f t="shared" si="4"/>
        <v>999</v>
      </c>
      <c r="N141" s="125"/>
      <c r="O141" s="130"/>
      <c r="P141" s="129">
        <f t="shared" si="5"/>
        <v>999</v>
      </c>
      <c r="Q141" s="130"/>
    </row>
    <row r="142" spans="1:17" ht="12.75">
      <c r="A142" s="105">
        <v>136</v>
      </c>
      <c r="B142" s="50"/>
      <c r="C142" s="50"/>
      <c r="D142" s="51"/>
      <c r="E142" s="120"/>
      <c r="F142" s="52"/>
      <c r="G142" s="52"/>
      <c r="H142" s="240"/>
      <c r="I142" s="130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7">
        <f t="shared" si="4"/>
        <v>999</v>
      </c>
      <c r="N142" s="125"/>
      <c r="O142" s="52"/>
      <c r="P142" s="68">
        <f t="shared" si="5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52"/>
      <c r="G143" s="52"/>
      <c r="H143" s="240"/>
      <c r="I143" s="130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7">
        <f t="shared" si="4"/>
        <v>999</v>
      </c>
      <c r="N143" s="125"/>
      <c r="O143" s="52"/>
      <c r="P143" s="68">
        <f t="shared" si="5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52"/>
      <c r="G144" s="52"/>
      <c r="H144" s="240"/>
      <c r="I144" s="130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7">
        <f t="shared" si="4"/>
        <v>999</v>
      </c>
      <c r="N144" s="125"/>
      <c r="O144" s="52"/>
      <c r="P144" s="68">
        <f t="shared" si="5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52"/>
      <c r="G145" s="52"/>
      <c r="H145" s="240"/>
      <c r="I145" s="130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7">
        <f t="shared" si="4"/>
        <v>999</v>
      </c>
      <c r="N145" s="125"/>
      <c r="O145" s="52"/>
      <c r="P145" s="68">
        <f t="shared" si="5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52"/>
      <c r="G146" s="52"/>
      <c r="H146" s="240"/>
      <c r="I146" s="130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7">
        <f t="shared" si="4"/>
        <v>999</v>
      </c>
      <c r="N146" s="125"/>
      <c r="O146" s="52"/>
      <c r="P146" s="68">
        <f t="shared" si="5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52"/>
      <c r="G147" s="52"/>
      <c r="H147" s="240"/>
      <c r="I147" s="130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7">
        <f t="shared" si="4"/>
        <v>999</v>
      </c>
      <c r="N147" s="125"/>
      <c r="O147" s="52"/>
      <c r="P147" s="68">
        <f t="shared" si="5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52"/>
      <c r="G148" s="52"/>
      <c r="H148" s="240"/>
      <c r="I148" s="130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7">
        <f t="shared" si="4"/>
        <v>999</v>
      </c>
      <c r="N148" s="125"/>
      <c r="O148" s="130"/>
      <c r="P148" s="129">
        <f t="shared" si="5"/>
        <v>999</v>
      </c>
      <c r="Q148" s="130"/>
    </row>
    <row r="149" spans="1:17" ht="12.75">
      <c r="A149" s="105">
        <v>143</v>
      </c>
      <c r="B149" s="50"/>
      <c r="C149" s="50"/>
      <c r="D149" s="51"/>
      <c r="E149" s="120"/>
      <c r="F149" s="52"/>
      <c r="G149" s="52"/>
      <c r="H149" s="240"/>
      <c r="I149" s="130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7">
        <f t="shared" si="4"/>
        <v>999</v>
      </c>
      <c r="N149" s="125"/>
      <c r="O149" s="52"/>
      <c r="P149" s="68">
        <f t="shared" si="5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52"/>
      <c r="G150" s="52"/>
      <c r="H150" s="240"/>
      <c r="I150" s="130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7">
        <f t="shared" si="4"/>
        <v>999</v>
      </c>
      <c r="N150" s="125"/>
      <c r="O150" s="52"/>
      <c r="P150" s="68">
        <f t="shared" si="5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52"/>
      <c r="G151" s="52"/>
      <c r="H151" s="240"/>
      <c r="I151" s="130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7">
        <f t="shared" si="4"/>
        <v>999</v>
      </c>
      <c r="N151" s="125"/>
      <c r="O151" s="52"/>
      <c r="P151" s="68">
        <f t="shared" si="5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52"/>
      <c r="G152" s="52"/>
      <c r="H152" s="240"/>
      <c r="I152" s="130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7">
        <f t="shared" si="4"/>
        <v>999</v>
      </c>
      <c r="N152" s="125"/>
      <c r="O152" s="52"/>
      <c r="P152" s="68">
        <f t="shared" si="5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52"/>
      <c r="G153" s="52"/>
      <c r="H153" s="240"/>
      <c r="I153" s="130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7">
        <f t="shared" si="4"/>
        <v>999</v>
      </c>
      <c r="N153" s="125"/>
      <c r="O153" s="52"/>
      <c r="P153" s="68">
        <f t="shared" si="5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52"/>
      <c r="G154" s="52"/>
      <c r="H154" s="240"/>
      <c r="I154" s="130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7">
        <f t="shared" si="4"/>
        <v>999</v>
      </c>
      <c r="N154" s="125"/>
      <c r="O154" s="52"/>
      <c r="P154" s="68">
        <f t="shared" si="5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52"/>
      <c r="G155" s="52"/>
      <c r="H155" s="240"/>
      <c r="I155" s="130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7">
        <f t="shared" si="4"/>
        <v>999</v>
      </c>
      <c r="N155" s="125"/>
      <c r="O155" s="52"/>
      <c r="P155" s="68">
        <f t="shared" si="5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52"/>
      <c r="G156" s="52"/>
      <c r="H156" s="240"/>
      <c r="I156" s="130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7">
        <f t="shared" si="4"/>
        <v>999</v>
      </c>
      <c r="N156" s="125"/>
      <c r="O156" s="52"/>
      <c r="P156" s="68">
        <f t="shared" si="5"/>
        <v>999</v>
      </c>
      <c r="Q156" s="52"/>
    </row>
  </sheetData>
  <sheetProtection/>
  <conditionalFormatting sqref="E7:E156">
    <cfRule type="expression" priority="32" dxfId="11" stopIfTrue="1">
      <formula>AND(ROUNDDOWN(($A$4-E7)/365.25,0)&lt;=13,G7&lt;&gt;"OK")</formula>
    </cfRule>
    <cfRule type="expression" priority="33" dxfId="10" stopIfTrue="1">
      <formula>AND(ROUNDDOWN(($A$4-E7)/365.25,0)&lt;=14,G7&lt;&gt;"OK")</formula>
    </cfRule>
    <cfRule type="expression" priority="34" dxfId="9" stopIfTrue="1">
      <formula>AND(ROUNDDOWN(($A$4-E7)/365.25,0)&lt;=17,G7&lt;&gt;"OK")</formula>
    </cfRule>
  </conditionalFormatting>
  <conditionalFormatting sqref="J7:J156">
    <cfRule type="cellIs" priority="31" dxfId="17" operator="equal" stopIfTrue="1">
      <formula>"Z"</formula>
    </cfRule>
  </conditionalFormatting>
  <conditionalFormatting sqref="A7:D7 A10:D11 A8:A9 C8:D9 A14:D156 A12:A13 C12:D13">
    <cfRule type="expression" priority="30" dxfId="4" stopIfTrue="1">
      <formula>$Q7&gt;=1</formula>
    </cfRule>
  </conditionalFormatting>
  <conditionalFormatting sqref="E7:E14">
    <cfRule type="expression" priority="27" dxfId="11" stopIfTrue="1">
      <formula>AND(ROUNDDOWN(($A$4-E7)/365.25,0)&lt;=13,G7&lt;&gt;"OK")</formula>
    </cfRule>
    <cfRule type="expression" priority="28" dxfId="10" stopIfTrue="1">
      <formula>AND(ROUNDDOWN(($A$4-E7)/365.25,0)&lt;=14,G7&lt;&gt;"OK")</formula>
    </cfRule>
    <cfRule type="expression" priority="29" dxfId="9" stopIfTrue="1">
      <formula>AND(ROUNDDOWN(($A$4-E7)/365.25,0)&lt;=17,G7&lt;&gt;"OK")</formula>
    </cfRule>
  </conditionalFormatting>
  <conditionalFormatting sqref="J7:J14">
    <cfRule type="cellIs" priority="26" dxfId="17" operator="equal" stopIfTrue="1">
      <formula>"Z"</formula>
    </cfRule>
  </conditionalFormatting>
  <conditionalFormatting sqref="B7:D7 B10:D11 C8:D9 B14:D14 C12:D13">
    <cfRule type="expression" priority="25" dxfId="4" stopIfTrue="1">
      <formula>$Q7&gt;=1</formula>
    </cfRule>
  </conditionalFormatting>
  <conditionalFormatting sqref="E7:E14">
    <cfRule type="expression" priority="22" dxfId="11" stopIfTrue="1">
      <formula>AND(ROUNDDOWN(($A$4-E7)/365.25,0)&lt;=13,G7&lt;&gt;"OK")</formula>
    </cfRule>
    <cfRule type="expression" priority="23" dxfId="10" stopIfTrue="1">
      <formula>AND(ROUNDDOWN(($A$4-E7)/365.25,0)&lt;=14,G7&lt;&gt;"OK")</formula>
    </cfRule>
    <cfRule type="expression" priority="24" dxfId="9" stopIfTrue="1">
      <formula>AND(ROUNDDOWN(($A$4-E7)/365.25,0)&lt;=17,G7&lt;&gt;"OK")</formula>
    </cfRule>
  </conditionalFormatting>
  <conditionalFormatting sqref="B7:D7 B10:D11 C8:D9 B14:D14 C12:D13">
    <cfRule type="expression" priority="21" dxfId="4" stopIfTrue="1">
      <formula>$Q7&gt;=1</formula>
    </cfRule>
  </conditionalFormatting>
  <conditionalFormatting sqref="E7:E27 E29:E37">
    <cfRule type="expression" priority="18" dxfId="11" stopIfTrue="1">
      <formula>AND(ROUNDDOWN(($A$4-E7)/365.25,0)&lt;=13,G7&lt;&gt;"OK")</formula>
    </cfRule>
    <cfRule type="expression" priority="19" dxfId="10" stopIfTrue="1">
      <formula>AND(ROUNDDOWN(($A$4-E7)/365.25,0)&lt;=14,G7&lt;&gt;"OK")</formula>
    </cfRule>
    <cfRule type="expression" priority="20" dxfId="9" stopIfTrue="1">
      <formula>AND(ROUNDDOWN(($A$4-E7)/365.25,0)&lt;=17,G7&lt;&gt;"OK")</formula>
    </cfRule>
  </conditionalFormatting>
  <conditionalFormatting sqref="B7:D7 B10:D11 C8:D9 B14:D37 C12:D13">
    <cfRule type="expression" priority="17" dxfId="4" stopIfTrue="1">
      <formula>$Q7&gt;=1</formula>
    </cfRule>
  </conditionalFormatting>
  <conditionalFormatting sqref="B9">
    <cfRule type="expression" priority="16" dxfId="4" stopIfTrue="1">
      <formula>$Q9&gt;=1</formula>
    </cfRule>
  </conditionalFormatting>
  <conditionalFormatting sqref="B9">
    <cfRule type="expression" priority="15" dxfId="4" stopIfTrue="1">
      <formula>$Q9&gt;=1</formula>
    </cfRule>
  </conditionalFormatting>
  <conditionalFormatting sqref="B9">
    <cfRule type="expression" priority="14" dxfId="4" stopIfTrue="1">
      <formula>$Q9&gt;=1</formula>
    </cfRule>
  </conditionalFormatting>
  <conditionalFormatting sqref="B9">
    <cfRule type="expression" priority="13" dxfId="4" stopIfTrue="1">
      <formula>$Q9&gt;=1</formula>
    </cfRule>
  </conditionalFormatting>
  <conditionalFormatting sqref="B8">
    <cfRule type="expression" priority="9" dxfId="4" stopIfTrue="1">
      <formula>$Q8&gt;=1</formula>
    </cfRule>
  </conditionalFormatting>
  <conditionalFormatting sqref="B8">
    <cfRule type="expression" priority="12" dxfId="4" stopIfTrue="1">
      <formula>$Q8&gt;=1</formula>
    </cfRule>
  </conditionalFormatting>
  <conditionalFormatting sqref="B8">
    <cfRule type="expression" priority="11" dxfId="4" stopIfTrue="1">
      <formula>$Q8&gt;=1</formula>
    </cfRule>
  </conditionalFormatting>
  <conditionalFormatting sqref="B8">
    <cfRule type="expression" priority="10" dxfId="4" stopIfTrue="1">
      <formula>$Q8&gt;=1</formula>
    </cfRule>
  </conditionalFormatting>
  <conditionalFormatting sqref="B13">
    <cfRule type="expression" priority="8" dxfId="4" stopIfTrue="1">
      <formula>$Q13&gt;=1</formula>
    </cfRule>
  </conditionalFormatting>
  <conditionalFormatting sqref="B13">
    <cfRule type="expression" priority="7" dxfId="4" stopIfTrue="1">
      <formula>$Q13&gt;=1</formula>
    </cfRule>
  </conditionalFormatting>
  <conditionalFormatting sqref="B13">
    <cfRule type="expression" priority="6" dxfId="4" stopIfTrue="1">
      <formula>$Q13&gt;=1</formula>
    </cfRule>
  </conditionalFormatting>
  <conditionalFormatting sqref="B13">
    <cfRule type="expression" priority="5" dxfId="4" stopIfTrue="1">
      <formula>$Q13&gt;=1</formula>
    </cfRule>
  </conditionalFormatting>
  <conditionalFormatting sqref="B12">
    <cfRule type="expression" priority="1" dxfId="4" stopIfTrue="1">
      <formula>$Q12&gt;=1</formula>
    </cfRule>
  </conditionalFormatting>
  <conditionalFormatting sqref="B12">
    <cfRule type="expression" priority="4" dxfId="4" stopIfTrue="1">
      <formula>$Q12&gt;=1</formula>
    </cfRule>
  </conditionalFormatting>
  <conditionalFormatting sqref="B12">
    <cfRule type="expression" priority="3" dxfId="4" stopIfTrue="1">
      <formula>$Q12&gt;=1</formula>
    </cfRule>
  </conditionalFormatting>
  <conditionalFormatting sqref="B12">
    <cfRule type="expression" priority="2" dxfId="4" stopIfTrue="1">
      <formula>$Q12&gt;=1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0" hidden="1" customWidth="1"/>
    <col min="26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IF(Y5=1,CONCATENATE(VLOOKUP(Y3,AA16:AH27,2)),CONCATENATE(VLOOKUP(Y3,AA2:AK13,2)))</f>
        <v>#N/A</v>
      </c>
      <c r="AC1" s="223" t="e">
        <f>IF(Y5=1,CONCATENATE(VLOOKUP(Y3,AA16:AK27,3)),CONCATENATE(VLOOKUP(Y3,AA2:AK13,3)))</f>
        <v>#N/A</v>
      </c>
      <c r="AD1" s="223" t="e">
        <f>IF(Y5=1,CONCATENATE(VLOOKUP(Y3,AA16:AK27,4)),CONCATENATE(VLOOKUP(Y3,AA2:AK13,4)))</f>
        <v>#N/A</v>
      </c>
      <c r="AE1" s="223" t="e">
        <f>IF(Y5=1,CONCATENATE(VLOOKUP(Y3,AA16:AK27,5)),CONCATENATE(VLOOKUP(Y3,AA2:AK13,5)))</f>
        <v>#N/A</v>
      </c>
      <c r="AF1" s="223" t="e">
        <f>IF(Y5=1,CONCATENATE(VLOOKUP(Y3,AA16:AK27,6)),CONCATENATE(VLOOKUP(Y3,AA2:AK13,6)))</f>
        <v>#N/A</v>
      </c>
      <c r="AG1" s="223" t="e">
        <f>IF(Y5=1,CONCATENATE(VLOOKUP(Y3,AA16:AK27,7)),CONCATENATE(VLOOKUP(Y3,AA2:AK13,7)))</f>
        <v>#N/A</v>
      </c>
      <c r="AH1" s="223" t="e">
        <f>IF(Y5=1,CONCATENATE(VLOOKUP(Y3,AA16:AK27,8)),CONCATENATE(VLOOKUP(Y3,AA2:AK13,8)))</f>
        <v>#N/A</v>
      </c>
      <c r="AI1" s="223" t="e">
        <f>IF(Y5=1,CONCATENATE(VLOOKUP(Y3,AA16:AK27,9)),CONCATENATE(VLOOKUP(Y3,AA2:AK13,9)))</f>
        <v>#N/A</v>
      </c>
      <c r="AJ1" s="223" t="e">
        <f>IF(Y5=1,CONCATENATE(VLOOKUP(Y3,AA16:AK27,10)),CONCATENATE(VLOOKUP(Y3,AA2:AK13,10)))</f>
        <v>#N/A</v>
      </c>
      <c r="AK1" s="223" t="e">
        <f>IF(Y5=1,CONCATENATE(VLOOKUP(Y3,AA16:AK27,11)),CONCATENATE(VLOOKUP(Y3,AA2:AK13,11)))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320" t="str">
        <f>'[1]Altalanos'!$C$8</f>
        <v>2B fiú és 3B lány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285"/>
      <c r="O3" s="286"/>
      <c r="P3" s="285"/>
      <c r="Q3" s="287" t="s">
        <v>59</v>
      </c>
      <c r="R3" s="221" t="s">
        <v>62</v>
      </c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149">
        <f>'[1]Altalanos'!$E$10</f>
        <v>0</v>
      </c>
      <c r="M4" s="148"/>
      <c r="N4" s="288"/>
      <c r="O4" s="289"/>
      <c r="P4" s="288"/>
      <c r="Q4" s="290" t="s">
        <v>63</v>
      </c>
      <c r="R4" s="291" t="s">
        <v>60</v>
      </c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Q5" s="293" t="s">
        <v>64</v>
      </c>
      <c r="R5" s="294" t="s">
        <v>61</v>
      </c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2</v>
      </c>
      <c r="C7" s="161">
        <f>IF($B7="","",VLOOKUP($B7,'2B fiú és 2B lány elo'!$A$7:$O$60,5))</f>
        <v>0</v>
      </c>
      <c r="D7" s="161">
        <f>IF($B7="","",VLOOKUP($B7,'2B fiú és 2B lány elo'!$A$7:$O$60,15))</f>
        <v>0</v>
      </c>
      <c r="E7" s="159" t="str">
        <f>UPPER(IF($B7="","",VLOOKUP($B7,'2B fiú és 2B lány elo'!$A$7:$O$60,2)))</f>
        <v>KAZINCBARCIKAI POLLACK M.ÁLT.ISK.</v>
      </c>
      <c r="F7" s="296"/>
      <c r="G7" s="159">
        <f>IF($B7="","",VLOOKUP($B7,'2B fiú és 2B lány elo'!$A$7:$O$60,3))</f>
        <v>0</v>
      </c>
      <c r="H7" s="296"/>
      <c r="I7" s="159">
        <f>IF($B7="","",VLOOKUP($B7,'2B fiú és 2B lány elo'!$A$7:$O$60,4))</f>
        <v>0</v>
      </c>
      <c r="J7" s="151"/>
      <c r="K7" s="224"/>
      <c r="L7" s="297">
        <f>IF(K7="","",CONCATENATE(VLOOKUP($Y$3,$AB$1:$AK$1,K7)," pont"))</f>
      </c>
      <c r="M7" s="225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298"/>
      <c r="D8" s="298"/>
      <c r="E8" s="298"/>
      <c r="F8" s="298"/>
      <c r="G8" s="298"/>
      <c r="H8" s="298"/>
      <c r="I8" s="298"/>
      <c r="J8" s="151"/>
      <c r="K8" s="174"/>
      <c r="L8" s="174"/>
      <c r="M8" s="299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3</v>
      </c>
      <c r="C9" s="161">
        <f>IF($B9="","",VLOOKUP($B9,'2B fiú és 2B lány elo'!$A$7:$O$60,5))</f>
        <v>0</v>
      </c>
      <c r="D9" s="161">
        <f>IF($B9="","",VLOOKUP($B9,'2B fiú és 2B lány elo'!$A$7:$O$60,15))</f>
        <v>0</v>
      </c>
      <c r="E9" s="159" t="str">
        <f>UPPER(IF($B9="","",VLOOKUP($B9,'2B fiú és 2B lány elo'!$A$7:$O$60,2)))</f>
        <v>DIÓSGYŐRI NAGY L.KIR.ÁLT.ISK.</v>
      </c>
      <c r="F9" s="296"/>
      <c r="G9" s="159">
        <f>IF($B9="","",VLOOKUP($B9,'2B fiú és 2B lány elo'!$A$7:$O$60,3))</f>
        <v>0</v>
      </c>
      <c r="H9" s="296"/>
      <c r="I9" s="159">
        <f>IF($B9="","",VLOOKUP($B9,'2B fiú és 2B lány elo'!$A$7:$O$60,4))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298"/>
      <c r="D10" s="298"/>
      <c r="E10" s="298"/>
      <c r="F10" s="298"/>
      <c r="G10" s="298"/>
      <c r="H10" s="298"/>
      <c r="I10" s="298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161">
        <f>IF($B11="","",VLOOKUP($B11,'2B fiú és 2B lány elo'!$A$7:$O$60,5))</f>
      </c>
      <c r="D11" s="161">
        <f>IF($B11="","",VLOOKUP($B11,'2B fiú és 2B lány elo'!$A$7:$O$60,15))</f>
      </c>
      <c r="E11" s="159">
        <f>UPPER(IF($B11="","",VLOOKUP($B11,'2B fiú és 2B lány elo'!$A$7:$O$60,2)))</f>
      </c>
      <c r="F11" s="296"/>
      <c r="G11" s="159">
        <f>IF($B11="","",VLOOKUP($B11,'2B fiú és 2B lány elo'!$A$7:$O$60,3))</f>
      </c>
      <c r="H11" s="296"/>
      <c r="I11" s="159">
        <f>IF($B11="","",VLOOKUP($B11,'2B fiú és 2B lány elo'!$A$7:$O$60,4))</f>
      </c>
      <c r="J11" s="151"/>
      <c r="K11" s="224"/>
      <c r="L11" s="297">
        <f>IF(K11="","",CONCATENATE(VLOOKUP($Y$3,$AB$1:$AK$1,K11)," pont"))</f>
      </c>
      <c r="M11" s="225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KAZINCBARCIKAI POLLACK M.ÁLT.ISK.</v>
      </c>
      <c r="E18" s="267"/>
      <c r="F18" s="267" t="str">
        <f>E9</f>
        <v>DIÓSGYŐRI NAGY L.KIR.ÁLT.ISK.</v>
      </c>
      <c r="G18" s="267"/>
      <c r="H18" s="267">
        <f>E11</f>
      </c>
      <c r="I18" s="267"/>
      <c r="J18" s="151"/>
      <c r="K18" s="151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KAZINCBARCIKAI POLLACK M.ÁLT.ISK.</v>
      </c>
      <c r="C19" s="265"/>
      <c r="D19" s="262"/>
      <c r="E19" s="262"/>
      <c r="F19" s="261"/>
      <c r="G19" s="261"/>
      <c r="H19" s="261"/>
      <c r="I19" s="261"/>
      <c r="J19" s="151"/>
      <c r="K19" s="151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DIÓSGYŐRI NAGY L.KIR.ÁLT.ISK.</v>
      </c>
      <c r="C20" s="265"/>
      <c r="D20" s="261"/>
      <c r="E20" s="261"/>
      <c r="F20" s="262"/>
      <c r="G20" s="262"/>
      <c r="H20" s="261"/>
      <c r="I20" s="261"/>
      <c r="J20" s="151"/>
      <c r="K20" s="151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8.75" customHeight="1">
      <c r="A21" s="207" t="s">
        <v>54</v>
      </c>
      <c r="B21" s="265">
        <f>E11</f>
      </c>
      <c r="C21" s="265"/>
      <c r="D21" s="261"/>
      <c r="E21" s="261"/>
      <c r="F21" s="261"/>
      <c r="G21" s="261"/>
      <c r="H21" s="262"/>
      <c r="I21" s="262"/>
      <c r="J21" s="151"/>
      <c r="K21" s="151"/>
      <c r="L21" s="151"/>
      <c r="M21" s="151"/>
      <c r="Y21" s="217"/>
      <c r="Z21" s="217"/>
      <c r="AA21" s="217" t="s">
        <v>69</v>
      </c>
      <c r="AB21" s="217">
        <v>90</v>
      </c>
      <c r="AC21" s="217">
        <v>60</v>
      </c>
      <c r="AD21" s="217">
        <v>45</v>
      </c>
      <c r="AE21" s="217">
        <v>34</v>
      </c>
      <c r="AF21" s="217">
        <v>27</v>
      </c>
      <c r="AG21" s="217">
        <v>22</v>
      </c>
      <c r="AH21" s="217">
        <v>18</v>
      </c>
      <c r="AI21" s="217">
        <v>15</v>
      </c>
      <c r="AJ21" s="217">
        <v>12</v>
      </c>
      <c r="AK21" s="217">
        <v>9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70</v>
      </c>
      <c r="AB22" s="217">
        <v>60</v>
      </c>
      <c r="AC22" s="217">
        <v>40</v>
      </c>
      <c r="AD22" s="217">
        <v>30</v>
      </c>
      <c r="AE22" s="217">
        <v>20</v>
      </c>
      <c r="AF22" s="217">
        <v>18</v>
      </c>
      <c r="AG22" s="217">
        <v>15</v>
      </c>
      <c r="AH22" s="217">
        <v>12</v>
      </c>
      <c r="AI22" s="217">
        <v>10</v>
      </c>
      <c r="AJ22" s="217">
        <v>8</v>
      </c>
      <c r="AK22" s="217">
        <v>6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71</v>
      </c>
      <c r="AB23" s="217">
        <v>40</v>
      </c>
      <c r="AC23" s="217">
        <v>25</v>
      </c>
      <c r="AD23" s="217">
        <v>18</v>
      </c>
      <c r="AE23" s="217">
        <v>13</v>
      </c>
      <c r="AF23" s="217">
        <v>8</v>
      </c>
      <c r="AG23" s="217">
        <v>7</v>
      </c>
      <c r="AH23" s="217">
        <v>6</v>
      </c>
      <c r="AI23" s="217">
        <v>5</v>
      </c>
      <c r="AJ23" s="217">
        <v>4</v>
      </c>
      <c r="AK23" s="217">
        <v>3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72</v>
      </c>
      <c r="AB24" s="217">
        <v>25</v>
      </c>
      <c r="AC24" s="217">
        <v>15</v>
      </c>
      <c r="AD24" s="217">
        <v>13</v>
      </c>
      <c r="AE24" s="217">
        <v>7</v>
      </c>
      <c r="AF24" s="217">
        <v>6</v>
      </c>
      <c r="AG24" s="217">
        <v>5</v>
      </c>
      <c r="AH24" s="217">
        <v>4</v>
      </c>
      <c r="AI24" s="217">
        <v>3</v>
      </c>
      <c r="AJ24" s="217">
        <v>2</v>
      </c>
      <c r="AK24" s="217">
        <v>1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77</v>
      </c>
      <c r="AB25" s="217">
        <v>15</v>
      </c>
      <c r="AC25" s="217">
        <v>10</v>
      </c>
      <c r="AD25" s="217">
        <v>8</v>
      </c>
      <c r="AE25" s="217">
        <v>4</v>
      </c>
      <c r="AF25" s="217">
        <v>3</v>
      </c>
      <c r="AG25" s="217">
        <v>2</v>
      </c>
      <c r="AH25" s="217">
        <v>1</v>
      </c>
      <c r="AI25" s="217">
        <v>0</v>
      </c>
      <c r="AJ25" s="217">
        <v>0</v>
      </c>
      <c r="AK25" s="217">
        <v>0</v>
      </c>
    </row>
    <row r="26" spans="1:37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Y26" s="217"/>
      <c r="Z26" s="217"/>
      <c r="AA26" s="217" t="s">
        <v>73</v>
      </c>
      <c r="AB26" s="217">
        <v>10</v>
      </c>
      <c r="AC26" s="217">
        <v>6</v>
      </c>
      <c r="AD26" s="217">
        <v>4</v>
      </c>
      <c r="AE26" s="217">
        <v>2</v>
      </c>
      <c r="AF26" s="217">
        <v>1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</row>
    <row r="27" spans="1:37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Y27" s="217"/>
      <c r="Z27" s="217"/>
      <c r="AA27" s="217" t="s">
        <v>74</v>
      </c>
      <c r="AB27" s="217">
        <v>3</v>
      </c>
      <c r="AC27" s="217">
        <v>2</v>
      </c>
      <c r="AD27" s="217">
        <v>1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0"/>
      <c r="M32" s="150"/>
    </row>
    <row r="33" spans="1:18" ht="12.75">
      <c r="A33" s="70" t="s">
        <v>35</v>
      </c>
      <c r="B33" s="71"/>
      <c r="C33" s="123"/>
      <c r="D33" s="182" t="s">
        <v>2</v>
      </c>
      <c r="E33" s="183" t="s">
        <v>37</v>
      </c>
      <c r="F33" s="201"/>
      <c r="G33" s="182" t="s">
        <v>2</v>
      </c>
      <c r="H33" s="183" t="s">
        <v>46</v>
      </c>
      <c r="I33" s="79"/>
      <c r="J33" s="183" t="s">
        <v>47</v>
      </c>
      <c r="K33" s="78" t="s">
        <v>48</v>
      </c>
      <c r="L33" s="30"/>
      <c r="M33" s="252"/>
      <c r="N33" s="251"/>
      <c r="P33" s="300"/>
      <c r="Q33" s="300"/>
      <c r="R33" s="301"/>
    </row>
    <row r="34" spans="1:18" ht="12.75">
      <c r="A34" s="154" t="s">
        <v>36</v>
      </c>
      <c r="B34" s="155"/>
      <c r="C34" s="156"/>
      <c r="D34" s="184"/>
      <c r="E34" s="264"/>
      <c r="F34" s="264"/>
      <c r="G34" s="195" t="s">
        <v>3</v>
      </c>
      <c r="H34" s="155"/>
      <c r="I34" s="185"/>
      <c r="J34" s="196"/>
      <c r="K34" s="152" t="s">
        <v>38</v>
      </c>
      <c r="L34" s="202"/>
      <c r="M34" s="190"/>
      <c r="P34" s="302"/>
      <c r="Q34" s="302"/>
      <c r="R34" s="303"/>
    </row>
    <row r="35" spans="1:18" ht="12.75">
      <c r="A35" s="157" t="s">
        <v>45</v>
      </c>
      <c r="B35" s="77"/>
      <c r="C35" s="158"/>
      <c r="D35" s="187"/>
      <c r="E35" s="304"/>
      <c r="F35" s="304"/>
      <c r="G35" s="197" t="s">
        <v>4</v>
      </c>
      <c r="H35" s="305"/>
      <c r="I35" s="306"/>
      <c r="J35" s="42"/>
      <c r="K35" s="199"/>
      <c r="L35" s="150"/>
      <c r="M35" s="194"/>
      <c r="P35" s="303"/>
      <c r="Q35" s="307"/>
      <c r="R35" s="303"/>
    </row>
    <row r="36" spans="1:18" ht="12.75">
      <c r="A36" s="90"/>
      <c r="B36" s="91"/>
      <c r="C36" s="92"/>
      <c r="D36" s="187"/>
      <c r="E36" s="308"/>
      <c r="F36" s="151"/>
      <c r="G36" s="197" t="s">
        <v>5</v>
      </c>
      <c r="H36" s="305"/>
      <c r="I36" s="306"/>
      <c r="J36" s="42"/>
      <c r="K36" s="152" t="s">
        <v>39</v>
      </c>
      <c r="L36" s="202"/>
      <c r="M36" s="186"/>
      <c r="P36" s="302"/>
      <c r="Q36" s="302"/>
      <c r="R36" s="303"/>
    </row>
    <row r="37" spans="1:18" ht="12.75">
      <c r="A37" s="72"/>
      <c r="B37" s="309"/>
      <c r="C37" s="73"/>
      <c r="D37" s="187"/>
      <c r="E37" s="308"/>
      <c r="F37" s="151"/>
      <c r="G37" s="197" t="s">
        <v>6</v>
      </c>
      <c r="H37" s="305"/>
      <c r="I37" s="306"/>
      <c r="J37" s="42"/>
      <c r="K37" s="200"/>
      <c r="L37" s="151"/>
      <c r="M37" s="190"/>
      <c r="P37" s="303"/>
      <c r="Q37" s="307"/>
      <c r="R37" s="303"/>
    </row>
    <row r="38" spans="1:18" ht="12.75">
      <c r="A38" s="81"/>
      <c r="B38" s="310"/>
      <c r="C38" s="122"/>
      <c r="D38" s="187"/>
      <c r="E38" s="308"/>
      <c r="F38" s="151"/>
      <c r="G38" s="197" t="s">
        <v>7</v>
      </c>
      <c r="H38" s="305"/>
      <c r="I38" s="306"/>
      <c r="J38" s="42"/>
      <c r="K38" s="157"/>
      <c r="L38" s="150"/>
      <c r="M38" s="194"/>
      <c r="P38" s="303"/>
      <c r="Q38" s="307"/>
      <c r="R38" s="303"/>
    </row>
    <row r="39" spans="1:18" ht="12.75">
      <c r="A39" s="82"/>
      <c r="B39" s="21"/>
      <c r="C39" s="73"/>
      <c r="D39" s="187"/>
      <c r="E39" s="308"/>
      <c r="F39" s="151"/>
      <c r="G39" s="197" t="s">
        <v>8</v>
      </c>
      <c r="H39" s="305"/>
      <c r="I39" s="306"/>
      <c r="J39" s="42"/>
      <c r="K39" s="152" t="s">
        <v>28</v>
      </c>
      <c r="L39" s="202"/>
      <c r="M39" s="186"/>
      <c r="P39" s="302"/>
      <c r="Q39" s="302"/>
      <c r="R39" s="303"/>
    </row>
    <row r="40" spans="1:18" ht="12.75">
      <c r="A40" s="82"/>
      <c r="B40" s="21"/>
      <c r="C40" s="88"/>
      <c r="D40" s="187"/>
      <c r="E40" s="308"/>
      <c r="F40" s="151"/>
      <c r="G40" s="197" t="s">
        <v>9</v>
      </c>
      <c r="H40" s="305"/>
      <c r="I40" s="306"/>
      <c r="J40" s="42"/>
      <c r="K40" s="200"/>
      <c r="L40" s="151"/>
      <c r="M40" s="190"/>
      <c r="P40" s="303"/>
      <c r="Q40" s="307"/>
      <c r="R40" s="303"/>
    </row>
    <row r="41" spans="1:18" ht="12.75">
      <c r="A41" s="83"/>
      <c r="B41" s="80"/>
      <c r="C41" s="89"/>
      <c r="D41" s="193"/>
      <c r="E41" s="74"/>
      <c r="F41" s="150"/>
      <c r="G41" s="198" t="s">
        <v>10</v>
      </c>
      <c r="H41" s="77"/>
      <c r="I41" s="153"/>
      <c r="J41" s="75"/>
      <c r="K41" s="157">
        <f>L4</f>
        <v>0</v>
      </c>
      <c r="L41" s="150"/>
      <c r="M41" s="194"/>
      <c r="P41" s="303"/>
      <c r="Q41" s="307"/>
      <c r="R41" s="311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5">
    <tabColor indexed="11"/>
  </sheetPr>
  <dimension ref="A1:AK3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17.28125" style="0" customWidth="1"/>
    <col min="6" max="6" width="7.140625" style="0" customWidth="1"/>
    <col min="7" max="7" width="12.85156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IF(Y5=1,CONCATENATE(VLOOKUP(Y3,AA16:AH24,2)),CONCATENATE(VLOOKUP(Y3,AA2:AK13,2)))</f>
        <v>#N/A</v>
      </c>
      <c r="AC1" s="223" t="e">
        <f>IF(Y5=1,CONCATENATE(VLOOKUP(Y3,AA16:AK24,3)),CONCATENATE(VLOOKUP(Y3,AA2:AK13,3)))</f>
        <v>#N/A</v>
      </c>
      <c r="AD1" s="223" t="e">
        <f>IF(Y5=1,CONCATENATE(VLOOKUP(Y3,AA16:AK24,4)),CONCATENATE(VLOOKUP(Y3,AA2:AK13,4)))</f>
        <v>#N/A</v>
      </c>
      <c r="AE1" s="223" t="e">
        <f>IF(Y5=1,CONCATENATE(VLOOKUP(Y3,AA16:AK24,5)),CONCATENATE(VLOOKUP(Y3,AA2:AK13,5)))</f>
        <v>#N/A</v>
      </c>
      <c r="AF1" s="223" t="e">
        <f>IF(Y5=1,CONCATENATE(VLOOKUP(Y3,AA16:AK24,6)),CONCATENATE(VLOOKUP(Y3,AA2:AK13,6)))</f>
        <v>#N/A</v>
      </c>
      <c r="AG1" s="223" t="e">
        <f>IF(Y5=1,CONCATENATE(VLOOKUP(Y3,AA16:AK24,7)),CONCATENATE(VLOOKUP(Y3,AA2:AK13,7)))</f>
        <v>#N/A</v>
      </c>
      <c r="AH1" s="223" t="e">
        <f>IF(Y5=1,CONCATENATE(VLOOKUP(Y3,AA16:AK24,8)),CONCATENATE(VLOOKUP(Y3,AA2:AK13,8)))</f>
        <v>#N/A</v>
      </c>
      <c r="AI1" s="223" t="e">
        <f>IF(Y5=1,CONCATENATE(VLOOKUP(Y3,AA16:AK24,9)),CONCATENATE(VLOOKUP(Y3,AA2:AK13,9)))</f>
        <v>#N/A</v>
      </c>
      <c r="AJ1" s="223" t="e">
        <f>IF(Y5=1,CONCATENATE(VLOOKUP(Y3,AA16:AK24,10)),CONCATENATE(VLOOKUP(Y3,AA2:AK13,10)))</f>
        <v>#N/A</v>
      </c>
      <c r="AK1" s="223" t="e">
        <f>IF(Y5=1,CONCATENATE(VLOOKUP(Y3,AA16:AK24,11)),CONCATENATE(VLOOKUP(Y3,AA2:AK13,11)))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320" t="str">
        <f>'[1]Altalanos'!$C$8</f>
        <v>2B fiú és 3B lány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/>
      <c r="M3" s="38" t="s">
        <v>25</v>
      </c>
      <c r="N3" s="285"/>
      <c r="O3" s="286"/>
      <c r="P3" s="285"/>
      <c r="Q3" s="287" t="s">
        <v>59</v>
      </c>
      <c r="R3" s="221" t="s">
        <v>62</v>
      </c>
      <c r="S3" s="221" t="s">
        <v>98</v>
      </c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312"/>
      <c r="M4" s="149">
        <f>'[1]Altalanos'!$E$10</f>
        <v>0</v>
      </c>
      <c r="N4" s="288"/>
      <c r="O4" s="289"/>
      <c r="P4" s="288"/>
      <c r="Q4" s="290" t="s">
        <v>63</v>
      </c>
      <c r="R4" s="291" t="s">
        <v>60</v>
      </c>
      <c r="S4" s="291" t="s">
        <v>99</v>
      </c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Q5" s="293" t="s">
        <v>64</v>
      </c>
      <c r="R5" s="294" t="s">
        <v>61</v>
      </c>
      <c r="S5" s="294" t="s">
        <v>100</v>
      </c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6</v>
      </c>
      <c r="C7" s="313">
        <f>IF($B7="","",VLOOKUP($B7,'2B fiú és 2B lány elo'!$A$7:$O$60,5))</f>
        <v>0</v>
      </c>
      <c r="D7" s="313">
        <f>IF($B7="","",VLOOKUP($B7,'2B fiú és 2B lány elo'!$A$7:$O$60,15))</f>
        <v>0</v>
      </c>
      <c r="E7" s="314" t="str">
        <f>UPPER(IF($B7="","",VLOOKUP($B7,'2B fiú és 2B lány elo'!$A$7:$O$60,2)))</f>
        <v>KAZINCBARCIKAI POLLACK M.ÁLT.ISK.</v>
      </c>
      <c r="F7" s="314"/>
      <c r="G7" s="314">
        <f>IF($B7="","",VLOOKUP($B7,'2B fiú és 2B lány elo'!$A$7:$O$60,3))</f>
        <v>0</v>
      </c>
      <c r="H7" s="314"/>
      <c r="I7" s="315">
        <f>IF($B7="","",VLOOKUP($B7,'2B fiú és 2B lány elo'!$A$7:$O$60,4))</f>
        <v>0</v>
      </c>
      <c r="J7" s="151"/>
      <c r="K7" s="224"/>
      <c r="L7" s="297">
        <f>IF(K7="","",CONCATENATE(VLOOKUP($Y$3,$AB$1:$AK$1,K7)," pont"))</f>
      </c>
      <c r="M7" s="225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316"/>
      <c r="D8" s="316"/>
      <c r="E8" s="316"/>
      <c r="F8" s="316"/>
      <c r="G8" s="316"/>
      <c r="H8" s="316"/>
      <c r="I8" s="316"/>
      <c r="J8" s="151"/>
      <c r="K8" s="174"/>
      <c r="L8" s="174"/>
      <c r="M8" s="299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7</v>
      </c>
      <c r="C9" s="313">
        <f>IF($B9="","",VLOOKUP($B9,'2B fiú és 2B lány elo'!$A$7:$O$60,5))</f>
        <v>0</v>
      </c>
      <c r="D9" s="313">
        <f>IF($B9="","",VLOOKUP($B9,'2B fiú és 2B lány elo'!$A$7:$O$60,15))</f>
        <v>0</v>
      </c>
      <c r="E9" s="314" t="str">
        <f>UPPER(IF($B9="","",VLOOKUP($B9,'2B fiú és 2B lány elo'!$A$7:$O$60,2)))</f>
        <v>DIÓSGYŐRI NAGY L.KIR.ÁLT.ISK.</v>
      </c>
      <c r="F9" s="314"/>
      <c r="G9" s="314">
        <f>IF($B9="","",VLOOKUP($B9,'2B fiú és 2B lány elo'!$A$7:$O$60,3))</f>
        <v>0</v>
      </c>
      <c r="H9" s="314"/>
      <c r="I9" s="315">
        <f>IF($B9="","",VLOOKUP($B9,'2B fiú és 2B lány elo'!$A$7:$O$60,4))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316"/>
      <c r="D10" s="316"/>
      <c r="E10" s="316"/>
      <c r="F10" s="316"/>
      <c r="G10" s="316"/>
      <c r="H10" s="316"/>
      <c r="I10" s="316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313">
        <f>IF($B11="","",VLOOKUP($B11,'2B fiú és 2B lány elo'!$A$7:$O$60,5))</f>
      </c>
      <c r="D11" s="313">
        <f>IF($B11="","",VLOOKUP($B11,'2B fiú és 2B lány elo'!$A$7:$O$60,15))</f>
      </c>
      <c r="E11" s="314">
        <f>UPPER(IF($B11="","",VLOOKUP($B11,'2B fiú és 2B lány elo'!$A$7:$O$60,2)))</f>
      </c>
      <c r="F11" s="314"/>
      <c r="G11" s="314">
        <f>IF($B11="","",VLOOKUP($B11,'2B fiú és 2B lány elo'!$A$7:$O$60,3))</f>
      </c>
      <c r="H11" s="314"/>
      <c r="I11" s="315">
        <f>IF($B11="","",VLOOKUP($B11,'2B fiú és 2B lány elo'!$A$7:$O$60,4))</f>
      </c>
      <c r="J11" s="151"/>
      <c r="K11" s="224"/>
      <c r="L11" s="297">
        <f>IF(K11="","",CONCATENATE(VLOOKUP($Y$3,$AB$1:$AK$1,K11)," pont"))</f>
      </c>
      <c r="M11" s="225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74"/>
      <c r="B12" s="206"/>
      <c r="C12" s="316"/>
      <c r="D12" s="316"/>
      <c r="E12" s="316"/>
      <c r="F12" s="316"/>
      <c r="G12" s="316"/>
      <c r="H12" s="316"/>
      <c r="I12" s="316"/>
      <c r="J12" s="151"/>
      <c r="K12" s="295"/>
      <c r="L12" s="295"/>
      <c r="M12" s="299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74" t="s">
        <v>101</v>
      </c>
      <c r="B13" s="205"/>
      <c r="C13" s="313">
        <f>IF($B13="","",VLOOKUP($B13,'2B fiú és 2B lány elo'!$A$7:$O$60,5))</f>
      </c>
      <c r="D13" s="313">
        <f>IF($B13="","",VLOOKUP($B13,'2B fiú és 2B lány elo'!$A$7:$O$60,15))</f>
      </c>
      <c r="E13" s="314">
        <f>UPPER(IF($B13="","",VLOOKUP($B13,'2B fiú és 2B lány elo'!$A$7:$O$60,2)))</f>
      </c>
      <c r="F13" s="314"/>
      <c r="G13" s="314">
        <f>IF($B13="","",VLOOKUP($B13,'2B fiú és 2B lány elo'!$A$7:$O$60,3))</f>
      </c>
      <c r="H13" s="314"/>
      <c r="I13" s="315">
        <f>IF($B13="","",VLOOKUP($B13,'2B fiú és 2B lány elo'!$A$7:$O$60,4))</f>
      </c>
      <c r="J13" s="151"/>
      <c r="K13" s="224"/>
      <c r="L13" s="297">
        <f>IF(K13="","",CONCATENATE(VLOOKUP($Y$3,$AB$1:$AK$1,K13)," pont"))</f>
      </c>
      <c r="M13" s="225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KAZINCBARCIKAI POLLACK M.ÁLT.ISK.</v>
      </c>
      <c r="E18" s="267"/>
      <c r="F18" s="267" t="str">
        <f>E9</f>
        <v>DIÓSGYŐRI NAGY L.KIR.ÁLT.ISK.</v>
      </c>
      <c r="G18" s="267"/>
      <c r="H18" s="317">
        <f>E11</f>
      </c>
      <c r="I18" s="317"/>
      <c r="J18" s="317">
        <f>E13</f>
      </c>
      <c r="K18" s="317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KAZINCBARCIKAI POLLACK M.ÁLT.ISK.</v>
      </c>
      <c r="C19" s="265"/>
      <c r="D19" s="262"/>
      <c r="E19" s="262"/>
      <c r="F19" s="261"/>
      <c r="G19" s="261"/>
      <c r="H19" s="318"/>
      <c r="I19" s="318"/>
      <c r="J19" s="317"/>
      <c r="K19" s="317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DIÓSGYŐRI NAGY L.KIR.ÁLT.ISK.</v>
      </c>
      <c r="C20" s="265"/>
      <c r="D20" s="261"/>
      <c r="E20" s="261"/>
      <c r="F20" s="262"/>
      <c r="G20" s="262"/>
      <c r="H20" s="318"/>
      <c r="I20" s="318"/>
      <c r="J20" s="318"/>
      <c r="K20" s="318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Y21" s="217"/>
      <c r="Z21" s="217"/>
      <c r="AA21" s="217" t="s">
        <v>72</v>
      </c>
      <c r="AB21" s="217">
        <v>25</v>
      </c>
      <c r="AC21" s="217">
        <v>15</v>
      </c>
      <c r="AD21" s="217">
        <v>13</v>
      </c>
      <c r="AE21" s="217">
        <v>7</v>
      </c>
      <c r="AF21" s="217">
        <v>6</v>
      </c>
      <c r="AG21" s="217">
        <v>5</v>
      </c>
      <c r="AH21" s="217">
        <v>4</v>
      </c>
      <c r="AI21" s="217">
        <v>3</v>
      </c>
      <c r="AJ21" s="217">
        <v>2</v>
      </c>
      <c r="AK21" s="217">
        <v>1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77</v>
      </c>
      <c r="AB22" s="217">
        <v>15</v>
      </c>
      <c r="AC22" s="217">
        <v>10</v>
      </c>
      <c r="AD22" s="217">
        <v>8</v>
      </c>
      <c r="AE22" s="217">
        <v>4</v>
      </c>
      <c r="AF22" s="217">
        <v>3</v>
      </c>
      <c r="AG22" s="217">
        <v>2</v>
      </c>
      <c r="AH22" s="217">
        <v>1</v>
      </c>
      <c r="AI22" s="217">
        <v>0</v>
      </c>
      <c r="AJ22" s="217">
        <v>0</v>
      </c>
      <c r="AK22" s="217">
        <v>0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73</v>
      </c>
      <c r="AB23" s="217">
        <v>10</v>
      </c>
      <c r="AC23" s="217">
        <v>6</v>
      </c>
      <c r="AD23" s="217">
        <v>4</v>
      </c>
      <c r="AE23" s="217">
        <v>2</v>
      </c>
      <c r="AF23" s="217">
        <v>1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74</v>
      </c>
      <c r="AB24" s="217">
        <v>3</v>
      </c>
      <c r="AC24" s="217">
        <v>2</v>
      </c>
      <c r="AD24" s="217">
        <v>1</v>
      </c>
      <c r="AE24" s="217">
        <v>0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3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0"/>
      <c r="M29" s="151"/>
    </row>
    <row r="30" spans="1:18" ht="12.75">
      <c r="A30" s="70" t="s">
        <v>35</v>
      </c>
      <c r="B30" s="71"/>
      <c r="C30" s="123"/>
      <c r="D30" s="182" t="s">
        <v>2</v>
      </c>
      <c r="E30" s="183" t="s">
        <v>37</v>
      </c>
      <c r="F30" s="201"/>
      <c r="G30" s="182" t="s">
        <v>2</v>
      </c>
      <c r="H30" s="183" t="s">
        <v>46</v>
      </c>
      <c r="I30" s="79"/>
      <c r="J30" s="183" t="s">
        <v>47</v>
      </c>
      <c r="K30" s="78" t="s">
        <v>48</v>
      </c>
      <c r="L30" s="30"/>
      <c r="M30" s="201"/>
      <c r="P30" s="300"/>
      <c r="Q30" s="300"/>
      <c r="R30" s="301"/>
    </row>
    <row r="31" spans="1:18" ht="12.75">
      <c r="A31" s="154" t="s">
        <v>36</v>
      </c>
      <c r="B31" s="155"/>
      <c r="C31" s="156"/>
      <c r="D31" s="184"/>
      <c r="E31" s="264"/>
      <c r="F31" s="264"/>
      <c r="G31" s="195" t="s">
        <v>3</v>
      </c>
      <c r="H31" s="155"/>
      <c r="I31" s="185"/>
      <c r="J31" s="196"/>
      <c r="K31" s="152" t="s">
        <v>38</v>
      </c>
      <c r="L31" s="202"/>
      <c r="M31" s="186"/>
      <c r="P31" s="302"/>
      <c r="Q31" s="302"/>
      <c r="R31" s="303"/>
    </row>
    <row r="32" spans="1:18" ht="12.75">
      <c r="A32" s="157" t="s">
        <v>45</v>
      </c>
      <c r="B32" s="77"/>
      <c r="C32" s="158"/>
      <c r="D32" s="187"/>
      <c r="E32" s="304"/>
      <c r="F32" s="304"/>
      <c r="G32" s="197" t="s">
        <v>4</v>
      </c>
      <c r="H32" s="305"/>
      <c r="I32" s="306"/>
      <c r="J32" s="42"/>
      <c r="K32" s="199"/>
      <c r="L32" s="150"/>
      <c r="M32" s="194"/>
      <c r="P32" s="303"/>
      <c r="Q32" s="307"/>
      <c r="R32" s="303"/>
    </row>
    <row r="33" spans="1:18" ht="12.75">
      <c r="A33" s="90"/>
      <c r="B33" s="91"/>
      <c r="C33" s="92"/>
      <c r="D33" s="187"/>
      <c r="E33" s="308"/>
      <c r="F33" s="151"/>
      <c r="G33" s="197" t="s">
        <v>5</v>
      </c>
      <c r="H33" s="305"/>
      <c r="I33" s="306"/>
      <c r="J33" s="42"/>
      <c r="K33" s="152" t="s">
        <v>39</v>
      </c>
      <c r="L33" s="202"/>
      <c r="M33" s="186"/>
      <c r="P33" s="302"/>
      <c r="Q33" s="302"/>
      <c r="R33" s="303"/>
    </row>
    <row r="34" spans="1:18" ht="12.75">
      <c r="A34" s="72"/>
      <c r="B34" s="309"/>
      <c r="C34" s="73"/>
      <c r="D34" s="187"/>
      <c r="E34" s="308"/>
      <c r="F34" s="151"/>
      <c r="G34" s="197" t="s">
        <v>6</v>
      </c>
      <c r="H34" s="305"/>
      <c r="I34" s="306"/>
      <c r="J34" s="42"/>
      <c r="K34" s="200"/>
      <c r="L34" s="151"/>
      <c r="M34" s="190"/>
      <c r="P34" s="303"/>
      <c r="Q34" s="307"/>
      <c r="R34" s="303"/>
    </row>
    <row r="35" spans="1:18" ht="12.75">
      <c r="A35" s="81"/>
      <c r="B35" s="310"/>
      <c r="C35" s="122"/>
      <c r="D35" s="187"/>
      <c r="E35" s="308"/>
      <c r="F35" s="151"/>
      <c r="G35" s="197" t="s">
        <v>7</v>
      </c>
      <c r="H35" s="305"/>
      <c r="I35" s="306"/>
      <c r="J35" s="42"/>
      <c r="K35" s="157"/>
      <c r="L35" s="150"/>
      <c r="M35" s="194"/>
      <c r="P35" s="303"/>
      <c r="Q35" s="307"/>
      <c r="R35" s="303"/>
    </row>
    <row r="36" spans="1:18" ht="12.75">
      <c r="A36" s="82"/>
      <c r="B36" s="21"/>
      <c r="C36" s="73"/>
      <c r="D36" s="187"/>
      <c r="E36" s="308"/>
      <c r="F36" s="151"/>
      <c r="G36" s="197" t="s">
        <v>8</v>
      </c>
      <c r="H36" s="305"/>
      <c r="I36" s="306"/>
      <c r="J36" s="42"/>
      <c r="K36" s="152" t="s">
        <v>28</v>
      </c>
      <c r="L36" s="202"/>
      <c r="M36" s="186"/>
      <c r="P36" s="302"/>
      <c r="Q36" s="302"/>
      <c r="R36" s="303"/>
    </row>
    <row r="37" spans="1:18" ht="12.75">
      <c r="A37" s="82"/>
      <c r="B37" s="21"/>
      <c r="C37" s="88"/>
      <c r="D37" s="187"/>
      <c r="E37" s="308"/>
      <c r="F37" s="151"/>
      <c r="G37" s="197" t="s">
        <v>9</v>
      </c>
      <c r="H37" s="305"/>
      <c r="I37" s="306"/>
      <c r="J37" s="42"/>
      <c r="K37" s="200"/>
      <c r="L37" s="151"/>
      <c r="M37" s="190"/>
      <c r="P37" s="303"/>
      <c r="Q37" s="307"/>
      <c r="R37" s="303"/>
    </row>
    <row r="38" spans="1:18" ht="12.75">
      <c r="A38" s="83"/>
      <c r="B38" s="80"/>
      <c r="C38" s="89"/>
      <c r="D38" s="193"/>
      <c r="E38" s="74"/>
      <c r="F38" s="150"/>
      <c r="G38" s="198" t="s">
        <v>10</v>
      </c>
      <c r="H38" s="77"/>
      <c r="I38" s="153"/>
      <c r="J38" s="75"/>
      <c r="K38" s="157">
        <f>M4</f>
        <v>0</v>
      </c>
      <c r="L38" s="150"/>
      <c r="M38" s="194"/>
      <c r="P38" s="303"/>
      <c r="Q38" s="307"/>
      <c r="R38" s="311"/>
    </row>
  </sheetData>
  <sheetProtection/>
  <mergeCells count="27">
    <mergeCell ref="E32:F32"/>
    <mergeCell ref="B20:C20"/>
    <mergeCell ref="D20:E20"/>
    <mergeCell ref="F20:G20"/>
    <mergeCell ref="H20:I20"/>
    <mergeCell ref="J20:K20"/>
    <mergeCell ref="E31:F3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38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13" sqref="B13"/>
      <selection pane="bottomLeft" activeCell="B13" sqref="B13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5" customWidth="1"/>
    <col min="5" max="5" width="12.140625" style="244" customWidth="1"/>
    <col min="6" max="6" width="6.140625" style="48" hidden="1" customWidth="1"/>
    <col min="7" max="7" width="31.4218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269" t="str">
        <f>'[1]Altalanos'!$A$6</f>
        <v>Diákolimpia - Borsod</v>
      </c>
      <c r="B1" s="43"/>
      <c r="C1" s="43"/>
      <c r="D1" s="94"/>
      <c r="E1" s="117" t="s">
        <v>44</v>
      </c>
      <c r="F1" s="59"/>
      <c r="G1" s="270"/>
      <c r="H1" s="44"/>
      <c r="I1" s="44"/>
      <c r="J1" s="271"/>
      <c r="K1" s="271"/>
      <c r="L1" s="271"/>
      <c r="M1" s="271"/>
      <c r="N1" s="271"/>
      <c r="O1" s="271"/>
      <c r="P1" s="271"/>
      <c r="Q1" s="272"/>
    </row>
    <row r="2" spans="2:17" ht="13.5" thickBot="1">
      <c r="B2" s="45" t="s">
        <v>43</v>
      </c>
      <c r="C2" s="319" t="str">
        <f>'[1]Altalanos'!$D$8</f>
        <v>4B fiú és 4A lány</v>
      </c>
      <c r="D2" s="59"/>
      <c r="E2" s="117" t="s">
        <v>29</v>
      </c>
      <c r="F2" s="49"/>
      <c r="G2" s="49"/>
      <c r="H2" s="236"/>
      <c r="I2" s="236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9" t="s">
        <v>42</v>
      </c>
      <c r="B3" s="234"/>
      <c r="C3" s="234"/>
      <c r="D3" s="234"/>
      <c r="E3" s="234"/>
      <c r="F3" s="234"/>
      <c r="G3" s="234"/>
      <c r="H3" s="234"/>
      <c r="I3" s="235"/>
      <c r="J3" s="54"/>
      <c r="K3" s="60"/>
      <c r="L3" s="60"/>
      <c r="M3" s="60"/>
      <c r="N3" s="134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273"/>
      <c r="H4" s="246" t="s">
        <v>25</v>
      </c>
      <c r="I4" s="241"/>
      <c r="J4" s="63"/>
      <c r="K4" s="64"/>
      <c r="L4" s="64"/>
      <c r="M4" s="64"/>
      <c r="N4" s="63"/>
      <c r="O4" s="274"/>
      <c r="P4" s="274"/>
      <c r="Q4" s="65"/>
    </row>
    <row r="5" spans="1:17" s="2" customFormat="1" ht="13.5" thickBot="1">
      <c r="A5" s="111">
        <f>'[1]Altalanos'!$A$10</f>
        <v>43956</v>
      </c>
      <c r="B5" s="111"/>
      <c r="C5" s="46">
        <f>'[1]Altalanos'!$C$10</f>
        <v>0</v>
      </c>
      <c r="D5" s="47" t="str">
        <f>'[1]Altalanos'!$D$10</f>
        <v>  </v>
      </c>
      <c r="E5" s="47"/>
      <c r="F5" s="47"/>
      <c r="G5" s="47"/>
      <c r="H5" s="131">
        <f>'[1]Altalanos'!$E$10</f>
        <v>0</v>
      </c>
      <c r="I5" s="247"/>
      <c r="J5" s="66"/>
      <c r="K5" s="41"/>
      <c r="L5" s="41"/>
      <c r="M5" s="41"/>
      <c r="N5" s="66"/>
      <c r="O5" s="47"/>
      <c r="P5" s="47"/>
      <c r="Q5" s="250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84</v>
      </c>
      <c r="H6" s="237" t="s">
        <v>32</v>
      </c>
      <c r="I6" s="238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s="50" t="s">
        <v>96</v>
      </c>
      <c r="C7" s="50"/>
      <c r="D7" s="51"/>
      <c r="E7" s="120"/>
      <c r="F7" s="275"/>
      <c r="G7" s="276"/>
      <c r="H7" s="51"/>
      <c r="I7" s="51"/>
      <c r="J7" s="102"/>
      <c r="K7" s="100"/>
      <c r="L7" s="104"/>
      <c r="M7" s="100"/>
      <c r="N7" s="95"/>
      <c r="O7" s="51"/>
      <c r="P7" s="68"/>
      <c r="Q7" s="52"/>
    </row>
    <row r="8" spans="1:17" s="11" customFormat="1" ht="18.75" customHeight="1">
      <c r="A8" s="105">
        <v>2</v>
      </c>
      <c r="B8" t="s">
        <v>89</v>
      </c>
      <c r="C8" s="50"/>
      <c r="D8" s="51"/>
      <c r="E8" s="120"/>
      <c r="F8" s="240"/>
      <c r="G8" s="130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t="s">
        <v>112</v>
      </c>
      <c r="C9" s="50"/>
      <c r="D9" s="51"/>
      <c r="E9" s="120"/>
      <c r="F9" s="240"/>
      <c r="G9" s="130"/>
      <c r="H9" s="51"/>
      <c r="I9" s="51"/>
      <c r="J9" s="102"/>
      <c r="K9" s="100"/>
      <c r="L9" s="104"/>
      <c r="M9" s="100"/>
      <c r="N9" s="95"/>
      <c r="O9" s="51"/>
      <c r="P9" s="243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40"/>
      <c r="G10" s="130"/>
      <c r="H10" s="51"/>
      <c r="I10" s="51"/>
      <c r="J10" s="102"/>
      <c r="K10" s="100"/>
      <c r="L10" s="104"/>
      <c r="M10" s="100"/>
      <c r="N10" s="95"/>
      <c r="O10" s="51"/>
      <c r="P10" s="242"/>
      <c r="Q10" s="239"/>
    </row>
    <row r="11" spans="1:17" s="11" customFormat="1" ht="18.75" customHeight="1">
      <c r="A11" s="105">
        <v>5</v>
      </c>
      <c r="B11" s="50" t="s">
        <v>113</v>
      </c>
      <c r="C11" s="50"/>
      <c r="D11" s="51"/>
      <c r="E11" s="120"/>
      <c r="F11" s="240"/>
      <c r="G11" s="130"/>
      <c r="H11" s="51"/>
      <c r="I11" s="51"/>
      <c r="J11" s="102"/>
      <c r="K11" s="100"/>
      <c r="L11" s="104"/>
      <c r="M11" s="100"/>
      <c r="N11" s="95"/>
      <c r="O11" s="51"/>
      <c r="P11" s="242"/>
      <c r="Q11" s="239"/>
    </row>
    <row r="12" spans="1:17" s="11" customFormat="1" ht="18.75" customHeight="1">
      <c r="A12" s="105">
        <v>6</v>
      </c>
      <c r="B12" t="s">
        <v>114</v>
      </c>
      <c r="C12" s="50"/>
      <c r="D12" s="51"/>
      <c r="E12" s="120"/>
      <c r="F12" s="240"/>
      <c r="G12" s="130"/>
      <c r="H12" s="51"/>
      <c r="I12" s="51"/>
      <c r="J12" s="102"/>
      <c r="K12" s="100"/>
      <c r="L12" s="104"/>
      <c r="M12" s="100"/>
      <c r="N12" s="95"/>
      <c r="O12" s="51"/>
      <c r="P12" s="242"/>
      <c r="Q12" s="239"/>
    </row>
    <row r="13" spans="1:17" s="11" customFormat="1" ht="18.75" customHeight="1">
      <c r="A13" s="105">
        <v>7</v>
      </c>
      <c r="B13" t="s">
        <v>115</v>
      </c>
      <c r="C13" s="50"/>
      <c r="D13" s="51"/>
      <c r="E13" s="120"/>
      <c r="F13" s="240"/>
      <c r="G13" s="130"/>
      <c r="H13" s="51"/>
      <c r="I13" s="51"/>
      <c r="J13" s="102"/>
      <c r="K13" s="100"/>
      <c r="L13" s="104"/>
      <c r="M13" s="100"/>
      <c r="N13" s="95"/>
      <c r="O13" s="51"/>
      <c r="P13" s="242"/>
      <c r="Q13" s="239"/>
    </row>
    <row r="14" spans="1:17" s="11" customFormat="1" ht="18.75" customHeight="1">
      <c r="A14" s="105">
        <v>8</v>
      </c>
      <c r="B14" s="50"/>
      <c r="C14" s="50"/>
      <c r="D14" s="51"/>
      <c r="E14" s="120"/>
      <c r="F14" s="240"/>
      <c r="G14" s="130"/>
      <c r="H14" s="51"/>
      <c r="I14" s="51"/>
      <c r="J14" s="102"/>
      <c r="K14" s="100"/>
      <c r="L14" s="104"/>
      <c r="M14" s="100"/>
      <c r="N14" s="95"/>
      <c r="O14" s="51"/>
      <c r="P14" s="242"/>
      <c r="Q14" s="239"/>
    </row>
    <row r="15" spans="1:17" s="11" customFormat="1" ht="18.75" customHeight="1">
      <c r="A15" s="105">
        <v>9</v>
      </c>
      <c r="B15" s="50"/>
      <c r="C15" s="50"/>
      <c r="D15" s="51"/>
      <c r="E15" s="120"/>
      <c r="F15" s="52"/>
      <c r="G15" s="52"/>
      <c r="H15" s="51"/>
      <c r="I15" s="51"/>
      <c r="J15" s="102"/>
      <c r="K15" s="100"/>
      <c r="L15" s="104"/>
      <c r="M15" s="127"/>
      <c r="N15" s="95"/>
      <c r="O15" s="51"/>
      <c r="P15" s="52"/>
      <c r="Q15" s="52"/>
    </row>
    <row r="16" spans="1:17" s="11" customFormat="1" ht="18.75" customHeight="1">
      <c r="A16" s="105">
        <v>10</v>
      </c>
      <c r="B16" s="277"/>
      <c r="C16" s="50"/>
      <c r="D16" s="51"/>
      <c r="E16" s="120"/>
      <c r="F16" s="52"/>
      <c r="G16" s="52"/>
      <c r="H16" s="51"/>
      <c r="I16" s="51"/>
      <c r="J16" s="102"/>
      <c r="K16" s="100"/>
      <c r="L16" s="104"/>
      <c r="M16" s="127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52"/>
      <c r="G17" s="52"/>
      <c r="H17" s="51"/>
      <c r="I17" s="51"/>
      <c r="J17" s="102"/>
      <c r="K17" s="100"/>
      <c r="L17" s="104"/>
      <c r="M17" s="127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52"/>
      <c r="G18" s="52"/>
      <c r="H18" s="51"/>
      <c r="I18" s="51"/>
      <c r="J18" s="102"/>
      <c r="K18" s="100"/>
      <c r="L18" s="104"/>
      <c r="M18" s="127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52"/>
      <c r="G19" s="52"/>
      <c r="H19" s="51"/>
      <c r="I19" s="51"/>
      <c r="J19" s="102"/>
      <c r="K19" s="100"/>
      <c r="L19" s="104"/>
      <c r="M19" s="127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52"/>
      <c r="G20" s="52"/>
      <c r="H20" s="51"/>
      <c r="I20" s="51"/>
      <c r="J20" s="102"/>
      <c r="K20" s="100"/>
      <c r="L20" s="104"/>
      <c r="M20" s="127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52"/>
      <c r="G21" s="52"/>
      <c r="H21" s="51"/>
      <c r="I21" s="51"/>
      <c r="J21" s="102"/>
      <c r="K21" s="100"/>
      <c r="L21" s="104"/>
      <c r="M21" s="127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52"/>
      <c r="G22" s="52"/>
      <c r="H22" s="51"/>
      <c r="I22" s="51"/>
      <c r="J22" s="102"/>
      <c r="K22" s="100"/>
      <c r="L22" s="104"/>
      <c r="M22" s="127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52"/>
      <c r="G23" s="52"/>
      <c r="H23" s="51"/>
      <c r="I23" s="51"/>
      <c r="J23" s="102"/>
      <c r="K23" s="100"/>
      <c r="L23" s="104"/>
      <c r="M23" s="127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52"/>
      <c r="G24" s="52"/>
      <c r="H24" s="51"/>
      <c r="I24" s="51"/>
      <c r="J24" s="102"/>
      <c r="K24" s="100"/>
      <c r="L24" s="104"/>
      <c r="M24" s="127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52"/>
      <c r="G25" s="52"/>
      <c r="H25" s="51"/>
      <c r="I25" s="51"/>
      <c r="J25" s="102"/>
      <c r="K25" s="100"/>
      <c r="L25" s="104"/>
      <c r="M25" s="127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52"/>
      <c r="G26" s="52"/>
      <c r="H26" s="51"/>
      <c r="I26" s="51"/>
      <c r="J26" s="102"/>
      <c r="K26" s="100"/>
      <c r="L26" s="104"/>
      <c r="M26" s="127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52"/>
      <c r="G27" s="52"/>
      <c r="H27" s="51"/>
      <c r="I27" s="51"/>
      <c r="J27" s="102"/>
      <c r="K27" s="100"/>
      <c r="L27" s="104"/>
      <c r="M27" s="127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55"/>
      <c r="F28" s="278"/>
      <c r="G28" s="125"/>
      <c r="H28" s="51"/>
      <c r="I28" s="51"/>
      <c r="J28" s="102"/>
      <c r="K28" s="100"/>
      <c r="L28" s="104"/>
      <c r="M28" s="127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56"/>
      <c r="F29" s="52"/>
      <c r="G29" s="52"/>
      <c r="H29" s="51"/>
      <c r="I29" s="51"/>
      <c r="J29" s="102"/>
      <c r="K29" s="100"/>
      <c r="L29" s="104"/>
      <c r="M29" s="127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52"/>
      <c r="G30" s="52"/>
      <c r="H30" s="51"/>
      <c r="I30" s="51"/>
      <c r="J30" s="102"/>
      <c r="K30" s="100"/>
      <c r="L30" s="104"/>
      <c r="M30" s="127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52"/>
      <c r="G31" s="52"/>
      <c r="H31" s="51"/>
      <c r="I31" s="51"/>
      <c r="J31" s="102"/>
      <c r="K31" s="100"/>
      <c r="L31" s="104"/>
      <c r="M31" s="127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45"/>
      <c r="F32" s="52"/>
      <c r="G32" s="52"/>
      <c r="H32" s="51"/>
      <c r="I32" s="51"/>
      <c r="J32" s="102"/>
      <c r="K32" s="100"/>
      <c r="L32" s="104"/>
      <c r="M32" s="127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52"/>
      <c r="G33" s="52"/>
      <c r="H33" s="51"/>
      <c r="I33" s="51"/>
      <c r="J33" s="102"/>
      <c r="K33" s="100"/>
      <c r="L33" s="104"/>
      <c r="M33" s="127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52"/>
      <c r="G34" s="52"/>
      <c r="H34" s="51"/>
      <c r="I34" s="51"/>
      <c r="J34" s="102"/>
      <c r="K34" s="100"/>
      <c r="L34" s="104"/>
      <c r="M34" s="127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52"/>
      <c r="G35" s="52"/>
      <c r="H35" s="51"/>
      <c r="I35" s="51"/>
      <c r="J35" s="102"/>
      <c r="K35" s="100"/>
      <c r="L35" s="104"/>
      <c r="M35" s="127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52"/>
      <c r="G36" s="52"/>
      <c r="H36" s="51"/>
      <c r="I36" s="51"/>
      <c r="J36" s="102"/>
      <c r="K36" s="100"/>
      <c r="L36" s="104"/>
      <c r="M36" s="127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52"/>
      <c r="G37" s="52"/>
      <c r="H37" s="51"/>
      <c r="I37" s="51"/>
      <c r="J37" s="102"/>
      <c r="K37" s="100"/>
      <c r="L37" s="104"/>
      <c r="M37" s="127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52"/>
      <c r="G38" s="52"/>
      <c r="H38" s="240"/>
      <c r="I38" s="130"/>
      <c r="J38" s="102"/>
      <c r="K38" s="100"/>
      <c r="L38" s="104"/>
      <c r="M38" s="127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52"/>
      <c r="G39" s="52"/>
      <c r="H39" s="240"/>
      <c r="I39" s="130"/>
      <c r="J39" s="102"/>
      <c r="K39" s="100"/>
      <c r="L39" s="104"/>
      <c r="M39" s="127"/>
      <c r="N39" s="125"/>
      <c r="O39" s="52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52"/>
      <c r="G40" s="52"/>
      <c r="H40" s="240"/>
      <c r="I40" s="130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103">IF(Q40="",999,Q40)</f>
        <v>999</v>
      </c>
      <c r="M40" s="127">
        <f aca="true" t="shared" si="1" ref="M40:M103">IF(P40=999,999,1)</f>
        <v>999</v>
      </c>
      <c r="N40" s="125"/>
      <c r="O40" s="52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52"/>
      <c r="G41" s="52"/>
      <c r="H41" s="240"/>
      <c r="I41" s="130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7">
        <f t="shared" si="1"/>
        <v>999</v>
      </c>
      <c r="N41" s="125"/>
      <c r="O41" s="52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52"/>
      <c r="G42" s="52"/>
      <c r="H42" s="240"/>
      <c r="I42" s="130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7">
        <f t="shared" si="1"/>
        <v>999</v>
      </c>
      <c r="N42" s="125"/>
      <c r="O42" s="52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52"/>
      <c r="G43" s="52"/>
      <c r="H43" s="240"/>
      <c r="I43" s="130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7">
        <f t="shared" si="1"/>
        <v>999</v>
      </c>
      <c r="N43" s="125"/>
      <c r="O43" s="52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52"/>
      <c r="G44" s="52"/>
      <c r="H44" s="240"/>
      <c r="I44" s="130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7">
        <f t="shared" si="1"/>
        <v>999</v>
      </c>
      <c r="N44" s="125"/>
      <c r="O44" s="52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52"/>
      <c r="G45" s="52"/>
      <c r="H45" s="240"/>
      <c r="I45" s="130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7">
        <f t="shared" si="1"/>
        <v>999</v>
      </c>
      <c r="N45" s="125"/>
      <c r="O45" s="52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52"/>
      <c r="G46" s="52"/>
      <c r="H46" s="240"/>
      <c r="I46" s="130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7">
        <f t="shared" si="1"/>
        <v>999</v>
      </c>
      <c r="N46" s="125"/>
      <c r="O46" s="52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52"/>
      <c r="G47" s="52"/>
      <c r="H47" s="240"/>
      <c r="I47" s="130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7">
        <f t="shared" si="1"/>
        <v>999</v>
      </c>
      <c r="N47" s="125"/>
      <c r="O47" s="52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52"/>
      <c r="G48" s="52"/>
      <c r="H48" s="240"/>
      <c r="I48" s="130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7">
        <f t="shared" si="1"/>
        <v>999</v>
      </c>
      <c r="N48" s="125"/>
      <c r="O48" s="52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52"/>
      <c r="G49" s="52"/>
      <c r="H49" s="240"/>
      <c r="I49" s="130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7">
        <f t="shared" si="1"/>
        <v>999</v>
      </c>
      <c r="N49" s="125"/>
      <c r="O49" s="52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52"/>
      <c r="G50" s="52"/>
      <c r="H50" s="240"/>
      <c r="I50" s="130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7">
        <f t="shared" si="1"/>
        <v>999</v>
      </c>
      <c r="N50" s="125"/>
      <c r="O50" s="52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52"/>
      <c r="G51" s="52"/>
      <c r="H51" s="240"/>
      <c r="I51" s="130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7">
        <f t="shared" si="1"/>
        <v>999</v>
      </c>
      <c r="N51" s="125"/>
      <c r="O51" s="52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52"/>
      <c r="G52" s="52"/>
      <c r="H52" s="240"/>
      <c r="I52" s="130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7">
        <f t="shared" si="1"/>
        <v>999</v>
      </c>
      <c r="N52" s="125"/>
      <c r="O52" s="52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52"/>
      <c r="G53" s="52"/>
      <c r="H53" s="240"/>
      <c r="I53" s="130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7">
        <f t="shared" si="1"/>
        <v>999</v>
      </c>
      <c r="N53" s="125"/>
      <c r="O53" s="52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52"/>
      <c r="G54" s="52"/>
      <c r="H54" s="240"/>
      <c r="I54" s="130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7">
        <f t="shared" si="1"/>
        <v>999</v>
      </c>
      <c r="N54" s="125"/>
      <c r="O54" s="52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52"/>
      <c r="G55" s="52"/>
      <c r="H55" s="240"/>
      <c r="I55" s="130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7">
        <f t="shared" si="1"/>
        <v>999</v>
      </c>
      <c r="N55" s="125"/>
      <c r="O55" s="52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52"/>
      <c r="G56" s="52"/>
      <c r="H56" s="240"/>
      <c r="I56" s="130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7">
        <f t="shared" si="1"/>
        <v>999</v>
      </c>
      <c r="N56" s="125"/>
      <c r="O56" s="52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52"/>
      <c r="G57" s="52"/>
      <c r="H57" s="240"/>
      <c r="I57" s="130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7">
        <f t="shared" si="1"/>
        <v>999</v>
      </c>
      <c r="N57" s="125"/>
      <c r="O57" s="52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52"/>
      <c r="G58" s="52"/>
      <c r="H58" s="240"/>
      <c r="I58" s="130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7">
        <f t="shared" si="1"/>
        <v>999</v>
      </c>
      <c r="N58" s="125"/>
      <c r="O58" s="52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52"/>
      <c r="G59" s="52"/>
      <c r="H59" s="240"/>
      <c r="I59" s="130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7">
        <f t="shared" si="1"/>
        <v>999</v>
      </c>
      <c r="N59" s="125"/>
      <c r="O59" s="52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52"/>
      <c r="G60" s="52"/>
      <c r="H60" s="240"/>
      <c r="I60" s="130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7">
        <f t="shared" si="1"/>
        <v>999</v>
      </c>
      <c r="N60" s="125"/>
      <c r="O60" s="52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52"/>
      <c r="G61" s="52"/>
      <c r="H61" s="240"/>
      <c r="I61" s="130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7">
        <f t="shared" si="1"/>
        <v>999</v>
      </c>
      <c r="N61" s="125"/>
      <c r="O61" s="52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52"/>
      <c r="G62" s="52"/>
      <c r="H62" s="240"/>
      <c r="I62" s="130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7">
        <f t="shared" si="1"/>
        <v>999</v>
      </c>
      <c r="N62" s="125"/>
      <c r="O62" s="52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52"/>
      <c r="G63" s="52"/>
      <c r="H63" s="240"/>
      <c r="I63" s="130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7">
        <f t="shared" si="1"/>
        <v>999</v>
      </c>
      <c r="N63" s="125"/>
      <c r="O63" s="52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52"/>
      <c r="G64" s="52"/>
      <c r="H64" s="240"/>
      <c r="I64" s="130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7">
        <f t="shared" si="1"/>
        <v>999</v>
      </c>
      <c r="N64" s="125"/>
      <c r="O64" s="52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52"/>
      <c r="G65" s="52"/>
      <c r="H65" s="240"/>
      <c r="I65" s="130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7">
        <f t="shared" si="1"/>
        <v>999</v>
      </c>
      <c r="N65" s="125"/>
      <c r="O65" s="52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52"/>
      <c r="G66" s="52"/>
      <c r="H66" s="240"/>
      <c r="I66" s="130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7">
        <f t="shared" si="1"/>
        <v>999</v>
      </c>
      <c r="N66" s="125"/>
      <c r="O66" s="52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52"/>
      <c r="G67" s="52"/>
      <c r="H67" s="240"/>
      <c r="I67" s="130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7">
        <f t="shared" si="1"/>
        <v>999</v>
      </c>
      <c r="N67" s="125"/>
      <c r="O67" s="52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52"/>
      <c r="G68" s="52"/>
      <c r="H68" s="240"/>
      <c r="I68" s="130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7">
        <f t="shared" si="1"/>
        <v>999</v>
      </c>
      <c r="N68" s="125"/>
      <c r="O68" s="52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52"/>
      <c r="G69" s="52"/>
      <c r="H69" s="240"/>
      <c r="I69" s="130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7">
        <f t="shared" si="1"/>
        <v>999</v>
      </c>
      <c r="N69" s="125"/>
      <c r="O69" s="52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52"/>
      <c r="G70" s="52"/>
      <c r="H70" s="240"/>
      <c r="I70" s="130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7">
        <f t="shared" si="1"/>
        <v>999</v>
      </c>
      <c r="N70" s="125"/>
      <c r="O70" s="52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52"/>
      <c r="G71" s="52"/>
      <c r="H71" s="240"/>
      <c r="I71" s="130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7">
        <f t="shared" si="1"/>
        <v>999</v>
      </c>
      <c r="N71" s="125"/>
      <c r="O71" s="52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52"/>
      <c r="G72" s="52"/>
      <c r="H72" s="240"/>
      <c r="I72" s="130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7">
        <f t="shared" si="1"/>
        <v>999</v>
      </c>
      <c r="N72" s="125"/>
      <c r="O72" s="52"/>
      <c r="P72" s="68">
        <f t="shared" si="2"/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52"/>
      <c r="G73" s="52"/>
      <c r="H73" s="240"/>
      <c r="I73" s="130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7">
        <f t="shared" si="1"/>
        <v>999</v>
      </c>
      <c r="N73" s="125"/>
      <c r="O73" s="52"/>
      <c r="P73" s="68">
        <f t="shared" si="2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52"/>
      <c r="G74" s="52"/>
      <c r="H74" s="240"/>
      <c r="I74" s="130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7">
        <f t="shared" si="1"/>
        <v>999</v>
      </c>
      <c r="N74" s="125"/>
      <c r="O74" s="52"/>
      <c r="P74" s="68">
        <f t="shared" si="2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52"/>
      <c r="G75" s="52"/>
      <c r="H75" s="240"/>
      <c r="I75" s="130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7">
        <f t="shared" si="1"/>
        <v>999</v>
      </c>
      <c r="N75" s="125"/>
      <c r="O75" s="52"/>
      <c r="P75" s="68">
        <f t="shared" si="2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52"/>
      <c r="G76" s="52"/>
      <c r="H76" s="240"/>
      <c r="I76" s="130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7">
        <f t="shared" si="1"/>
        <v>999</v>
      </c>
      <c r="N76" s="125"/>
      <c r="O76" s="52"/>
      <c r="P76" s="68">
        <f t="shared" si="2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52"/>
      <c r="G77" s="52"/>
      <c r="H77" s="240"/>
      <c r="I77" s="130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7">
        <f t="shared" si="1"/>
        <v>999</v>
      </c>
      <c r="N77" s="125"/>
      <c r="O77" s="52"/>
      <c r="P77" s="68">
        <f t="shared" si="2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52"/>
      <c r="G78" s="52"/>
      <c r="H78" s="240"/>
      <c r="I78" s="130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7">
        <f t="shared" si="1"/>
        <v>999</v>
      </c>
      <c r="N78" s="125"/>
      <c r="O78" s="52"/>
      <c r="P78" s="68">
        <f t="shared" si="2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52"/>
      <c r="G79" s="52"/>
      <c r="H79" s="240"/>
      <c r="I79" s="130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7">
        <f t="shared" si="1"/>
        <v>999</v>
      </c>
      <c r="N79" s="125"/>
      <c r="O79" s="52"/>
      <c r="P79" s="68">
        <f t="shared" si="2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52"/>
      <c r="G80" s="52"/>
      <c r="H80" s="240"/>
      <c r="I80" s="130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7">
        <f t="shared" si="1"/>
        <v>999</v>
      </c>
      <c r="N80" s="125"/>
      <c r="O80" s="52"/>
      <c r="P80" s="68">
        <f t="shared" si="2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52"/>
      <c r="G81" s="52"/>
      <c r="H81" s="240"/>
      <c r="I81" s="130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7">
        <f t="shared" si="1"/>
        <v>999</v>
      </c>
      <c r="N81" s="125"/>
      <c r="O81" s="52"/>
      <c r="P81" s="68">
        <f t="shared" si="2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52"/>
      <c r="G82" s="52"/>
      <c r="H82" s="240"/>
      <c r="I82" s="130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7">
        <f t="shared" si="1"/>
        <v>999</v>
      </c>
      <c r="N82" s="125"/>
      <c r="O82" s="52"/>
      <c r="P82" s="68">
        <f t="shared" si="2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52"/>
      <c r="G83" s="52"/>
      <c r="H83" s="240"/>
      <c r="I83" s="130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7">
        <f t="shared" si="1"/>
        <v>999</v>
      </c>
      <c r="N83" s="125"/>
      <c r="O83" s="52"/>
      <c r="P83" s="68">
        <f t="shared" si="2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52"/>
      <c r="G84" s="52"/>
      <c r="H84" s="240"/>
      <c r="I84" s="130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7">
        <f t="shared" si="1"/>
        <v>999</v>
      </c>
      <c r="N84" s="125"/>
      <c r="O84" s="52"/>
      <c r="P84" s="68">
        <f t="shared" si="2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52"/>
      <c r="G85" s="52"/>
      <c r="H85" s="240"/>
      <c r="I85" s="130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7">
        <f t="shared" si="1"/>
        <v>999</v>
      </c>
      <c r="N85" s="125"/>
      <c r="O85" s="52"/>
      <c r="P85" s="68">
        <f t="shared" si="2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52"/>
      <c r="G86" s="52"/>
      <c r="H86" s="240"/>
      <c r="I86" s="130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7">
        <f t="shared" si="1"/>
        <v>999</v>
      </c>
      <c r="N86" s="125"/>
      <c r="O86" s="52"/>
      <c r="P86" s="68">
        <f t="shared" si="2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52"/>
      <c r="G87" s="52"/>
      <c r="H87" s="240"/>
      <c r="I87" s="130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7">
        <f t="shared" si="1"/>
        <v>999</v>
      </c>
      <c r="N87" s="125"/>
      <c r="O87" s="52"/>
      <c r="P87" s="68">
        <f t="shared" si="2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52"/>
      <c r="G88" s="52"/>
      <c r="H88" s="240"/>
      <c r="I88" s="130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7">
        <f t="shared" si="1"/>
        <v>999</v>
      </c>
      <c r="N88" s="125"/>
      <c r="O88" s="52"/>
      <c r="P88" s="68">
        <f t="shared" si="2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52"/>
      <c r="G89" s="52"/>
      <c r="H89" s="240"/>
      <c r="I89" s="130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7">
        <f t="shared" si="1"/>
        <v>999</v>
      </c>
      <c r="N89" s="125"/>
      <c r="O89" s="52"/>
      <c r="P89" s="68">
        <f t="shared" si="2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52"/>
      <c r="G90" s="52"/>
      <c r="H90" s="240"/>
      <c r="I90" s="130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7">
        <f t="shared" si="1"/>
        <v>999</v>
      </c>
      <c r="N90" s="125"/>
      <c r="O90" s="52"/>
      <c r="P90" s="68">
        <f t="shared" si="2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52"/>
      <c r="G91" s="52"/>
      <c r="H91" s="240"/>
      <c r="I91" s="130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7">
        <f t="shared" si="1"/>
        <v>999</v>
      </c>
      <c r="N91" s="125"/>
      <c r="O91" s="52"/>
      <c r="P91" s="68">
        <f t="shared" si="2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52"/>
      <c r="G92" s="52"/>
      <c r="H92" s="240"/>
      <c r="I92" s="130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7">
        <f t="shared" si="1"/>
        <v>999</v>
      </c>
      <c r="N92" s="125"/>
      <c r="O92" s="52"/>
      <c r="P92" s="68">
        <f t="shared" si="2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52"/>
      <c r="G93" s="52"/>
      <c r="H93" s="240"/>
      <c r="I93" s="130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7">
        <f t="shared" si="1"/>
        <v>999</v>
      </c>
      <c r="N93" s="125"/>
      <c r="O93" s="52"/>
      <c r="P93" s="68">
        <f t="shared" si="2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52"/>
      <c r="G94" s="52"/>
      <c r="H94" s="240"/>
      <c r="I94" s="130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7">
        <f t="shared" si="1"/>
        <v>999</v>
      </c>
      <c r="N94" s="125"/>
      <c r="O94" s="52"/>
      <c r="P94" s="68">
        <f t="shared" si="2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52"/>
      <c r="G95" s="52"/>
      <c r="H95" s="240"/>
      <c r="I95" s="130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7">
        <f t="shared" si="1"/>
        <v>999</v>
      </c>
      <c r="N95" s="125"/>
      <c r="O95" s="52"/>
      <c r="P95" s="68">
        <f t="shared" si="2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52"/>
      <c r="G96" s="52"/>
      <c r="H96" s="240"/>
      <c r="I96" s="130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7">
        <f t="shared" si="1"/>
        <v>999</v>
      </c>
      <c r="N96" s="125"/>
      <c r="O96" s="52"/>
      <c r="P96" s="68">
        <f t="shared" si="2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52"/>
      <c r="G97" s="52"/>
      <c r="H97" s="240"/>
      <c r="I97" s="130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7">
        <f t="shared" si="1"/>
        <v>999</v>
      </c>
      <c r="N97" s="125"/>
      <c r="O97" s="52"/>
      <c r="P97" s="68">
        <f t="shared" si="2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52"/>
      <c r="G98" s="52"/>
      <c r="H98" s="240"/>
      <c r="I98" s="130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7">
        <f t="shared" si="1"/>
        <v>999</v>
      </c>
      <c r="N98" s="125"/>
      <c r="O98" s="52"/>
      <c r="P98" s="68">
        <f t="shared" si="2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52"/>
      <c r="G99" s="52"/>
      <c r="H99" s="240"/>
      <c r="I99" s="130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7">
        <f t="shared" si="1"/>
        <v>999</v>
      </c>
      <c r="N99" s="125"/>
      <c r="O99" s="52"/>
      <c r="P99" s="68">
        <f t="shared" si="2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52"/>
      <c r="G100" s="52"/>
      <c r="H100" s="240"/>
      <c r="I100" s="130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7">
        <f t="shared" si="1"/>
        <v>999</v>
      </c>
      <c r="N100" s="125"/>
      <c r="O100" s="52"/>
      <c r="P100" s="68">
        <f t="shared" si="2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52"/>
      <c r="G101" s="52"/>
      <c r="H101" s="240"/>
      <c r="I101" s="130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7">
        <f t="shared" si="1"/>
        <v>999</v>
      </c>
      <c r="N101" s="125"/>
      <c r="O101" s="52"/>
      <c r="P101" s="68">
        <f t="shared" si="2"/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52"/>
      <c r="G102" s="52"/>
      <c r="H102" s="240"/>
      <c r="I102" s="130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7">
        <f t="shared" si="1"/>
        <v>999</v>
      </c>
      <c r="N102" s="125"/>
      <c r="O102" s="52"/>
      <c r="P102" s="68">
        <f t="shared" si="2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52"/>
      <c r="G103" s="52"/>
      <c r="H103" s="240"/>
      <c r="I103" s="130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7">
        <f t="shared" si="1"/>
        <v>999</v>
      </c>
      <c r="N103" s="125"/>
      <c r="O103" s="52"/>
      <c r="P103" s="68">
        <f t="shared" si="2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52"/>
      <c r="G104" s="52"/>
      <c r="H104" s="240"/>
      <c r="I104" s="130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aca="true" t="shared" si="3" ref="L104:L156">IF(Q104="",999,Q104)</f>
        <v>999</v>
      </c>
      <c r="M104" s="127">
        <f aca="true" t="shared" si="4" ref="M104:M156">IF(P104=999,999,1)</f>
        <v>999</v>
      </c>
      <c r="N104" s="125"/>
      <c r="O104" s="52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52"/>
      <c r="G105" s="52"/>
      <c r="H105" s="240"/>
      <c r="I105" s="130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7">
        <f t="shared" si="4"/>
        <v>999</v>
      </c>
      <c r="N105" s="125"/>
      <c r="O105" s="52"/>
      <c r="P105" s="68">
        <f t="shared" si="5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52"/>
      <c r="G106" s="52"/>
      <c r="H106" s="240"/>
      <c r="I106" s="130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7">
        <f t="shared" si="4"/>
        <v>999</v>
      </c>
      <c r="N106" s="125"/>
      <c r="O106" s="52"/>
      <c r="P106" s="68">
        <f t="shared" si="5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52"/>
      <c r="G107" s="52"/>
      <c r="H107" s="240"/>
      <c r="I107" s="130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7">
        <f t="shared" si="4"/>
        <v>999</v>
      </c>
      <c r="N107" s="125"/>
      <c r="O107" s="52"/>
      <c r="P107" s="68">
        <f t="shared" si="5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52"/>
      <c r="G108" s="52"/>
      <c r="H108" s="240"/>
      <c r="I108" s="130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7">
        <f t="shared" si="4"/>
        <v>999</v>
      </c>
      <c r="N108" s="125"/>
      <c r="O108" s="52"/>
      <c r="P108" s="68">
        <f t="shared" si="5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52"/>
      <c r="G109" s="52"/>
      <c r="H109" s="240"/>
      <c r="I109" s="130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7">
        <f t="shared" si="4"/>
        <v>999</v>
      </c>
      <c r="N109" s="125"/>
      <c r="O109" s="52"/>
      <c r="P109" s="68">
        <f t="shared" si="5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52"/>
      <c r="G110" s="52"/>
      <c r="H110" s="240"/>
      <c r="I110" s="130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7">
        <f t="shared" si="4"/>
        <v>999</v>
      </c>
      <c r="N110" s="125"/>
      <c r="O110" s="52"/>
      <c r="P110" s="68">
        <f t="shared" si="5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52"/>
      <c r="G111" s="52"/>
      <c r="H111" s="240"/>
      <c r="I111" s="130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7">
        <f t="shared" si="4"/>
        <v>999</v>
      </c>
      <c r="N111" s="125"/>
      <c r="O111" s="52"/>
      <c r="P111" s="68">
        <f t="shared" si="5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52"/>
      <c r="G112" s="52"/>
      <c r="H112" s="240"/>
      <c r="I112" s="130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7">
        <f t="shared" si="4"/>
        <v>999</v>
      </c>
      <c r="N112" s="125"/>
      <c r="O112" s="52"/>
      <c r="P112" s="68">
        <f t="shared" si="5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52"/>
      <c r="G113" s="52"/>
      <c r="H113" s="240"/>
      <c r="I113" s="130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7">
        <f t="shared" si="4"/>
        <v>999</v>
      </c>
      <c r="N113" s="125"/>
      <c r="O113" s="52"/>
      <c r="P113" s="68">
        <f t="shared" si="5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52"/>
      <c r="G114" s="52"/>
      <c r="H114" s="240"/>
      <c r="I114" s="130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7">
        <f t="shared" si="4"/>
        <v>999</v>
      </c>
      <c r="N114" s="125"/>
      <c r="O114" s="52"/>
      <c r="P114" s="68">
        <f t="shared" si="5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52"/>
      <c r="G115" s="52"/>
      <c r="H115" s="240"/>
      <c r="I115" s="130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7">
        <f t="shared" si="4"/>
        <v>999</v>
      </c>
      <c r="N115" s="125"/>
      <c r="O115" s="52"/>
      <c r="P115" s="68">
        <f t="shared" si="5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52"/>
      <c r="G116" s="52"/>
      <c r="H116" s="240"/>
      <c r="I116" s="130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7">
        <f t="shared" si="4"/>
        <v>999</v>
      </c>
      <c r="N116" s="125"/>
      <c r="O116" s="52"/>
      <c r="P116" s="68">
        <f t="shared" si="5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52"/>
      <c r="G117" s="52"/>
      <c r="H117" s="240"/>
      <c r="I117" s="130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7">
        <f t="shared" si="4"/>
        <v>999</v>
      </c>
      <c r="N117" s="125"/>
      <c r="O117" s="52"/>
      <c r="P117" s="68">
        <f t="shared" si="5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52"/>
      <c r="G118" s="52"/>
      <c r="H118" s="240"/>
      <c r="I118" s="130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7">
        <f t="shared" si="4"/>
        <v>999</v>
      </c>
      <c r="N118" s="125"/>
      <c r="O118" s="52"/>
      <c r="P118" s="68">
        <f t="shared" si="5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52"/>
      <c r="G119" s="52"/>
      <c r="H119" s="240"/>
      <c r="I119" s="130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7">
        <f t="shared" si="4"/>
        <v>999</v>
      </c>
      <c r="N119" s="125"/>
      <c r="O119" s="52"/>
      <c r="P119" s="68">
        <f t="shared" si="5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52"/>
      <c r="G120" s="52"/>
      <c r="H120" s="240"/>
      <c r="I120" s="130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7">
        <f t="shared" si="4"/>
        <v>999</v>
      </c>
      <c r="N120" s="125"/>
      <c r="O120" s="52"/>
      <c r="P120" s="68">
        <f t="shared" si="5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52"/>
      <c r="G121" s="52"/>
      <c r="H121" s="240"/>
      <c r="I121" s="130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7">
        <f t="shared" si="4"/>
        <v>999</v>
      </c>
      <c r="N121" s="125"/>
      <c r="O121" s="52"/>
      <c r="P121" s="68">
        <f t="shared" si="5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52"/>
      <c r="G122" s="52"/>
      <c r="H122" s="240"/>
      <c r="I122" s="130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7">
        <f t="shared" si="4"/>
        <v>999</v>
      </c>
      <c r="N122" s="125"/>
      <c r="O122" s="52"/>
      <c r="P122" s="68">
        <f t="shared" si="5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52"/>
      <c r="G123" s="52"/>
      <c r="H123" s="240"/>
      <c r="I123" s="130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7">
        <f t="shared" si="4"/>
        <v>999</v>
      </c>
      <c r="N123" s="125"/>
      <c r="O123" s="52"/>
      <c r="P123" s="68">
        <f t="shared" si="5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52"/>
      <c r="G124" s="52"/>
      <c r="H124" s="240"/>
      <c r="I124" s="130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7">
        <f t="shared" si="4"/>
        <v>999</v>
      </c>
      <c r="N124" s="125"/>
      <c r="O124" s="52"/>
      <c r="P124" s="68">
        <f t="shared" si="5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52"/>
      <c r="G125" s="52"/>
      <c r="H125" s="240"/>
      <c r="I125" s="130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7">
        <f t="shared" si="4"/>
        <v>999</v>
      </c>
      <c r="N125" s="125"/>
      <c r="O125" s="52"/>
      <c r="P125" s="68">
        <f t="shared" si="5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52"/>
      <c r="G126" s="52"/>
      <c r="H126" s="240"/>
      <c r="I126" s="130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7">
        <f t="shared" si="4"/>
        <v>999</v>
      </c>
      <c r="N126" s="125"/>
      <c r="O126" s="52"/>
      <c r="P126" s="68">
        <f t="shared" si="5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52"/>
      <c r="G127" s="52"/>
      <c r="H127" s="240"/>
      <c r="I127" s="130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7">
        <f t="shared" si="4"/>
        <v>999</v>
      </c>
      <c r="N127" s="125"/>
      <c r="O127" s="52"/>
      <c r="P127" s="68">
        <f t="shared" si="5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52"/>
      <c r="G128" s="52"/>
      <c r="H128" s="240"/>
      <c r="I128" s="130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7">
        <f t="shared" si="4"/>
        <v>999</v>
      </c>
      <c r="N128" s="125"/>
      <c r="O128" s="52"/>
      <c r="P128" s="68">
        <f t="shared" si="5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52"/>
      <c r="G129" s="52"/>
      <c r="H129" s="240"/>
      <c r="I129" s="130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7">
        <f t="shared" si="4"/>
        <v>999</v>
      </c>
      <c r="N129" s="125"/>
      <c r="O129" s="52"/>
      <c r="P129" s="68">
        <f t="shared" si="5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52"/>
      <c r="G130" s="52"/>
      <c r="H130" s="240"/>
      <c r="I130" s="130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7">
        <f t="shared" si="4"/>
        <v>999</v>
      </c>
      <c r="N130" s="125"/>
      <c r="O130" s="52"/>
      <c r="P130" s="68">
        <f t="shared" si="5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52"/>
      <c r="G131" s="52"/>
      <c r="H131" s="240"/>
      <c r="I131" s="130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7">
        <f t="shared" si="4"/>
        <v>999</v>
      </c>
      <c r="N131" s="125"/>
      <c r="O131" s="52"/>
      <c r="P131" s="68">
        <f t="shared" si="5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52"/>
      <c r="G132" s="52"/>
      <c r="H132" s="240"/>
      <c r="I132" s="130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7">
        <f t="shared" si="4"/>
        <v>999</v>
      </c>
      <c r="N132" s="125"/>
      <c r="O132" s="52"/>
      <c r="P132" s="68">
        <f t="shared" si="5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52"/>
      <c r="G133" s="52"/>
      <c r="H133" s="240"/>
      <c r="I133" s="130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7">
        <f t="shared" si="4"/>
        <v>999</v>
      </c>
      <c r="N133" s="125"/>
      <c r="O133" s="52"/>
      <c r="P133" s="68">
        <f t="shared" si="5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52"/>
      <c r="G134" s="52"/>
      <c r="H134" s="240"/>
      <c r="I134" s="130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7">
        <f t="shared" si="4"/>
        <v>999</v>
      </c>
      <c r="N134" s="125"/>
      <c r="O134" s="130"/>
      <c r="P134" s="129">
        <f t="shared" si="5"/>
        <v>999</v>
      </c>
      <c r="Q134" s="130"/>
    </row>
    <row r="135" spans="1:17" ht="12.75">
      <c r="A135" s="105">
        <v>129</v>
      </c>
      <c r="B135" s="50"/>
      <c r="C135" s="50"/>
      <c r="D135" s="51"/>
      <c r="E135" s="120"/>
      <c r="F135" s="52"/>
      <c r="G135" s="52"/>
      <c r="H135" s="240"/>
      <c r="I135" s="130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7">
        <f t="shared" si="4"/>
        <v>999</v>
      </c>
      <c r="N135" s="125"/>
      <c r="O135" s="52"/>
      <c r="P135" s="68">
        <f t="shared" si="5"/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52"/>
      <c r="G136" s="52"/>
      <c r="H136" s="240"/>
      <c r="I136" s="130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7">
        <f t="shared" si="4"/>
        <v>999</v>
      </c>
      <c r="N136" s="125"/>
      <c r="O136" s="52"/>
      <c r="P136" s="68">
        <f t="shared" si="5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52"/>
      <c r="G137" s="52"/>
      <c r="H137" s="240"/>
      <c r="I137" s="130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7">
        <f t="shared" si="4"/>
        <v>999</v>
      </c>
      <c r="N137" s="125"/>
      <c r="O137" s="52"/>
      <c r="P137" s="68">
        <f t="shared" si="5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52"/>
      <c r="G138" s="52"/>
      <c r="H138" s="240"/>
      <c r="I138" s="130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7">
        <f t="shared" si="4"/>
        <v>999</v>
      </c>
      <c r="N138" s="125"/>
      <c r="O138" s="52"/>
      <c r="P138" s="68">
        <f t="shared" si="5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52"/>
      <c r="G139" s="52"/>
      <c r="H139" s="240"/>
      <c r="I139" s="130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7">
        <f t="shared" si="4"/>
        <v>999</v>
      </c>
      <c r="N139" s="125"/>
      <c r="O139" s="52"/>
      <c r="P139" s="68">
        <f t="shared" si="5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52"/>
      <c r="G140" s="52"/>
      <c r="H140" s="240"/>
      <c r="I140" s="130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7">
        <f t="shared" si="4"/>
        <v>999</v>
      </c>
      <c r="N140" s="125"/>
      <c r="O140" s="52"/>
      <c r="P140" s="68">
        <f t="shared" si="5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52"/>
      <c r="G141" s="52"/>
      <c r="H141" s="240"/>
      <c r="I141" s="130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7">
        <f t="shared" si="4"/>
        <v>999</v>
      </c>
      <c r="N141" s="125"/>
      <c r="O141" s="130"/>
      <c r="P141" s="129">
        <f t="shared" si="5"/>
        <v>999</v>
      </c>
      <c r="Q141" s="130"/>
    </row>
    <row r="142" spans="1:17" ht="12.75">
      <c r="A142" s="105">
        <v>136</v>
      </c>
      <c r="B142" s="50"/>
      <c r="C142" s="50"/>
      <c r="D142" s="51"/>
      <c r="E142" s="120"/>
      <c r="F142" s="52"/>
      <c r="G142" s="52"/>
      <c r="H142" s="240"/>
      <c r="I142" s="130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7">
        <f t="shared" si="4"/>
        <v>999</v>
      </c>
      <c r="N142" s="125"/>
      <c r="O142" s="52"/>
      <c r="P142" s="68">
        <f t="shared" si="5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52"/>
      <c r="G143" s="52"/>
      <c r="H143" s="240"/>
      <c r="I143" s="130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7">
        <f t="shared" si="4"/>
        <v>999</v>
      </c>
      <c r="N143" s="125"/>
      <c r="O143" s="52"/>
      <c r="P143" s="68">
        <f t="shared" si="5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52"/>
      <c r="G144" s="52"/>
      <c r="H144" s="240"/>
      <c r="I144" s="130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7">
        <f t="shared" si="4"/>
        <v>999</v>
      </c>
      <c r="N144" s="125"/>
      <c r="O144" s="52"/>
      <c r="P144" s="68">
        <f t="shared" si="5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52"/>
      <c r="G145" s="52"/>
      <c r="H145" s="240"/>
      <c r="I145" s="130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7">
        <f t="shared" si="4"/>
        <v>999</v>
      </c>
      <c r="N145" s="125"/>
      <c r="O145" s="52"/>
      <c r="P145" s="68">
        <f t="shared" si="5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52"/>
      <c r="G146" s="52"/>
      <c r="H146" s="240"/>
      <c r="I146" s="130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7">
        <f t="shared" si="4"/>
        <v>999</v>
      </c>
      <c r="N146" s="125"/>
      <c r="O146" s="52"/>
      <c r="P146" s="68">
        <f t="shared" si="5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52"/>
      <c r="G147" s="52"/>
      <c r="H147" s="240"/>
      <c r="I147" s="130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7">
        <f t="shared" si="4"/>
        <v>999</v>
      </c>
      <c r="N147" s="125"/>
      <c r="O147" s="52"/>
      <c r="P147" s="68">
        <f t="shared" si="5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52"/>
      <c r="G148" s="52"/>
      <c r="H148" s="240"/>
      <c r="I148" s="130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7">
        <f t="shared" si="4"/>
        <v>999</v>
      </c>
      <c r="N148" s="125"/>
      <c r="O148" s="130"/>
      <c r="P148" s="129">
        <f t="shared" si="5"/>
        <v>999</v>
      </c>
      <c r="Q148" s="130"/>
    </row>
    <row r="149" spans="1:17" ht="12.75">
      <c r="A149" s="105">
        <v>143</v>
      </c>
      <c r="B149" s="50"/>
      <c r="C149" s="50"/>
      <c r="D149" s="51"/>
      <c r="E149" s="120"/>
      <c r="F149" s="52"/>
      <c r="G149" s="52"/>
      <c r="H149" s="240"/>
      <c r="I149" s="130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7">
        <f t="shared" si="4"/>
        <v>999</v>
      </c>
      <c r="N149" s="125"/>
      <c r="O149" s="52"/>
      <c r="P149" s="68">
        <f t="shared" si="5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52"/>
      <c r="G150" s="52"/>
      <c r="H150" s="240"/>
      <c r="I150" s="130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7">
        <f t="shared" si="4"/>
        <v>999</v>
      </c>
      <c r="N150" s="125"/>
      <c r="O150" s="52"/>
      <c r="P150" s="68">
        <f t="shared" si="5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52"/>
      <c r="G151" s="52"/>
      <c r="H151" s="240"/>
      <c r="I151" s="130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7">
        <f t="shared" si="4"/>
        <v>999</v>
      </c>
      <c r="N151" s="125"/>
      <c r="O151" s="52"/>
      <c r="P151" s="68">
        <f t="shared" si="5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52"/>
      <c r="G152" s="52"/>
      <c r="H152" s="240"/>
      <c r="I152" s="130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7">
        <f t="shared" si="4"/>
        <v>999</v>
      </c>
      <c r="N152" s="125"/>
      <c r="O152" s="52"/>
      <c r="P152" s="68">
        <f t="shared" si="5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52"/>
      <c r="G153" s="52"/>
      <c r="H153" s="240"/>
      <c r="I153" s="130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7">
        <f t="shared" si="4"/>
        <v>999</v>
      </c>
      <c r="N153" s="125"/>
      <c r="O153" s="52"/>
      <c r="P153" s="68">
        <f t="shared" si="5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52"/>
      <c r="G154" s="52"/>
      <c r="H154" s="240"/>
      <c r="I154" s="130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7">
        <f t="shared" si="4"/>
        <v>999</v>
      </c>
      <c r="N154" s="125"/>
      <c r="O154" s="52"/>
      <c r="P154" s="68">
        <f t="shared" si="5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52"/>
      <c r="G155" s="52"/>
      <c r="H155" s="240"/>
      <c r="I155" s="130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7">
        <f t="shared" si="4"/>
        <v>999</v>
      </c>
      <c r="N155" s="125"/>
      <c r="O155" s="52"/>
      <c r="P155" s="68">
        <f t="shared" si="5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52"/>
      <c r="G156" s="52"/>
      <c r="H156" s="240"/>
      <c r="I156" s="130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7">
        <f t="shared" si="4"/>
        <v>999</v>
      </c>
      <c r="N156" s="125"/>
      <c r="O156" s="52"/>
      <c r="P156" s="68">
        <f t="shared" si="5"/>
        <v>999</v>
      </c>
      <c r="Q156" s="52"/>
    </row>
  </sheetData>
  <sheetProtection/>
  <conditionalFormatting sqref="E7:E156">
    <cfRule type="expression" priority="20" dxfId="11" stopIfTrue="1">
      <formula>AND(ROUNDDOWN(($A$4-E7)/365.25,0)&lt;=13,G7&lt;&gt;"OK")</formula>
    </cfRule>
    <cfRule type="expression" priority="21" dxfId="10" stopIfTrue="1">
      <formula>AND(ROUNDDOWN(($A$4-E7)/365.25,0)&lt;=14,G7&lt;&gt;"OK")</formula>
    </cfRule>
    <cfRule type="expression" priority="22" dxfId="9" stopIfTrue="1">
      <formula>AND(ROUNDDOWN(($A$4-E7)/365.25,0)&lt;=17,G7&lt;&gt;"OK")</formula>
    </cfRule>
  </conditionalFormatting>
  <conditionalFormatting sqref="J7:J156">
    <cfRule type="cellIs" priority="19" dxfId="17" operator="equal" stopIfTrue="1">
      <formula>"Z"</formula>
    </cfRule>
  </conditionalFormatting>
  <conditionalFormatting sqref="A7:D7 A9:D156 A8 C8:D8">
    <cfRule type="expression" priority="18" dxfId="4" stopIfTrue="1">
      <formula>$Q7&gt;=1</formula>
    </cfRule>
  </conditionalFormatting>
  <conditionalFormatting sqref="E7:E14">
    <cfRule type="expression" priority="15" dxfId="11" stopIfTrue="1">
      <formula>AND(ROUNDDOWN(($A$4-E7)/365.25,0)&lt;=13,G7&lt;&gt;"OK")</formula>
    </cfRule>
    <cfRule type="expression" priority="16" dxfId="10" stopIfTrue="1">
      <formula>AND(ROUNDDOWN(($A$4-E7)/365.25,0)&lt;=14,G7&lt;&gt;"OK")</formula>
    </cfRule>
    <cfRule type="expression" priority="17" dxfId="9" stopIfTrue="1">
      <formula>AND(ROUNDDOWN(($A$4-E7)/365.25,0)&lt;=17,G7&lt;&gt;"OK")</formula>
    </cfRule>
  </conditionalFormatting>
  <conditionalFormatting sqref="J7:J14">
    <cfRule type="cellIs" priority="14" dxfId="17" operator="equal" stopIfTrue="1">
      <formula>"Z"</formula>
    </cfRule>
  </conditionalFormatting>
  <conditionalFormatting sqref="B7:D7 B9:D14 C8:D8">
    <cfRule type="expression" priority="13" dxfId="4" stopIfTrue="1">
      <formula>$Q7&gt;=1</formula>
    </cfRule>
  </conditionalFormatting>
  <conditionalFormatting sqref="E7:E14">
    <cfRule type="expression" priority="10" dxfId="11" stopIfTrue="1">
      <formula>AND(ROUNDDOWN(($A$4-E7)/365.25,0)&lt;=13,G7&lt;&gt;"OK")</formula>
    </cfRule>
    <cfRule type="expression" priority="11" dxfId="10" stopIfTrue="1">
      <formula>AND(ROUNDDOWN(($A$4-E7)/365.25,0)&lt;=14,G7&lt;&gt;"OK")</formula>
    </cfRule>
    <cfRule type="expression" priority="12" dxfId="9" stopIfTrue="1">
      <formula>AND(ROUNDDOWN(($A$4-E7)/365.25,0)&lt;=17,G7&lt;&gt;"OK")</formula>
    </cfRule>
  </conditionalFormatting>
  <conditionalFormatting sqref="B7:D7 B9:D14 C8:D8">
    <cfRule type="expression" priority="9" dxfId="4" stopIfTrue="1">
      <formula>$Q7&gt;=1</formula>
    </cfRule>
  </conditionalFormatting>
  <conditionalFormatting sqref="E7:E27 E29:E37">
    <cfRule type="expression" priority="6" dxfId="11" stopIfTrue="1">
      <formula>AND(ROUNDDOWN(($A$4-E7)/365.25,0)&lt;=13,G7&lt;&gt;"OK")</formula>
    </cfRule>
    <cfRule type="expression" priority="7" dxfId="10" stopIfTrue="1">
      <formula>AND(ROUNDDOWN(($A$4-E7)/365.25,0)&lt;=14,G7&lt;&gt;"OK")</formula>
    </cfRule>
    <cfRule type="expression" priority="8" dxfId="9" stopIfTrue="1">
      <formula>AND(ROUNDDOWN(($A$4-E7)/365.25,0)&lt;=17,G7&lt;&gt;"OK")</formula>
    </cfRule>
  </conditionalFormatting>
  <conditionalFormatting sqref="B7:D7 B9:D37 C8:D8">
    <cfRule type="expression" priority="5" dxfId="4" stopIfTrue="1">
      <formula>$Q7&gt;=1</formula>
    </cfRule>
  </conditionalFormatting>
  <conditionalFormatting sqref="B8">
    <cfRule type="expression" priority="1" dxfId="4" stopIfTrue="1">
      <formula>$Q8&gt;=1</formula>
    </cfRule>
  </conditionalFormatting>
  <conditionalFormatting sqref="B8">
    <cfRule type="expression" priority="4" dxfId="4" stopIfTrue="1">
      <formula>$Q8&gt;=1</formula>
    </cfRule>
  </conditionalFormatting>
  <conditionalFormatting sqref="B8">
    <cfRule type="expression" priority="3" dxfId="4" stopIfTrue="1">
      <formula>$Q8&gt;=1</formula>
    </cfRule>
  </conditionalFormatting>
  <conditionalFormatting sqref="B8">
    <cfRule type="expression" priority="2" dxfId="4" stopIfTrue="1">
      <formula>$Q8&gt;=1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14.5742187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0" hidden="1" customWidth="1"/>
    <col min="26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IF(Y5=1,CONCATENATE(VLOOKUP(Y3,AA16:AH27,2)),CONCATENATE(VLOOKUP(Y3,AA2:AK13,2)))</f>
        <v>#N/A</v>
      </c>
      <c r="AC1" s="223" t="e">
        <f>IF(Y5=1,CONCATENATE(VLOOKUP(Y3,AA16:AK27,3)),CONCATENATE(VLOOKUP(Y3,AA2:AK13,3)))</f>
        <v>#N/A</v>
      </c>
      <c r="AD1" s="223" t="e">
        <f>IF(Y5=1,CONCATENATE(VLOOKUP(Y3,AA16:AK27,4)),CONCATENATE(VLOOKUP(Y3,AA2:AK13,4)))</f>
        <v>#N/A</v>
      </c>
      <c r="AE1" s="223" t="e">
        <f>IF(Y5=1,CONCATENATE(VLOOKUP(Y3,AA16:AK27,5)),CONCATENATE(VLOOKUP(Y3,AA2:AK13,5)))</f>
        <v>#N/A</v>
      </c>
      <c r="AF1" s="223" t="e">
        <f>IF(Y5=1,CONCATENATE(VLOOKUP(Y3,AA16:AK27,6)),CONCATENATE(VLOOKUP(Y3,AA2:AK13,6)))</f>
        <v>#N/A</v>
      </c>
      <c r="AG1" s="223" t="e">
        <f>IF(Y5=1,CONCATENATE(VLOOKUP(Y3,AA16:AK27,7)),CONCATENATE(VLOOKUP(Y3,AA2:AK13,7)))</f>
        <v>#N/A</v>
      </c>
      <c r="AH1" s="223" t="e">
        <f>IF(Y5=1,CONCATENATE(VLOOKUP(Y3,AA16:AK27,8)),CONCATENATE(VLOOKUP(Y3,AA2:AK13,8)))</f>
        <v>#N/A</v>
      </c>
      <c r="AI1" s="223" t="e">
        <f>IF(Y5=1,CONCATENATE(VLOOKUP(Y3,AA16:AK27,9)),CONCATENATE(VLOOKUP(Y3,AA2:AK13,9)))</f>
        <v>#N/A</v>
      </c>
      <c r="AJ1" s="223" t="e">
        <f>IF(Y5=1,CONCATENATE(VLOOKUP(Y3,AA16:AK27,10)),CONCATENATE(VLOOKUP(Y3,AA2:AK13,10)))</f>
        <v>#N/A</v>
      </c>
      <c r="AK1" s="223" t="e">
        <f>IF(Y5=1,CONCATENATE(VLOOKUP(Y3,AA16:AK27,11)),CONCATENATE(VLOOKUP(Y3,AA2:AK13,11)))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320" t="str">
        <f>'[1]Altalanos'!$D$8</f>
        <v>4B fiú és 4A lány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285"/>
      <c r="O3" s="286"/>
      <c r="P3" s="285"/>
      <c r="Q3" s="287" t="s">
        <v>59</v>
      </c>
      <c r="R3" s="221" t="s">
        <v>62</v>
      </c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149">
        <f>'[1]Altalanos'!$E$10</f>
        <v>0</v>
      </c>
      <c r="M4" s="148"/>
      <c r="N4" s="288"/>
      <c r="O4" s="289"/>
      <c r="P4" s="288"/>
      <c r="Q4" s="290" t="s">
        <v>63</v>
      </c>
      <c r="R4" s="291" t="s">
        <v>60</v>
      </c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Q5" s="293" t="s">
        <v>64</v>
      </c>
      <c r="R5" s="294" t="s">
        <v>61</v>
      </c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2</v>
      </c>
      <c r="C7" s="161">
        <f>IF($B7="","",VLOOKUP($B7,'4B fiú és 4A lány elo'!$A$7:$O$22,5))</f>
        <v>0</v>
      </c>
      <c r="D7" s="161">
        <f>IF($B7="","",VLOOKUP($B7,'4B fiú és 4A lány elo'!$A$7:$O$22,15))</f>
        <v>0</v>
      </c>
      <c r="E7" s="159" t="str">
        <f>UPPER(IF($B7="","",VLOOKUP($B7,'4B fiú és 4A lány elo'!$A$7:$O$22,2)))</f>
        <v>KAZINCBARCIKAI POLLACK M.ÁLT.ISK.</v>
      </c>
      <c r="F7" s="296"/>
      <c r="G7" s="159">
        <f>IF($B7="","",VLOOKUP($B7,'4B fiú és 4A lány elo'!$A$7:$O$22,3))</f>
        <v>0</v>
      </c>
      <c r="H7" s="296"/>
      <c r="I7" s="159">
        <f>IF($B7="","",VLOOKUP($B7,'4B fiú és 4A lány elo'!$A$7:$O$22,4))</f>
        <v>0</v>
      </c>
      <c r="J7" s="151"/>
      <c r="K7" s="224"/>
      <c r="L7" s="297">
        <f>IF(K7="","",CONCATENATE(VLOOKUP($Y$3,$AB$1:$AK$1,K7)," pont"))</f>
      </c>
      <c r="M7" s="225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298"/>
      <c r="D8" s="298"/>
      <c r="E8" s="298"/>
      <c r="F8" s="298"/>
      <c r="G8" s="298"/>
      <c r="H8" s="298"/>
      <c r="I8" s="298"/>
      <c r="J8" s="151"/>
      <c r="K8" s="174"/>
      <c r="L8" s="174"/>
      <c r="M8" s="299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3</v>
      </c>
      <c r="C9" s="161">
        <f>IF($B9="","",VLOOKUP($B9,'4B fiú és 4A lány elo'!$A$7:$O$22,5))</f>
        <v>0</v>
      </c>
      <c r="D9" s="161">
        <f>IF($B9="","",VLOOKUP($B9,'4B fiú és 4A lány elo'!$A$7:$O$22,15))</f>
        <v>0</v>
      </c>
      <c r="E9" s="159" t="str">
        <f>UPPER(IF($B9="","",VLOOKUP($B9,'4B fiú és 4A lány elo'!$A$7:$O$22,2)))</f>
        <v>DIÓSGYŐRI GIMNÁZIUM</v>
      </c>
      <c r="F9" s="296"/>
      <c r="G9" s="159">
        <f>IF($B9="","",VLOOKUP($B9,'4B fiú és 4A lány elo'!$A$7:$O$22,3))</f>
        <v>0</v>
      </c>
      <c r="H9" s="296"/>
      <c r="I9" s="159">
        <f>IF($B9="","",VLOOKUP($B9,'4B fiú és 4A lány elo'!$A$7:$O$22,4))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298"/>
      <c r="D10" s="298"/>
      <c r="E10" s="298"/>
      <c r="F10" s="298"/>
      <c r="G10" s="298"/>
      <c r="H10" s="298"/>
      <c r="I10" s="298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161">
        <f>IF($B11="","",VLOOKUP($B11,'4B fiú és 4A lány elo'!$A$7:$O$22,5))</f>
      </c>
      <c r="D11" s="161">
        <f>IF($B11="","",VLOOKUP($B11,'4B fiú és 4A lány elo'!$A$7:$O$22,15))</f>
      </c>
      <c r="E11" s="159">
        <f>UPPER(IF($B11="","",VLOOKUP($B11,'4B fiú és 4A lány elo'!$A$7:$O$22,2)))</f>
      </c>
      <c r="F11" s="296"/>
      <c r="G11" s="159">
        <f>IF($B11="","",VLOOKUP($B11,'4B fiú és 4A lány elo'!$A$7:$O$22,3))</f>
      </c>
      <c r="H11" s="296"/>
      <c r="I11" s="159">
        <f>IF($B11="","",VLOOKUP($B11,'4B fiú és 4A lány elo'!$A$7:$O$22,4))</f>
      </c>
      <c r="J11" s="151"/>
      <c r="K11" s="224"/>
      <c r="L11" s="297">
        <f>IF(K11="","",CONCATENATE(VLOOKUP($Y$3,$AB$1:$AK$1,K11)," pont"))</f>
      </c>
      <c r="M11" s="225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KAZINCBARCIKAI POLLACK M.ÁLT.ISK.</v>
      </c>
      <c r="E18" s="267"/>
      <c r="F18" s="267" t="str">
        <f>E9</f>
        <v>DIÓSGYŐRI GIMNÁZIUM</v>
      </c>
      <c r="G18" s="267"/>
      <c r="H18" s="267">
        <f>E11</f>
      </c>
      <c r="I18" s="267"/>
      <c r="J18" s="151"/>
      <c r="K18" s="151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KAZINCBARCIKAI POLLACK M.ÁLT.ISK.</v>
      </c>
      <c r="C19" s="265"/>
      <c r="D19" s="262"/>
      <c r="E19" s="262"/>
      <c r="F19" s="261"/>
      <c r="G19" s="261"/>
      <c r="H19" s="261"/>
      <c r="I19" s="261"/>
      <c r="J19" s="151"/>
      <c r="K19" s="151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DIÓSGYŐRI GIMNÁZIUM</v>
      </c>
      <c r="C20" s="265"/>
      <c r="D20" s="261"/>
      <c r="E20" s="261"/>
      <c r="F20" s="262"/>
      <c r="G20" s="262"/>
      <c r="H20" s="261"/>
      <c r="I20" s="261"/>
      <c r="J20" s="151"/>
      <c r="K20" s="151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8.75" customHeight="1">
      <c r="A21" s="207" t="s">
        <v>54</v>
      </c>
      <c r="B21" s="265">
        <f>E11</f>
      </c>
      <c r="C21" s="265"/>
      <c r="D21" s="261"/>
      <c r="E21" s="261"/>
      <c r="F21" s="261"/>
      <c r="G21" s="261"/>
      <c r="H21" s="262"/>
      <c r="I21" s="262"/>
      <c r="J21" s="151"/>
      <c r="K21" s="151"/>
      <c r="L21" s="151"/>
      <c r="M21" s="151"/>
      <c r="Y21" s="217"/>
      <c r="Z21" s="217"/>
      <c r="AA21" s="217" t="s">
        <v>69</v>
      </c>
      <c r="AB21" s="217">
        <v>90</v>
      </c>
      <c r="AC21" s="217">
        <v>60</v>
      </c>
      <c r="AD21" s="217">
        <v>45</v>
      </c>
      <c r="AE21" s="217">
        <v>34</v>
      </c>
      <c r="AF21" s="217">
        <v>27</v>
      </c>
      <c r="AG21" s="217">
        <v>22</v>
      </c>
      <c r="AH21" s="217">
        <v>18</v>
      </c>
      <c r="AI21" s="217">
        <v>15</v>
      </c>
      <c r="AJ21" s="217">
        <v>12</v>
      </c>
      <c r="AK21" s="217">
        <v>9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70</v>
      </c>
      <c r="AB22" s="217">
        <v>60</v>
      </c>
      <c r="AC22" s="217">
        <v>40</v>
      </c>
      <c r="AD22" s="217">
        <v>30</v>
      </c>
      <c r="AE22" s="217">
        <v>20</v>
      </c>
      <c r="AF22" s="217">
        <v>18</v>
      </c>
      <c r="AG22" s="217">
        <v>15</v>
      </c>
      <c r="AH22" s="217">
        <v>12</v>
      </c>
      <c r="AI22" s="217">
        <v>10</v>
      </c>
      <c r="AJ22" s="217">
        <v>8</v>
      </c>
      <c r="AK22" s="217">
        <v>6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71</v>
      </c>
      <c r="AB23" s="217">
        <v>40</v>
      </c>
      <c r="AC23" s="217">
        <v>25</v>
      </c>
      <c r="AD23" s="217">
        <v>18</v>
      </c>
      <c r="AE23" s="217">
        <v>13</v>
      </c>
      <c r="AF23" s="217">
        <v>8</v>
      </c>
      <c r="AG23" s="217">
        <v>7</v>
      </c>
      <c r="AH23" s="217">
        <v>6</v>
      </c>
      <c r="AI23" s="217">
        <v>5</v>
      </c>
      <c r="AJ23" s="217">
        <v>4</v>
      </c>
      <c r="AK23" s="217">
        <v>3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72</v>
      </c>
      <c r="AB24" s="217">
        <v>25</v>
      </c>
      <c r="AC24" s="217">
        <v>15</v>
      </c>
      <c r="AD24" s="217">
        <v>13</v>
      </c>
      <c r="AE24" s="217">
        <v>7</v>
      </c>
      <c r="AF24" s="217">
        <v>6</v>
      </c>
      <c r="AG24" s="217">
        <v>5</v>
      </c>
      <c r="AH24" s="217">
        <v>4</v>
      </c>
      <c r="AI24" s="217">
        <v>3</v>
      </c>
      <c r="AJ24" s="217">
        <v>2</v>
      </c>
      <c r="AK24" s="217">
        <v>1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77</v>
      </c>
      <c r="AB25" s="217">
        <v>15</v>
      </c>
      <c r="AC25" s="217">
        <v>10</v>
      </c>
      <c r="AD25" s="217">
        <v>8</v>
      </c>
      <c r="AE25" s="217">
        <v>4</v>
      </c>
      <c r="AF25" s="217">
        <v>3</v>
      </c>
      <c r="AG25" s="217">
        <v>2</v>
      </c>
      <c r="AH25" s="217">
        <v>1</v>
      </c>
      <c r="AI25" s="217">
        <v>0</v>
      </c>
      <c r="AJ25" s="217">
        <v>0</v>
      </c>
      <c r="AK25" s="217">
        <v>0</v>
      </c>
    </row>
    <row r="26" spans="1:37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Y26" s="217"/>
      <c r="Z26" s="217"/>
      <c r="AA26" s="217" t="s">
        <v>73</v>
      </c>
      <c r="AB26" s="217">
        <v>10</v>
      </c>
      <c r="AC26" s="217">
        <v>6</v>
      </c>
      <c r="AD26" s="217">
        <v>4</v>
      </c>
      <c r="AE26" s="217">
        <v>2</v>
      </c>
      <c r="AF26" s="217">
        <v>1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</row>
    <row r="27" spans="1:37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Y27" s="217"/>
      <c r="Z27" s="217"/>
      <c r="AA27" s="217" t="s">
        <v>74</v>
      </c>
      <c r="AB27" s="217">
        <v>3</v>
      </c>
      <c r="AC27" s="217">
        <v>2</v>
      </c>
      <c r="AD27" s="217">
        <v>1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0"/>
      <c r="M32" s="150"/>
    </row>
    <row r="33" spans="1:18" ht="12.75">
      <c r="A33" s="70" t="s">
        <v>35</v>
      </c>
      <c r="B33" s="71"/>
      <c r="C33" s="123"/>
      <c r="D33" s="182" t="s">
        <v>2</v>
      </c>
      <c r="E33" s="183" t="s">
        <v>37</v>
      </c>
      <c r="F33" s="201"/>
      <c r="G33" s="182" t="s">
        <v>2</v>
      </c>
      <c r="H33" s="183" t="s">
        <v>46</v>
      </c>
      <c r="I33" s="79"/>
      <c r="J33" s="183" t="s">
        <v>47</v>
      </c>
      <c r="K33" s="78" t="s">
        <v>48</v>
      </c>
      <c r="L33" s="30"/>
      <c r="M33" s="252"/>
      <c r="N33" s="251"/>
      <c r="P33" s="300"/>
      <c r="Q33" s="300"/>
      <c r="R33" s="301"/>
    </row>
    <row r="34" spans="1:18" ht="12.75">
      <c r="A34" s="154" t="s">
        <v>36</v>
      </c>
      <c r="B34" s="155"/>
      <c r="C34" s="156"/>
      <c r="D34" s="184"/>
      <c r="E34" s="264"/>
      <c r="F34" s="264"/>
      <c r="G34" s="195" t="s">
        <v>3</v>
      </c>
      <c r="H34" s="155"/>
      <c r="I34" s="185"/>
      <c r="J34" s="196"/>
      <c r="K34" s="152" t="s">
        <v>38</v>
      </c>
      <c r="L34" s="202"/>
      <c r="M34" s="190"/>
      <c r="P34" s="302"/>
      <c r="Q34" s="302"/>
      <c r="R34" s="303"/>
    </row>
    <row r="35" spans="1:18" ht="12.75">
      <c r="A35" s="157" t="s">
        <v>45</v>
      </c>
      <c r="B35" s="77"/>
      <c r="C35" s="158"/>
      <c r="D35" s="187"/>
      <c r="E35" s="304"/>
      <c r="F35" s="304"/>
      <c r="G35" s="197" t="s">
        <v>4</v>
      </c>
      <c r="H35" s="305"/>
      <c r="I35" s="306"/>
      <c r="J35" s="42"/>
      <c r="K35" s="199"/>
      <c r="L35" s="150"/>
      <c r="M35" s="194"/>
      <c r="P35" s="303"/>
      <c r="Q35" s="307"/>
      <c r="R35" s="303"/>
    </row>
    <row r="36" spans="1:18" ht="12.75">
      <c r="A36" s="90"/>
      <c r="B36" s="91"/>
      <c r="C36" s="92"/>
      <c r="D36" s="187"/>
      <c r="E36" s="308"/>
      <c r="F36" s="151"/>
      <c r="G36" s="197" t="s">
        <v>5</v>
      </c>
      <c r="H36" s="305"/>
      <c r="I36" s="306"/>
      <c r="J36" s="42"/>
      <c r="K36" s="152" t="s">
        <v>39</v>
      </c>
      <c r="L36" s="202"/>
      <c r="M36" s="186"/>
      <c r="P36" s="302"/>
      <c r="Q36" s="302"/>
      <c r="R36" s="303"/>
    </row>
    <row r="37" spans="1:18" ht="12.75">
      <c r="A37" s="72"/>
      <c r="B37" s="309"/>
      <c r="C37" s="73"/>
      <c r="D37" s="187"/>
      <c r="E37" s="308"/>
      <c r="F37" s="151"/>
      <c r="G37" s="197" t="s">
        <v>6</v>
      </c>
      <c r="H37" s="305"/>
      <c r="I37" s="306"/>
      <c r="J37" s="42"/>
      <c r="K37" s="200"/>
      <c r="L37" s="151"/>
      <c r="M37" s="190"/>
      <c r="P37" s="303"/>
      <c r="Q37" s="307"/>
      <c r="R37" s="303"/>
    </row>
    <row r="38" spans="1:18" ht="12.75">
      <c r="A38" s="81"/>
      <c r="B38" s="310"/>
      <c r="C38" s="122"/>
      <c r="D38" s="187"/>
      <c r="E38" s="308"/>
      <c r="F38" s="151"/>
      <c r="G38" s="197" t="s">
        <v>7</v>
      </c>
      <c r="H38" s="305"/>
      <c r="I38" s="306"/>
      <c r="J38" s="42"/>
      <c r="K38" s="157"/>
      <c r="L38" s="150"/>
      <c r="M38" s="194"/>
      <c r="P38" s="303"/>
      <c r="Q38" s="307"/>
      <c r="R38" s="303"/>
    </row>
    <row r="39" spans="1:18" ht="12.75">
      <c r="A39" s="82"/>
      <c r="B39" s="21"/>
      <c r="C39" s="73"/>
      <c r="D39" s="187"/>
      <c r="E39" s="308"/>
      <c r="F39" s="151"/>
      <c r="G39" s="197" t="s">
        <v>8</v>
      </c>
      <c r="H39" s="305"/>
      <c r="I39" s="306"/>
      <c r="J39" s="42"/>
      <c r="K39" s="152" t="s">
        <v>28</v>
      </c>
      <c r="L39" s="202"/>
      <c r="M39" s="186"/>
      <c r="P39" s="302"/>
      <c r="Q39" s="302"/>
      <c r="R39" s="303"/>
    </row>
    <row r="40" spans="1:18" ht="12.75">
      <c r="A40" s="82"/>
      <c r="B40" s="21"/>
      <c r="C40" s="88"/>
      <c r="D40" s="187"/>
      <c r="E40" s="308"/>
      <c r="F40" s="151"/>
      <c r="G40" s="197" t="s">
        <v>9</v>
      </c>
      <c r="H40" s="305"/>
      <c r="I40" s="306"/>
      <c r="J40" s="42"/>
      <c r="K40" s="200"/>
      <c r="L40" s="151"/>
      <c r="M40" s="190"/>
      <c r="P40" s="303"/>
      <c r="Q40" s="307"/>
      <c r="R40" s="303"/>
    </row>
    <row r="41" spans="1:18" ht="12.75">
      <c r="A41" s="83"/>
      <c r="B41" s="80"/>
      <c r="C41" s="89"/>
      <c r="D41" s="193"/>
      <c r="E41" s="74"/>
      <c r="F41" s="150"/>
      <c r="G41" s="198" t="s">
        <v>10</v>
      </c>
      <c r="H41" s="77"/>
      <c r="I41" s="153"/>
      <c r="J41" s="75"/>
      <c r="K41" s="157">
        <f>L4</f>
        <v>0</v>
      </c>
      <c r="L41" s="150"/>
      <c r="M41" s="194"/>
      <c r="P41" s="303"/>
      <c r="Q41" s="307"/>
      <c r="R41" s="311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5">
    <tabColor indexed="11"/>
  </sheetPr>
  <dimension ref="A1:AK3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20.421875" style="0" customWidth="1"/>
    <col min="6" max="6" width="7.140625" style="0" customWidth="1"/>
    <col min="7" max="7" width="16.003906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IF(Y5=1,CONCATENATE(VLOOKUP(Y3,AA16:AH25,2)),CONCATENATE(VLOOKUP(Y3,AA2:AK13,2)))</f>
        <v>#N/A</v>
      </c>
      <c r="AC1" s="223" t="e">
        <f>IF(Y5=1,CONCATENATE(VLOOKUP(Y3,AA16:AK25,3)),CONCATENATE(VLOOKUP(Y3,AA2:AK13,3)))</f>
        <v>#N/A</v>
      </c>
      <c r="AD1" s="223" t="e">
        <f>IF(Y5=1,CONCATENATE(VLOOKUP(Y3,AA16:AK25,4)),CONCATENATE(VLOOKUP(Y3,AA2:AK13,4)))</f>
        <v>#N/A</v>
      </c>
      <c r="AE1" s="223" t="e">
        <f>IF(Y5=1,CONCATENATE(VLOOKUP(Y3,AA16:AK25,5)),CONCATENATE(VLOOKUP(Y3,AA2:AK13,5)))</f>
        <v>#N/A</v>
      </c>
      <c r="AF1" s="223" t="e">
        <f>IF(Y5=1,CONCATENATE(VLOOKUP(Y3,AA16:AK25,6)),CONCATENATE(VLOOKUP(Y3,AA2:AK13,6)))</f>
        <v>#N/A</v>
      </c>
      <c r="AG1" s="223" t="e">
        <f>IF(Y5=1,CONCATENATE(VLOOKUP(Y3,AA16:AK25,7)),CONCATENATE(VLOOKUP(Y3,AA2:AK13,7)))</f>
        <v>#N/A</v>
      </c>
      <c r="AH1" s="223" t="e">
        <f>IF(Y5=1,CONCATENATE(VLOOKUP(Y3,AA16:AK25,8)),CONCATENATE(VLOOKUP(Y3,AA2:AK13,8)))</f>
        <v>#N/A</v>
      </c>
      <c r="AI1" s="223" t="e">
        <f>IF(Y5=1,CONCATENATE(VLOOKUP(Y3,AA16:AK25,9)),CONCATENATE(VLOOKUP(Y3,AA2:AK13,9)))</f>
        <v>#N/A</v>
      </c>
      <c r="AJ1" s="223" t="e">
        <f>IF(Y5=1,CONCATENATE(VLOOKUP(Y3,AA16:AK25,10)),CONCATENATE(VLOOKUP(Y3,AA2:AK13,10)))</f>
        <v>#N/A</v>
      </c>
      <c r="AK1" s="223" t="e">
        <f>IF(Y5=1,CONCATENATE(VLOOKUP(Y3,AA16:AK25,11)),CONCATENATE(VLOOKUP(Y3,AA2:AK13,11)))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320" t="str">
        <f>'[1]Altalanos'!$D$8</f>
        <v>4B fiú és 4A lány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/>
      <c r="M3" s="38" t="s">
        <v>25</v>
      </c>
      <c r="N3" s="285"/>
      <c r="O3" s="286"/>
      <c r="P3" s="285"/>
      <c r="Q3" s="287" t="s">
        <v>59</v>
      </c>
      <c r="R3" s="221" t="s">
        <v>62</v>
      </c>
      <c r="S3" s="221" t="s">
        <v>98</v>
      </c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312"/>
      <c r="M4" s="149">
        <f>'[1]Altalanos'!$E$10</f>
        <v>0</v>
      </c>
      <c r="N4" s="288"/>
      <c r="O4" s="289"/>
      <c r="P4" s="288"/>
      <c r="Q4" s="290" t="s">
        <v>63</v>
      </c>
      <c r="R4" s="291" t="s">
        <v>60</v>
      </c>
      <c r="S4" s="291" t="s">
        <v>99</v>
      </c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Q5" s="293" t="s">
        <v>64</v>
      </c>
      <c r="R5" s="294" t="s">
        <v>61</v>
      </c>
      <c r="S5" s="294" t="s">
        <v>100</v>
      </c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6</v>
      </c>
      <c r="C7" s="313">
        <f>IF($B7="","",VLOOKUP($B7,'4B fiú és 4A lány elo'!$A$7:$O$22,5))</f>
        <v>0</v>
      </c>
      <c r="D7" s="313">
        <f>IF($B7="","",VLOOKUP($B7,'4B fiú és 4A lány elo'!$A$7:$O$22,15))</f>
        <v>0</v>
      </c>
      <c r="E7" s="314" t="str">
        <f>UPPER(IF($B7="","",VLOOKUP($B7,'4B fiú és 4A lány elo'!$A$7:$O$22,2)))</f>
        <v>SZALÉZI SZENT FERENC GIMNÁZIUM</v>
      </c>
      <c r="F7" s="314"/>
      <c r="G7" s="314">
        <f>IF($B7="","",VLOOKUP($B7,'4B fiú és 4A lány elo'!$A$7:$O$22,3))</f>
        <v>0</v>
      </c>
      <c r="H7" s="314"/>
      <c r="I7" s="315">
        <f>IF($B7="","",VLOOKUP($B7,'4B fiú és 4A lány elo'!$A$7:$O$22,4))</f>
        <v>0</v>
      </c>
      <c r="J7" s="151"/>
      <c r="K7" s="224"/>
      <c r="L7" s="297">
        <f>IF(K7="","",CONCATENATE(VLOOKUP($Y$3,$AB$1:$AK$1,K7)," pont"))</f>
      </c>
      <c r="M7" s="225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316"/>
      <c r="D8" s="316"/>
      <c r="E8" s="316"/>
      <c r="F8" s="316"/>
      <c r="G8" s="316"/>
      <c r="H8" s="316"/>
      <c r="I8" s="316"/>
      <c r="J8" s="151"/>
      <c r="K8" s="174"/>
      <c r="L8" s="174"/>
      <c r="M8" s="299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7</v>
      </c>
      <c r="C9" s="313">
        <f>IF($B9="","",VLOOKUP($B9,'4B fiú és 4A lány elo'!$A$7:$O$22,5))</f>
        <v>0</v>
      </c>
      <c r="D9" s="313">
        <f>IF($B9="","",VLOOKUP($B9,'4B fiú és 4A lány elo'!$A$7:$O$22,15))</f>
        <v>0</v>
      </c>
      <c r="E9" s="314" t="str">
        <f>UPPER(IF($B9="","",VLOOKUP($B9,'4B fiú és 4A lány elo'!$A$7:$O$22,2)))</f>
        <v>MISKOLCI HERMAN OTTÓ GIMNÁZIUM</v>
      </c>
      <c r="F9" s="314"/>
      <c r="G9" s="314">
        <f>IF($B9="","",VLOOKUP($B9,'4B fiú és 4A lány elo'!$A$7:$O$22,3))</f>
        <v>0</v>
      </c>
      <c r="H9" s="314"/>
      <c r="I9" s="315">
        <f>IF($B9="","",VLOOKUP($B9,'4B fiú és 4A lány elo'!$A$7:$O$22,4))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316"/>
      <c r="D10" s="316"/>
      <c r="E10" s="316"/>
      <c r="F10" s="316"/>
      <c r="G10" s="316"/>
      <c r="H10" s="316"/>
      <c r="I10" s="316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313">
        <f>IF($B11="","",VLOOKUP($B11,'4B fiú és 4A lány elo'!$A$7:$O$22,5))</f>
      </c>
      <c r="D11" s="313">
        <f>IF($B11="","",VLOOKUP($B11,'4B fiú és 4A lány elo'!$A$7:$O$22,15))</f>
      </c>
      <c r="E11" s="314">
        <f>UPPER(IF($B11="","",VLOOKUP($B11,'4B fiú és 4A lány elo'!$A$7:$O$22,2)))</f>
      </c>
      <c r="F11" s="314"/>
      <c r="G11" s="314">
        <f>IF($B11="","",VLOOKUP($B11,'4B fiú és 4A lány elo'!$A$7:$O$22,3))</f>
      </c>
      <c r="H11" s="314"/>
      <c r="I11" s="315">
        <f>IF($B11="","",VLOOKUP($B11,'4B fiú és 4A lány elo'!$A$7:$O$22,4))</f>
      </c>
      <c r="J11" s="151"/>
      <c r="K11" s="224"/>
      <c r="L11" s="297">
        <f>IF(K11="","",CONCATENATE(VLOOKUP($Y$3,$AB$1:$AK$1,K11)," pont"))</f>
      </c>
      <c r="M11" s="225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74"/>
      <c r="B12" s="206"/>
      <c r="C12" s="316"/>
      <c r="D12" s="316"/>
      <c r="E12" s="316"/>
      <c r="F12" s="316"/>
      <c r="G12" s="316"/>
      <c r="H12" s="316"/>
      <c r="I12" s="316"/>
      <c r="J12" s="151"/>
      <c r="K12" s="295"/>
      <c r="L12" s="295"/>
      <c r="M12" s="299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74" t="s">
        <v>101</v>
      </c>
      <c r="B13" s="205"/>
      <c r="C13" s="313">
        <f>IF($B13="","",VLOOKUP($B13,'4B fiú és 4A lány elo'!$A$7:$O$22,5))</f>
      </c>
      <c r="D13" s="313">
        <f>IF($B13="","",VLOOKUP($B13,'4B fiú és 4A lány elo'!$A$7:$O$22,15))</f>
      </c>
      <c r="E13" s="314">
        <f>UPPER(IF($B13="","",VLOOKUP($B13,'4B fiú és 4A lány elo'!$A$7:$O$22,2)))</f>
      </c>
      <c r="F13" s="314"/>
      <c r="G13" s="314">
        <f>IF($B13="","",VLOOKUP($B13,'4B fiú és 4A lány elo'!$A$7:$O$22,3))</f>
      </c>
      <c r="H13" s="314"/>
      <c r="I13" s="315">
        <f>IF($B13="","",VLOOKUP($B13,'4B fiú és 4A lány elo'!$A$7:$O$22,4))</f>
      </c>
      <c r="J13" s="151"/>
      <c r="K13" s="224"/>
      <c r="L13" s="297">
        <f>IF(K13="","",CONCATENATE(VLOOKUP($Y$3,$AB$1:$AK$1,K13)," pont"))</f>
      </c>
      <c r="M13" s="225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SZALÉZI SZENT FERENC GIMNÁZIUM</v>
      </c>
      <c r="E18" s="267"/>
      <c r="F18" s="267" t="str">
        <f>E9</f>
        <v>MISKOLCI HERMAN OTTÓ GIMNÁZIUM</v>
      </c>
      <c r="G18" s="267"/>
      <c r="H18" s="317">
        <f>E11</f>
      </c>
      <c r="I18" s="317"/>
      <c r="J18" s="317">
        <f>E13</f>
      </c>
      <c r="K18" s="317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SZALÉZI SZENT FERENC GIMNÁZIUM</v>
      </c>
      <c r="C19" s="265"/>
      <c r="D19" s="262"/>
      <c r="E19" s="262"/>
      <c r="F19" s="261"/>
      <c r="G19" s="261"/>
      <c r="H19" s="318"/>
      <c r="I19" s="318"/>
      <c r="J19" s="317"/>
      <c r="K19" s="317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MISKOLCI HERMAN OTTÓ GIMNÁZIUM</v>
      </c>
      <c r="C20" s="265"/>
      <c r="D20" s="261"/>
      <c r="E20" s="261"/>
      <c r="F20" s="262"/>
      <c r="G20" s="262"/>
      <c r="H20" s="318"/>
      <c r="I20" s="318"/>
      <c r="J20" s="318"/>
      <c r="K20" s="318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Y21" s="217"/>
      <c r="Z21" s="217"/>
      <c r="AA21" s="217" t="s">
        <v>71</v>
      </c>
      <c r="AB21" s="217">
        <v>40</v>
      </c>
      <c r="AC21" s="217">
        <v>25</v>
      </c>
      <c r="AD21" s="217">
        <v>18</v>
      </c>
      <c r="AE21" s="217">
        <v>13</v>
      </c>
      <c r="AF21" s="217">
        <v>8</v>
      </c>
      <c r="AG21" s="217">
        <v>7</v>
      </c>
      <c r="AH21" s="217">
        <v>6</v>
      </c>
      <c r="AI21" s="217">
        <v>5</v>
      </c>
      <c r="AJ21" s="217">
        <v>4</v>
      </c>
      <c r="AK21" s="217">
        <v>3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72</v>
      </c>
      <c r="AB22" s="217">
        <v>25</v>
      </c>
      <c r="AC22" s="217">
        <v>15</v>
      </c>
      <c r="AD22" s="217">
        <v>13</v>
      </c>
      <c r="AE22" s="217">
        <v>7</v>
      </c>
      <c r="AF22" s="217">
        <v>6</v>
      </c>
      <c r="AG22" s="217">
        <v>5</v>
      </c>
      <c r="AH22" s="217">
        <v>4</v>
      </c>
      <c r="AI22" s="217">
        <v>3</v>
      </c>
      <c r="AJ22" s="217">
        <v>2</v>
      </c>
      <c r="AK22" s="217">
        <v>1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77</v>
      </c>
      <c r="AB23" s="217">
        <v>15</v>
      </c>
      <c r="AC23" s="217">
        <v>10</v>
      </c>
      <c r="AD23" s="217">
        <v>8</v>
      </c>
      <c r="AE23" s="217">
        <v>4</v>
      </c>
      <c r="AF23" s="217">
        <v>3</v>
      </c>
      <c r="AG23" s="217">
        <v>2</v>
      </c>
      <c r="AH23" s="217">
        <v>1</v>
      </c>
      <c r="AI23" s="217">
        <v>0</v>
      </c>
      <c r="AJ23" s="217">
        <v>0</v>
      </c>
      <c r="AK23" s="217">
        <v>0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73</v>
      </c>
      <c r="AB24" s="217">
        <v>10</v>
      </c>
      <c r="AC24" s="217">
        <v>6</v>
      </c>
      <c r="AD24" s="217">
        <v>4</v>
      </c>
      <c r="AE24" s="217">
        <v>2</v>
      </c>
      <c r="AF24" s="217">
        <v>1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74</v>
      </c>
      <c r="AB25" s="217">
        <v>3</v>
      </c>
      <c r="AC25" s="217">
        <v>2</v>
      </c>
      <c r="AD25" s="217">
        <v>1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</row>
    <row r="26" spans="1:13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3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0"/>
      <c r="M30" s="151"/>
    </row>
    <row r="31" spans="1:18" ht="12.75">
      <c r="A31" s="70" t="s">
        <v>35</v>
      </c>
      <c r="B31" s="71"/>
      <c r="C31" s="123"/>
      <c r="D31" s="182" t="s">
        <v>2</v>
      </c>
      <c r="E31" s="183" t="s">
        <v>37</v>
      </c>
      <c r="F31" s="201"/>
      <c r="G31" s="182" t="s">
        <v>2</v>
      </c>
      <c r="H31" s="183" t="s">
        <v>46</v>
      </c>
      <c r="I31" s="79"/>
      <c r="J31" s="183" t="s">
        <v>47</v>
      </c>
      <c r="K31" s="78" t="s">
        <v>48</v>
      </c>
      <c r="L31" s="30"/>
      <c r="M31" s="201"/>
      <c r="P31" s="300"/>
      <c r="Q31" s="300"/>
      <c r="R31" s="301"/>
    </row>
    <row r="32" spans="1:18" ht="12.75">
      <c r="A32" s="154" t="s">
        <v>36</v>
      </c>
      <c r="B32" s="155"/>
      <c r="C32" s="156"/>
      <c r="D32" s="184"/>
      <c r="E32" s="264"/>
      <c r="F32" s="264"/>
      <c r="G32" s="195" t="s">
        <v>3</v>
      </c>
      <c r="H32" s="155"/>
      <c r="I32" s="185"/>
      <c r="J32" s="196"/>
      <c r="K32" s="152" t="s">
        <v>38</v>
      </c>
      <c r="L32" s="202"/>
      <c r="M32" s="186"/>
      <c r="P32" s="302"/>
      <c r="Q32" s="302"/>
      <c r="R32" s="303"/>
    </row>
    <row r="33" spans="1:18" ht="12.75">
      <c r="A33" s="157" t="s">
        <v>45</v>
      </c>
      <c r="B33" s="77"/>
      <c r="C33" s="158"/>
      <c r="D33" s="187"/>
      <c r="E33" s="304"/>
      <c r="F33" s="304"/>
      <c r="G33" s="197" t="s">
        <v>4</v>
      </c>
      <c r="H33" s="305"/>
      <c r="I33" s="306"/>
      <c r="J33" s="42"/>
      <c r="K33" s="199"/>
      <c r="L33" s="150"/>
      <c r="M33" s="194"/>
      <c r="P33" s="303"/>
      <c r="Q33" s="307"/>
      <c r="R33" s="303"/>
    </row>
    <row r="34" spans="1:18" ht="12.75">
      <c r="A34" s="90"/>
      <c r="B34" s="91"/>
      <c r="C34" s="92"/>
      <c r="D34" s="187"/>
      <c r="E34" s="308"/>
      <c r="F34" s="151"/>
      <c r="G34" s="197" t="s">
        <v>5</v>
      </c>
      <c r="H34" s="305"/>
      <c r="I34" s="306"/>
      <c r="J34" s="42"/>
      <c r="K34" s="152" t="s">
        <v>39</v>
      </c>
      <c r="L34" s="202"/>
      <c r="M34" s="186"/>
      <c r="P34" s="302"/>
      <c r="Q34" s="302"/>
      <c r="R34" s="303"/>
    </row>
    <row r="35" spans="1:18" ht="12.75">
      <c r="A35" s="72"/>
      <c r="B35" s="309"/>
      <c r="C35" s="73"/>
      <c r="D35" s="187"/>
      <c r="E35" s="308"/>
      <c r="F35" s="151"/>
      <c r="G35" s="197" t="s">
        <v>6</v>
      </c>
      <c r="H35" s="305"/>
      <c r="I35" s="306"/>
      <c r="J35" s="42"/>
      <c r="K35" s="200"/>
      <c r="L35" s="151"/>
      <c r="M35" s="190"/>
      <c r="P35" s="303"/>
      <c r="Q35" s="307"/>
      <c r="R35" s="303"/>
    </row>
    <row r="36" spans="1:18" ht="12.75">
      <c r="A36" s="81"/>
      <c r="B36" s="310"/>
      <c r="C36" s="122"/>
      <c r="D36" s="187"/>
      <c r="E36" s="308"/>
      <c r="F36" s="151"/>
      <c r="G36" s="197" t="s">
        <v>7</v>
      </c>
      <c r="H36" s="305"/>
      <c r="I36" s="306"/>
      <c r="J36" s="42"/>
      <c r="K36" s="157"/>
      <c r="L36" s="150"/>
      <c r="M36" s="194"/>
      <c r="P36" s="303"/>
      <c r="Q36" s="307"/>
      <c r="R36" s="303"/>
    </row>
    <row r="37" spans="1:18" ht="12.75">
      <c r="A37" s="82"/>
      <c r="B37" s="21"/>
      <c r="C37" s="73"/>
      <c r="D37" s="187"/>
      <c r="E37" s="308"/>
      <c r="F37" s="151"/>
      <c r="G37" s="197" t="s">
        <v>8</v>
      </c>
      <c r="H37" s="305"/>
      <c r="I37" s="306"/>
      <c r="J37" s="42"/>
      <c r="K37" s="152" t="s">
        <v>28</v>
      </c>
      <c r="L37" s="202"/>
      <c r="M37" s="186"/>
      <c r="P37" s="302"/>
      <c r="Q37" s="302"/>
      <c r="R37" s="303"/>
    </row>
    <row r="38" spans="1:18" ht="12.75">
      <c r="A38" s="82"/>
      <c r="B38" s="21"/>
      <c r="C38" s="88"/>
      <c r="D38" s="187"/>
      <c r="E38" s="308"/>
      <c r="F38" s="151"/>
      <c r="G38" s="197" t="s">
        <v>9</v>
      </c>
      <c r="H38" s="305"/>
      <c r="I38" s="306"/>
      <c r="J38" s="42"/>
      <c r="K38" s="200"/>
      <c r="L38" s="151"/>
      <c r="M38" s="190"/>
      <c r="P38" s="303"/>
      <c r="Q38" s="307"/>
      <c r="R38" s="303"/>
    </row>
    <row r="39" spans="1:18" ht="12.75">
      <c r="A39" s="83"/>
      <c r="B39" s="80"/>
      <c r="C39" s="89"/>
      <c r="D39" s="193"/>
      <c r="E39" s="74"/>
      <c r="F39" s="150"/>
      <c r="G39" s="198" t="s">
        <v>10</v>
      </c>
      <c r="H39" s="77"/>
      <c r="I39" s="153"/>
      <c r="J39" s="75"/>
      <c r="K39" s="157">
        <f>M4</f>
        <v>0</v>
      </c>
      <c r="L39" s="150"/>
      <c r="M39" s="194"/>
      <c r="P39" s="303"/>
      <c r="Q39" s="307"/>
      <c r="R39" s="311"/>
    </row>
  </sheetData>
  <sheetProtection/>
  <mergeCells count="27">
    <mergeCell ref="E33:F33"/>
    <mergeCell ref="B20:C20"/>
    <mergeCell ref="D20:E20"/>
    <mergeCell ref="F20:G20"/>
    <mergeCell ref="H20:I20"/>
    <mergeCell ref="J20:K20"/>
    <mergeCell ref="E32:F32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39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7" sqref="B7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5" customWidth="1"/>
    <col min="5" max="5" width="10.57421875" style="244" customWidth="1"/>
    <col min="6" max="6" width="6.140625" style="48" hidden="1" customWidth="1"/>
    <col min="7" max="7" width="28.71093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9" t="str">
        <f>Altalanos!$A$6</f>
        <v>Diákolimpia Borsod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2:17" ht="13.5" thickBot="1">
      <c r="B2" s="45" t="s">
        <v>43</v>
      </c>
      <c r="C2" s="45" t="str">
        <f>Altalanos!$A$8</f>
        <v>1 narancs B fiú</v>
      </c>
      <c r="D2" s="59"/>
      <c r="E2" s="117" t="s">
        <v>29</v>
      </c>
      <c r="F2" s="49"/>
      <c r="G2" s="49"/>
      <c r="H2" s="236"/>
      <c r="I2" s="236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9" t="s">
        <v>42</v>
      </c>
      <c r="B3" s="234"/>
      <c r="C3" s="234"/>
      <c r="D3" s="234"/>
      <c r="E3" s="234"/>
      <c r="F3" s="234"/>
      <c r="G3" s="234"/>
      <c r="H3" s="234"/>
      <c r="I3" s="235"/>
      <c r="J3" s="54"/>
      <c r="K3" s="60"/>
      <c r="L3" s="60"/>
      <c r="M3" s="60"/>
      <c r="N3" s="134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6" t="s">
        <v>25</v>
      </c>
      <c r="I4" s="241"/>
      <c r="J4" s="63"/>
      <c r="K4" s="64"/>
      <c r="L4" s="64"/>
      <c r="M4" s="64"/>
      <c r="N4" s="63"/>
      <c r="O4" s="119"/>
      <c r="P4" s="119"/>
      <c r="Q4" s="65"/>
    </row>
    <row r="5" spans="1:17" s="2" customFormat="1" ht="13.5" thickBot="1">
      <c r="A5" s="111">
        <f>Altalanos!$A$10</f>
        <v>44686</v>
      </c>
      <c r="B5" s="111"/>
      <c r="C5" s="46">
        <f>Altalanos!$C$10</f>
        <v>0</v>
      </c>
      <c r="D5" s="47" t="str">
        <f>Altalanos!$D$10</f>
        <v>  </v>
      </c>
      <c r="E5" s="47"/>
      <c r="F5" s="47"/>
      <c r="G5" s="47"/>
      <c r="H5" s="131">
        <f>Altalanos!$E$10</f>
        <v>0</v>
      </c>
      <c r="I5" s="247"/>
      <c r="J5" s="66"/>
      <c r="K5" s="41"/>
      <c r="L5" s="41"/>
      <c r="M5" s="41"/>
      <c r="N5" s="66"/>
      <c r="O5" s="47"/>
      <c r="P5" s="47"/>
      <c r="Q5" s="250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84</v>
      </c>
      <c r="H6" s="237" t="s">
        <v>32</v>
      </c>
      <c r="I6" s="238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t="s">
        <v>89</v>
      </c>
      <c r="C7" s="50"/>
      <c r="D7" s="51"/>
      <c r="E7" s="120"/>
      <c r="F7" s="230"/>
      <c r="G7" s="231"/>
      <c r="H7" s="51"/>
      <c r="I7" s="51"/>
      <c r="J7" s="102"/>
      <c r="K7" s="100"/>
      <c r="L7" s="104"/>
      <c r="M7" s="100"/>
      <c r="N7" s="95"/>
      <c r="O7" s="254"/>
      <c r="P7" s="68"/>
      <c r="Q7" s="52"/>
    </row>
    <row r="8" spans="1:17" s="11" customFormat="1" ht="18.75" customHeight="1">
      <c r="A8" s="105">
        <v>2</v>
      </c>
      <c r="B8" t="s">
        <v>90</v>
      </c>
      <c r="C8" s="50"/>
      <c r="D8" s="51"/>
      <c r="E8" s="120"/>
      <c r="F8" s="232"/>
      <c r="G8" s="233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t="s">
        <v>91</v>
      </c>
      <c r="C9" s="50"/>
      <c r="D9" s="51"/>
      <c r="E9" s="120"/>
      <c r="F9" s="232"/>
      <c r="G9" s="233"/>
      <c r="H9" s="51"/>
      <c r="I9" s="51"/>
      <c r="J9" s="102"/>
      <c r="K9" s="100"/>
      <c r="L9" s="104"/>
      <c r="M9" s="100"/>
      <c r="N9" s="95"/>
      <c r="O9" s="51"/>
      <c r="P9" s="243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32"/>
      <c r="G10" s="233"/>
      <c r="H10" s="51"/>
      <c r="I10" s="51"/>
      <c r="J10" s="102"/>
      <c r="K10" s="100"/>
      <c r="L10" s="104"/>
      <c r="M10" s="100"/>
      <c r="N10" s="95"/>
      <c r="O10" s="51"/>
      <c r="P10" s="242"/>
      <c r="Q10" s="239"/>
    </row>
    <row r="11" spans="1:17" s="11" customFormat="1" ht="18.75" customHeight="1">
      <c r="A11" s="105">
        <v>5</v>
      </c>
      <c r="B11" s="50"/>
      <c r="C11" s="50"/>
      <c r="D11" s="51"/>
      <c r="E11" s="120"/>
      <c r="F11" s="232"/>
      <c r="G11" s="233"/>
      <c r="H11" s="51"/>
      <c r="I11" s="51"/>
      <c r="J11" s="102"/>
      <c r="K11" s="100"/>
      <c r="L11" s="104"/>
      <c r="M11" s="100"/>
      <c r="N11" s="95"/>
      <c r="O11" s="51"/>
      <c r="P11" s="242"/>
      <c r="Q11" s="239"/>
    </row>
    <row r="12" spans="1:17" s="11" customFormat="1" ht="18.75" customHeight="1">
      <c r="A12" s="105">
        <v>6</v>
      </c>
      <c r="B12" s="50"/>
      <c r="C12" s="50"/>
      <c r="D12" s="51"/>
      <c r="E12" s="120"/>
      <c r="F12" s="232"/>
      <c r="G12" s="233"/>
      <c r="H12" s="51"/>
      <c r="I12" s="51"/>
      <c r="J12" s="102"/>
      <c r="K12" s="100"/>
      <c r="L12" s="104"/>
      <c r="M12" s="100"/>
      <c r="N12" s="95"/>
      <c r="O12" s="51"/>
      <c r="P12" s="242"/>
      <c r="Q12" s="239"/>
    </row>
    <row r="13" spans="1:17" s="11" customFormat="1" ht="18.75" customHeight="1">
      <c r="A13" s="105">
        <v>7</v>
      </c>
      <c r="B13" s="50"/>
      <c r="C13" s="50"/>
      <c r="D13" s="51"/>
      <c r="E13" s="120"/>
      <c r="F13" s="232"/>
      <c r="G13" s="233"/>
      <c r="H13" s="51"/>
      <c r="I13" s="51"/>
      <c r="J13" s="102"/>
      <c r="K13" s="100"/>
      <c r="L13" s="104"/>
      <c r="M13" s="100"/>
      <c r="N13" s="95"/>
      <c r="O13" s="51"/>
      <c r="P13" s="242"/>
      <c r="Q13" s="239"/>
    </row>
    <row r="14" spans="1:17" s="11" customFormat="1" ht="18.75" customHeight="1">
      <c r="A14" s="105">
        <v>8</v>
      </c>
      <c r="B14" s="50"/>
      <c r="C14" s="50"/>
      <c r="D14" s="51"/>
      <c r="E14" s="120"/>
      <c r="F14" s="232"/>
      <c r="G14" s="233"/>
      <c r="H14" s="51"/>
      <c r="I14" s="51"/>
      <c r="J14" s="102"/>
      <c r="K14" s="100"/>
      <c r="L14" s="104"/>
      <c r="M14" s="100"/>
      <c r="N14" s="95"/>
      <c r="O14" s="51"/>
      <c r="P14" s="242"/>
      <c r="Q14" s="239"/>
    </row>
    <row r="15" spans="1:17" s="11" customFormat="1" ht="18.75" customHeight="1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7"/>
      <c r="N15" s="95"/>
      <c r="O15" s="51"/>
      <c r="P15" s="52"/>
      <c r="Q15" s="52"/>
    </row>
    <row r="16" spans="1:17" s="11" customFormat="1" ht="18.75" customHeight="1">
      <c r="A16" s="105">
        <v>10</v>
      </c>
      <c r="B16" s="253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7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7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7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7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7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7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7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7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7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7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7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7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55"/>
      <c r="F28" s="248"/>
      <c r="G28" s="249"/>
      <c r="H28" s="51"/>
      <c r="I28" s="51"/>
      <c r="J28" s="102"/>
      <c r="K28" s="100"/>
      <c r="L28" s="104"/>
      <c r="M28" s="127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56"/>
      <c r="F29" s="67"/>
      <c r="G29" s="67"/>
      <c r="H29" s="51"/>
      <c r="I29" s="51"/>
      <c r="J29" s="102"/>
      <c r="K29" s="100"/>
      <c r="L29" s="104"/>
      <c r="M29" s="127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7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7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45"/>
      <c r="F32" s="67"/>
      <c r="G32" s="67"/>
      <c r="H32" s="51"/>
      <c r="I32" s="51"/>
      <c r="J32" s="102"/>
      <c r="K32" s="100"/>
      <c r="L32" s="104"/>
      <c r="M32" s="127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7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7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7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7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7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67"/>
      <c r="G38" s="67"/>
      <c r="H38" s="240"/>
      <c r="I38" s="130"/>
      <c r="J38" s="102"/>
      <c r="K38" s="100"/>
      <c r="L38" s="104"/>
      <c r="M38" s="127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67"/>
      <c r="G39" s="67"/>
      <c r="H39" s="240"/>
      <c r="I39" s="130"/>
      <c r="J39" s="102"/>
      <c r="K39" s="100"/>
      <c r="L39" s="104"/>
      <c r="M39" s="127"/>
      <c r="N39" s="125"/>
      <c r="O39" s="98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67"/>
      <c r="G40" s="67"/>
      <c r="H40" s="240"/>
      <c r="I40" s="130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71">IF(Q40="",999,Q40)</f>
        <v>999</v>
      </c>
      <c r="M40" s="127">
        <f aca="true" t="shared" si="1" ref="M40:M71">IF(P40=999,999,1)</f>
        <v>999</v>
      </c>
      <c r="N40" s="125"/>
      <c r="O40" s="98"/>
      <c r="P40" s="68">
        <f aca="true" t="shared" si="2" ref="P40:P71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67"/>
      <c r="G41" s="67"/>
      <c r="H41" s="240"/>
      <c r="I41" s="130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7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67"/>
      <c r="G42" s="67"/>
      <c r="H42" s="240"/>
      <c r="I42" s="130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7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67"/>
      <c r="G43" s="67"/>
      <c r="H43" s="240"/>
      <c r="I43" s="130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7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67"/>
      <c r="G44" s="67"/>
      <c r="H44" s="240"/>
      <c r="I44" s="130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7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67"/>
      <c r="G45" s="67"/>
      <c r="H45" s="240"/>
      <c r="I45" s="130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7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67"/>
      <c r="G46" s="67"/>
      <c r="H46" s="240"/>
      <c r="I46" s="130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7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67"/>
      <c r="G47" s="67"/>
      <c r="H47" s="240"/>
      <c r="I47" s="130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7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67"/>
      <c r="G48" s="67"/>
      <c r="H48" s="240"/>
      <c r="I48" s="130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7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67"/>
      <c r="G49" s="67"/>
      <c r="H49" s="240"/>
      <c r="I49" s="130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7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67"/>
      <c r="G50" s="67"/>
      <c r="H50" s="240"/>
      <c r="I50" s="130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7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67"/>
      <c r="G51" s="67"/>
      <c r="H51" s="240"/>
      <c r="I51" s="130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7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67"/>
      <c r="G52" s="67"/>
      <c r="H52" s="240"/>
      <c r="I52" s="130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7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67"/>
      <c r="G53" s="67"/>
      <c r="H53" s="240"/>
      <c r="I53" s="130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7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67"/>
      <c r="G54" s="67"/>
      <c r="H54" s="240"/>
      <c r="I54" s="130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7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67"/>
      <c r="G55" s="67"/>
      <c r="H55" s="240"/>
      <c r="I55" s="130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7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67"/>
      <c r="G56" s="67"/>
      <c r="H56" s="240"/>
      <c r="I56" s="130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7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67"/>
      <c r="G57" s="67"/>
      <c r="H57" s="240"/>
      <c r="I57" s="130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7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67"/>
      <c r="G58" s="67"/>
      <c r="H58" s="240"/>
      <c r="I58" s="130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7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67"/>
      <c r="G59" s="67"/>
      <c r="H59" s="240"/>
      <c r="I59" s="130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7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67"/>
      <c r="G60" s="67"/>
      <c r="H60" s="240"/>
      <c r="I60" s="130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7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67"/>
      <c r="G61" s="67"/>
      <c r="H61" s="240"/>
      <c r="I61" s="130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7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67"/>
      <c r="G62" s="67"/>
      <c r="H62" s="240"/>
      <c r="I62" s="130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7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67"/>
      <c r="G63" s="67"/>
      <c r="H63" s="240"/>
      <c r="I63" s="130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7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67"/>
      <c r="G64" s="67"/>
      <c r="H64" s="240"/>
      <c r="I64" s="130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7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67"/>
      <c r="G65" s="67"/>
      <c r="H65" s="240"/>
      <c r="I65" s="130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7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67"/>
      <c r="G66" s="67"/>
      <c r="H66" s="240"/>
      <c r="I66" s="130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7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67"/>
      <c r="G67" s="67"/>
      <c r="H67" s="240"/>
      <c r="I67" s="130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7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67"/>
      <c r="G68" s="67"/>
      <c r="H68" s="240"/>
      <c r="I68" s="130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7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67"/>
      <c r="G69" s="67"/>
      <c r="H69" s="240"/>
      <c r="I69" s="130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7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67"/>
      <c r="G70" s="67"/>
      <c r="H70" s="240"/>
      <c r="I70" s="130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7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67"/>
      <c r="G71" s="67"/>
      <c r="H71" s="240"/>
      <c r="I71" s="130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7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67"/>
      <c r="G72" s="67"/>
      <c r="H72" s="240"/>
      <c r="I72" s="130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aca="true" t="shared" si="3" ref="L72:L100">IF(Q72="",999,Q72)</f>
        <v>999</v>
      </c>
      <c r="M72" s="127">
        <f aca="true" t="shared" si="4" ref="M72:M100">IF(P72=999,999,1)</f>
        <v>999</v>
      </c>
      <c r="N72" s="125"/>
      <c r="O72" s="98"/>
      <c r="P72" s="68">
        <f aca="true" t="shared" si="5" ref="P72:P100">IF(N72="DA",1,IF(N72="WC",2,IF(N72="SE",3,IF(N72="Q",4,IF(N72="LL",5,999)))))</f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67"/>
      <c r="G73" s="67"/>
      <c r="H73" s="240"/>
      <c r="I73" s="130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3"/>
        <v>999</v>
      </c>
      <c r="M73" s="127">
        <f t="shared" si="4"/>
        <v>999</v>
      </c>
      <c r="N73" s="125"/>
      <c r="O73" s="98"/>
      <c r="P73" s="68">
        <f t="shared" si="5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67"/>
      <c r="G74" s="67"/>
      <c r="H74" s="240"/>
      <c r="I74" s="130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3"/>
        <v>999</v>
      </c>
      <c r="M74" s="127">
        <f t="shared" si="4"/>
        <v>999</v>
      </c>
      <c r="N74" s="125"/>
      <c r="O74" s="98"/>
      <c r="P74" s="68">
        <f t="shared" si="5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67"/>
      <c r="G75" s="67"/>
      <c r="H75" s="240"/>
      <c r="I75" s="130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3"/>
        <v>999</v>
      </c>
      <c r="M75" s="127">
        <f t="shared" si="4"/>
        <v>999</v>
      </c>
      <c r="N75" s="125"/>
      <c r="O75" s="98"/>
      <c r="P75" s="68">
        <f t="shared" si="5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67"/>
      <c r="G76" s="67"/>
      <c r="H76" s="240"/>
      <c r="I76" s="130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3"/>
        <v>999</v>
      </c>
      <c r="M76" s="127">
        <f t="shared" si="4"/>
        <v>999</v>
      </c>
      <c r="N76" s="125"/>
      <c r="O76" s="98"/>
      <c r="P76" s="68">
        <f t="shared" si="5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67"/>
      <c r="G77" s="67"/>
      <c r="H77" s="240"/>
      <c r="I77" s="130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3"/>
        <v>999</v>
      </c>
      <c r="M77" s="127">
        <f t="shared" si="4"/>
        <v>999</v>
      </c>
      <c r="N77" s="125"/>
      <c r="O77" s="98"/>
      <c r="P77" s="68">
        <f t="shared" si="5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67"/>
      <c r="G78" s="67"/>
      <c r="H78" s="240"/>
      <c r="I78" s="130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3"/>
        <v>999</v>
      </c>
      <c r="M78" s="127">
        <f t="shared" si="4"/>
        <v>999</v>
      </c>
      <c r="N78" s="125"/>
      <c r="O78" s="98"/>
      <c r="P78" s="68">
        <f t="shared" si="5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67"/>
      <c r="G79" s="67"/>
      <c r="H79" s="240"/>
      <c r="I79" s="130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3"/>
        <v>999</v>
      </c>
      <c r="M79" s="127">
        <f t="shared" si="4"/>
        <v>999</v>
      </c>
      <c r="N79" s="125"/>
      <c r="O79" s="98"/>
      <c r="P79" s="68">
        <f t="shared" si="5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67"/>
      <c r="G80" s="67"/>
      <c r="H80" s="240"/>
      <c r="I80" s="130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3"/>
        <v>999</v>
      </c>
      <c r="M80" s="127">
        <f t="shared" si="4"/>
        <v>999</v>
      </c>
      <c r="N80" s="125"/>
      <c r="O80" s="98"/>
      <c r="P80" s="68">
        <f t="shared" si="5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67"/>
      <c r="G81" s="67"/>
      <c r="H81" s="240"/>
      <c r="I81" s="130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3"/>
        <v>999</v>
      </c>
      <c r="M81" s="127">
        <f t="shared" si="4"/>
        <v>999</v>
      </c>
      <c r="N81" s="125"/>
      <c r="O81" s="98"/>
      <c r="P81" s="68">
        <f t="shared" si="5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67"/>
      <c r="G82" s="67"/>
      <c r="H82" s="240"/>
      <c r="I82" s="130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3"/>
        <v>999</v>
      </c>
      <c r="M82" s="127">
        <f t="shared" si="4"/>
        <v>999</v>
      </c>
      <c r="N82" s="125"/>
      <c r="O82" s="98"/>
      <c r="P82" s="68">
        <f t="shared" si="5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67"/>
      <c r="G83" s="67"/>
      <c r="H83" s="240"/>
      <c r="I83" s="130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3"/>
        <v>999</v>
      </c>
      <c r="M83" s="127">
        <f t="shared" si="4"/>
        <v>999</v>
      </c>
      <c r="N83" s="125"/>
      <c r="O83" s="98"/>
      <c r="P83" s="68">
        <f t="shared" si="5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67"/>
      <c r="G84" s="67"/>
      <c r="H84" s="240"/>
      <c r="I84" s="130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3"/>
        <v>999</v>
      </c>
      <c r="M84" s="127">
        <f t="shared" si="4"/>
        <v>999</v>
      </c>
      <c r="N84" s="125"/>
      <c r="O84" s="98"/>
      <c r="P84" s="68">
        <f t="shared" si="5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67"/>
      <c r="G85" s="67"/>
      <c r="H85" s="240"/>
      <c r="I85" s="130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3"/>
        <v>999</v>
      </c>
      <c r="M85" s="127">
        <f t="shared" si="4"/>
        <v>999</v>
      </c>
      <c r="N85" s="125"/>
      <c r="O85" s="98"/>
      <c r="P85" s="68">
        <f t="shared" si="5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67"/>
      <c r="G86" s="67"/>
      <c r="H86" s="240"/>
      <c r="I86" s="130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3"/>
        <v>999</v>
      </c>
      <c r="M86" s="127">
        <f t="shared" si="4"/>
        <v>999</v>
      </c>
      <c r="N86" s="125"/>
      <c r="O86" s="98"/>
      <c r="P86" s="68">
        <f t="shared" si="5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67"/>
      <c r="G87" s="67"/>
      <c r="H87" s="240"/>
      <c r="I87" s="130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3"/>
        <v>999</v>
      </c>
      <c r="M87" s="127">
        <f t="shared" si="4"/>
        <v>999</v>
      </c>
      <c r="N87" s="125"/>
      <c r="O87" s="98"/>
      <c r="P87" s="68">
        <f t="shared" si="5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67"/>
      <c r="G88" s="67"/>
      <c r="H88" s="240"/>
      <c r="I88" s="130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3"/>
        <v>999</v>
      </c>
      <c r="M88" s="127">
        <f t="shared" si="4"/>
        <v>999</v>
      </c>
      <c r="N88" s="125"/>
      <c r="O88" s="98"/>
      <c r="P88" s="68">
        <f t="shared" si="5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67"/>
      <c r="G89" s="67"/>
      <c r="H89" s="240"/>
      <c r="I89" s="130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3"/>
        <v>999</v>
      </c>
      <c r="M89" s="127">
        <f t="shared" si="4"/>
        <v>999</v>
      </c>
      <c r="N89" s="125"/>
      <c r="O89" s="98"/>
      <c r="P89" s="68">
        <f t="shared" si="5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67"/>
      <c r="G90" s="67"/>
      <c r="H90" s="240"/>
      <c r="I90" s="130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3"/>
        <v>999</v>
      </c>
      <c r="M90" s="127">
        <f t="shared" si="4"/>
        <v>999</v>
      </c>
      <c r="N90" s="125"/>
      <c r="O90" s="98"/>
      <c r="P90" s="68">
        <f t="shared" si="5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67"/>
      <c r="G91" s="67"/>
      <c r="H91" s="240"/>
      <c r="I91" s="130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3"/>
        <v>999</v>
      </c>
      <c r="M91" s="127">
        <f t="shared" si="4"/>
        <v>999</v>
      </c>
      <c r="N91" s="125"/>
      <c r="O91" s="98"/>
      <c r="P91" s="68">
        <f t="shared" si="5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67"/>
      <c r="G92" s="67"/>
      <c r="H92" s="240"/>
      <c r="I92" s="130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3"/>
        <v>999</v>
      </c>
      <c r="M92" s="127">
        <f t="shared" si="4"/>
        <v>999</v>
      </c>
      <c r="N92" s="125"/>
      <c r="O92" s="98"/>
      <c r="P92" s="68">
        <f t="shared" si="5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67"/>
      <c r="G93" s="67"/>
      <c r="H93" s="240"/>
      <c r="I93" s="130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3"/>
        <v>999</v>
      </c>
      <c r="M93" s="127">
        <f t="shared" si="4"/>
        <v>999</v>
      </c>
      <c r="N93" s="125"/>
      <c r="O93" s="98"/>
      <c r="P93" s="68">
        <f t="shared" si="5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67"/>
      <c r="G94" s="67"/>
      <c r="H94" s="240"/>
      <c r="I94" s="130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3"/>
        <v>999</v>
      </c>
      <c r="M94" s="127">
        <f t="shared" si="4"/>
        <v>999</v>
      </c>
      <c r="N94" s="125"/>
      <c r="O94" s="98"/>
      <c r="P94" s="68">
        <f t="shared" si="5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67"/>
      <c r="G95" s="67"/>
      <c r="H95" s="240"/>
      <c r="I95" s="130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3"/>
        <v>999</v>
      </c>
      <c r="M95" s="127">
        <f t="shared" si="4"/>
        <v>999</v>
      </c>
      <c r="N95" s="125"/>
      <c r="O95" s="98"/>
      <c r="P95" s="68">
        <f t="shared" si="5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67"/>
      <c r="G96" s="67"/>
      <c r="H96" s="240"/>
      <c r="I96" s="130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3"/>
        <v>999</v>
      </c>
      <c r="M96" s="127">
        <f t="shared" si="4"/>
        <v>999</v>
      </c>
      <c r="N96" s="125"/>
      <c r="O96" s="98"/>
      <c r="P96" s="68">
        <f t="shared" si="5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67"/>
      <c r="G97" s="67"/>
      <c r="H97" s="240"/>
      <c r="I97" s="130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3"/>
        <v>999</v>
      </c>
      <c r="M97" s="127">
        <f t="shared" si="4"/>
        <v>999</v>
      </c>
      <c r="N97" s="125"/>
      <c r="O97" s="98"/>
      <c r="P97" s="68">
        <f t="shared" si="5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67"/>
      <c r="G98" s="67"/>
      <c r="H98" s="240"/>
      <c r="I98" s="130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3"/>
        <v>999</v>
      </c>
      <c r="M98" s="127">
        <f t="shared" si="4"/>
        <v>999</v>
      </c>
      <c r="N98" s="125"/>
      <c r="O98" s="98"/>
      <c r="P98" s="68">
        <f t="shared" si="5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67"/>
      <c r="G99" s="67"/>
      <c r="H99" s="240"/>
      <c r="I99" s="130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3"/>
        <v>999</v>
      </c>
      <c r="M99" s="127">
        <f t="shared" si="4"/>
        <v>999</v>
      </c>
      <c r="N99" s="125"/>
      <c r="O99" s="98"/>
      <c r="P99" s="68">
        <f t="shared" si="5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67"/>
      <c r="G100" s="67"/>
      <c r="H100" s="240"/>
      <c r="I100" s="130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3"/>
        <v>999</v>
      </c>
      <c r="M100" s="127">
        <f t="shared" si="4"/>
        <v>999</v>
      </c>
      <c r="N100" s="125"/>
      <c r="O100" s="98"/>
      <c r="P100" s="68">
        <f t="shared" si="5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67"/>
      <c r="G101" s="67"/>
      <c r="H101" s="240"/>
      <c r="I101" s="130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aca="true" t="shared" si="6" ref="L101:L134">IF(Q101="",999,Q101)</f>
        <v>999</v>
      </c>
      <c r="M101" s="127">
        <f aca="true" t="shared" si="7" ref="M101:M134">IF(P101=999,999,1)</f>
        <v>999</v>
      </c>
      <c r="N101" s="125"/>
      <c r="O101" s="98"/>
      <c r="P101" s="68">
        <f aca="true" t="shared" si="8" ref="P101:P134">IF(N101="DA",1,IF(N101="WC",2,IF(N101="SE",3,IF(N101="Q",4,IF(N101="LL",5,999)))))</f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67"/>
      <c r="G102" s="67"/>
      <c r="H102" s="240"/>
      <c r="I102" s="130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6"/>
        <v>999</v>
      </c>
      <c r="M102" s="127">
        <f t="shared" si="7"/>
        <v>999</v>
      </c>
      <c r="N102" s="125"/>
      <c r="O102" s="98"/>
      <c r="P102" s="68">
        <f t="shared" si="8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67"/>
      <c r="G103" s="67"/>
      <c r="H103" s="240"/>
      <c r="I103" s="130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6"/>
        <v>999</v>
      </c>
      <c r="M103" s="127">
        <f t="shared" si="7"/>
        <v>999</v>
      </c>
      <c r="N103" s="125"/>
      <c r="O103" s="98"/>
      <c r="P103" s="68">
        <f t="shared" si="8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67"/>
      <c r="G104" s="67"/>
      <c r="H104" s="240"/>
      <c r="I104" s="130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t="shared" si="6"/>
        <v>999</v>
      </c>
      <c r="M104" s="127">
        <f t="shared" si="7"/>
        <v>999</v>
      </c>
      <c r="N104" s="125"/>
      <c r="O104" s="98"/>
      <c r="P104" s="68">
        <f t="shared" si="8"/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67"/>
      <c r="G105" s="67"/>
      <c r="H105" s="240"/>
      <c r="I105" s="130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6"/>
        <v>999</v>
      </c>
      <c r="M105" s="127">
        <f t="shared" si="7"/>
        <v>999</v>
      </c>
      <c r="N105" s="125"/>
      <c r="O105" s="98"/>
      <c r="P105" s="68">
        <f t="shared" si="8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67"/>
      <c r="G106" s="67"/>
      <c r="H106" s="240"/>
      <c r="I106" s="130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6"/>
        <v>999</v>
      </c>
      <c r="M106" s="127">
        <f t="shared" si="7"/>
        <v>999</v>
      </c>
      <c r="N106" s="125"/>
      <c r="O106" s="98"/>
      <c r="P106" s="68">
        <f t="shared" si="8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67"/>
      <c r="G107" s="67"/>
      <c r="H107" s="240"/>
      <c r="I107" s="130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6"/>
        <v>999</v>
      </c>
      <c r="M107" s="127">
        <f t="shared" si="7"/>
        <v>999</v>
      </c>
      <c r="N107" s="125"/>
      <c r="O107" s="98"/>
      <c r="P107" s="68">
        <f t="shared" si="8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67"/>
      <c r="G108" s="67"/>
      <c r="H108" s="240"/>
      <c r="I108" s="130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6"/>
        <v>999</v>
      </c>
      <c r="M108" s="127">
        <f t="shared" si="7"/>
        <v>999</v>
      </c>
      <c r="N108" s="125"/>
      <c r="O108" s="98"/>
      <c r="P108" s="68">
        <f t="shared" si="8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67"/>
      <c r="G109" s="67"/>
      <c r="H109" s="240"/>
      <c r="I109" s="130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6"/>
        <v>999</v>
      </c>
      <c r="M109" s="127">
        <f t="shared" si="7"/>
        <v>999</v>
      </c>
      <c r="N109" s="125"/>
      <c r="O109" s="98"/>
      <c r="P109" s="68">
        <f t="shared" si="8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67"/>
      <c r="G110" s="67"/>
      <c r="H110" s="240"/>
      <c r="I110" s="130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6"/>
        <v>999</v>
      </c>
      <c r="M110" s="127">
        <f t="shared" si="7"/>
        <v>999</v>
      </c>
      <c r="N110" s="125"/>
      <c r="O110" s="98"/>
      <c r="P110" s="68">
        <f t="shared" si="8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67"/>
      <c r="G111" s="67"/>
      <c r="H111" s="240"/>
      <c r="I111" s="130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6"/>
        <v>999</v>
      </c>
      <c r="M111" s="127">
        <f t="shared" si="7"/>
        <v>999</v>
      </c>
      <c r="N111" s="125"/>
      <c r="O111" s="98"/>
      <c r="P111" s="68">
        <f t="shared" si="8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67"/>
      <c r="G112" s="67"/>
      <c r="H112" s="240"/>
      <c r="I112" s="130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6"/>
        <v>999</v>
      </c>
      <c r="M112" s="127">
        <f t="shared" si="7"/>
        <v>999</v>
      </c>
      <c r="N112" s="125"/>
      <c r="O112" s="98"/>
      <c r="P112" s="68">
        <f t="shared" si="8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67"/>
      <c r="G113" s="67"/>
      <c r="H113" s="240"/>
      <c r="I113" s="130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6"/>
        <v>999</v>
      </c>
      <c r="M113" s="127">
        <f t="shared" si="7"/>
        <v>999</v>
      </c>
      <c r="N113" s="125"/>
      <c r="O113" s="98"/>
      <c r="P113" s="68">
        <f t="shared" si="8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67"/>
      <c r="G114" s="67"/>
      <c r="H114" s="240"/>
      <c r="I114" s="130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6"/>
        <v>999</v>
      </c>
      <c r="M114" s="127">
        <f t="shared" si="7"/>
        <v>999</v>
      </c>
      <c r="N114" s="125"/>
      <c r="O114" s="98"/>
      <c r="P114" s="68">
        <f t="shared" si="8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67"/>
      <c r="G115" s="67"/>
      <c r="H115" s="240"/>
      <c r="I115" s="130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6"/>
        <v>999</v>
      </c>
      <c r="M115" s="127">
        <f t="shared" si="7"/>
        <v>999</v>
      </c>
      <c r="N115" s="125"/>
      <c r="O115" s="98"/>
      <c r="P115" s="68">
        <f t="shared" si="8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67"/>
      <c r="G116" s="67"/>
      <c r="H116" s="240"/>
      <c r="I116" s="130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6"/>
        <v>999</v>
      </c>
      <c r="M116" s="127">
        <f t="shared" si="7"/>
        <v>999</v>
      </c>
      <c r="N116" s="125"/>
      <c r="O116" s="98"/>
      <c r="P116" s="68">
        <f t="shared" si="8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67"/>
      <c r="G117" s="67"/>
      <c r="H117" s="240"/>
      <c r="I117" s="130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6"/>
        <v>999</v>
      </c>
      <c r="M117" s="127">
        <f t="shared" si="7"/>
        <v>999</v>
      </c>
      <c r="N117" s="125"/>
      <c r="O117" s="98"/>
      <c r="P117" s="68">
        <f t="shared" si="8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67"/>
      <c r="G118" s="67"/>
      <c r="H118" s="240"/>
      <c r="I118" s="130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6"/>
        <v>999</v>
      </c>
      <c r="M118" s="127">
        <f t="shared" si="7"/>
        <v>999</v>
      </c>
      <c r="N118" s="125"/>
      <c r="O118" s="98"/>
      <c r="P118" s="68">
        <f t="shared" si="8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67"/>
      <c r="G119" s="67"/>
      <c r="H119" s="240"/>
      <c r="I119" s="130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6"/>
        <v>999</v>
      </c>
      <c r="M119" s="127">
        <f t="shared" si="7"/>
        <v>999</v>
      </c>
      <c r="N119" s="125"/>
      <c r="O119" s="98"/>
      <c r="P119" s="68">
        <f t="shared" si="8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67"/>
      <c r="G120" s="67"/>
      <c r="H120" s="240"/>
      <c r="I120" s="130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6"/>
        <v>999</v>
      </c>
      <c r="M120" s="127">
        <f t="shared" si="7"/>
        <v>999</v>
      </c>
      <c r="N120" s="125"/>
      <c r="O120" s="98"/>
      <c r="P120" s="68">
        <f t="shared" si="8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67"/>
      <c r="G121" s="67"/>
      <c r="H121" s="240"/>
      <c r="I121" s="130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6"/>
        <v>999</v>
      </c>
      <c r="M121" s="127">
        <f t="shared" si="7"/>
        <v>999</v>
      </c>
      <c r="N121" s="125"/>
      <c r="O121" s="98"/>
      <c r="P121" s="68">
        <f t="shared" si="8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67"/>
      <c r="G122" s="67"/>
      <c r="H122" s="240"/>
      <c r="I122" s="130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6"/>
        <v>999</v>
      </c>
      <c r="M122" s="127">
        <f t="shared" si="7"/>
        <v>999</v>
      </c>
      <c r="N122" s="125"/>
      <c r="O122" s="98"/>
      <c r="P122" s="68">
        <f t="shared" si="8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67"/>
      <c r="G123" s="67"/>
      <c r="H123" s="240"/>
      <c r="I123" s="130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6"/>
        <v>999</v>
      </c>
      <c r="M123" s="127">
        <f t="shared" si="7"/>
        <v>999</v>
      </c>
      <c r="N123" s="125"/>
      <c r="O123" s="98"/>
      <c r="P123" s="68">
        <f t="shared" si="8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67"/>
      <c r="G124" s="67"/>
      <c r="H124" s="240"/>
      <c r="I124" s="130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6"/>
        <v>999</v>
      </c>
      <c r="M124" s="127">
        <f t="shared" si="7"/>
        <v>999</v>
      </c>
      <c r="N124" s="125"/>
      <c r="O124" s="98"/>
      <c r="P124" s="68">
        <f t="shared" si="8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67"/>
      <c r="G125" s="67"/>
      <c r="H125" s="240"/>
      <c r="I125" s="130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6"/>
        <v>999</v>
      </c>
      <c r="M125" s="127">
        <f t="shared" si="7"/>
        <v>999</v>
      </c>
      <c r="N125" s="125"/>
      <c r="O125" s="98"/>
      <c r="P125" s="68">
        <f t="shared" si="8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67"/>
      <c r="G126" s="67"/>
      <c r="H126" s="240"/>
      <c r="I126" s="130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6"/>
        <v>999</v>
      </c>
      <c r="M126" s="127">
        <f t="shared" si="7"/>
        <v>999</v>
      </c>
      <c r="N126" s="125"/>
      <c r="O126" s="98"/>
      <c r="P126" s="68">
        <f t="shared" si="8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67"/>
      <c r="G127" s="67"/>
      <c r="H127" s="240"/>
      <c r="I127" s="130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6"/>
        <v>999</v>
      </c>
      <c r="M127" s="127">
        <f t="shared" si="7"/>
        <v>999</v>
      </c>
      <c r="N127" s="125"/>
      <c r="O127" s="98"/>
      <c r="P127" s="68">
        <f t="shared" si="8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67"/>
      <c r="G128" s="67"/>
      <c r="H128" s="240"/>
      <c r="I128" s="130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6"/>
        <v>999</v>
      </c>
      <c r="M128" s="127">
        <f t="shared" si="7"/>
        <v>999</v>
      </c>
      <c r="N128" s="125"/>
      <c r="O128" s="98"/>
      <c r="P128" s="68">
        <f t="shared" si="8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67"/>
      <c r="G129" s="67"/>
      <c r="H129" s="240"/>
      <c r="I129" s="130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6"/>
        <v>999</v>
      </c>
      <c r="M129" s="127">
        <f t="shared" si="7"/>
        <v>999</v>
      </c>
      <c r="N129" s="125"/>
      <c r="O129" s="98"/>
      <c r="P129" s="68">
        <f t="shared" si="8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67"/>
      <c r="G130" s="67"/>
      <c r="H130" s="240"/>
      <c r="I130" s="130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6"/>
        <v>999</v>
      </c>
      <c r="M130" s="127">
        <f t="shared" si="7"/>
        <v>999</v>
      </c>
      <c r="N130" s="125"/>
      <c r="O130" s="98"/>
      <c r="P130" s="68">
        <f t="shared" si="8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67"/>
      <c r="G131" s="67"/>
      <c r="H131" s="240"/>
      <c r="I131" s="130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6"/>
        <v>999</v>
      </c>
      <c r="M131" s="127">
        <f t="shared" si="7"/>
        <v>999</v>
      </c>
      <c r="N131" s="125"/>
      <c r="O131" s="98"/>
      <c r="P131" s="68">
        <f t="shared" si="8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67"/>
      <c r="G132" s="67"/>
      <c r="H132" s="240"/>
      <c r="I132" s="130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6"/>
        <v>999</v>
      </c>
      <c r="M132" s="127">
        <f t="shared" si="7"/>
        <v>999</v>
      </c>
      <c r="N132" s="125"/>
      <c r="O132" s="98"/>
      <c r="P132" s="68">
        <f t="shared" si="8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67"/>
      <c r="G133" s="67"/>
      <c r="H133" s="240"/>
      <c r="I133" s="130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6"/>
        <v>999</v>
      </c>
      <c r="M133" s="127">
        <f t="shared" si="7"/>
        <v>999</v>
      </c>
      <c r="N133" s="125"/>
      <c r="O133" s="98"/>
      <c r="P133" s="68">
        <f t="shared" si="8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67"/>
      <c r="G134" s="67"/>
      <c r="H134" s="240"/>
      <c r="I134" s="130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6"/>
        <v>999</v>
      </c>
      <c r="M134" s="127">
        <f t="shared" si="7"/>
        <v>999</v>
      </c>
      <c r="N134" s="125"/>
      <c r="O134" s="128"/>
      <c r="P134" s="129">
        <f t="shared" si="8"/>
        <v>999</v>
      </c>
      <c r="Q134" s="130"/>
    </row>
    <row r="135" spans="1:17" ht="12.75">
      <c r="A135" s="105">
        <v>129</v>
      </c>
      <c r="B135" s="50"/>
      <c r="C135" s="50"/>
      <c r="D135" s="51"/>
      <c r="E135" s="120"/>
      <c r="F135" s="67"/>
      <c r="G135" s="67"/>
      <c r="H135" s="240"/>
      <c r="I135" s="130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aca="true" t="shared" si="9" ref="L135:L156">IF(Q135="",999,Q135)</f>
        <v>999</v>
      </c>
      <c r="M135" s="127">
        <f aca="true" t="shared" si="10" ref="M135:M156">IF(P135=999,999,1)</f>
        <v>999</v>
      </c>
      <c r="N135" s="125"/>
      <c r="O135" s="98"/>
      <c r="P135" s="68">
        <f aca="true" t="shared" si="11" ref="P135:P156">IF(N135="DA",1,IF(N135="WC",2,IF(N135="SE",3,IF(N135="Q",4,IF(N135="LL",5,999)))))</f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67"/>
      <c r="G136" s="67"/>
      <c r="H136" s="240"/>
      <c r="I136" s="130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9"/>
        <v>999</v>
      </c>
      <c r="M136" s="127">
        <f t="shared" si="10"/>
        <v>999</v>
      </c>
      <c r="N136" s="125"/>
      <c r="O136" s="98"/>
      <c r="P136" s="68">
        <f t="shared" si="11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67"/>
      <c r="G137" s="67"/>
      <c r="H137" s="240"/>
      <c r="I137" s="130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9"/>
        <v>999</v>
      </c>
      <c r="M137" s="127">
        <f t="shared" si="10"/>
        <v>999</v>
      </c>
      <c r="N137" s="125"/>
      <c r="O137" s="98"/>
      <c r="P137" s="68">
        <f t="shared" si="11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67"/>
      <c r="G138" s="67"/>
      <c r="H138" s="240"/>
      <c r="I138" s="130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9"/>
        <v>999</v>
      </c>
      <c r="M138" s="127">
        <f t="shared" si="10"/>
        <v>999</v>
      </c>
      <c r="N138" s="125"/>
      <c r="O138" s="98"/>
      <c r="P138" s="68">
        <f t="shared" si="11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67"/>
      <c r="G139" s="67"/>
      <c r="H139" s="240"/>
      <c r="I139" s="130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9"/>
        <v>999</v>
      </c>
      <c r="M139" s="127">
        <f t="shared" si="10"/>
        <v>999</v>
      </c>
      <c r="N139" s="125"/>
      <c r="O139" s="98"/>
      <c r="P139" s="68">
        <f t="shared" si="11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67"/>
      <c r="G140" s="67"/>
      <c r="H140" s="240"/>
      <c r="I140" s="130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9"/>
        <v>999</v>
      </c>
      <c r="M140" s="127">
        <f t="shared" si="10"/>
        <v>999</v>
      </c>
      <c r="N140" s="125"/>
      <c r="O140" s="98"/>
      <c r="P140" s="68">
        <f t="shared" si="11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67"/>
      <c r="G141" s="67"/>
      <c r="H141" s="240"/>
      <c r="I141" s="130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9"/>
        <v>999</v>
      </c>
      <c r="M141" s="127">
        <f t="shared" si="10"/>
        <v>999</v>
      </c>
      <c r="N141" s="125"/>
      <c r="O141" s="128"/>
      <c r="P141" s="129">
        <f t="shared" si="11"/>
        <v>999</v>
      </c>
      <c r="Q141" s="130"/>
    </row>
    <row r="142" spans="1:17" ht="12.75">
      <c r="A142" s="105">
        <v>136</v>
      </c>
      <c r="B142" s="50"/>
      <c r="C142" s="50"/>
      <c r="D142" s="51"/>
      <c r="E142" s="120"/>
      <c r="F142" s="67"/>
      <c r="G142" s="67"/>
      <c r="H142" s="240"/>
      <c r="I142" s="130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9"/>
        <v>999</v>
      </c>
      <c r="M142" s="127">
        <f t="shared" si="10"/>
        <v>999</v>
      </c>
      <c r="N142" s="125"/>
      <c r="O142" s="98"/>
      <c r="P142" s="68">
        <f t="shared" si="11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67"/>
      <c r="G143" s="67"/>
      <c r="H143" s="240"/>
      <c r="I143" s="130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9"/>
        <v>999</v>
      </c>
      <c r="M143" s="127">
        <f t="shared" si="10"/>
        <v>999</v>
      </c>
      <c r="N143" s="125"/>
      <c r="O143" s="98"/>
      <c r="P143" s="68">
        <f t="shared" si="11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67"/>
      <c r="G144" s="67"/>
      <c r="H144" s="240"/>
      <c r="I144" s="130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9"/>
        <v>999</v>
      </c>
      <c r="M144" s="127">
        <f t="shared" si="10"/>
        <v>999</v>
      </c>
      <c r="N144" s="125"/>
      <c r="O144" s="98"/>
      <c r="P144" s="68">
        <f t="shared" si="11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67"/>
      <c r="G145" s="67"/>
      <c r="H145" s="240"/>
      <c r="I145" s="130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9"/>
        <v>999</v>
      </c>
      <c r="M145" s="127">
        <f t="shared" si="10"/>
        <v>999</v>
      </c>
      <c r="N145" s="125"/>
      <c r="O145" s="98"/>
      <c r="P145" s="68">
        <f t="shared" si="11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67"/>
      <c r="G146" s="67"/>
      <c r="H146" s="240"/>
      <c r="I146" s="130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9"/>
        <v>999</v>
      </c>
      <c r="M146" s="127">
        <f t="shared" si="10"/>
        <v>999</v>
      </c>
      <c r="N146" s="125"/>
      <c r="O146" s="98"/>
      <c r="P146" s="68">
        <f t="shared" si="11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67"/>
      <c r="G147" s="67"/>
      <c r="H147" s="240"/>
      <c r="I147" s="130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9"/>
        <v>999</v>
      </c>
      <c r="M147" s="127">
        <f t="shared" si="10"/>
        <v>999</v>
      </c>
      <c r="N147" s="125"/>
      <c r="O147" s="98"/>
      <c r="P147" s="68">
        <f t="shared" si="11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67"/>
      <c r="G148" s="67"/>
      <c r="H148" s="240"/>
      <c r="I148" s="130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9"/>
        <v>999</v>
      </c>
      <c r="M148" s="127">
        <f t="shared" si="10"/>
        <v>999</v>
      </c>
      <c r="N148" s="125"/>
      <c r="O148" s="128"/>
      <c r="P148" s="129">
        <f t="shared" si="11"/>
        <v>999</v>
      </c>
      <c r="Q148" s="130"/>
    </row>
    <row r="149" spans="1:17" ht="12.75">
      <c r="A149" s="105">
        <v>143</v>
      </c>
      <c r="B149" s="50"/>
      <c r="C149" s="50"/>
      <c r="D149" s="51"/>
      <c r="E149" s="120"/>
      <c r="F149" s="67"/>
      <c r="G149" s="67"/>
      <c r="H149" s="240"/>
      <c r="I149" s="130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9"/>
        <v>999</v>
      </c>
      <c r="M149" s="127">
        <f t="shared" si="10"/>
        <v>999</v>
      </c>
      <c r="N149" s="125"/>
      <c r="O149" s="98"/>
      <c r="P149" s="68">
        <f t="shared" si="11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67"/>
      <c r="G150" s="67"/>
      <c r="H150" s="240"/>
      <c r="I150" s="130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9"/>
        <v>999</v>
      </c>
      <c r="M150" s="127">
        <f t="shared" si="10"/>
        <v>999</v>
      </c>
      <c r="N150" s="125"/>
      <c r="O150" s="98"/>
      <c r="P150" s="68">
        <f t="shared" si="11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67"/>
      <c r="G151" s="67"/>
      <c r="H151" s="240"/>
      <c r="I151" s="130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9"/>
        <v>999</v>
      </c>
      <c r="M151" s="127">
        <f t="shared" si="10"/>
        <v>999</v>
      </c>
      <c r="N151" s="125"/>
      <c r="O151" s="98"/>
      <c r="P151" s="68">
        <f t="shared" si="11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67"/>
      <c r="G152" s="67"/>
      <c r="H152" s="240"/>
      <c r="I152" s="130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9"/>
        <v>999</v>
      </c>
      <c r="M152" s="127">
        <f t="shared" si="10"/>
        <v>999</v>
      </c>
      <c r="N152" s="125"/>
      <c r="O152" s="98"/>
      <c r="P152" s="68">
        <f t="shared" si="11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67"/>
      <c r="G153" s="67"/>
      <c r="H153" s="240"/>
      <c r="I153" s="130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9"/>
        <v>999</v>
      </c>
      <c r="M153" s="127">
        <f t="shared" si="10"/>
        <v>999</v>
      </c>
      <c r="N153" s="125"/>
      <c r="O153" s="98"/>
      <c r="P153" s="68">
        <f t="shared" si="11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67"/>
      <c r="G154" s="67"/>
      <c r="H154" s="240"/>
      <c r="I154" s="130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9"/>
        <v>999</v>
      </c>
      <c r="M154" s="127">
        <f t="shared" si="10"/>
        <v>999</v>
      </c>
      <c r="N154" s="125"/>
      <c r="O154" s="98"/>
      <c r="P154" s="68">
        <f t="shared" si="11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67"/>
      <c r="G155" s="67"/>
      <c r="H155" s="240"/>
      <c r="I155" s="130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9"/>
        <v>999</v>
      </c>
      <c r="M155" s="127">
        <f t="shared" si="10"/>
        <v>999</v>
      </c>
      <c r="N155" s="125"/>
      <c r="O155" s="98"/>
      <c r="P155" s="68">
        <f t="shared" si="11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67"/>
      <c r="G156" s="67"/>
      <c r="H156" s="240"/>
      <c r="I156" s="130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9"/>
        <v>999</v>
      </c>
      <c r="M156" s="127">
        <f t="shared" si="10"/>
        <v>999</v>
      </c>
      <c r="N156" s="125"/>
      <c r="O156" s="98"/>
      <c r="P156" s="68">
        <f t="shared" si="11"/>
        <v>999</v>
      </c>
      <c r="Q156" s="52"/>
    </row>
  </sheetData>
  <sheetProtection/>
  <conditionalFormatting sqref="E7:E156">
    <cfRule type="expression" priority="14" dxfId="11" stopIfTrue="1">
      <formula>AND(ROUNDDOWN(($A$4-E7)/365.25,0)&lt;=13,G7&lt;&gt;"OK")</formula>
    </cfRule>
    <cfRule type="expression" priority="15" dxfId="10" stopIfTrue="1">
      <formula>AND(ROUNDDOWN(($A$4-E7)/365.25,0)&lt;=14,G7&lt;&gt;"OK")</formula>
    </cfRule>
    <cfRule type="expression" priority="16" dxfId="9" stopIfTrue="1">
      <formula>AND(ROUNDDOWN(($A$4-E7)/365.25,0)&lt;=17,G7&lt;&gt;"OK")</formula>
    </cfRule>
  </conditionalFormatting>
  <conditionalFormatting sqref="J7:J156">
    <cfRule type="cellIs" priority="17" dxfId="17" operator="equal" stopIfTrue="1">
      <formula>"Z"</formula>
    </cfRule>
  </conditionalFormatting>
  <conditionalFormatting sqref="A7:D156">
    <cfRule type="expression" priority="18" dxfId="4" stopIfTrue="1">
      <formula>$Q7&gt;=1</formula>
    </cfRule>
  </conditionalFormatting>
  <conditionalFormatting sqref="E7:E14">
    <cfRule type="expression" priority="11" dxfId="11" stopIfTrue="1">
      <formula>AND(ROUNDDOWN(($A$4-E7)/365.25,0)&lt;=13,G7&lt;&gt;"OK")</formula>
    </cfRule>
    <cfRule type="expression" priority="12" dxfId="10" stopIfTrue="1">
      <formula>AND(ROUNDDOWN(($A$4-E7)/365.25,0)&lt;=14,G7&lt;&gt;"OK")</formula>
    </cfRule>
    <cfRule type="expression" priority="13" dxfId="9" stopIfTrue="1">
      <formula>AND(ROUNDDOWN(($A$4-E7)/365.25,0)&lt;=17,G7&lt;&gt;"OK")</formula>
    </cfRule>
  </conditionalFormatting>
  <conditionalFormatting sqref="J7:J14">
    <cfRule type="cellIs" priority="10" dxfId="17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11" stopIfTrue="1">
      <formula>AND(ROUNDDOWN(($A$4-E7)/365.25,0)&lt;=13,G7&lt;&gt;"OK")</formula>
    </cfRule>
    <cfRule type="expression" priority="7" dxfId="10" stopIfTrue="1">
      <formula>AND(ROUNDDOWN(($A$4-E7)/365.25,0)&lt;=14,G7&lt;&gt;"OK")</formula>
    </cfRule>
    <cfRule type="expression" priority="8" dxfId="9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11" stopIfTrue="1">
      <formula>AND(ROUNDDOWN(($A$4-E7)/365.25,0)&lt;=13,G7&lt;&gt;"OK")</formula>
    </cfRule>
    <cfRule type="expression" priority="3" dxfId="10" stopIfTrue="1">
      <formula>AND(ROUNDDOWN(($A$4-E7)/365.25,0)&lt;=14,G7&lt;&gt;"OK")</formula>
    </cfRule>
    <cfRule type="expression" priority="4" dxfId="9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19.57421875" style="0" customWidth="1"/>
    <col min="6" max="6" width="7.140625" style="0" customWidth="1"/>
    <col min="7" max="7" width="14.00390625" style="0" customWidth="1"/>
    <col min="8" max="8" width="11.28125" style="0" customWidth="1"/>
    <col min="9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16" hidden="1" customWidth="1"/>
    <col min="26" max="37" width="0" style="216" hidden="1" customWidth="1"/>
  </cols>
  <sheetData>
    <row r="1" spans="1:37" ht="24">
      <c r="A1" s="263" t="str">
        <f>Altalanos!$A$6</f>
        <v>Diákolimpia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163"/>
      <c r="N1" s="165"/>
      <c r="O1" s="165" t="s">
        <v>11</v>
      </c>
      <c r="P1" s="165"/>
      <c r="Q1" s="166"/>
      <c r="R1" s="165"/>
      <c r="S1" s="167"/>
      <c r="Y1"/>
      <c r="Z1"/>
      <c r="AA1"/>
      <c r="AB1" s="223" t="e">
        <f>IF(Y5=1,CONCATENATE(VLOOKUP(Y3,AA16:AH27,2)),CONCATENATE(VLOOKUP(Y3,AA2:AK13,2)))</f>
        <v>#N/A</v>
      </c>
      <c r="AC1" s="223" t="e">
        <f>IF(Y5=1,CONCATENATE(VLOOKUP(Y3,AA16:AK27,3)),CONCATENATE(VLOOKUP(Y3,AA2:AK13,3)))</f>
        <v>#N/A</v>
      </c>
      <c r="AD1" s="223" t="e">
        <f>IF(Y5=1,CONCATENATE(VLOOKUP(Y3,AA16:AK27,4)),CONCATENATE(VLOOKUP(Y3,AA2:AK13,4)))</f>
        <v>#N/A</v>
      </c>
      <c r="AE1" s="223" t="e">
        <f>IF(Y5=1,CONCATENATE(VLOOKUP(Y3,AA16:AK27,5)),CONCATENATE(VLOOKUP(Y3,AA2:AK13,5)))</f>
        <v>#N/A</v>
      </c>
      <c r="AF1" s="223" t="e">
        <f>IF(Y5=1,CONCATENATE(VLOOKUP(Y3,AA16:AK27,6)),CONCATENATE(VLOOKUP(Y3,AA2:AK13,6)))</f>
        <v>#N/A</v>
      </c>
      <c r="AG1" s="223" t="e">
        <f>IF(Y5=1,CONCATENATE(VLOOKUP(Y3,AA16:AK27,7)),CONCATENATE(VLOOKUP(Y3,AA2:AK13,7)))</f>
        <v>#N/A</v>
      </c>
      <c r="AH1" s="223" t="e">
        <f>IF(Y5=1,CONCATENATE(VLOOKUP(Y3,AA16:AK27,8)),CONCATENATE(VLOOKUP(Y3,AA2:AK13,8)))</f>
        <v>#N/A</v>
      </c>
      <c r="AI1" s="223" t="e">
        <f>IF(Y5=1,CONCATENATE(VLOOKUP(Y3,AA16:AK27,9)),CONCATENATE(VLOOKUP(Y3,AA2:AK13,9)))</f>
        <v>#N/A</v>
      </c>
      <c r="AJ1" s="223" t="e">
        <f>IF(Y5=1,CONCATENATE(VLOOKUP(Y3,AA16:AK27,10)),CONCATENATE(VLOOKUP(Y3,AA2:AK13,10)))</f>
        <v>#N/A</v>
      </c>
      <c r="AK1" s="223" t="e">
        <f>IF(Y5=1,CONCATENATE(VLOOKUP(Y3,AA16:AK27,11)),CONCATENATE(VLOOKUP(Y3,AA2:AK13,11)))</f>
        <v>#N/A</v>
      </c>
    </row>
    <row r="2" spans="1:37" ht="12.75">
      <c r="A2" s="140" t="s">
        <v>43</v>
      </c>
      <c r="B2" s="141"/>
      <c r="C2" s="141"/>
      <c r="D2" s="141"/>
      <c r="E2" s="141" t="str">
        <f>Altalanos!$A$8</f>
        <v>1 narancs B fiú</v>
      </c>
      <c r="F2" s="141"/>
      <c r="G2" s="142"/>
      <c r="H2" s="143"/>
      <c r="I2" s="143"/>
      <c r="J2" s="144"/>
      <c r="K2" s="139"/>
      <c r="L2" s="139"/>
      <c r="M2" s="164"/>
      <c r="N2" s="168"/>
      <c r="O2" s="169"/>
      <c r="P2" s="168"/>
      <c r="Q2" s="169"/>
      <c r="R2" s="168"/>
      <c r="S2" s="167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1"/>
      <c r="O3" s="170"/>
      <c r="P3" s="171"/>
      <c r="Q3" s="208" t="s">
        <v>59</v>
      </c>
      <c r="R3" s="209" t="s">
        <v>62</v>
      </c>
      <c r="S3" s="167"/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Altalanos!$A$10</f>
        <v>44686</v>
      </c>
      <c r="B4" s="266"/>
      <c r="C4" s="266"/>
      <c r="D4" s="145"/>
      <c r="E4" s="146">
        <f>Altalanos!$C$10</f>
        <v>0</v>
      </c>
      <c r="F4" s="146"/>
      <c r="G4" s="146"/>
      <c r="H4" s="148"/>
      <c r="I4" s="146"/>
      <c r="J4" s="147"/>
      <c r="K4" s="148"/>
      <c r="L4" s="149">
        <f>Altalanos!$E$10</f>
        <v>0</v>
      </c>
      <c r="M4" s="148"/>
      <c r="N4" s="172"/>
      <c r="O4" s="173"/>
      <c r="P4" s="172"/>
      <c r="Q4" s="210" t="s">
        <v>63</v>
      </c>
      <c r="R4" s="211" t="s">
        <v>60</v>
      </c>
      <c r="S4" s="167"/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160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N5" s="167"/>
      <c r="O5" s="167"/>
      <c r="P5" s="167"/>
      <c r="Q5" s="212" t="s">
        <v>64</v>
      </c>
      <c r="R5" s="213" t="s">
        <v>61</v>
      </c>
      <c r="S5" s="167"/>
      <c r="Y5" s="217">
        <f>IF(OR(Altalanos!$A$8="F1",Altalanos!$A$8="F2",Altalanos!$A$8="N1",Altalanos!$A$8="N2"),1,2)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03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67"/>
      <c r="O6" s="167"/>
      <c r="P6" s="167"/>
      <c r="Q6" s="167"/>
      <c r="R6" s="167"/>
      <c r="S6" s="167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1</v>
      </c>
      <c r="C7" s="161">
        <f>IF($B7="","",VLOOKUP($B7,'1 B fiú nar elo'!$A$7:$O$60,5))</f>
        <v>0</v>
      </c>
      <c r="D7" s="161">
        <f>IF($B7="","",VLOOKUP($B7,'1 B fiú nar elo'!$A$7:$O$60,15))</f>
        <v>0</v>
      </c>
      <c r="E7" s="159" t="str">
        <f>UPPER(IF($B7="","",VLOOKUP($B7,'1 B fiú nar elo'!$A$7:$O$60,2)))</f>
        <v>KAZINCBARCIKAI POLLACK M.ÁLT.ISK.</v>
      </c>
      <c r="F7" s="162"/>
      <c r="G7" s="159">
        <f>IF($B7="","",VLOOKUP($B7,'1 B fiú nar elo'!$A$7:$O$60,3))</f>
        <v>0</v>
      </c>
      <c r="H7" s="162"/>
      <c r="I7" s="159">
        <f>IF($B7="","",VLOOKUP($B7,'1 B fiú nar elo'!$A$7:$O$60,4))</f>
        <v>0</v>
      </c>
      <c r="J7" s="151"/>
      <c r="K7" s="224"/>
      <c r="L7" s="219">
        <f>IF(K7="","",CONCATENATE(VLOOKUP($Y$3,$AB$1:$AK$1,K7)," pont"))</f>
      </c>
      <c r="M7" s="225"/>
      <c r="N7" s="167"/>
      <c r="O7" s="167"/>
      <c r="P7" s="167"/>
      <c r="Q7" s="167"/>
      <c r="R7" s="167"/>
      <c r="S7" s="167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175"/>
      <c r="D8" s="175"/>
      <c r="E8" s="175"/>
      <c r="F8" s="175"/>
      <c r="G8" s="175"/>
      <c r="H8" s="175"/>
      <c r="I8" s="175"/>
      <c r="J8" s="151"/>
      <c r="K8" s="174"/>
      <c r="L8" s="174"/>
      <c r="M8" s="226"/>
      <c r="N8" s="167"/>
      <c r="O8" s="167"/>
      <c r="P8" s="167"/>
      <c r="Q8" s="167"/>
      <c r="R8" s="167"/>
      <c r="S8" s="167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2</v>
      </c>
      <c r="C9" s="161">
        <f>IF($B9="","",VLOOKUP($B9,'1 B fiú nar elo'!$A$7:$O$60,5))</f>
        <v>0</v>
      </c>
      <c r="D9" s="161">
        <f>IF($B9="","",VLOOKUP($B9,'1 B fiú nar elo'!$A$7:$O$60,15))</f>
        <v>0</v>
      </c>
      <c r="E9" s="159" t="str">
        <f>UPPER(IF($B9="","",VLOOKUP($B9,'1 B fiú nar elo'!$A$7:$O$60,2)))</f>
        <v>"A"DIÓSGYŐRI NAGY L.KIR.ÁLT.ISK.</v>
      </c>
      <c r="F9" s="162"/>
      <c r="G9" s="159">
        <f>IF($B9="","",VLOOKUP($B9,'1 B fiú nar elo'!$A$7:$O$60,3))</f>
        <v>0</v>
      </c>
      <c r="H9" s="162"/>
      <c r="I9" s="159">
        <f>IF($B9="","",VLOOKUP($B9,'1 B fiú nar elo'!$A$7:$O$60,4))</f>
        <v>0</v>
      </c>
      <c r="J9" s="151"/>
      <c r="K9" s="224"/>
      <c r="L9" s="219">
        <f>IF(K9="","",CONCATENATE(VLOOKUP($Y$3,$AB$1:$AK$1,K9)," pont"))</f>
      </c>
      <c r="M9" s="225"/>
      <c r="N9" s="167"/>
      <c r="O9" s="167"/>
      <c r="P9" s="167"/>
      <c r="Q9" s="167"/>
      <c r="R9" s="167"/>
      <c r="S9" s="167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175"/>
      <c r="D10" s="175"/>
      <c r="E10" s="175"/>
      <c r="F10" s="175"/>
      <c r="G10" s="175"/>
      <c r="H10" s="175"/>
      <c r="I10" s="175"/>
      <c r="J10" s="151"/>
      <c r="K10" s="174"/>
      <c r="L10" s="174"/>
      <c r="M10" s="226"/>
      <c r="N10" s="167"/>
      <c r="O10" s="167"/>
      <c r="P10" s="167"/>
      <c r="Q10" s="167"/>
      <c r="R10" s="167"/>
      <c r="S10" s="167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>
        <v>3</v>
      </c>
      <c r="C11" s="161">
        <f>IF($B11="","",VLOOKUP($B11,'1 B fiú nar elo'!$A$7:$O$60,5))</f>
        <v>0</v>
      </c>
      <c r="D11" s="161">
        <f>IF($B11="","",VLOOKUP($B11,'1 B fiú nar elo'!$A$7:$O$60,15))</f>
        <v>0</v>
      </c>
      <c r="E11" s="159" t="str">
        <f>UPPER(IF($B11="","",VLOOKUP($B11,'1 B fiú nar elo'!$A$7:$O$60,2)))</f>
        <v>"B"DIÓSGYŐRI NAGY L.KIR.ÁLT.ISK.</v>
      </c>
      <c r="F11" s="162"/>
      <c r="G11" s="159">
        <f>IF($B11="","",VLOOKUP($B11,'1 B fiú nar elo'!$A$7:$O$60,3))</f>
        <v>0</v>
      </c>
      <c r="H11" s="162"/>
      <c r="I11" s="159">
        <f>IF($B11="","",VLOOKUP($B11,'1 B fiú nar elo'!$A$7:$O$60,4))</f>
        <v>0</v>
      </c>
      <c r="J11" s="151"/>
      <c r="K11" s="224"/>
      <c r="L11" s="219">
        <f>IF(K11="","",CONCATENATE(VLOOKUP($Y$3,$AB$1:$AK$1,K11)," pont"))</f>
      </c>
      <c r="M11" s="225"/>
      <c r="N11" s="167"/>
      <c r="O11" s="167"/>
      <c r="P11" s="167"/>
      <c r="Q11" s="167"/>
      <c r="R11" s="167"/>
      <c r="S11" s="167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KAZINCBARCIKAI POLLACK M.ÁLT.ISK.</v>
      </c>
      <c r="E18" s="267"/>
      <c r="F18" s="267" t="str">
        <f>E9</f>
        <v>"A"DIÓSGYŐRI NAGY L.KIR.ÁLT.ISK.</v>
      </c>
      <c r="G18" s="267"/>
      <c r="H18" s="267" t="str">
        <f>E11</f>
        <v>"B"DIÓSGYŐRI NAGY L.KIR.ÁLT.ISK.</v>
      </c>
      <c r="I18" s="267"/>
      <c r="J18" s="151"/>
      <c r="K18" s="151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KAZINCBARCIKAI POLLACK M.ÁLT.ISK.</v>
      </c>
      <c r="C19" s="265"/>
      <c r="D19" s="262"/>
      <c r="E19" s="262"/>
      <c r="F19" s="261"/>
      <c r="G19" s="261"/>
      <c r="H19" s="261"/>
      <c r="I19" s="261"/>
      <c r="J19" s="151"/>
      <c r="K19" s="151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"A"DIÓSGYŐRI NAGY L.KIR.ÁLT.ISK.</v>
      </c>
      <c r="C20" s="265"/>
      <c r="D20" s="261"/>
      <c r="E20" s="261"/>
      <c r="F20" s="262"/>
      <c r="G20" s="262"/>
      <c r="H20" s="261"/>
      <c r="I20" s="261"/>
      <c r="J20" s="151"/>
      <c r="K20" s="151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8.75" customHeight="1">
      <c r="A21" s="207" t="s">
        <v>54</v>
      </c>
      <c r="B21" s="265" t="str">
        <f>E11</f>
        <v>"B"DIÓSGYŐRI NAGY L.KIR.ÁLT.ISK.</v>
      </c>
      <c r="C21" s="265"/>
      <c r="D21" s="261"/>
      <c r="E21" s="261"/>
      <c r="F21" s="261"/>
      <c r="G21" s="261"/>
      <c r="H21" s="262"/>
      <c r="I21" s="262"/>
      <c r="J21" s="151"/>
      <c r="K21" s="151"/>
      <c r="L21" s="151"/>
      <c r="M21" s="151"/>
      <c r="Y21" s="217"/>
      <c r="Z21" s="217"/>
      <c r="AA21" s="217" t="s">
        <v>69</v>
      </c>
      <c r="AB21" s="217">
        <v>90</v>
      </c>
      <c r="AC21" s="217">
        <v>60</v>
      </c>
      <c r="AD21" s="217">
        <v>45</v>
      </c>
      <c r="AE21" s="217">
        <v>34</v>
      </c>
      <c r="AF21" s="217">
        <v>27</v>
      </c>
      <c r="AG21" s="217">
        <v>22</v>
      </c>
      <c r="AH21" s="217">
        <v>18</v>
      </c>
      <c r="AI21" s="217">
        <v>15</v>
      </c>
      <c r="AJ21" s="217">
        <v>12</v>
      </c>
      <c r="AK21" s="217">
        <v>9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70</v>
      </c>
      <c r="AB22" s="217">
        <v>60</v>
      </c>
      <c r="AC22" s="217">
        <v>40</v>
      </c>
      <c r="AD22" s="217">
        <v>30</v>
      </c>
      <c r="AE22" s="217">
        <v>20</v>
      </c>
      <c r="AF22" s="217">
        <v>18</v>
      </c>
      <c r="AG22" s="217">
        <v>15</v>
      </c>
      <c r="AH22" s="217">
        <v>12</v>
      </c>
      <c r="AI22" s="217">
        <v>10</v>
      </c>
      <c r="AJ22" s="217">
        <v>8</v>
      </c>
      <c r="AK22" s="217">
        <v>6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71</v>
      </c>
      <c r="AB23" s="217">
        <v>40</v>
      </c>
      <c r="AC23" s="217">
        <v>25</v>
      </c>
      <c r="AD23" s="217">
        <v>18</v>
      </c>
      <c r="AE23" s="217">
        <v>13</v>
      </c>
      <c r="AF23" s="217">
        <v>8</v>
      </c>
      <c r="AG23" s="217">
        <v>7</v>
      </c>
      <c r="AH23" s="217">
        <v>6</v>
      </c>
      <c r="AI23" s="217">
        <v>5</v>
      </c>
      <c r="AJ23" s="217">
        <v>4</v>
      </c>
      <c r="AK23" s="217">
        <v>3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72</v>
      </c>
      <c r="AB24" s="217">
        <v>25</v>
      </c>
      <c r="AC24" s="217">
        <v>15</v>
      </c>
      <c r="AD24" s="217">
        <v>13</v>
      </c>
      <c r="AE24" s="217">
        <v>7</v>
      </c>
      <c r="AF24" s="217">
        <v>6</v>
      </c>
      <c r="AG24" s="217">
        <v>5</v>
      </c>
      <c r="AH24" s="217">
        <v>4</v>
      </c>
      <c r="AI24" s="217">
        <v>3</v>
      </c>
      <c r="AJ24" s="217">
        <v>2</v>
      </c>
      <c r="AK24" s="217">
        <v>1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77</v>
      </c>
      <c r="AB25" s="217">
        <v>15</v>
      </c>
      <c r="AC25" s="217">
        <v>10</v>
      </c>
      <c r="AD25" s="217">
        <v>8</v>
      </c>
      <c r="AE25" s="217">
        <v>4</v>
      </c>
      <c r="AF25" s="217">
        <v>3</v>
      </c>
      <c r="AG25" s="217">
        <v>2</v>
      </c>
      <c r="AH25" s="217">
        <v>1</v>
      </c>
      <c r="AI25" s="217">
        <v>0</v>
      </c>
      <c r="AJ25" s="217">
        <v>0</v>
      </c>
      <c r="AK25" s="217">
        <v>0</v>
      </c>
    </row>
    <row r="26" spans="1:37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Y26" s="217"/>
      <c r="Z26" s="217"/>
      <c r="AA26" s="217" t="s">
        <v>73</v>
      </c>
      <c r="AB26" s="217">
        <v>10</v>
      </c>
      <c r="AC26" s="217">
        <v>6</v>
      </c>
      <c r="AD26" s="217">
        <v>4</v>
      </c>
      <c r="AE26" s="217">
        <v>2</v>
      </c>
      <c r="AF26" s="217">
        <v>1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</row>
    <row r="27" spans="1:37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Y27" s="217"/>
      <c r="Z27" s="217"/>
      <c r="AA27" s="217" t="s">
        <v>74</v>
      </c>
      <c r="AB27" s="217">
        <v>3</v>
      </c>
      <c r="AC27" s="217">
        <v>2</v>
      </c>
      <c r="AD27" s="217">
        <v>1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9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0"/>
      <c r="M32" s="150"/>
      <c r="O32" s="167"/>
      <c r="P32" s="167"/>
      <c r="Q32" s="167"/>
      <c r="R32" s="167"/>
      <c r="S32" s="167"/>
    </row>
    <row r="33" spans="1:19" ht="12.75">
      <c r="A33" s="70" t="s">
        <v>35</v>
      </c>
      <c r="B33" s="71"/>
      <c r="C33" s="123"/>
      <c r="D33" s="182" t="s">
        <v>2</v>
      </c>
      <c r="E33" s="183" t="s">
        <v>37</v>
      </c>
      <c r="F33" s="201"/>
      <c r="G33" s="182" t="s">
        <v>2</v>
      </c>
      <c r="H33" s="183" t="s">
        <v>46</v>
      </c>
      <c r="I33" s="79"/>
      <c r="J33" s="183" t="s">
        <v>47</v>
      </c>
      <c r="K33" s="78" t="s">
        <v>48</v>
      </c>
      <c r="L33" s="30"/>
      <c r="M33" s="252"/>
      <c r="N33" s="251"/>
      <c r="O33" s="167"/>
      <c r="P33" s="176"/>
      <c r="Q33" s="176"/>
      <c r="R33" s="177"/>
      <c r="S33" s="167"/>
    </row>
    <row r="34" spans="1:19" ht="12.75">
      <c r="A34" s="154" t="s">
        <v>36</v>
      </c>
      <c r="B34" s="155"/>
      <c r="C34" s="156"/>
      <c r="D34" s="184"/>
      <c r="E34" s="264"/>
      <c r="F34" s="264"/>
      <c r="G34" s="195" t="s">
        <v>3</v>
      </c>
      <c r="H34" s="155"/>
      <c r="I34" s="185"/>
      <c r="J34" s="196"/>
      <c r="K34" s="152" t="s">
        <v>38</v>
      </c>
      <c r="L34" s="202"/>
      <c r="M34" s="190"/>
      <c r="O34" s="167"/>
      <c r="P34" s="178"/>
      <c r="Q34" s="178"/>
      <c r="R34" s="179"/>
      <c r="S34" s="167"/>
    </row>
    <row r="35" spans="1:19" ht="12.75">
      <c r="A35" s="157" t="s">
        <v>45</v>
      </c>
      <c r="B35" s="77"/>
      <c r="C35" s="158"/>
      <c r="D35" s="187"/>
      <c r="E35" s="260"/>
      <c r="F35" s="260"/>
      <c r="G35" s="197" t="s">
        <v>4</v>
      </c>
      <c r="H35" s="188"/>
      <c r="I35" s="189"/>
      <c r="J35" s="42"/>
      <c r="K35" s="199"/>
      <c r="L35" s="150"/>
      <c r="M35" s="194"/>
      <c r="O35" s="167"/>
      <c r="P35" s="179"/>
      <c r="Q35" s="180"/>
      <c r="R35" s="179"/>
      <c r="S35" s="167"/>
    </row>
    <row r="36" spans="1:19" ht="12.75">
      <c r="A36" s="90"/>
      <c r="B36" s="91"/>
      <c r="C36" s="92"/>
      <c r="D36" s="187"/>
      <c r="E36" s="191"/>
      <c r="F36" s="192"/>
      <c r="G36" s="197" t="s">
        <v>5</v>
      </c>
      <c r="H36" s="188"/>
      <c r="I36" s="189"/>
      <c r="J36" s="42"/>
      <c r="K36" s="152" t="s">
        <v>39</v>
      </c>
      <c r="L36" s="202"/>
      <c r="M36" s="186"/>
      <c r="O36" s="167"/>
      <c r="P36" s="178"/>
      <c r="Q36" s="178"/>
      <c r="R36" s="179"/>
      <c r="S36" s="167"/>
    </row>
    <row r="37" spans="1:19" ht="12.75">
      <c r="A37" s="72"/>
      <c r="B37" s="121"/>
      <c r="C37" s="73"/>
      <c r="D37" s="187"/>
      <c r="E37" s="191"/>
      <c r="F37" s="192"/>
      <c r="G37" s="197" t="s">
        <v>6</v>
      </c>
      <c r="H37" s="188"/>
      <c r="I37" s="189"/>
      <c r="J37" s="42"/>
      <c r="K37" s="200"/>
      <c r="L37" s="192"/>
      <c r="M37" s="190"/>
      <c r="O37" s="167"/>
      <c r="P37" s="179"/>
      <c r="Q37" s="180"/>
      <c r="R37" s="179"/>
      <c r="S37" s="167"/>
    </row>
    <row r="38" spans="1:19" ht="12.75">
      <c r="A38" s="81"/>
      <c r="B38" s="93"/>
      <c r="C38" s="122"/>
      <c r="D38" s="187"/>
      <c r="E38" s="191"/>
      <c r="F38" s="192"/>
      <c r="G38" s="197" t="s">
        <v>7</v>
      </c>
      <c r="H38" s="188"/>
      <c r="I38" s="189"/>
      <c r="J38" s="42"/>
      <c r="K38" s="157"/>
      <c r="L38" s="150"/>
      <c r="M38" s="194"/>
      <c r="O38" s="167"/>
      <c r="P38" s="179"/>
      <c r="Q38" s="180"/>
      <c r="R38" s="179"/>
      <c r="S38" s="167"/>
    </row>
    <row r="39" spans="1:19" ht="12.75">
      <c r="A39" s="82"/>
      <c r="B39" s="96"/>
      <c r="C39" s="73"/>
      <c r="D39" s="187"/>
      <c r="E39" s="191"/>
      <c r="F39" s="192"/>
      <c r="G39" s="197" t="s">
        <v>8</v>
      </c>
      <c r="H39" s="188"/>
      <c r="I39" s="189"/>
      <c r="J39" s="42"/>
      <c r="K39" s="152" t="s">
        <v>28</v>
      </c>
      <c r="L39" s="202"/>
      <c r="M39" s="186"/>
      <c r="O39" s="167"/>
      <c r="P39" s="178"/>
      <c r="Q39" s="178"/>
      <c r="R39" s="179"/>
      <c r="S39" s="167"/>
    </row>
    <row r="40" spans="1:19" ht="12.75">
      <c r="A40" s="82"/>
      <c r="B40" s="96"/>
      <c r="C40" s="88"/>
      <c r="D40" s="187"/>
      <c r="E40" s="191"/>
      <c r="F40" s="192"/>
      <c r="G40" s="197" t="s">
        <v>9</v>
      </c>
      <c r="H40" s="188"/>
      <c r="I40" s="189"/>
      <c r="J40" s="42"/>
      <c r="K40" s="200"/>
      <c r="L40" s="192"/>
      <c r="M40" s="190"/>
      <c r="O40" s="167"/>
      <c r="P40" s="179"/>
      <c r="Q40" s="180"/>
      <c r="R40" s="179"/>
      <c r="S40" s="167"/>
    </row>
    <row r="41" spans="1:19" ht="12.75">
      <c r="A41" s="83"/>
      <c r="B41" s="80"/>
      <c r="C41" s="89"/>
      <c r="D41" s="193"/>
      <c r="E41" s="74"/>
      <c r="F41" s="150"/>
      <c r="G41" s="198" t="s">
        <v>10</v>
      </c>
      <c r="H41" s="77"/>
      <c r="I41" s="153"/>
      <c r="J41" s="75"/>
      <c r="K41" s="157">
        <f>L4</f>
        <v>0</v>
      </c>
      <c r="L41" s="150"/>
      <c r="M41" s="194"/>
      <c r="O41" s="167"/>
      <c r="P41" s="179"/>
      <c r="Q41" s="180"/>
      <c r="R41" s="181"/>
      <c r="S41" s="167"/>
    </row>
    <row r="42" spans="15:19" ht="12.75">
      <c r="O42" s="167"/>
      <c r="P42" s="167"/>
      <c r="Q42" s="167"/>
      <c r="R42" s="167"/>
      <c r="S42" s="167"/>
    </row>
    <row r="43" spans="15:19" ht="12.75">
      <c r="O43" s="167"/>
      <c r="P43" s="167"/>
      <c r="Q43" s="167"/>
      <c r="R43" s="167"/>
      <c r="S43" s="167"/>
    </row>
  </sheetData>
  <sheetProtection/>
  <mergeCells count="20"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</mergeCells>
  <conditionalFormatting sqref="E7 E9 E11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B9" sqref="B9"/>
    </sheetView>
  </sheetViews>
  <sheetFormatPr defaultColWidth="9.140625" defaultRowHeight="12.75"/>
  <cols>
    <col min="1" max="1" width="3.8515625" style="0" customWidth="1"/>
    <col min="2" max="2" width="23.7109375" style="0" customWidth="1"/>
    <col min="3" max="3" width="11.8515625" style="0" customWidth="1"/>
    <col min="4" max="4" width="11.8515625" style="35" customWidth="1"/>
    <col min="5" max="5" width="10.7109375" style="244" customWidth="1"/>
    <col min="6" max="6" width="6.140625" style="48" hidden="1" customWidth="1"/>
    <col min="7" max="7" width="35.00390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9" t="str">
        <f>Altalanos!$A$6</f>
        <v>Diákolimpia Borsod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2:17" ht="13.5" thickBot="1">
      <c r="B2" s="45" t="s">
        <v>43</v>
      </c>
      <c r="C2" s="257" t="str">
        <f>Altalanos!$B$8</f>
        <v>2 B lány</v>
      </c>
      <c r="D2" s="59"/>
      <c r="E2" s="117" t="s">
        <v>29</v>
      </c>
      <c r="F2" s="49"/>
      <c r="G2" s="49"/>
      <c r="H2" s="236"/>
      <c r="I2" s="236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9" t="s">
        <v>42</v>
      </c>
      <c r="B3" s="234"/>
      <c r="C3" s="234"/>
      <c r="D3" s="234"/>
      <c r="E3" s="234"/>
      <c r="F3" s="234"/>
      <c r="G3" s="234"/>
      <c r="H3" s="234"/>
      <c r="I3" s="235"/>
      <c r="J3" s="54"/>
      <c r="K3" s="60"/>
      <c r="L3" s="60"/>
      <c r="M3" s="60"/>
      <c r="N3" s="134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6" t="s">
        <v>25</v>
      </c>
      <c r="I4" s="241"/>
      <c r="J4" s="63"/>
      <c r="K4" s="64"/>
      <c r="L4" s="64"/>
      <c r="M4" s="64"/>
      <c r="N4" s="63"/>
      <c r="O4" s="119"/>
      <c r="P4" s="119"/>
      <c r="Q4" s="65"/>
    </row>
    <row r="5" spans="1:17" s="2" customFormat="1" ht="13.5" thickBot="1">
      <c r="A5" s="111">
        <f>Altalanos!$A$10</f>
        <v>44686</v>
      </c>
      <c r="B5" s="111"/>
      <c r="C5" s="46">
        <f>Altalanos!$C$10</f>
        <v>0</v>
      </c>
      <c r="D5" s="47" t="str">
        <f>Altalanos!$D$10</f>
        <v>  </v>
      </c>
      <c r="E5" s="47"/>
      <c r="F5" s="47"/>
      <c r="G5" s="47"/>
      <c r="H5" s="131">
        <f>Altalanos!$E$10</f>
        <v>0</v>
      </c>
      <c r="I5" s="247"/>
      <c r="J5" s="66"/>
      <c r="K5" s="41"/>
      <c r="L5" s="41"/>
      <c r="M5" s="41"/>
      <c r="N5" s="66"/>
      <c r="O5" s="47"/>
      <c r="P5" s="47"/>
      <c r="Q5" s="250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84</v>
      </c>
      <c r="H6" s="237" t="s">
        <v>32</v>
      </c>
      <c r="I6" s="238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t="s">
        <v>89</v>
      </c>
      <c r="C7" s="50"/>
      <c r="D7" s="51"/>
      <c r="E7" s="120"/>
      <c r="F7" s="230"/>
      <c r="G7" s="231"/>
      <c r="H7" s="51"/>
      <c r="I7" s="51"/>
      <c r="J7" s="102"/>
      <c r="K7" s="100"/>
      <c r="L7" s="104"/>
      <c r="M7" s="100"/>
      <c r="N7" s="95"/>
      <c r="O7" s="254"/>
      <c r="P7" s="68"/>
      <c r="Q7" s="52"/>
    </row>
    <row r="8" spans="1:17" s="11" customFormat="1" ht="18.75" customHeight="1">
      <c r="A8" s="105">
        <v>2</v>
      </c>
      <c r="B8" t="s">
        <v>92</v>
      </c>
      <c r="C8" s="50"/>
      <c r="D8" s="51"/>
      <c r="E8" s="120"/>
      <c r="F8" s="232"/>
      <c r="G8" s="233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t="s">
        <v>93</v>
      </c>
      <c r="C9" s="50"/>
      <c r="D9" s="51"/>
      <c r="E9" s="120"/>
      <c r="F9" s="232"/>
      <c r="G9" s="233"/>
      <c r="H9" s="51"/>
      <c r="I9" s="51"/>
      <c r="J9" s="102"/>
      <c r="K9" s="100"/>
      <c r="L9" s="104"/>
      <c r="M9" s="100"/>
      <c r="N9" s="95"/>
      <c r="O9" s="51"/>
      <c r="P9" s="243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32"/>
      <c r="G10" s="233"/>
      <c r="H10" s="51"/>
      <c r="I10" s="51"/>
      <c r="J10" s="102"/>
      <c r="K10" s="100"/>
      <c r="L10" s="104"/>
      <c r="M10" s="100"/>
      <c r="N10" s="95"/>
      <c r="O10" s="51"/>
      <c r="P10" s="242"/>
      <c r="Q10" s="239"/>
    </row>
    <row r="11" spans="1:17" s="11" customFormat="1" ht="18.75" customHeight="1">
      <c r="A11" s="105">
        <v>5</v>
      </c>
      <c r="B11" s="50"/>
      <c r="C11" s="50"/>
      <c r="D11" s="51"/>
      <c r="E11" s="120"/>
      <c r="F11" s="232"/>
      <c r="G11" s="233"/>
      <c r="H11" s="51"/>
      <c r="I11" s="51"/>
      <c r="J11" s="102"/>
      <c r="K11" s="100"/>
      <c r="L11" s="104"/>
      <c r="M11" s="100"/>
      <c r="N11" s="95"/>
      <c r="O11" s="51"/>
      <c r="P11" s="242"/>
      <c r="Q11" s="239"/>
    </row>
    <row r="12" spans="1:17" s="11" customFormat="1" ht="18.75" customHeight="1">
      <c r="A12" s="105">
        <v>6</v>
      </c>
      <c r="B12" s="50"/>
      <c r="C12" s="50"/>
      <c r="D12" s="51"/>
      <c r="E12" s="120"/>
      <c r="F12" s="232"/>
      <c r="G12" s="233"/>
      <c r="H12" s="51"/>
      <c r="I12" s="51"/>
      <c r="J12" s="102"/>
      <c r="K12" s="100"/>
      <c r="L12" s="104"/>
      <c r="M12" s="100"/>
      <c r="N12" s="95"/>
      <c r="O12" s="51"/>
      <c r="P12" s="242"/>
      <c r="Q12" s="239"/>
    </row>
    <row r="13" spans="1:17" s="11" customFormat="1" ht="18.75" customHeight="1">
      <c r="A13" s="105">
        <v>7</v>
      </c>
      <c r="B13" s="50"/>
      <c r="C13" s="50"/>
      <c r="D13" s="51"/>
      <c r="E13" s="120"/>
      <c r="F13" s="232"/>
      <c r="G13" s="233"/>
      <c r="H13" s="51"/>
      <c r="I13" s="51"/>
      <c r="J13" s="102"/>
      <c r="K13" s="100"/>
      <c r="L13" s="104"/>
      <c r="M13" s="100"/>
      <c r="N13" s="95"/>
      <c r="O13" s="51"/>
      <c r="P13" s="242"/>
      <c r="Q13" s="239"/>
    </row>
    <row r="14" spans="1:17" s="11" customFormat="1" ht="18.75" customHeight="1">
      <c r="A14" s="105">
        <v>8</v>
      </c>
      <c r="B14" s="50"/>
      <c r="C14" s="50"/>
      <c r="D14" s="51"/>
      <c r="E14" s="120"/>
      <c r="F14" s="232"/>
      <c r="G14" s="233"/>
      <c r="H14" s="51"/>
      <c r="I14" s="51"/>
      <c r="J14" s="102"/>
      <c r="K14" s="100"/>
      <c r="L14" s="104"/>
      <c r="M14" s="100"/>
      <c r="N14" s="95"/>
      <c r="O14" s="51"/>
      <c r="P14" s="242"/>
      <c r="Q14" s="239"/>
    </row>
    <row r="15" spans="1:17" s="11" customFormat="1" ht="18.75" customHeight="1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7"/>
      <c r="N15" s="95"/>
      <c r="O15" s="51"/>
      <c r="P15" s="52"/>
      <c r="Q15" s="52"/>
    </row>
    <row r="16" spans="1:17" s="11" customFormat="1" ht="18.75" customHeight="1">
      <c r="A16" s="105">
        <v>10</v>
      </c>
      <c r="B16" s="253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7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7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7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7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7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7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7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7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7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7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7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7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55"/>
      <c r="F28" s="248"/>
      <c r="G28" s="249"/>
      <c r="H28" s="51"/>
      <c r="I28" s="51"/>
      <c r="J28" s="102"/>
      <c r="K28" s="100"/>
      <c r="L28" s="104"/>
      <c r="M28" s="127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56"/>
      <c r="F29" s="67"/>
      <c r="G29" s="67"/>
      <c r="H29" s="51"/>
      <c r="I29" s="51"/>
      <c r="J29" s="102"/>
      <c r="K29" s="100"/>
      <c r="L29" s="104"/>
      <c r="M29" s="127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7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7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45"/>
      <c r="F32" s="67"/>
      <c r="G32" s="67"/>
      <c r="H32" s="51"/>
      <c r="I32" s="51"/>
      <c r="J32" s="102"/>
      <c r="K32" s="100"/>
      <c r="L32" s="104"/>
      <c r="M32" s="127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7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7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7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7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7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67"/>
      <c r="G38" s="67"/>
      <c r="H38" s="240"/>
      <c r="I38" s="130"/>
      <c r="J38" s="102"/>
      <c r="K38" s="100"/>
      <c r="L38" s="104"/>
      <c r="M38" s="127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67"/>
      <c r="G39" s="67"/>
      <c r="H39" s="240"/>
      <c r="I39" s="130"/>
      <c r="J39" s="102"/>
      <c r="K39" s="100"/>
      <c r="L39" s="104"/>
      <c r="M39" s="127"/>
      <c r="N39" s="125"/>
      <c r="O39" s="98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67"/>
      <c r="G40" s="67"/>
      <c r="H40" s="240"/>
      <c r="I40" s="130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103">IF(Q40="",999,Q40)</f>
        <v>999</v>
      </c>
      <c r="M40" s="127">
        <f aca="true" t="shared" si="1" ref="M40:M103">IF(P40=999,999,1)</f>
        <v>999</v>
      </c>
      <c r="N40" s="125"/>
      <c r="O40" s="98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67"/>
      <c r="G41" s="67"/>
      <c r="H41" s="240"/>
      <c r="I41" s="130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7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67"/>
      <c r="G42" s="67"/>
      <c r="H42" s="240"/>
      <c r="I42" s="130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7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67"/>
      <c r="G43" s="67"/>
      <c r="H43" s="240"/>
      <c r="I43" s="130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7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67"/>
      <c r="G44" s="67"/>
      <c r="H44" s="240"/>
      <c r="I44" s="130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7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67"/>
      <c r="G45" s="67"/>
      <c r="H45" s="240"/>
      <c r="I45" s="130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7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67"/>
      <c r="G46" s="67"/>
      <c r="H46" s="240"/>
      <c r="I46" s="130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7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67"/>
      <c r="G47" s="67"/>
      <c r="H47" s="240"/>
      <c r="I47" s="130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7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67"/>
      <c r="G48" s="67"/>
      <c r="H48" s="240"/>
      <c r="I48" s="130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7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67"/>
      <c r="G49" s="67"/>
      <c r="H49" s="240"/>
      <c r="I49" s="130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7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67"/>
      <c r="G50" s="67"/>
      <c r="H50" s="240"/>
      <c r="I50" s="130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7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67"/>
      <c r="G51" s="67"/>
      <c r="H51" s="240"/>
      <c r="I51" s="130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7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67"/>
      <c r="G52" s="67"/>
      <c r="H52" s="240"/>
      <c r="I52" s="130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7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67"/>
      <c r="G53" s="67"/>
      <c r="H53" s="240"/>
      <c r="I53" s="130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7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67"/>
      <c r="G54" s="67"/>
      <c r="H54" s="240"/>
      <c r="I54" s="130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7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67"/>
      <c r="G55" s="67"/>
      <c r="H55" s="240"/>
      <c r="I55" s="130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7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67"/>
      <c r="G56" s="67"/>
      <c r="H56" s="240"/>
      <c r="I56" s="130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7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67"/>
      <c r="G57" s="67"/>
      <c r="H57" s="240"/>
      <c r="I57" s="130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7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67"/>
      <c r="G58" s="67"/>
      <c r="H58" s="240"/>
      <c r="I58" s="130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7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67"/>
      <c r="G59" s="67"/>
      <c r="H59" s="240"/>
      <c r="I59" s="130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7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67"/>
      <c r="G60" s="67"/>
      <c r="H60" s="240"/>
      <c r="I60" s="130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7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67"/>
      <c r="G61" s="67"/>
      <c r="H61" s="240"/>
      <c r="I61" s="130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7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67"/>
      <c r="G62" s="67"/>
      <c r="H62" s="240"/>
      <c r="I62" s="130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7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67"/>
      <c r="G63" s="67"/>
      <c r="H63" s="240"/>
      <c r="I63" s="130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7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67"/>
      <c r="G64" s="67"/>
      <c r="H64" s="240"/>
      <c r="I64" s="130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7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67"/>
      <c r="G65" s="67"/>
      <c r="H65" s="240"/>
      <c r="I65" s="130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7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67"/>
      <c r="G66" s="67"/>
      <c r="H66" s="240"/>
      <c r="I66" s="130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7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67"/>
      <c r="G67" s="67"/>
      <c r="H67" s="240"/>
      <c r="I67" s="130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7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67"/>
      <c r="G68" s="67"/>
      <c r="H68" s="240"/>
      <c r="I68" s="130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7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67"/>
      <c r="G69" s="67"/>
      <c r="H69" s="240"/>
      <c r="I69" s="130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7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67"/>
      <c r="G70" s="67"/>
      <c r="H70" s="240"/>
      <c r="I70" s="130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7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67"/>
      <c r="G71" s="67"/>
      <c r="H71" s="240"/>
      <c r="I71" s="130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7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67"/>
      <c r="G72" s="67"/>
      <c r="H72" s="240"/>
      <c r="I72" s="130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7">
        <f t="shared" si="1"/>
        <v>999</v>
      </c>
      <c r="N72" s="125"/>
      <c r="O72" s="98"/>
      <c r="P72" s="68">
        <f t="shared" si="2"/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67"/>
      <c r="G73" s="67"/>
      <c r="H73" s="240"/>
      <c r="I73" s="130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7">
        <f t="shared" si="1"/>
        <v>999</v>
      </c>
      <c r="N73" s="125"/>
      <c r="O73" s="98"/>
      <c r="P73" s="68">
        <f t="shared" si="2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67"/>
      <c r="G74" s="67"/>
      <c r="H74" s="240"/>
      <c r="I74" s="130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7">
        <f t="shared" si="1"/>
        <v>999</v>
      </c>
      <c r="N74" s="125"/>
      <c r="O74" s="98"/>
      <c r="P74" s="68">
        <f t="shared" si="2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67"/>
      <c r="G75" s="67"/>
      <c r="H75" s="240"/>
      <c r="I75" s="130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7">
        <f t="shared" si="1"/>
        <v>999</v>
      </c>
      <c r="N75" s="125"/>
      <c r="O75" s="98"/>
      <c r="P75" s="68">
        <f t="shared" si="2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67"/>
      <c r="G76" s="67"/>
      <c r="H76" s="240"/>
      <c r="I76" s="130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7">
        <f t="shared" si="1"/>
        <v>999</v>
      </c>
      <c r="N76" s="125"/>
      <c r="O76" s="98"/>
      <c r="P76" s="68">
        <f t="shared" si="2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67"/>
      <c r="G77" s="67"/>
      <c r="H77" s="240"/>
      <c r="I77" s="130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7">
        <f t="shared" si="1"/>
        <v>999</v>
      </c>
      <c r="N77" s="125"/>
      <c r="O77" s="98"/>
      <c r="P77" s="68">
        <f t="shared" si="2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67"/>
      <c r="G78" s="67"/>
      <c r="H78" s="240"/>
      <c r="I78" s="130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7">
        <f t="shared" si="1"/>
        <v>999</v>
      </c>
      <c r="N78" s="125"/>
      <c r="O78" s="98"/>
      <c r="P78" s="68">
        <f t="shared" si="2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67"/>
      <c r="G79" s="67"/>
      <c r="H79" s="240"/>
      <c r="I79" s="130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7">
        <f t="shared" si="1"/>
        <v>999</v>
      </c>
      <c r="N79" s="125"/>
      <c r="O79" s="98"/>
      <c r="P79" s="68">
        <f t="shared" si="2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67"/>
      <c r="G80" s="67"/>
      <c r="H80" s="240"/>
      <c r="I80" s="130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7">
        <f t="shared" si="1"/>
        <v>999</v>
      </c>
      <c r="N80" s="125"/>
      <c r="O80" s="98"/>
      <c r="P80" s="68">
        <f t="shared" si="2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67"/>
      <c r="G81" s="67"/>
      <c r="H81" s="240"/>
      <c r="I81" s="130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7">
        <f t="shared" si="1"/>
        <v>999</v>
      </c>
      <c r="N81" s="125"/>
      <c r="O81" s="98"/>
      <c r="P81" s="68">
        <f t="shared" si="2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67"/>
      <c r="G82" s="67"/>
      <c r="H82" s="240"/>
      <c r="I82" s="130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7">
        <f t="shared" si="1"/>
        <v>999</v>
      </c>
      <c r="N82" s="125"/>
      <c r="O82" s="98"/>
      <c r="P82" s="68">
        <f t="shared" si="2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67"/>
      <c r="G83" s="67"/>
      <c r="H83" s="240"/>
      <c r="I83" s="130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7">
        <f t="shared" si="1"/>
        <v>999</v>
      </c>
      <c r="N83" s="125"/>
      <c r="O83" s="98"/>
      <c r="P83" s="68">
        <f t="shared" si="2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67"/>
      <c r="G84" s="67"/>
      <c r="H84" s="240"/>
      <c r="I84" s="130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7">
        <f t="shared" si="1"/>
        <v>999</v>
      </c>
      <c r="N84" s="125"/>
      <c r="O84" s="98"/>
      <c r="P84" s="68">
        <f t="shared" si="2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67"/>
      <c r="G85" s="67"/>
      <c r="H85" s="240"/>
      <c r="I85" s="130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7">
        <f t="shared" si="1"/>
        <v>999</v>
      </c>
      <c r="N85" s="125"/>
      <c r="O85" s="98"/>
      <c r="P85" s="68">
        <f t="shared" si="2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67"/>
      <c r="G86" s="67"/>
      <c r="H86" s="240"/>
      <c r="I86" s="130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7">
        <f t="shared" si="1"/>
        <v>999</v>
      </c>
      <c r="N86" s="125"/>
      <c r="O86" s="98"/>
      <c r="P86" s="68">
        <f t="shared" si="2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67"/>
      <c r="G87" s="67"/>
      <c r="H87" s="240"/>
      <c r="I87" s="130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7">
        <f t="shared" si="1"/>
        <v>999</v>
      </c>
      <c r="N87" s="125"/>
      <c r="O87" s="98"/>
      <c r="P87" s="68">
        <f t="shared" si="2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67"/>
      <c r="G88" s="67"/>
      <c r="H88" s="240"/>
      <c r="I88" s="130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7">
        <f t="shared" si="1"/>
        <v>999</v>
      </c>
      <c r="N88" s="125"/>
      <c r="O88" s="98"/>
      <c r="P88" s="68">
        <f t="shared" si="2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67"/>
      <c r="G89" s="67"/>
      <c r="H89" s="240"/>
      <c r="I89" s="130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7">
        <f t="shared" si="1"/>
        <v>999</v>
      </c>
      <c r="N89" s="125"/>
      <c r="O89" s="98"/>
      <c r="P89" s="68">
        <f t="shared" si="2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67"/>
      <c r="G90" s="67"/>
      <c r="H90" s="240"/>
      <c r="I90" s="130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7">
        <f t="shared" si="1"/>
        <v>999</v>
      </c>
      <c r="N90" s="125"/>
      <c r="O90" s="98"/>
      <c r="P90" s="68">
        <f t="shared" si="2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67"/>
      <c r="G91" s="67"/>
      <c r="H91" s="240"/>
      <c r="I91" s="130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7">
        <f t="shared" si="1"/>
        <v>999</v>
      </c>
      <c r="N91" s="125"/>
      <c r="O91" s="98"/>
      <c r="P91" s="68">
        <f t="shared" si="2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67"/>
      <c r="G92" s="67"/>
      <c r="H92" s="240"/>
      <c r="I92" s="130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7">
        <f t="shared" si="1"/>
        <v>999</v>
      </c>
      <c r="N92" s="125"/>
      <c r="O92" s="98"/>
      <c r="P92" s="68">
        <f t="shared" si="2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67"/>
      <c r="G93" s="67"/>
      <c r="H93" s="240"/>
      <c r="I93" s="130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7">
        <f t="shared" si="1"/>
        <v>999</v>
      </c>
      <c r="N93" s="125"/>
      <c r="O93" s="98"/>
      <c r="P93" s="68">
        <f t="shared" si="2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67"/>
      <c r="G94" s="67"/>
      <c r="H94" s="240"/>
      <c r="I94" s="130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7">
        <f t="shared" si="1"/>
        <v>999</v>
      </c>
      <c r="N94" s="125"/>
      <c r="O94" s="98"/>
      <c r="P94" s="68">
        <f t="shared" si="2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67"/>
      <c r="G95" s="67"/>
      <c r="H95" s="240"/>
      <c r="I95" s="130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7">
        <f t="shared" si="1"/>
        <v>999</v>
      </c>
      <c r="N95" s="125"/>
      <c r="O95" s="98"/>
      <c r="P95" s="68">
        <f t="shared" si="2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67"/>
      <c r="G96" s="67"/>
      <c r="H96" s="240"/>
      <c r="I96" s="130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7">
        <f t="shared" si="1"/>
        <v>999</v>
      </c>
      <c r="N96" s="125"/>
      <c r="O96" s="98"/>
      <c r="P96" s="68">
        <f t="shared" si="2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67"/>
      <c r="G97" s="67"/>
      <c r="H97" s="240"/>
      <c r="I97" s="130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7">
        <f t="shared" si="1"/>
        <v>999</v>
      </c>
      <c r="N97" s="125"/>
      <c r="O97" s="98"/>
      <c r="P97" s="68">
        <f t="shared" si="2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67"/>
      <c r="G98" s="67"/>
      <c r="H98" s="240"/>
      <c r="I98" s="130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7">
        <f t="shared" si="1"/>
        <v>999</v>
      </c>
      <c r="N98" s="125"/>
      <c r="O98" s="98"/>
      <c r="P98" s="68">
        <f t="shared" si="2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67"/>
      <c r="G99" s="67"/>
      <c r="H99" s="240"/>
      <c r="I99" s="130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7">
        <f t="shared" si="1"/>
        <v>999</v>
      </c>
      <c r="N99" s="125"/>
      <c r="O99" s="98"/>
      <c r="P99" s="68">
        <f t="shared" si="2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67"/>
      <c r="G100" s="67"/>
      <c r="H100" s="240"/>
      <c r="I100" s="130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7">
        <f t="shared" si="1"/>
        <v>999</v>
      </c>
      <c r="N100" s="125"/>
      <c r="O100" s="98"/>
      <c r="P100" s="68">
        <f t="shared" si="2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67"/>
      <c r="G101" s="67"/>
      <c r="H101" s="240"/>
      <c r="I101" s="130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7">
        <f t="shared" si="1"/>
        <v>999</v>
      </c>
      <c r="N101" s="125"/>
      <c r="O101" s="98"/>
      <c r="P101" s="68">
        <f t="shared" si="2"/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67"/>
      <c r="G102" s="67"/>
      <c r="H102" s="240"/>
      <c r="I102" s="130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7">
        <f t="shared" si="1"/>
        <v>999</v>
      </c>
      <c r="N102" s="125"/>
      <c r="O102" s="98"/>
      <c r="P102" s="68">
        <f t="shared" si="2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67"/>
      <c r="G103" s="67"/>
      <c r="H103" s="240"/>
      <c r="I103" s="130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7">
        <f t="shared" si="1"/>
        <v>999</v>
      </c>
      <c r="N103" s="125"/>
      <c r="O103" s="98"/>
      <c r="P103" s="68">
        <f t="shared" si="2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67"/>
      <c r="G104" s="67"/>
      <c r="H104" s="240"/>
      <c r="I104" s="130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aca="true" t="shared" si="3" ref="L104:L156">IF(Q104="",999,Q104)</f>
        <v>999</v>
      </c>
      <c r="M104" s="127">
        <f aca="true" t="shared" si="4" ref="M104:M156">IF(P104=999,999,1)</f>
        <v>999</v>
      </c>
      <c r="N104" s="125"/>
      <c r="O104" s="98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67"/>
      <c r="G105" s="67"/>
      <c r="H105" s="240"/>
      <c r="I105" s="130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7">
        <f t="shared" si="4"/>
        <v>999</v>
      </c>
      <c r="N105" s="125"/>
      <c r="O105" s="98"/>
      <c r="P105" s="68">
        <f t="shared" si="5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67"/>
      <c r="G106" s="67"/>
      <c r="H106" s="240"/>
      <c r="I106" s="130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7">
        <f t="shared" si="4"/>
        <v>999</v>
      </c>
      <c r="N106" s="125"/>
      <c r="O106" s="98"/>
      <c r="P106" s="68">
        <f t="shared" si="5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67"/>
      <c r="G107" s="67"/>
      <c r="H107" s="240"/>
      <c r="I107" s="130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7">
        <f t="shared" si="4"/>
        <v>999</v>
      </c>
      <c r="N107" s="125"/>
      <c r="O107" s="98"/>
      <c r="P107" s="68">
        <f t="shared" si="5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67"/>
      <c r="G108" s="67"/>
      <c r="H108" s="240"/>
      <c r="I108" s="130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7">
        <f t="shared" si="4"/>
        <v>999</v>
      </c>
      <c r="N108" s="125"/>
      <c r="O108" s="98"/>
      <c r="P108" s="68">
        <f t="shared" si="5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67"/>
      <c r="G109" s="67"/>
      <c r="H109" s="240"/>
      <c r="I109" s="130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7">
        <f t="shared" si="4"/>
        <v>999</v>
      </c>
      <c r="N109" s="125"/>
      <c r="O109" s="98"/>
      <c r="P109" s="68">
        <f t="shared" si="5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67"/>
      <c r="G110" s="67"/>
      <c r="H110" s="240"/>
      <c r="I110" s="130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7">
        <f t="shared" si="4"/>
        <v>999</v>
      </c>
      <c r="N110" s="125"/>
      <c r="O110" s="98"/>
      <c r="P110" s="68">
        <f t="shared" si="5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67"/>
      <c r="G111" s="67"/>
      <c r="H111" s="240"/>
      <c r="I111" s="130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7">
        <f t="shared" si="4"/>
        <v>999</v>
      </c>
      <c r="N111" s="125"/>
      <c r="O111" s="98"/>
      <c r="P111" s="68">
        <f t="shared" si="5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67"/>
      <c r="G112" s="67"/>
      <c r="H112" s="240"/>
      <c r="I112" s="130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7">
        <f t="shared" si="4"/>
        <v>999</v>
      </c>
      <c r="N112" s="125"/>
      <c r="O112" s="98"/>
      <c r="P112" s="68">
        <f t="shared" si="5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67"/>
      <c r="G113" s="67"/>
      <c r="H113" s="240"/>
      <c r="I113" s="130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7">
        <f t="shared" si="4"/>
        <v>999</v>
      </c>
      <c r="N113" s="125"/>
      <c r="O113" s="98"/>
      <c r="P113" s="68">
        <f t="shared" si="5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67"/>
      <c r="G114" s="67"/>
      <c r="H114" s="240"/>
      <c r="I114" s="130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7">
        <f t="shared" si="4"/>
        <v>999</v>
      </c>
      <c r="N114" s="125"/>
      <c r="O114" s="98"/>
      <c r="P114" s="68">
        <f t="shared" si="5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67"/>
      <c r="G115" s="67"/>
      <c r="H115" s="240"/>
      <c r="I115" s="130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7">
        <f t="shared" si="4"/>
        <v>999</v>
      </c>
      <c r="N115" s="125"/>
      <c r="O115" s="98"/>
      <c r="P115" s="68">
        <f t="shared" si="5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67"/>
      <c r="G116" s="67"/>
      <c r="H116" s="240"/>
      <c r="I116" s="130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7">
        <f t="shared" si="4"/>
        <v>999</v>
      </c>
      <c r="N116" s="125"/>
      <c r="O116" s="98"/>
      <c r="P116" s="68">
        <f t="shared" si="5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67"/>
      <c r="G117" s="67"/>
      <c r="H117" s="240"/>
      <c r="I117" s="130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7">
        <f t="shared" si="4"/>
        <v>999</v>
      </c>
      <c r="N117" s="125"/>
      <c r="O117" s="98"/>
      <c r="P117" s="68">
        <f t="shared" si="5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67"/>
      <c r="G118" s="67"/>
      <c r="H118" s="240"/>
      <c r="I118" s="130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7">
        <f t="shared" si="4"/>
        <v>999</v>
      </c>
      <c r="N118" s="125"/>
      <c r="O118" s="98"/>
      <c r="P118" s="68">
        <f t="shared" si="5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67"/>
      <c r="G119" s="67"/>
      <c r="H119" s="240"/>
      <c r="I119" s="130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7">
        <f t="shared" si="4"/>
        <v>999</v>
      </c>
      <c r="N119" s="125"/>
      <c r="O119" s="98"/>
      <c r="P119" s="68">
        <f t="shared" si="5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67"/>
      <c r="G120" s="67"/>
      <c r="H120" s="240"/>
      <c r="I120" s="130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7">
        <f t="shared" si="4"/>
        <v>999</v>
      </c>
      <c r="N120" s="125"/>
      <c r="O120" s="98"/>
      <c r="P120" s="68">
        <f t="shared" si="5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67"/>
      <c r="G121" s="67"/>
      <c r="H121" s="240"/>
      <c r="I121" s="130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7">
        <f t="shared" si="4"/>
        <v>999</v>
      </c>
      <c r="N121" s="125"/>
      <c r="O121" s="98"/>
      <c r="P121" s="68">
        <f t="shared" si="5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67"/>
      <c r="G122" s="67"/>
      <c r="H122" s="240"/>
      <c r="I122" s="130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7">
        <f t="shared" si="4"/>
        <v>999</v>
      </c>
      <c r="N122" s="125"/>
      <c r="O122" s="98"/>
      <c r="P122" s="68">
        <f t="shared" si="5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67"/>
      <c r="G123" s="67"/>
      <c r="H123" s="240"/>
      <c r="I123" s="130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7">
        <f t="shared" si="4"/>
        <v>999</v>
      </c>
      <c r="N123" s="125"/>
      <c r="O123" s="98"/>
      <c r="P123" s="68">
        <f t="shared" si="5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67"/>
      <c r="G124" s="67"/>
      <c r="H124" s="240"/>
      <c r="I124" s="130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7">
        <f t="shared" si="4"/>
        <v>999</v>
      </c>
      <c r="N124" s="125"/>
      <c r="O124" s="98"/>
      <c r="P124" s="68">
        <f t="shared" si="5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67"/>
      <c r="G125" s="67"/>
      <c r="H125" s="240"/>
      <c r="I125" s="130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7">
        <f t="shared" si="4"/>
        <v>999</v>
      </c>
      <c r="N125" s="125"/>
      <c r="O125" s="98"/>
      <c r="P125" s="68">
        <f t="shared" si="5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67"/>
      <c r="G126" s="67"/>
      <c r="H126" s="240"/>
      <c r="I126" s="130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7">
        <f t="shared" si="4"/>
        <v>999</v>
      </c>
      <c r="N126" s="125"/>
      <c r="O126" s="98"/>
      <c r="P126" s="68">
        <f t="shared" si="5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67"/>
      <c r="G127" s="67"/>
      <c r="H127" s="240"/>
      <c r="I127" s="130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7">
        <f t="shared" si="4"/>
        <v>999</v>
      </c>
      <c r="N127" s="125"/>
      <c r="O127" s="98"/>
      <c r="P127" s="68">
        <f t="shared" si="5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67"/>
      <c r="G128" s="67"/>
      <c r="H128" s="240"/>
      <c r="I128" s="130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7">
        <f t="shared" si="4"/>
        <v>999</v>
      </c>
      <c r="N128" s="125"/>
      <c r="O128" s="98"/>
      <c r="P128" s="68">
        <f t="shared" si="5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67"/>
      <c r="G129" s="67"/>
      <c r="H129" s="240"/>
      <c r="I129" s="130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7">
        <f t="shared" si="4"/>
        <v>999</v>
      </c>
      <c r="N129" s="125"/>
      <c r="O129" s="98"/>
      <c r="P129" s="68">
        <f t="shared" si="5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67"/>
      <c r="G130" s="67"/>
      <c r="H130" s="240"/>
      <c r="I130" s="130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7">
        <f t="shared" si="4"/>
        <v>999</v>
      </c>
      <c r="N130" s="125"/>
      <c r="O130" s="98"/>
      <c r="P130" s="68">
        <f t="shared" si="5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67"/>
      <c r="G131" s="67"/>
      <c r="H131" s="240"/>
      <c r="I131" s="130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7">
        <f t="shared" si="4"/>
        <v>999</v>
      </c>
      <c r="N131" s="125"/>
      <c r="O131" s="98"/>
      <c r="P131" s="68">
        <f t="shared" si="5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67"/>
      <c r="G132" s="67"/>
      <c r="H132" s="240"/>
      <c r="I132" s="130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7">
        <f t="shared" si="4"/>
        <v>999</v>
      </c>
      <c r="N132" s="125"/>
      <c r="O132" s="98"/>
      <c r="P132" s="68">
        <f t="shared" si="5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67"/>
      <c r="G133" s="67"/>
      <c r="H133" s="240"/>
      <c r="I133" s="130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7">
        <f t="shared" si="4"/>
        <v>999</v>
      </c>
      <c r="N133" s="125"/>
      <c r="O133" s="98"/>
      <c r="P133" s="68">
        <f t="shared" si="5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67"/>
      <c r="G134" s="67"/>
      <c r="H134" s="240"/>
      <c r="I134" s="130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7">
        <f t="shared" si="4"/>
        <v>999</v>
      </c>
      <c r="N134" s="125"/>
      <c r="O134" s="128"/>
      <c r="P134" s="129">
        <f t="shared" si="5"/>
        <v>999</v>
      </c>
      <c r="Q134" s="130"/>
    </row>
    <row r="135" spans="1:17" ht="12.75">
      <c r="A135" s="105">
        <v>129</v>
      </c>
      <c r="B135" s="50"/>
      <c r="C135" s="50"/>
      <c r="D135" s="51"/>
      <c r="E135" s="120"/>
      <c r="F135" s="67"/>
      <c r="G135" s="67"/>
      <c r="H135" s="240"/>
      <c r="I135" s="130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7">
        <f t="shared" si="4"/>
        <v>999</v>
      </c>
      <c r="N135" s="125"/>
      <c r="O135" s="98"/>
      <c r="P135" s="68">
        <f t="shared" si="5"/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67"/>
      <c r="G136" s="67"/>
      <c r="H136" s="240"/>
      <c r="I136" s="130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7">
        <f t="shared" si="4"/>
        <v>999</v>
      </c>
      <c r="N136" s="125"/>
      <c r="O136" s="98"/>
      <c r="P136" s="68">
        <f t="shared" si="5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67"/>
      <c r="G137" s="67"/>
      <c r="H137" s="240"/>
      <c r="I137" s="130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7">
        <f t="shared" si="4"/>
        <v>999</v>
      </c>
      <c r="N137" s="125"/>
      <c r="O137" s="98"/>
      <c r="P137" s="68">
        <f t="shared" si="5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67"/>
      <c r="G138" s="67"/>
      <c r="H138" s="240"/>
      <c r="I138" s="130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7">
        <f t="shared" si="4"/>
        <v>999</v>
      </c>
      <c r="N138" s="125"/>
      <c r="O138" s="98"/>
      <c r="P138" s="68">
        <f t="shared" si="5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67"/>
      <c r="G139" s="67"/>
      <c r="H139" s="240"/>
      <c r="I139" s="130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7">
        <f t="shared" si="4"/>
        <v>999</v>
      </c>
      <c r="N139" s="125"/>
      <c r="O139" s="98"/>
      <c r="P139" s="68">
        <f t="shared" si="5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67"/>
      <c r="G140" s="67"/>
      <c r="H140" s="240"/>
      <c r="I140" s="130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7">
        <f t="shared" si="4"/>
        <v>999</v>
      </c>
      <c r="N140" s="125"/>
      <c r="O140" s="98"/>
      <c r="P140" s="68">
        <f t="shared" si="5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67"/>
      <c r="G141" s="67"/>
      <c r="H141" s="240"/>
      <c r="I141" s="130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7">
        <f t="shared" si="4"/>
        <v>999</v>
      </c>
      <c r="N141" s="125"/>
      <c r="O141" s="128"/>
      <c r="P141" s="129">
        <f t="shared" si="5"/>
        <v>999</v>
      </c>
      <c r="Q141" s="130"/>
    </row>
    <row r="142" spans="1:17" ht="12.75">
      <c r="A142" s="105">
        <v>136</v>
      </c>
      <c r="B142" s="50"/>
      <c r="C142" s="50"/>
      <c r="D142" s="51"/>
      <c r="E142" s="120"/>
      <c r="F142" s="67"/>
      <c r="G142" s="67"/>
      <c r="H142" s="240"/>
      <c r="I142" s="130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7">
        <f t="shared" si="4"/>
        <v>999</v>
      </c>
      <c r="N142" s="125"/>
      <c r="O142" s="98"/>
      <c r="P142" s="68">
        <f t="shared" si="5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67"/>
      <c r="G143" s="67"/>
      <c r="H143" s="240"/>
      <c r="I143" s="130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7">
        <f t="shared" si="4"/>
        <v>999</v>
      </c>
      <c r="N143" s="125"/>
      <c r="O143" s="98"/>
      <c r="P143" s="68">
        <f t="shared" si="5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67"/>
      <c r="G144" s="67"/>
      <c r="H144" s="240"/>
      <c r="I144" s="130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7">
        <f t="shared" si="4"/>
        <v>999</v>
      </c>
      <c r="N144" s="125"/>
      <c r="O144" s="98"/>
      <c r="P144" s="68">
        <f t="shared" si="5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67"/>
      <c r="G145" s="67"/>
      <c r="H145" s="240"/>
      <c r="I145" s="130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7">
        <f t="shared" si="4"/>
        <v>999</v>
      </c>
      <c r="N145" s="125"/>
      <c r="O145" s="98"/>
      <c r="P145" s="68">
        <f t="shared" si="5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67"/>
      <c r="G146" s="67"/>
      <c r="H146" s="240"/>
      <c r="I146" s="130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7">
        <f t="shared" si="4"/>
        <v>999</v>
      </c>
      <c r="N146" s="125"/>
      <c r="O146" s="98"/>
      <c r="P146" s="68">
        <f t="shared" si="5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67"/>
      <c r="G147" s="67"/>
      <c r="H147" s="240"/>
      <c r="I147" s="130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7">
        <f t="shared" si="4"/>
        <v>999</v>
      </c>
      <c r="N147" s="125"/>
      <c r="O147" s="98"/>
      <c r="P147" s="68">
        <f t="shared" si="5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67"/>
      <c r="G148" s="67"/>
      <c r="H148" s="240"/>
      <c r="I148" s="130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7">
        <f t="shared" si="4"/>
        <v>999</v>
      </c>
      <c r="N148" s="125"/>
      <c r="O148" s="128"/>
      <c r="P148" s="129">
        <f t="shared" si="5"/>
        <v>999</v>
      </c>
      <c r="Q148" s="130"/>
    </row>
    <row r="149" spans="1:17" ht="12.75">
      <c r="A149" s="105">
        <v>143</v>
      </c>
      <c r="B149" s="50"/>
      <c r="C149" s="50"/>
      <c r="D149" s="51"/>
      <c r="E149" s="120"/>
      <c r="F149" s="67"/>
      <c r="G149" s="67"/>
      <c r="H149" s="240"/>
      <c r="I149" s="130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7">
        <f t="shared" si="4"/>
        <v>999</v>
      </c>
      <c r="N149" s="125"/>
      <c r="O149" s="98"/>
      <c r="P149" s="68">
        <f t="shared" si="5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67"/>
      <c r="G150" s="67"/>
      <c r="H150" s="240"/>
      <c r="I150" s="130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7">
        <f t="shared" si="4"/>
        <v>999</v>
      </c>
      <c r="N150" s="125"/>
      <c r="O150" s="98"/>
      <c r="P150" s="68">
        <f t="shared" si="5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67"/>
      <c r="G151" s="67"/>
      <c r="H151" s="240"/>
      <c r="I151" s="130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7">
        <f t="shared" si="4"/>
        <v>999</v>
      </c>
      <c r="N151" s="125"/>
      <c r="O151" s="98"/>
      <c r="P151" s="68">
        <f t="shared" si="5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67"/>
      <c r="G152" s="67"/>
      <c r="H152" s="240"/>
      <c r="I152" s="130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7">
        <f t="shared" si="4"/>
        <v>999</v>
      </c>
      <c r="N152" s="125"/>
      <c r="O152" s="98"/>
      <c r="P152" s="68">
        <f t="shared" si="5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67"/>
      <c r="G153" s="67"/>
      <c r="H153" s="240"/>
      <c r="I153" s="130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7">
        <f t="shared" si="4"/>
        <v>999</v>
      </c>
      <c r="N153" s="125"/>
      <c r="O153" s="98"/>
      <c r="P153" s="68">
        <f t="shared" si="5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67"/>
      <c r="G154" s="67"/>
      <c r="H154" s="240"/>
      <c r="I154" s="130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7">
        <f t="shared" si="4"/>
        <v>999</v>
      </c>
      <c r="N154" s="125"/>
      <c r="O154" s="98"/>
      <c r="P154" s="68">
        <f t="shared" si="5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67"/>
      <c r="G155" s="67"/>
      <c r="H155" s="240"/>
      <c r="I155" s="130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7">
        <f t="shared" si="4"/>
        <v>999</v>
      </c>
      <c r="N155" s="125"/>
      <c r="O155" s="98"/>
      <c r="P155" s="68">
        <f t="shared" si="5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67"/>
      <c r="G156" s="67"/>
      <c r="H156" s="240"/>
      <c r="I156" s="130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7">
        <f t="shared" si="4"/>
        <v>999</v>
      </c>
      <c r="N156" s="125"/>
      <c r="O156" s="98"/>
      <c r="P156" s="68">
        <f t="shared" si="5"/>
        <v>999</v>
      </c>
      <c r="Q156" s="52"/>
    </row>
  </sheetData>
  <sheetProtection/>
  <conditionalFormatting sqref="E7:E156">
    <cfRule type="expression" priority="20" dxfId="11" stopIfTrue="1">
      <formula>AND(ROUNDDOWN(($A$4-E7)/365.25,0)&lt;=13,G7&lt;&gt;"OK")</formula>
    </cfRule>
    <cfRule type="expression" priority="21" dxfId="10" stopIfTrue="1">
      <formula>AND(ROUNDDOWN(($A$4-E7)/365.25,0)&lt;=14,G7&lt;&gt;"OK")</formula>
    </cfRule>
    <cfRule type="expression" priority="22" dxfId="9" stopIfTrue="1">
      <formula>AND(ROUNDDOWN(($A$4-E7)/365.25,0)&lt;=17,G7&lt;&gt;"OK")</formula>
    </cfRule>
  </conditionalFormatting>
  <conditionalFormatting sqref="J7:J156">
    <cfRule type="cellIs" priority="19" dxfId="17" operator="equal" stopIfTrue="1">
      <formula>"Z"</formula>
    </cfRule>
  </conditionalFormatting>
  <conditionalFormatting sqref="A7:D8 A10:D156 A9 C9:D9">
    <cfRule type="expression" priority="18" dxfId="4" stopIfTrue="1">
      <formula>$Q7&gt;=1</formula>
    </cfRule>
  </conditionalFormatting>
  <conditionalFormatting sqref="E7:E14">
    <cfRule type="expression" priority="15" dxfId="11" stopIfTrue="1">
      <formula>AND(ROUNDDOWN(($A$4-E7)/365.25,0)&lt;=13,G7&lt;&gt;"OK")</formula>
    </cfRule>
    <cfRule type="expression" priority="16" dxfId="10" stopIfTrue="1">
      <formula>AND(ROUNDDOWN(($A$4-E7)/365.25,0)&lt;=14,G7&lt;&gt;"OK")</formula>
    </cfRule>
    <cfRule type="expression" priority="17" dxfId="9" stopIfTrue="1">
      <formula>AND(ROUNDDOWN(($A$4-E7)/365.25,0)&lt;=17,G7&lt;&gt;"OK")</formula>
    </cfRule>
  </conditionalFormatting>
  <conditionalFormatting sqref="J7:J14">
    <cfRule type="cellIs" priority="14" dxfId="17" operator="equal" stopIfTrue="1">
      <formula>"Z"</formula>
    </cfRule>
  </conditionalFormatting>
  <conditionalFormatting sqref="B7:D8 B10:D14 C9:D9">
    <cfRule type="expression" priority="13" dxfId="4" stopIfTrue="1">
      <formula>$Q7&gt;=1</formula>
    </cfRule>
  </conditionalFormatting>
  <conditionalFormatting sqref="E7:E14">
    <cfRule type="expression" priority="10" dxfId="11" stopIfTrue="1">
      <formula>AND(ROUNDDOWN(($A$4-E7)/365.25,0)&lt;=13,G7&lt;&gt;"OK")</formula>
    </cfRule>
    <cfRule type="expression" priority="11" dxfId="10" stopIfTrue="1">
      <formula>AND(ROUNDDOWN(($A$4-E7)/365.25,0)&lt;=14,G7&lt;&gt;"OK")</formula>
    </cfRule>
    <cfRule type="expression" priority="12" dxfId="9" stopIfTrue="1">
      <formula>AND(ROUNDDOWN(($A$4-E7)/365.25,0)&lt;=17,G7&lt;&gt;"OK")</formula>
    </cfRule>
  </conditionalFormatting>
  <conditionalFormatting sqref="B7:D8 B10:D14 C9:D9">
    <cfRule type="expression" priority="9" dxfId="4" stopIfTrue="1">
      <formula>$Q7&gt;=1</formula>
    </cfRule>
  </conditionalFormatting>
  <conditionalFormatting sqref="E7:E27 E29:E37">
    <cfRule type="expression" priority="6" dxfId="11" stopIfTrue="1">
      <formula>AND(ROUNDDOWN(($A$4-E7)/365.25,0)&lt;=13,G7&lt;&gt;"OK")</formula>
    </cfRule>
    <cfRule type="expression" priority="7" dxfId="10" stopIfTrue="1">
      <formula>AND(ROUNDDOWN(($A$4-E7)/365.25,0)&lt;=14,G7&lt;&gt;"OK")</formula>
    </cfRule>
    <cfRule type="expression" priority="8" dxfId="9" stopIfTrue="1">
      <formula>AND(ROUNDDOWN(($A$4-E7)/365.25,0)&lt;=17,G7&lt;&gt;"OK")</formula>
    </cfRule>
  </conditionalFormatting>
  <conditionalFormatting sqref="B7:D8 B10:D37 C9:D9">
    <cfRule type="expression" priority="5" dxfId="4" stopIfTrue="1">
      <formula>$Q7&gt;=1</formula>
    </cfRule>
  </conditionalFormatting>
  <conditionalFormatting sqref="B9">
    <cfRule type="expression" priority="4" dxfId="4" stopIfTrue="1">
      <formula>$Q9&gt;=1</formula>
    </cfRule>
  </conditionalFormatting>
  <conditionalFormatting sqref="B9">
    <cfRule type="expression" priority="3" dxfId="4" stopIfTrue="1">
      <formula>$Q9&gt;=1</formula>
    </cfRule>
  </conditionalFormatting>
  <conditionalFormatting sqref="B9">
    <cfRule type="expression" priority="2" dxfId="4" stopIfTrue="1">
      <formula>$Q9&gt;=1</formula>
    </cfRule>
  </conditionalFormatting>
  <conditionalFormatting sqref="B9">
    <cfRule type="expression" priority="1" dxfId="4" stopIfTrue="1">
      <formula>$Q9&gt;=1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10.710937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16" hidden="1" customWidth="1"/>
    <col min="26" max="37" width="0" style="216" hidden="1" customWidth="1"/>
  </cols>
  <sheetData>
    <row r="1" spans="1:37" ht="24">
      <c r="A1" s="263" t="str">
        <f>Altalanos!$A$6</f>
        <v>Diákolimpia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163"/>
      <c r="N1" s="165"/>
      <c r="O1" s="165" t="s">
        <v>11</v>
      </c>
      <c r="P1" s="165"/>
      <c r="Q1" s="166"/>
      <c r="R1" s="165"/>
      <c r="S1" s="167"/>
      <c r="Y1"/>
      <c r="Z1"/>
      <c r="AA1"/>
      <c r="AB1" s="223" t="e">
        <f>IF(Y5=1,CONCATENATE(VLOOKUP(Y3,AA16:AH27,2)),CONCATENATE(VLOOKUP(Y3,AA2:AK13,2)))</f>
        <v>#N/A</v>
      </c>
      <c r="AC1" s="223" t="e">
        <f>IF(Y5=1,CONCATENATE(VLOOKUP(Y3,AA16:AK27,3)),CONCATENATE(VLOOKUP(Y3,AA2:AK13,3)))</f>
        <v>#N/A</v>
      </c>
      <c r="AD1" s="223" t="e">
        <f>IF(Y5=1,CONCATENATE(VLOOKUP(Y3,AA16:AK27,4)),CONCATENATE(VLOOKUP(Y3,AA2:AK13,4)))</f>
        <v>#N/A</v>
      </c>
      <c r="AE1" s="223" t="e">
        <f>IF(Y5=1,CONCATENATE(VLOOKUP(Y3,AA16:AK27,5)),CONCATENATE(VLOOKUP(Y3,AA2:AK13,5)))</f>
        <v>#N/A</v>
      </c>
      <c r="AF1" s="223" t="e">
        <f>IF(Y5=1,CONCATENATE(VLOOKUP(Y3,AA16:AK27,6)),CONCATENATE(VLOOKUP(Y3,AA2:AK13,6)))</f>
        <v>#N/A</v>
      </c>
      <c r="AG1" s="223" t="e">
        <f>IF(Y5=1,CONCATENATE(VLOOKUP(Y3,AA16:AK27,7)),CONCATENATE(VLOOKUP(Y3,AA2:AK13,7)))</f>
        <v>#N/A</v>
      </c>
      <c r="AH1" s="223" t="e">
        <f>IF(Y5=1,CONCATENATE(VLOOKUP(Y3,AA16:AK27,8)),CONCATENATE(VLOOKUP(Y3,AA2:AK13,8)))</f>
        <v>#N/A</v>
      </c>
      <c r="AI1" s="223" t="e">
        <f>IF(Y5=1,CONCATENATE(VLOOKUP(Y3,AA16:AK27,9)),CONCATENATE(VLOOKUP(Y3,AA2:AK13,9)))</f>
        <v>#N/A</v>
      </c>
      <c r="AJ1" s="223" t="e">
        <f>IF(Y5=1,CONCATENATE(VLOOKUP(Y3,AA16:AK27,10)),CONCATENATE(VLOOKUP(Y3,AA2:AK13,10)))</f>
        <v>#N/A</v>
      </c>
      <c r="AK1" s="223" t="e">
        <f>IF(Y5=1,CONCATENATE(VLOOKUP(Y3,AA16:AK27,11)),CONCATENATE(VLOOKUP(Y3,AA2:AK13,11)))</f>
        <v>#N/A</v>
      </c>
    </row>
    <row r="2" spans="1:37" ht="12.75">
      <c r="A2" s="140" t="s">
        <v>43</v>
      </c>
      <c r="B2" s="141"/>
      <c r="C2" s="141"/>
      <c r="D2" s="141"/>
      <c r="E2" s="258" t="str">
        <f>Altalanos!$B$8</f>
        <v>2 B lány</v>
      </c>
      <c r="F2" s="141"/>
      <c r="G2" s="142"/>
      <c r="H2" s="143"/>
      <c r="I2" s="143"/>
      <c r="J2" s="144"/>
      <c r="K2" s="139"/>
      <c r="L2" s="139"/>
      <c r="M2" s="164"/>
      <c r="N2" s="168"/>
      <c r="O2" s="169"/>
      <c r="P2" s="168"/>
      <c r="Q2" s="169"/>
      <c r="R2" s="168"/>
      <c r="S2" s="167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1"/>
      <c r="O3" s="170"/>
      <c r="P3" s="171"/>
      <c r="Q3" s="208" t="s">
        <v>59</v>
      </c>
      <c r="R3" s="209" t="s">
        <v>62</v>
      </c>
      <c r="S3" s="167"/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Altalanos!$A$10</f>
        <v>44686</v>
      </c>
      <c r="B4" s="266"/>
      <c r="C4" s="266"/>
      <c r="D4" s="145"/>
      <c r="E4" s="146">
        <f>Altalanos!$C$10</f>
        <v>0</v>
      </c>
      <c r="F4" s="146"/>
      <c r="G4" s="146"/>
      <c r="H4" s="148"/>
      <c r="I4" s="146"/>
      <c r="J4" s="147"/>
      <c r="K4" s="148"/>
      <c r="L4" s="149">
        <f>Altalanos!$E$10</f>
        <v>0</v>
      </c>
      <c r="M4" s="148"/>
      <c r="N4" s="172"/>
      <c r="O4" s="173"/>
      <c r="P4" s="172"/>
      <c r="Q4" s="210" t="s">
        <v>63</v>
      </c>
      <c r="R4" s="211" t="s">
        <v>60</v>
      </c>
      <c r="S4" s="167"/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160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N5" s="167"/>
      <c r="O5" s="167"/>
      <c r="P5" s="167"/>
      <c r="Q5" s="212" t="s">
        <v>64</v>
      </c>
      <c r="R5" s="213" t="s">
        <v>61</v>
      </c>
      <c r="S5" s="167"/>
      <c r="Y5" s="217">
        <f>IF(OR(Altalanos!$A$8="F1",Altalanos!$A$8="F2",Altalanos!$A$8="N1",Altalanos!$A$8="N2"),1,2)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03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67"/>
      <c r="O6" s="167"/>
      <c r="P6" s="167"/>
      <c r="Q6" s="167"/>
      <c r="R6" s="167"/>
      <c r="S6" s="167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3</v>
      </c>
      <c r="C7" s="161">
        <f>IF($B7="","",VLOOKUP($B7,'2 B lány elo'!$A$7:$O$60,5))</f>
        <v>0</v>
      </c>
      <c r="D7" s="161">
        <f>IF($B7="","",VLOOKUP($B7,'2 B lány elo'!$A$7:$O$60,15))</f>
        <v>0</v>
      </c>
      <c r="E7" s="159" t="str">
        <f>UPPER(IF($B7="","",VLOOKUP($B7,'2 B lány elo'!$A$7:$O$60,2)))</f>
        <v>DIÓSGYŐRI NAGY L.KIR.ÁLT.ISK.</v>
      </c>
      <c r="F7" s="162"/>
      <c r="G7" s="159">
        <f>IF($B7="","",VLOOKUP($B7,'2 B lány elo'!$A$7:$O$60,3))</f>
        <v>0</v>
      </c>
      <c r="H7" s="162"/>
      <c r="I7" s="159">
        <f>IF($B7="","",VLOOKUP($B7,'2 B lány elo'!$A$7:$O$60,4))</f>
        <v>0</v>
      </c>
      <c r="J7" s="151"/>
      <c r="K7" s="224"/>
      <c r="L7" s="219">
        <f>IF(K7="","",CONCATENATE(VLOOKUP($Y$3,$AB$1:$AK$1,K7)," pont"))</f>
      </c>
      <c r="M7" s="225"/>
      <c r="N7" s="167"/>
      <c r="O7" s="167"/>
      <c r="P7" s="167"/>
      <c r="Q7" s="167"/>
      <c r="R7" s="167"/>
      <c r="S7" s="167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175"/>
      <c r="D8" s="175"/>
      <c r="E8" s="175"/>
      <c r="F8" s="175"/>
      <c r="G8" s="175"/>
      <c r="H8" s="175"/>
      <c r="I8" s="175"/>
      <c r="J8" s="151"/>
      <c r="K8" s="174"/>
      <c r="L8" s="174"/>
      <c r="M8" s="226"/>
      <c r="N8" s="167"/>
      <c r="O8" s="167"/>
      <c r="P8" s="167"/>
      <c r="Q8" s="167"/>
      <c r="R8" s="167"/>
      <c r="S8" s="167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2</v>
      </c>
      <c r="C9" s="161">
        <f>IF($B9="","",VLOOKUP($B9,'2 B lány elo'!$A$7:$O$60,5))</f>
        <v>0</v>
      </c>
      <c r="D9" s="161">
        <f>IF($B9="","",VLOOKUP($B9,'2 B lány elo'!$A$7:$O$60,15))</f>
        <v>0</v>
      </c>
      <c r="E9" s="159" t="str">
        <f>UPPER(IF($B9="","",VLOOKUP($B9,'2 B lány elo'!$A$7:$O$60,2)))</f>
        <v>IRINYI J.REF.OKT.KÖZP.TOMPA M.ÁLT.ISK.</v>
      </c>
      <c r="F9" s="162"/>
      <c r="G9" s="159">
        <f>IF($B9="","",VLOOKUP($B9,'2 B lány elo'!$A$7:$O$60,3))</f>
        <v>0</v>
      </c>
      <c r="H9" s="162"/>
      <c r="I9" s="159">
        <f>IF($B9="","",VLOOKUP($B9,'2 B lány elo'!$A$7:$O$60,4))</f>
        <v>0</v>
      </c>
      <c r="J9" s="151"/>
      <c r="K9" s="224"/>
      <c r="L9" s="219">
        <f>IF(K9="","",CONCATENATE(VLOOKUP($Y$3,$AB$1:$AK$1,K9)," pont"))</f>
      </c>
      <c r="M9" s="225"/>
      <c r="N9" s="167"/>
      <c r="O9" s="167"/>
      <c r="P9" s="167"/>
      <c r="Q9" s="167"/>
      <c r="R9" s="167"/>
      <c r="S9" s="167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175"/>
      <c r="D10" s="175"/>
      <c r="E10" s="175"/>
      <c r="F10" s="175"/>
      <c r="G10" s="175"/>
      <c r="H10" s="175"/>
      <c r="I10" s="175"/>
      <c r="J10" s="151"/>
      <c r="K10" s="174"/>
      <c r="L10" s="174"/>
      <c r="M10" s="226"/>
      <c r="N10" s="167"/>
      <c r="O10" s="167"/>
      <c r="P10" s="167"/>
      <c r="Q10" s="167"/>
      <c r="R10" s="167"/>
      <c r="S10" s="167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>
        <v>1</v>
      </c>
      <c r="C11" s="161">
        <f>IF($B11="","",VLOOKUP($B11,'2 B lány elo'!$A$7:$O$60,5))</f>
        <v>0</v>
      </c>
      <c r="D11" s="161">
        <f>IF($B11="","",VLOOKUP($B11,'2 B lány elo'!$A$7:$O$60,15))</f>
        <v>0</v>
      </c>
      <c r="E11" s="159" t="str">
        <f>UPPER(IF($B11="","",VLOOKUP($B11,'2 B lány elo'!$A$7:$O$60,2)))</f>
        <v>KAZINCBARCIKAI POLLACK M.ÁLT.ISK.</v>
      </c>
      <c r="F11" s="162"/>
      <c r="G11" s="159">
        <f>IF($B11="","",VLOOKUP($B11,'2 B lány elo'!$A$7:$O$60,3))</f>
        <v>0</v>
      </c>
      <c r="H11" s="162"/>
      <c r="I11" s="159">
        <f>IF($B11="","",VLOOKUP($B11,'2 B lány elo'!$A$7:$O$60,4))</f>
        <v>0</v>
      </c>
      <c r="J11" s="151"/>
      <c r="K11" s="224"/>
      <c r="L11" s="219">
        <f>IF(K11="","",CONCATENATE(VLOOKUP($Y$3,$AB$1:$AK$1,K11)," pont"))</f>
      </c>
      <c r="M11" s="225"/>
      <c r="N11" s="167"/>
      <c r="O11" s="167"/>
      <c r="P11" s="167"/>
      <c r="Q11" s="167"/>
      <c r="R11" s="167"/>
      <c r="S11" s="167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DIÓSGYŐRI NAGY L.KIR.ÁLT.ISK.</v>
      </c>
      <c r="E18" s="267"/>
      <c r="F18" s="267" t="str">
        <f>E9</f>
        <v>IRINYI J.REF.OKT.KÖZP.TOMPA M.ÁLT.ISK.</v>
      </c>
      <c r="G18" s="267"/>
      <c r="H18" s="267" t="str">
        <f>E11</f>
        <v>KAZINCBARCIKAI POLLACK M.ÁLT.ISK.</v>
      </c>
      <c r="I18" s="267"/>
      <c r="J18" s="151"/>
      <c r="K18" s="151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DIÓSGYŐRI NAGY L.KIR.ÁLT.ISK.</v>
      </c>
      <c r="C19" s="265"/>
      <c r="D19" s="262"/>
      <c r="E19" s="262"/>
      <c r="F19" s="261"/>
      <c r="G19" s="261"/>
      <c r="H19" s="261"/>
      <c r="I19" s="261"/>
      <c r="J19" s="151"/>
      <c r="K19" s="151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IRINYI J.REF.OKT.KÖZP.TOMPA M.ÁLT.ISK.</v>
      </c>
      <c r="C20" s="265"/>
      <c r="D20" s="261"/>
      <c r="E20" s="261"/>
      <c r="F20" s="262"/>
      <c r="G20" s="262"/>
      <c r="H20" s="261"/>
      <c r="I20" s="261"/>
      <c r="J20" s="151"/>
      <c r="K20" s="151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8.75" customHeight="1">
      <c r="A21" s="207" t="s">
        <v>54</v>
      </c>
      <c r="B21" s="265" t="str">
        <f>E11</f>
        <v>KAZINCBARCIKAI POLLACK M.ÁLT.ISK.</v>
      </c>
      <c r="C21" s="265"/>
      <c r="D21" s="261"/>
      <c r="E21" s="261"/>
      <c r="F21" s="261"/>
      <c r="G21" s="261"/>
      <c r="H21" s="262"/>
      <c r="I21" s="262"/>
      <c r="J21" s="151"/>
      <c r="K21" s="151"/>
      <c r="L21" s="151"/>
      <c r="M21" s="151"/>
      <c r="Y21" s="217"/>
      <c r="Z21" s="217"/>
      <c r="AA21" s="217" t="s">
        <v>69</v>
      </c>
      <c r="AB21" s="217">
        <v>90</v>
      </c>
      <c r="AC21" s="217">
        <v>60</v>
      </c>
      <c r="AD21" s="217">
        <v>45</v>
      </c>
      <c r="AE21" s="217">
        <v>34</v>
      </c>
      <c r="AF21" s="217">
        <v>27</v>
      </c>
      <c r="AG21" s="217">
        <v>22</v>
      </c>
      <c r="AH21" s="217">
        <v>18</v>
      </c>
      <c r="AI21" s="217">
        <v>15</v>
      </c>
      <c r="AJ21" s="217">
        <v>12</v>
      </c>
      <c r="AK21" s="217">
        <v>9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70</v>
      </c>
      <c r="AB22" s="217">
        <v>60</v>
      </c>
      <c r="AC22" s="217">
        <v>40</v>
      </c>
      <c r="AD22" s="217">
        <v>30</v>
      </c>
      <c r="AE22" s="217">
        <v>20</v>
      </c>
      <c r="AF22" s="217">
        <v>18</v>
      </c>
      <c r="AG22" s="217">
        <v>15</v>
      </c>
      <c r="AH22" s="217">
        <v>12</v>
      </c>
      <c r="AI22" s="217">
        <v>10</v>
      </c>
      <c r="AJ22" s="217">
        <v>8</v>
      </c>
      <c r="AK22" s="217">
        <v>6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71</v>
      </c>
      <c r="AB23" s="217">
        <v>40</v>
      </c>
      <c r="AC23" s="217">
        <v>25</v>
      </c>
      <c r="AD23" s="217">
        <v>18</v>
      </c>
      <c r="AE23" s="217">
        <v>13</v>
      </c>
      <c r="AF23" s="217">
        <v>8</v>
      </c>
      <c r="AG23" s="217">
        <v>7</v>
      </c>
      <c r="AH23" s="217">
        <v>6</v>
      </c>
      <c r="AI23" s="217">
        <v>5</v>
      </c>
      <c r="AJ23" s="217">
        <v>4</v>
      </c>
      <c r="AK23" s="217">
        <v>3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72</v>
      </c>
      <c r="AB24" s="217">
        <v>25</v>
      </c>
      <c r="AC24" s="217">
        <v>15</v>
      </c>
      <c r="AD24" s="217">
        <v>13</v>
      </c>
      <c r="AE24" s="217">
        <v>7</v>
      </c>
      <c r="AF24" s="217">
        <v>6</v>
      </c>
      <c r="AG24" s="217">
        <v>5</v>
      </c>
      <c r="AH24" s="217">
        <v>4</v>
      </c>
      <c r="AI24" s="217">
        <v>3</v>
      </c>
      <c r="AJ24" s="217">
        <v>2</v>
      </c>
      <c r="AK24" s="217">
        <v>1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77</v>
      </c>
      <c r="AB25" s="217">
        <v>15</v>
      </c>
      <c r="AC25" s="217">
        <v>10</v>
      </c>
      <c r="AD25" s="217">
        <v>8</v>
      </c>
      <c r="AE25" s="217">
        <v>4</v>
      </c>
      <c r="AF25" s="217">
        <v>3</v>
      </c>
      <c r="AG25" s="217">
        <v>2</v>
      </c>
      <c r="AH25" s="217">
        <v>1</v>
      </c>
      <c r="AI25" s="217">
        <v>0</v>
      </c>
      <c r="AJ25" s="217">
        <v>0</v>
      </c>
      <c r="AK25" s="217">
        <v>0</v>
      </c>
    </row>
    <row r="26" spans="1:37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Y26" s="217"/>
      <c r="Z26" s="217"/>
      <c r="AA26" s="217" t="s">
        <v>73</v>
      </c>
      <c r="AB26" s="217">
        <v>10</v>
      </c>
      <c r="AC26" s="217">
        <v>6</v>
      </c>
      <c r="AD26" s="217">
        <v>4</v>
      </c>
      <c r="AE26" s="217">
        <v>2</v>
      </c>
      <c r="AF26" s="217">
        <v>1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</row>
    <row r="27" spans="1:37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Y27" s="217"/>
      <c r="Z27" s="217"/>
      <c r="AA27" s="217" t="s">
        <v>74</v>
      </c>
      <c r="AB27" s="217">
        <v>3</v>
      </c>
      <c r="AC27" s="217">
        <v>2</v>
      </c>
      <c r="AD27" s="217">
        <v>1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9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0"/>
      <c r="M32" s="150"/>
      <c r="O32" s="167"/>
      <c r="P32" s="167"/>
      <c r="Q32" s="167"/>
      <c r="R32" s="167"/>
      <c r="S32" s="167"/>
    </row>
    <row r="33" spans="1:19" ht="12.75">
      <c r="A33" s="70" t="s">
        <v>35</v>
      </c>
      <c r="B33" s="71"/>
      <c r="C33" s="123"/>
      <c r="D33" s="182" t="s">
        <v>2</v>
      </c>
      <c r="E33" s="183" t="s">
        <v>37</v>
      </c>
      <c r="F33" s="201"/>
      <c r="G33" s="182" t="s">
        <v>2</v>
      </c>
      <c r="H33" s="183" t="s">
        <v>46</v>
      </c>
      <c r="I33" s="79"/>
      <c r="J33" s="183" t="s">
        <v>47</v>
      </c>
      <c r="K33" s="78" t="s">
        <v>48</v>
      </c>
      <c r="L33" s="30"/>
      <c r="M33" s="252"/>
      <c r="N33" s="251"/>
      <c r="O33" s="167"/>
      <c r="P33" s="176"/>
      <c r="Q33" s="176"/>
      <c r="R33" s="177"/>
      <c r="S33" s="167"/>
    </row>
    <row r="34" spans="1:19" ht="12.75">
      <c r="A34" s="154" t="s">
        <v>36</v>
      </c>
      <c r="B34" s="155"/>
      <c r="C34" s="156"/>
      <c r="D34" s="184"/>
      <c r="E34" s="264"/>
      <c r="F34" s="264"/>
      <c r="G34" s="195" t="s">
        <v>3</v>
      </c>
      <c r="H34" s="155"/>
      <c r="I34" s="185"/>
      <c r="J34" s="196"/>
      <c r="K34" s="152" t="s">
        <v>38</v>
      </c>
      <c r="L34" s="202"/>
      <c r="M34" s="190"/>
      <c r="O34" s="167"/>
      <c r="P34" s="178"/>
      <c r="Q34" s="178"/>
      <c r="R34" s="179"/>
      <c r="S34" s="167"/>
    </row>
    <row r="35" spans="1:19" ht="12.75">
      <c r="A35" s="157" t="s">
        <v>45</v>
      </c>
      <c r="B35" s="77"/>
      <c r="C35" s="158"/>
      <c r="D35" s="187"/>
      <c r="E35" s="260"/>
      <c r="F35" s="260"/>
      <c r="G35" s="197" t="s">
        <v>4</v>
      </c>
      <c r="H35" s="188"/>
      <c r="I35" s="189"/>
      <c r="J35" s="42"/>
      <c r="K35" s="199"/>
      <c r="L35" s="150"/>
      <c r="M35" s="194"/>
      <c r="O35" s="167"/>
      <c r="P35" s="179"/>
      <c r="Q35" s="180"/>
      <c r="R35" s="179"/>
      <c r="S35" s="167"/>
    </row>
    <row r="36" spans="1:19" ht="12.75">
      <c r="A36" s="90"/>
      <c r="B36" s="91"/>
      <c r="C36" s="92"/>
      <c r="D36" s="187"/>
      <c r="E36" s="191"/>
      <c r="F36" s="192"/>
      <c r="G36" s="197" t="s">
        <v>5</v>
      </c>
      <c r="H36" s="188"/>
      <c r="I36" s="189"/>
      <c r="J36" s="42"/>
      <c r="K36" s="152" t="s">
        <v>39</v>
      </c>
      <c r="L36" s="202"/>
      <c r="M36" s="186"/>
      <c r="O36" s="167"/>
      <c r="P36" s="178"/>
      <c r="Q36" s="178"/>
      <c r="R36" s="179"/>
      <c r="S36" s="167"/>
    </row>
    <row r="37" spans="1:19" ht="12.75">
      <c r="A37" s="72"/>
      <c r="B37" s="121"/>
      <c r="C37" s="73"/>
      <c r="D37" s="187"/>
      <c r="E37" s="191"/>
      <c r="F37" s="192"/>
      <c r="G37" s="197" t="s">
        <v>6</v>
      </c>
      <c r="H37" s="188"/>
      <c r="I37" s="189"/>
      <c r="J37" s="42"/>
      <c r="K37" s="200"/>
      <c r="L37" s="192"/>
      <c r="M37" s="190"/>
      <c r="O37" s="167"/>
      <c r="P37" s="179"/>
      <c r="Q37" s="180"/>
      <c r="R37" s="179"/>
      <c r="S37" s="167"/>
    </row>
    <row r="38" spans="1:19" ht="12.75">
      <c r="A38" s="81"/>
      <c r="B38" s="93"/>
      <c r="C38" s="122"/>
      <c r="D38" s="187"/>
      <c r="E38" s="191"/>
      <c r="F38" s="192"/>
      <c r="G38" s="197" t="s">
        <v>7</v>
      </c>
      <c r="H38" s="188"/>
      <c r="I38" s="189"/>
      <c r="J38" s="42"/>
      <c r="K38" s="157"/>
      <c r="L38" s="150"/>
      <c r="M38" s="194"/>
      <c r="O38" s="167"/>
      <c r="P38" s="179"/>
      <c r="Q38" s="180"/>
      <c r="R38" s="179"/>
      <c r="S38" s="167"/>
    </row>
    <row r="39" spans="1:19" ht="12.75">
      <c r="A39" s="82"/>
      <c r="B39" s="96"/>
      <c r="C39" s="73"/>
      <c r="D39" s="187"/>
      <c r="E39" s="191"/>
      <c r="F39" s="192"/>
      <c r="G39" s="197" t="s">
        <v>8</v>
      </c>
      <c r="H39" s="188"/>
      <c r="I39" s="189"/>
      <c r="J39" s="42"/>
      <c r="K39" s="152" t="s">
        <v>28</v>
      </c>
      <c r="L39" s="202"/>
      <c r="M39" s="186"/>
      <c r="O39" s="167"/>
      <c r="P39" s="178"/>
      <c r="Q39" s="178"/>
      <c r="R39" s="179"/>
      <c r="S39" s="167"/>
    </row>
    <row r="40" spans="1:19" ht="12.75">
      <c r="A40" s="82"/>
      <c r="B40" s="96"/>
      <c r="C40" s="88"/>
      <c r="D40" s="187"/>
      <c r="E40" s="191"/>
      <c r="F40" s="192"/>
      <c r="G40" s="197" t="s">
        <v>9</v>
      </c>
      <c r="H40" s="188"/>
      <c r="I40" s="189"/>
      <c r="J40" s="42"/>
      <c r="K40" s="200"/>
      <c r="L40" s="192"/>
      <c r="M40" s="190"/>
      <c r="O40" s="167"/>
      <c r="P40" s="179"/>
      <c r="Q40" s="180"/>
      <c r="R40" s="179"/>
      <c r="S40" s="167"/>
    </row>
    <row r="41" spans="1:19" ht="12.75">
      <c r="A41" s="83"/>
      <c r="B41" s="80"/>
      <c r="C41" s="89"/>
      <c r="D41" s="193"/>
      <c r="E41" s="74"/>
      <c r="F41" s="150"/>
      <c r="G41" s="198" t="s">
        <v>10</v>
      </c>
      <c r="H41" s="77"/>
      <c r="I41" s="153"/>
      <c r="J41" s="75"/>
      <c r="K41" s="157">
        <f>L4</f>
        <v>0</v>
      </c>
      <c r="L41" s="150"/>
      <c r="M41" s="194"/>
      <c r="O41" s="167"/>
      <c r="P41" s="179"/>
      <c r="Q41" s="180"/>
      <c r="R41" s="181"/>
      <c r="S41" s="167"/>
    </row>
    <row r="42" spans="15:19" ht="12.75">
      <c r="O42" s="167"/>
      <c r="P42" s="167"/>
      <c r="Q42" s="167"/>
      <c r="R42" s="167"/>
      <c r="S42" s="167"/>
    </row>
    <row r="43" spans="15:19" ht="12.75">
      <c r="O43" s="167"/>
      <c r="P43" s="167"/>
      <c r="Q43" s="167"/>
      <c r="R43" s="167"/>
      <c r="S43" s="167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bestFit="1" customWidth="1"/>
    <col min="3" max="3" width="61.8515625" style="0" bestFit="1" customWidth="1"/>
    <col min="4" max="4" width="20.7109375" style="0" bestFit="1" customWidth="1"/>
    <col min="5" max="5" width="12.140625" style="0" customWidth="1"/>
    <col min="6" max="6" width="5.00390625" style="0" bestFit="1" customWidth="1"/>
    <col min="7" max="7" width="0.2890625" style="0" customWidth="1"/>
    <col min="8" max="8" width="13.140625" style="0" customWidth="1"/>
    <col min="9" max="9" width="13.57421875" style="0" customWidth="1"/>
    <col min="10" max="10" width="16.28125" style="0" bestFit="1" customWidth="1"/>
    <col min="12" max="12" width="8.7109375" style="0" bestFit="1" customWidth="1"/>
  </cols>
  <sheetData>
    <row r="1" spans="1:12" ht="57">
      <c r="A1" s="324" t="s">
        <v>116</v>
      </c>
      <c r="B1" s="324" t="s">
        <v>117</v>
      </c>
      <c r="C1" s="324" t="s">
        <v>118</v>
      </c>
      <c r="D1" s="324" t="s">
        <v>119</v>
      </c>
      <c r="E1" s="324" t="s">
        <v>120</v>
      </c>
      <c r="F1" s="324" t="s">
        <v>121</v>
      </c>
      <c r="G1" s="324" t="s">
        <v>122</v>
      </c>
      <c r="H1" s="325" t="s">
        <v>123</v>
      </c>
      <c r="I1" s="324" t="s">
        <v>124</v>
      </c>
      <c r="J1" s="324" t="s">
        <v>125</v>
      </c>
      <c r="K1" s="324" t="s">
        <v>126</v>
      </c>
      <c r="L1" s="324" t="s">
        <v>127</v>
      </c>
    </row>
    <row r="2" spans="1:12" ht="14.25">
      <c r="A2">
        <v>129643</v>
      </c>
      <c r="B2" t="s">
        <v>128</v>
      </c>
      <c r="C2" t="s">
        <v>129</v>
      </c>
      <c r="D2" t="s">
        <v>130</v>
      </c>
      <c r="E2" s="326">
        <v>41582</v>
      </c>
      <c r="F2" s="327" t="s">
        <v>131</v>
      </c>
      <c r="G2" t="s">
        <v>130</v>
      </c>
      <c r="H2" s="328" t="s">
        <v>53</v>
      </c>
      <c r="I2" t="s">
        <v>6</v>
      </c>
      <c r="J2" t="s">
        <v>140</v>
      </c>
      <c r="K2" t="s">
        <v>141</v>
      </c>
      <c r="L2">
        <v>0</v>
      </c>
    </row>
    <row r="3" spans="1:12" ht="14.25">
      <c r="A3">
        <v>129643</v>
      </c>
      <c r="B3" t="s">
        <v>128</v>
      </c>
      <c r="C3" t="s">
        <v>129</v>
      </c>
      <c r="D3" t="s">
        <v>132</v>
      </c>
      <c r="E3" s="326">
        <v>41613</v>
      </c>
      <c r="F3" s="327" t="s">
        <v>131</v>
      </c>
      <c r="G3" t="s">
        <v>132</v>
      </c>
      <c r="H3" s="328" t="s">
        <v>53</v>
      </c>
      <c r="I3" t="s">
        <v>6</v>
      </c>
      <c r="J3" t="s">
        <v>140</v>
      </c>
      <c r="K3" t="s">
        <v>141</v>
      </c>
      <c r="L3">
        <v>0</v>
      </c>
    </row>
    <row r="4" spans="1:12" ht="14.25">
      <c r="A4">
        <v>130372</v>
      </c>
      <c r="B4" t="s">
        <v>128</v>
      </c>
      <c r="C4" t="s">
        <v>133</v>
      </c>
      <c r="D4" t="s">
        <v>134</v>
      </c>
      <c r="E4" s="326">
        <v>41536</v>
      </c>
      <c r="F4" s="327" t="s">
        <v>131</v>
      </c>
      <c r="G4" t="s">
        <v>134</v>
      </c>
      <c r="H4" s="328" t="s">
        <v>53</v>
      </c>
      <c r="I4" t="s">
        <v>6</v>
      </c>
      <c r="J4" t="s">
        <v>140</v>
      </c>
      <c r="K4" t="s">
        <v>141</v>
      </c>
      <c r="L4">
        <v>0</v>
      </c>
    </row>
    <row r="5" spans="1:12" ht="14.25">
      <c r="A5">
        <v>130372</v>
      </c>
      <c r="B5" t="s">
        <v>128</v>
      </c>
      <c r="C5" t="s">
        <v>133</v>
      </c>
      <c r="D5" t="s">
        <v>135</v>
      </c>
      <c r="E5" s="326">
        <v>41514</v>
      </c>
      <c r="F5" s="327" t="s">
        <v>131</v>
      </c>
      <c r="G5" t="s">
        <v>135</v>
      </c>
      <c r="H5" s="328" t="s">
        <v>53</v>
      </c>
      <c r="I5" t="s">
        <v>6</v>
      </c>
      <c r="J5" t="s">
        <v>140</v>
      </c>
      <c r="K5" t="s">
        <v>141</v>
      </c>
      <c r="L5">
        <v>0</v>
      </c>
    </row>
    <row r="6" spans="1:12" ht="14.25">
      <c r="A6">
        <v>130374</v>
      </c>
      <c r="B6" t="s">
        <v>128</v>
      </c>
      <c r="C6" t="s">
        <v>136</v>
      </c>
      <c r="D6" t="s">
        <v>137</v>
      </c>
      <c r="E6" s="326">
        <v>41323</v>
      </c>
      <c r="F6" s="327" t="s">
        <v>131</v>
      </c>
      <c r="G6" t="s">
        <v>137</v>
      </c>
      <c r="H6" s="328" t="s">
        <v>53</v>
      </c>
      <c r="I6" t="s">
        <v>6</v>
      </c>
      <c r="J6" t="s">
        <v>140</v>
      </c>
      <c r="K6" t="s">
        <v>141</v>
      </c>
      <c r="L6">
        <v>0</v>
      </c>
    </row>
    <row r="7" spans="1:12" ht="14.25">
      <c r="A7">
        <v>130374</v>
      </c>
      <c r="B7" t="s">
        <v>128</v>
      </c>
      <c r="C7" t="s">
        <v>136</v>
      </c>
      <c r="D7" t="s">
        <v>138</v>
      </c>
      <c r="E7" s="326">
        <v>41389</v>
      </c>
      <c r="F7" s="327" t="s">
        <v>131</v>
      </c>
      <c r="G7" t="s">
        <v>138</v>
      </c>
      <c r="H7" s="328" t="s">
        <v>53</v>
      </c>
      <c r="I7" t="s">
        <v>6</v>
      </c>
      <c r="J7" t="s">
        <v>140</v>
      </c>
      <c r="K7" t="s">
        <v>141</v>
      </c>
      <c r="L7">
        <v>0</v>
      </c>
    </row>
    <row r="8" spans="1:12" ht="14.25">
      <c r="A8">
        <v>130374</v>
      </c>
      <c r="B8" t="s">
        <v>128</v>
      </c>
      <c r="C8" t="s">
        <v>136</v>
      </c>
      <c r="D8" t="s">
        <v>139</v>
      </c>
      <c r="E8" s="326">
        <v>41519</v>
      </c>
      <c r="F8" s="327" t="s">
        <v>131</v>
      </c>
      <c r="G8" t="s">
        <v>139</v>
      </c>
      <c r="H8" s="328" t="s">
        <v>53</v>
      </c>
      <c r="I8" t="s">
        <v>6</v>
      </c>
      <c r="J8" t="s">
        <v>140</v>
      </c>
      <c r="K8" t="s">
        <v>141</v>
      </c>
      <c r="L8">
        <v>0</v>
      </c>
    </row>
    <row r="9" spans="1:12" ht="14.25">
      <c r="A9">
        <v>130567</v>
      </c>
      <c r="B9" t="s">
        <v>128</v>
      </c>
      <c r="C9" t="s">
        <v>142</v>
      </c>
      <c r="D9" t="s">
        <v>143</v>
      </c>
      <c r="E9" s="326">
        <v>41316</v>
      </c>
      <c r="F9" s="329" t="s">
        <v>113</v>
      </c>
      <c r="G9" t="s">
        <v>143</v>
      </c>
      <c r="H9" s="328" t="s">
        <v>53</v>
      </c>
      <c r="I9" t="s">
        <v>6</v>
      </c>
      <c r="J9" t="s">
        <v>140</v>
      </c>
      <c r="K9" t="s">
        <v>141</v>
      </c>
      <c r="L9">
        <v>0</v>
      </c>
    </row>
    <row r="10" spans="1:12" ht="14.25">
      <c r="A10">
        <v>130567</v>
      </c>
      <c r="B10" t="s">
        <v>128</v>
      </c>
      <c r="C10" t="s">
        <v>142</v>
      </c>
      <c r="D10" t="s">
        <v>144</v>
      </c>
      <c r="E10" s="326">
        <v>41318</v>
      </c>
      <c r="F10" s="329" t="s">
        <v>113</v>
      </c>
      <c r="G10" t="s">
        <v>144</v>
      </c>
      <c r="H10" s="328" t="s">
        <v>53</v>
      </c>
      <c r="I10" t="s">
        <v>6</v>
      </c>
      <c r="J10" t="s">
        <v>140</v>
      </c>
      <c r="K10" t="s">
        <v>141</v>
      </c>
      <c r="L10">
        <v>0</v>
      </c>
    </row>
    <row r="11" spans="1:12" ht="14.25">
      <c r="A11">
        <v>130556</v>
      </c>
      <c r="B11" t="s">
        <v>145</v>
      </c>
      <c r="C11" t="s">
        <v>142</v>
      </c>
      <c r="D11" t="s">
        <v>146</v>
      </c>
      <c r="E11" s="326">
        <v>42183</v>
      </c>
      <c r="F11" s="327" t="s">
        <v>131</v>
      </c>
      <c r="G11" t="s">
        <v>146</v>
      </c>
      <c r="H11" s="328" t="s">
        <v>53</v>
      </c>
      <c r="I11" t="s">
        <v>6</v>
      </c>
      <c r="J11" t="s">
        <v>140</v>
      </c>
      <c r="K11" t="s">
        <v>141</v>
      </c>
      <c r="L11">
        <v>0</v>
      </c>
    </row>
    <row r="12" spans="1:12" ht="14.25">
      <c r="A12">
        <v>130556</v>
      </c>
      <c r="B12" t="s">
        <v>145</v>
      </c>
      <c r="C12" t="s">
        <v>142</v>
      </c>
      <c r="D12" t="s">
        <v>147</v>
      </c>
      <c r="E12" s="326">
        <v>41702</v>
      </c>
      <c r="F12" s="327" t="s">
        <v>131</v>
      </c>
      <c r="G12" t="s">
        <v>147</v>
      </c>
      <c r="H12" s="328" t="s">
        <v>53</v>
      </c>
      <c r="I12" t="s">
        <v>6</v>
      </c>
      <c r="J12" t="s">
        <v>140</v>
      </c>
      <c r="K12" t="s">
        <v>141</v>
      </c>
      <c r="L12">
        <v>0</v>
      </c>
    </row>
    <row r="13" spans="1:12" ht="14.25">
      <c r="A13">
        <v>130556</v>
      </c>
      <c r="B13" t="s">
        <v>145</v>
      </c>
      <c r="C13" t="s">
        <v>142</v>
      </c>
      <c r="D13" t="s">
        <v>148</v>
      </c>
      <c r="E13" s="326">
        <v>41658</v>
      </c>
      <c r="F13" s="327" t="s">
        <v>131</v>
      </c>
      <c r="G13" t="s">
        <v>148</v>
      </c>
      <c r="H13" s="328" t="s">
        <v>53</v>
      </c>
      <c r="I13" t="s">
        <v>6</v>
      </c>
      <c r="J13" t="s">
        <v>140</v>
      </c>
      <c r="K13" t="s">
        <v>141</v>
      </c>
      <c r="L13">
        <v>0</v>
      </c>
    </row>
    <row r="14" spans="1:12" ht="14.25">
      <c r="A14">
        <v>130371</v>
      </c>
      <c r="B14" t="s">
        <v>145</v>
      </c>
      <c r="C14" t="s">
        <v>133</v>
      </c>
      <c r="D14" t="s">
        <v>149</v>
      </c>
      <c r="E14" s="326">
        <v>41715</v>
      </c>
      <c r="F14" s="327" t="s">
        <v>131</v>
      </c>
      <c r="G14" t="s">
        <v>149</v>
      </c>
      <c r="H14" s="328" t="s">
        <v>53</v>
      </c>
      <c r="I14" t="s">
        <v>6</v>
      </c>
      <c r="J14" t="s">
        <v>140</v>
      </c>
      <c r="K14" t="s">
        <v>141</v>
      </c>
      <c r="L14">
        <v>0</v>
      </c>
    </row>
    <row r="15" spans="1:12" ht="14.25">
      <c r="A15">
        <v>130371</v>
      </c>
      <c r="B15" t="s">
        <v>145</v>
      </c>
      <c r="C15" t="s">
        <v>133</v>
      </c>
      <c r="D15" t="s">
        <v>150</v>
      </c>
      <c r="E15" s="326">
        <v>41672</v>
      </c>
      <c r="F15" s="327" t="s">
        <v>131</v>
      </c>
      <c r="G15" t="s">
        <v>150</v>
      </c>
      <c r="H15" s="328" t="s">
        <v>53</v>
      </c>
      <c r="I15" t="s">
        <v>6</v>
      </c>
      <c r="J15" t="s">
        <v>140</v>
      </c>
      <c r="K15" t="s">
        <v>141</v>
      </c>
      <c r="L15">
        <v>0</v>
      </c>
    </row>
    <row r="16" spans="1:12" ht="14.25">
      <c r="A16">
        <v>129642</v>
      </c>
      <c r="B16" t="s">
        <v>145</v>
      </c>
      <c r="C16" t="s">
        <v>129</v>
      </c>
      <c r="D16" t="s">
        <v>151</v>
      </c>
      <c r="E16" s="326">
        <v>41896</v>
      </c>
      <c r="F16" s="329" t="s">
        <v>113</v>
      </c>
      <c r="G16" t="s">
        <v>151</v>
      </c>
      <c r="H16" s="328" t="s">
        <v>53</v>
      </c>
      <c r="I16" t="s">
        <v>6</v>
      </c>
      <c r="J16" t="s">
        <v>140</v>
      </c>
      <c r="K16" t="s">
        <v>141</v>
      </c>
      <c r="L16">
        <v>0</v>
      </c>
    </row>
    <row r="17" spans="1:12" ht="14.25">
      <c r="A17">
        <v>129642</v>
      </c>
      <c r="B17" t="s">
        <v>145</v>
      </c>
      <c r="C17" t="s">
        <v>129</v>
      </c>
      <c r="D17" t="s">
        <v>152</v>
      </c>
      <c r="E17" s="326">
        <v>41795</v>
      </c>
      <c r="F17" s="329" t="s">
        <v>113</v>
      </c>
      <c r="G17" t="s">
        <v>152</v>
      </c>
      <c r="H17" s="328" t="s">
        <v>53</v>
      </c>
      <c r="I17" t="s">
        <v>6</v>
      </c>
      <c r="J17" t="s">
        <v>140</v>
      </c>
      <c r="K17" t="s">
        <v>141</v>
      </c>
      <c r="L17">
        <v>0</v>
      </c>
    </row>
    <row r="18" spans="1:12" ht="14.25">
      <c r="A18">
        <v>129642</v>
      </c>
      <c r="B18" t="s">
        <v>145</v>
      </c>
      <c r="C18" t="s">
        <v>129</v>
      </c>
      <c r="D18" t="s">
        <v>153</v>
      </c>
      <c r="E18" s="326">
        <v>42136</v>
      </c>
      <c r="F18" s="329" t="s">
        <v>113</v>
      </c>
      <c r="G18" t="s">
        <v>153</v>
      </c>
      <c r="H18" s="328" t="s">
        <v>53</v>
      </c>
      <c r="I18" t="s">
        <v>6</v>
      </c>
      <c r="J18" t="s">
        <v>140</v>
      </c>
      <c r="K18" t="s">
        <v>141</v>
      </c>
      <c r="L18">
        <v>0</v>
      </c>
    </row>
    <row r="19" spans="1:12" ht="14.25">
      <c r="A19">
        <v>130554</v>
      </c>
      <c r="B19" t="s">
        <v>145</v>
      </c>
      <c r="C19" t="s">
        <v>142</v>
      </c>
      <c r="D19" t="s">
        <v>154</v>
      </c>
      <c r="E19" s="326">
        <v>41751</v>
      </c>
      <c r="F19" s="329" t="s">
        <v>113</v>
      </c>
      <c r="G19" t="s">
        <v>154</v>
      </c>
      <c r="H19" s="328" t="s">
        <v>53</v>
      </c>
      <c r="I19" t="s">
        <v>6</v>
      </c>
      <c r="J19" t="s">
        <v>140</v>
      </c>
      <c r="K19" t="s">
        <v>141</v>
      </c>
      <c r="L19">
        <v>0</v>
      </c>
    </row>
    <row r="20" spans="1:12" ht="14.25">
      <c r="A20">
        <v>130554</v>
      </c>
      <c r="B20" t="s">
        <v>145</v>
      </c>
      <c r="C20" t="s">
        <v>142</v>
      </c>
      <c r="D20" t="s">
        <v>155</v>
      </c>
      <c r="E20" s="326">
        <v>41739</v>
      </c>
      <c r="F20" s="329" t="s">
        <v>113</v>
      </c>
      <c r="G20" t="s">
        <v>155</v>
      </c>
      <c r="H20" s="328" t="s">
        <v>53</v>
      </c>
      <c r="I20" t="s">
        <v>6</v>
      </c>
      <c r="J20" t="s">
        <v>140</v>
      </c>
      <c r="K20" t="s">
        <v>141</v>
      </c>
      <c r="L20">
        <v>0</v>
      </c>
    </row>
    <row r="21" spans="1:12" ht="14.25">
      <c r="A21">
        <v>130554</v>
      </c>
      <c r="B21" t="s">
        <v>145</v>
      </c>
      <c r="C21" t="s">
        <v>142</v>
      </c>
      <c r="D21" t="s">
        <v>156</v>
      </c>
      <c r="E21" s="326">
        <v>41945</v>
      </c>
      <c r="F21" s="329" t="s">
        <v>113</v>
      </c>
      <c r="G21" t="s">
        <v>156</v>
      </c>
      <c r="H21" s="328" t="s">
        <v>53</v>
      </c>
      <c r="I21" t="s">
        <v>6</v>
      </c>
      <c r="J21" t="s">
        <v>140</v>
      </c>
      <c r="K21" t="s">
        <v>141</v>
      </c>
      <c r="L21">
        <v>0</v>
      </c>
    </row>
    <row r="22" spans="1:12" ht="14.25">
      <c r="A22">
        <v>130554</v>
      </c>
      <c r="B22" t="s">
        <v>145</v>
      </c>
      <c r="C22" t="s">
        <v>142</v>
      </c>
      <c r="D22" t="s">
        <v>157</v>
      </c>
      <c r="E22" s="326">
        <v>42149</v>
      </c>
      <c r="F22" s="329" t="s">
        <v>113</v>
      </c>
      <c r="G22" t="s">
        <v>157</v>
      </c>
      <c r="H22" s="328" t="s">
        <v>53</v>
      </c>
      <c r="I22" t="s">
        <v>6</v>
      </c>
      <c r="J22" t="s">
        <v>140</v>
      </c>
      <c r="K22" t="s">
        <v>141</v>
      </c>
      <c r="L22">
        <v>0</v>
      </c>
    </row>
    <row r="23" spans="1:12" ht="14.25">
      <c r="A23">
        <v>129644</v>
      </c>
      <c r="B23" t="s">
        <v>158</v>
      </c>
      <c r="C23" t="s">
        <v>129</v>
      </c>
      <c r="D23" t="s">
        <v>159</v>
      </c>
      <c r="E23" s="326">
        <v>41460</v>
      </c>
      <c r="F23" s="327" t="s">
        <v>131</v>
      </c>
      <c r="G23" t="s">
        <v>159</v>
      </c>
      <c r="H23" s="330" t="s">
        <v>52</v>
      </c>
      <c r="I23" t="s">
        <v>6</v>
      </c>
      <c r="J23" t="s">
        <v>140</v>
      </c>
      <c r="K23" t="s">
        <v>141</v>
      </c>
      <c r="L23">
        <v>0</v>
      </c>
    </row>
    <row r="24" spans="1:12" ht="14.25">
      <c r="A24">
        <v>129644</v>
      </c>
      <c r="B24" t="s">
        <v>158</v>
      </c>
      <c r="C24" t="s">
        <v>129</v>
      </c>
      <c r="D24" t="s">
        <v>160</v>
      </c>
      <c r="E24" s="326">
        <v>41131</v>
      </c>
      <c r="F24" s="327" t="s">
        <v>131</v>
      </c>
      <c r="G24" t="s">
        <v>160</v>
      </c>
      <c r="H24" s="330" t="s">
        <v>52</v>
      </c>
      <c r="I24" t="s">
        <v>6</v>
      </c>
      <c r="J24" t="s">
        <v>140</v>
      </c>
      <c r="K24" t="s">
        <v>141</v>
      </c>
      <c r="L24">
        <v>0</v>
      </c>
    </row>
    <row r="25" spans="1:12" ht="14.25">
      <c r="A25">
        <v>130562</v>
      </c>
      <c r="B25" t="s">
        <v>158</v>
      </c>
      <c r="C25" t="s">
        <v>142</v>
      </c>
      <c r="D25" t="s">
        <v>161</v>
      </c>
      <c r="E25" s="326">
        <v>41194</v>
      </c>
      <c r="F25" s="327" t="s">
        <v>131</v>
      </c>
      <c r="G25" t="s">
        <v>161</v>
      </c>
      <c r="H25" s="328" t="s">
        <v>53</v>
      </c>
      <c r="I25" t="s">
        <v>6</v>
      </c>
      <c r="J25" t="s">
        <v>140</v>
      </c>
      <c r="K25" t="s">
        <v>141</v>
      </c>
      <c r="L25">
        <v>0</v>
      </c>
    </row>
    <row r="26" spans="1:12" ht="14.25">
      <c r="A26">
        <v>130562</v>
      </c>
      <c r="B26" t="s">
        <v>158</v>
      </c>
      <c r="C26" t="s">
        <v>142</v>
      </c>
      <c r="D26" t="s">
        <v>162</v>
      </c>
      <c r="E26" s="326">
        <v>41069</v>
      </c>
      <c r="F26" s="327" t="s">
        <v>131</v>
      </c>
      <c r="G26" t="s">
        <v>162</v>
      </c>
      <c r="H26" s="328" t="s">
        <v>53</v>
      </c>
      <c r="I26" t="s">
        <v>6</v>
      </c>
      <c r="J26" t="s">
        <v>140</v>
      </c>
      <c r="K26" t="s">
        <v>141</v>
      </c>
      <c r="L26">
        <v>0</v>
      </c>
    </row>
    <row r="27" spans="1:12" ht="14.25">
      <c r="A27">
        <v>130562</v>
      </c>
      <c r="B27" t="s">
        <v>158</v>
      </c>
      <c r="C27" t="s">
        <v>142</v>
      </c>
      <c r="D27" t="s">
        <v>163</v>
      </c>
      <c r="E27" s="326">
        <v>41571</v>
      </c>
      <c r="F27" s="327" t="s">
        <v>131</v>
      </c>
      <c r="G27" t="s">
        <v>163</v>
      </c>
      <c r="H27" s="328" t="s">
        <v>53</v>
      </c>
      <c r="I27" t="s">
        <v>6</v>
      </c>
      <c r="J27" t="s">
        <v>140</v>
      </c>
      <c r="K27" t="s">
        <v>141</v>
      </c>
      <c r="L27">
        <v>0</v>
      </c>
    </row>
    <row r="28" spans="1:12" ht="14.25">
      <c r="A28">
        <v>130376</v>
      </c>
      <c r="B28" t="s">
        <v>158</v>
      </c>
      <c r="C28" t="s">
        <v>133</v>
      </c>
      <c r="D28" t="s">
        <v>164</v>
      </c>
      <c r="E28" s="326">
        <v>41145</v>
      </c>
      <c r="F28" s="327" t="s">
        <v>131</v>
      </c>
      <c r="G28" t="s">
        <v>165</v>
      </c>
      <c r="H28" s="328" t="s">
        <v>53</v>
      </c>
      <c r="I28" t="s">
        <v>6</v>
      </c>
      <c r="J28" t="s">
        <v>140</v>
      </c>
      <c r="K28" t="s">
        <v>141</v>
      </c>
      <c r="L28">
        <v>0</v>
      </c>
    </row>
    <row r="29" spans="1:12" ht="14.25">
      <c r="A29">
        <v>130376</v>
      </c>
      <c r="B29" t="s">
        <v>158</v>
      </c>
      <c r="C29" t="s">
        <v>133</v>
      </c>
      <c r="D29" t="s">
        <v>166</v>
      </c>
      <c r="E29" s="326">
        <v>41148</v>
      </c>
      <c r="F29" s="327" t="s">
        <v>131</v>
      </c>
      <c r="G29" t="s">
        <v>166</v>
      </c>
      <c r="H29" s="328" t="s">
        <v>53</v>
      </c>
      <c r="I29" t="s">
        <v>6</v>
      </c>
      <c r="J29" t="s">
        <v>140</v>
      </c>
      <c r="K29" t="s">
        <v>141</v>
      </c>
      <c r="L29">
        <v>0</v>
      </c>
    </row>
    <row r="30" spans="1:12" ht="14.25">
      <c r="A30">
        <v>129646</v>
      </c>
      <c r="B30" t="s">
        <v>158</v>
      </c>
      <c r="C30" t="s">
        <v>129</v>
      </c>
      <c r="D30" t="s">
        <v>167</v>
      </c>
      <c r="E30" s="326">
        <v>41081</v>
      </c>
      <c r="F30" s="329" t="s">
        <v>113</v>
      </c>
      <c r="G30" t="s">
        <v>167</v>
      </c>
      <c r="H30" s="328" t="s">
        <v>53</v>
      </c>
      <c r="I30" t="s">
        <v>6</v>
      </c>
      <c r="J30" t="s">
        <v>140</v>
      </c>
      <c r="K30" t="s">
        <v>141</v>
      </c>
      <c r="L30">
        <v>0</v>
      </c>
    </row>
    <row r="31" spans="1:12" ht="14.25">
      <c r="A31">
        <v>129646</v>
      </c>
      <c r="B31" t="s">
        <v>158</v>
      </c>
      <c r="C31" t="s">
        <v>129</v>
      </c>
      <c r="D31" t="s">
        <v>168</v>
      </c>
      <c r="E31" s="326">
        <v>41361</v>
      </c>
      <c r="F31" s="329" t="s">
        <v>113</v>
      </c>
      <c r="G31" t="s">
        <v>168</v>
      </c>
      <c r="H31" s="328" t="s">
        <v>53</v>
      </c>
      <c r="I31" t="s">
        <v>6</v>
      </c>
      <c r="J31" t="s">
        <v>140</v>
      </c>
      <c r="K31" t="s">
        <v>141</v>
      </c>
      <c r="L31">
        <v>0</v>
      </c>
    </row>
    <row r="32" spans="1:12" ht="14.25">
      <c r="A32">
        <v>129646</v>
      </c>
      <c r="B32" t="s">
        <v>158</v>
      </c>
      <c r="C32" t="s">
        <v>129</v>
      </c>
      <c r="D32" t="s">
        <v>169</v>
      </c>
      <c r="E32" s="326">
        <v>41606</v>
      </c>
      <c r="F32" s="329" t="s">
        <v>113</v>
      </c>
      <c r="G32" t="s">
        <v>169</v>
      </c>
      <c r="H32" s="328" t="s">
        <v>53</v>
      </c>
      <c r="I32" t="s">
        <v>6</v>
      </c>
      <c r="J32" t="s">
        <v>140</v>
      </c>
      <c r="K32" t="s">
        <v>141</v>
      </c>
      <c r="L32">
        <v>0</v>
      </c>
    </row>
    <row r="33" spans="1:12" ht="14.25">
      <c r="A33">
        <v>130565</v>
      </c>
      <c r="B33" t="s">
        <v>158</v>
      </c>
      <c r="C33" t="s">
        <v>142</v>
      </c>
      <c r="D33" t="s">
        <v>170</v>
      </c>
      <c r="E33" s="326">
        <v>41240</v>
      </c>
      <c r="F33" s="329" t="s">
        <v>113</v>
      </c>
      <c r="G33" t="s">
        <v>170</v>
      </c>
      <c r="H33" s="328" t="s">
        <v>53</v>
      </c>
      <c r="I33" t="s">
        <v>6</v>
      </c>
      <c r="J33" t="s">
        <v>140</v>
      </c>
      <c r="K33" t="s">
        <v>141</v>
      </c>
      <c r="L33">
        <v>0</v>
      </c>
    </row>
    <row r="34" spans="1:12" ht="14.25">
      <c r="A34">
        <v>130565</v>
      </c>
      <c r="B34" t="s">
        <v>158</v>
      </c>
      <c r="C34" t="s">
        <v>142</v>
      </c>
      <c r="D34" t="s">
        <v>171</v>
      </c>
      <c r="E34" s="326">
        <v>41200</v>
      </c>
      <c r="F34" s="329" t="s">
        <v>113</v>
      </c>
      <c r="G34" t="s">
        <v>171</v>
      </c>
      <c r="H34" s="328" t="s">
        <v>53</v>
      </c>
      <c r="I34" t="s">
        <v>6</v>
      </c>
      <c r="J34" t="s">
        <v>140</v>
      </c>
      <c r="K34" t="s">
        <v>141</v>
      </c>
      <c r="L34">
        <v>0</v>
      </c>
    </row>
    <row r="35" spans="1:12" ht="14.25">
      <c r="A35">
        <v>130565</v>
      </c>
      <c r="B35" t="s">
        <v>158</v>
      </c>
      <c r="C35" t="s">
        <v>142</v>
      </c>
      <c r="D35" t="s">
        <v>172</v>
      </c>
      <c r="E35" s="326">
        <v>41017</v>
      </c>
      <c r="F35" s="329" t="s">
        <v>113</v>
      </c>
      <c r="G35" t="s">
        <v>172</v>
      </c>
      <c r="H35" s="328" t="s">
        <v>53</v>
      </c>
      <c r="I35" t="s">
        <v>6</v>
      </c>
      <c r="J35" t="s">
        <v>140</v>
      </c>
      <c r="K35" t="s">
        <v>141</v>
      </c>
      <c r="L35">
        <v>0</v>
      </c>
    </row>
    <row r="36" spans="1:12" ht="14.25">
      <c r="A36">
        <v>130565</v>
      </c>
      <c r="B36" t="s">
        <v>158</v>
      </c>
      <c r="C36" t="s">
        <v>142</v>
      </c>
      <c r="D36" t="s">
        <v>173</v>
      </c>
      <c r="E36" s="326">
        <v>41064</v>
      </c>
      <c r="F36" s="329" t="s">
        <v>113</v>
      </c>
      <c r="G36" t="s">
        <v>173</v>
      </c>
      <c r="H36" s="328" t="s">
        <v>53</v>
      </c>
      <c r="I36" t="s">
        <v>6</v>
      </c>
      <c r="J36" t="s">
        <v>140</v>
      </c>
      <c r="K36" t="s">
        <v>141</v>
      </c>
      <c r="L36">
        <v>0</v>
      </c>
    </row>
    <row r="37" spans="1:12" ht="14.25">
      <c r="A37">
        <v>129648</v>
      </c>
      <c r="B37" t="s">
        <v>174</v>
      </c>
      <c r="C37" t="s">
        <v>129</v>
      </c>
      <c r="D37" t="s">
        <v>175</v>
      </c>
      <c r="E37" s="326">
        <v>40520</v>
      </c>
      <c r="F37" s="327" t="s">
        <v>131</v>
      </c>
      <c r="G37" t="s">
        <v>175</v>
      </c>
      <c r="H37" s="328" t="s">
        <v>53</v>
      </c>
      <c r="I37" t="s">
        <v>6</v>
      </c>
      <c r="J37" t="s">
        <v>140</v>
      </c>
      <c r="K37" t="s">
        <v>141</v>
      </c>
      <c r="L37">
        <v>0</v>
      </c>
    </row>
    <row r="38" spans="1:12" ht="14.25">
      <c r="A38">
        <v>129648</v>
      </c>
      <c r="B38" t="s">
        <v>174</v>
      </c>
      <c r="C38" t="s">
        <v>129</v>
      </c>
      <c r="D38" t="s">
        <v>176</v>
      </c>
      <c r="E38" s="326">
        <v>40203</v>
      </c>
      <c r="F38" s="327" t="s">
        <v>131</v>
      </c>
      <c r="G38" t="s">
        <v>176</v>
      </c>
      <c r="H38" s="328" t="s">
        <v>53</v>
      </c>
      <c r="I38" t="s">
        <v>6</v>
      </c>
      <c r="J38" t="s">
        <v>140</v>
      </c>
      <c r="K38" t="s">
        <v>141</v>
      </c>
      <c r="L38">
        <v>0</v>
      </c>
    </row>
    <row r="39" spans="1:12" ht="14.25">
      <c r="A39">
        <v>129648</v>
      </c>
      <c r="B39" t="s">
        <v>174</v>
      </c>
      <c r="C39" t="s">
        <v>129</v>
      </c>
      <c r="D39" t="s">
        <v>177</v>
      </c>
      <c r="E39" s="326">
        <v>40182</v>
      </c>
      <c r="F39" s="327" t="s">
        <v>131</v>
      </c>
      <c r="G39" t="s">
        <v>177</v>
      </c>
      <c r="H39" s="328" t="s">
        <v>53</v>
      </c>
      <c r="I39" t="s">
        <v>6</v>
      </c>
      <c r="J39" t="s">
        <v>140</v>
      </c>
      <c r="K39" t="s">
        <v>141</v>
      </c>
      <c r="L39">
        <v>0</v>
      </c>
    </row>
    <row r="40" spans="1:12" ht="14.25">
      <c r="A40">
        <v>130379</v>
      </c>
      <c r="B40" t="s">
        <v>174</v>
      </c>
      <c r="C40" t="s">
        <v>133</v>
      </c>
      <c r="D40" t="s">
        <v>178</v>
      </c>
      <c r="E40" s="326">
        <v>40630</v>
      </c>
      <c r="F40" s="327" t="s">
        <v>131</v>
      </c>
      <c r="G40" t="s">
        <v>178</v>
      </c>
      <c r="H40" s="328" t="s">
        <v>53</v>
      </c>
      <c r="I40" t="s">
        <v>6</v>
      </c>
      <c r="J40" t="s">
        <v>140</v>
      </c>
      <c r="K40" t="s">
        <v>141</v>
      </c>
      <c r="L40">
        <v>0</v>
      </c>
    </row>
    <row r="41" spans="1:12" ht="14.25">
      <c r="A41">
        <v>130379</v>
      </c>
      <c r="B41" t="s">
        <v>174</v>
      </c>
      <c r="C41" t="s">
        <v>133</v>
      </c>
      <c r="D41" t="s">
        <v>179</v>
      </c>
      <c r="E41" s="326">
        <v>41074</v>
      </c>
      <c r="F41" s="327" t="s">
        <v>131</v>
      </c>
      <c r="G41" t="s">
        <v>179</v>
      </c>
      <c r="H41" s="328" t="s">
        <v>53</v>
      </c>
      <c r="I41" t="s">
        <v>6</v>
      </c>
      <c r="J41" t="s">
        <v>140</v>
      </c>
      <c r="K41" t="s">
        <v>141</v>
      </c>
      <c r="L41">
        <v>0</v>
      </c>
    </row>
    <row r="42" spans="1:12" ht="14.25">
      <c r="A42">
        <v>130345</v>
      </c>
      <c r="B42" t="s">
        <v>174</v>
      </c>
      <c r="C42" t="s">
        <v>133</v>
      </c>
      <c r="D42" t="s">
        <v>180</v>
      </c>
      <c r="E42" s="326">
        <v>40584</v>
      </c>
      <c r="F42" s="329" t="s">
        <v>113</v>
      </c>
      <c r="G42" t="s">
        <v>180</v>
      </c>
      <c r="H42" s="330" t="s">
        <v>52</v>
      </c>
      <c r="I42" t="s">
        <v>6</v>
      </c>
      <c r="J42" t="s">
        <v>140</v>
      </c>
      <c r="K42" t="s">
        <v>141</v>
      </c>
      <c r="L42">
        <v>0</v>
      </c>
    </row>
    <row r="43" spans="1:12" ht="14.25">
      <c r="A43">
        <v>130345</v>
      </c>
      <c r="B43" t="s">
        <v>174</v>
      </c>
      <c r="C43" t="s">
        <v>133</v>
      </c>
      <c r="D43" t="s">
        <v>181</v>
      </c>
      <c r="E43" s="326">
        <v>40359</v>
      </c>
      <c r="F43" s="329" t="s">
        <v>113</v>
      </c>
      <c r="G43" t="s">
        <v>181</v>
      </c>
      <c r="H43" s="330" t="s">
        <v>52</v>
      </c>
      <c r="I43" t="s">
        <v>6</v>
      </c>
      <c r="J43" t="s">
        <v>140</v>
      </c>
      <c r="K43" t="s">
        <v>141</v>
      </c>
      <c r="L43">
        <v>0</v>
      </c>
    </row>
    <row r="44" spans="1:12" ht="14.25">
      <c r="A44">
        <v>129647</v>
      </c>
      <c r="B44" t="s">
        <v>174</v>
      </c>
      <c r="C44" t="s">
        <v>129</v>
      </c>
      <c r="D44" t="s">
        <v>182</v>
      </c>
      <c r="E44" s="326">
        <v>40394</v>
      </c>
      <c r="F44" s="329" t="s">
        <v>113</v>
      </c>
      <c r="G44" t="s">
        <v>182</v>
      </c>
      <c r="H44" s="328" t="s">
        <v>53</v>
      </c>
      <c r="I44" t="s">
        <v>6</v>
      </c>
      <c r="J44" t="s">
        <v>140</v>
      </c>
      <c r="K44" t="s">
        <v>141</v>
      </c>
      <c r="L44">
        <v>0</v>
      </c>
    </row>
    <row r="45" spans="1:12" ht="14.25">
      <c r="A45">
        <v>129647</v>
      </c>
      <c r="B45" t="s">
        <v>174</v>
      </c>
      <c r="C45" t="s">
        <v>129</v>
      </c>
      <c r="D45" t="s">
        <v>183</v>
      </c>
      <c r="E45" s="326">
        <v>40242</v>
      </c>
      <c r="F45" s="329" t="s">
        <v>113</v>
      </c>
      <c r="G45" t="s">
        <v>184</v>
      </c>
      <c r="H45" s="328" t="s">
        <v>53</v>
      </c>
      <c r="I45" t="s">
        <v>6</v>
      </c>
      <c r="J45" t="s">
        <v>140</v>
      </c>
      <c r="K45" t="s">
        <v>141</v>
      </c>
      <c r="L45">
        <v>0</v>
      </c>
    </row>
    <row r="46" spans="1:12" ht="14.25">
      <c r="A46">
        <v>130568</v>
      </c>
      <c r="B46" t="s">
        <v>174</v>
      </c>
      <c r="C46" t="s">
        <v>142</v>
      </c>
      <c r="D46" t="s">
        <v>185</v>
      </c>
      <c r="E46" s="326">
        <v>40821</v>
      </c>
      <c r="F46" s="329" t="s">
        <v>113</v>
      </c>
      <c r="G46" t="s">
        <v>185</v>
      </c>
      <c r="H46" s="328" t="s">
        <v>53</v>
      </c>
      <c r="I46" t="s">
        <v>6</v>
      </c>
      <c r="J46" t="s">
        <v>140</v>
      </c>
      <c r="K46" t="s">
        <v>141</v>
      </c>
      <c r="L46">
        <v>0</v>
      </c>
    </row>
    <row r="47" spans="1:12" ht="14.25">
      <c r="A47">
        <v>130568</v>
      </c>
      <c r="B47" t="s">
        <v>174</v>
      </c>
      <c r="C47" t="s">
        <v>142</v>
      </c>
      <c r="D47" t="s">
        <v>186</v>
      </c>
      <c r="E47" s="326">
        <v>41044</v>
      </c>
      <c r="F47" s="329" t="s">
        <v>113</v>
      </c>
      <c r="G47" t="s">
        <v>186</v>
      </c>
      <c r="H47" s="328" t="s">
        <v>53</v>
      </c>
      <c r="I47" t="s">
        <v>6</v>
      </c>
      <c r="J47" t="s">
        <v>140</v>
      </c>
      <c r="K47" t="s">
        <v>141</v>
      </c>
      <c r="L47">
        <v>0</v>
      </c>
    </row>
    <row r="48" spans="1:12" ht="14.25">
      <c r="A48">
        <v>130568</v>
      </c>
      <c r="B48" t="s">
        <v>174</v>
      </c>
      <c r="C48" t="s">
        <v>142</v>
      </c>
      <c r="D48" t="s">
        <v>187</v>
      </c>
      <c r="E48" s="326">
        <v>40885</v>
      </c>
      <c r="F48" s="329" t="s">
        <v>113</v>
      </c>
      <c r="G48" t="s">
        <v>187</v>
      </c>
      <c r="H48" s="328" t="s">
        <v>53</v>
      </c>
      <c r="I48" t="s">
        <v>6</v>
      </c>
      <c r="J48" t="s">
        <v>140</v>
      </c>
      <c r="K48" t="s">
        <v>141</v>
      </c>
      <c r="L48">
        <v>0</v>
      </c>
    </row>
    <row r="49" spans="1:12" ht="14.25">
      <c r="A49">
        <v>130497</v>
      </c>
      <c r="B49" t="s">
        <v>174</v>
      </c>
      <c r="C49" t="s">
        <v>133</v>
      </c>
      <c r="D49" t="s">
        <v>188</v>
      </c>
      <c r="E49" s="326">
        <v>40261</v>
      </c>
      <c r="F49" s="329" t="s">
        <v>113</v>
      </c>
      <c r="G49" t="s">
        <v>188</v>
      </c>
      <c r="H49" s="328" t="s">
        <v>53</v>
      </c>
      <c r="I49" t="s">
        <v>6</v>
      </c>
      <c r="J49" t="s">
        <v>140</v>
      </c>
      <c r="K49" t="s">
        <v>141</v>
      </c>
      <c r="L49">
        <v>0</v>
      </c>
    </row>
    <row r="50" spans="1:12" ht="14.25">
      <c r="A50">
        <v>130497</v>
      </c>
      <c r="B50" t="s">
        <v>174</v>
      </c>
      <c r="C50" t="s">
        <v>133</v>
      </c>
      <c r="D50" t="s">
        <v>189</v>
      </c>
      <c r="E50" s="326">
        <v>40449</v>
      </c>
      <c r="F50" s="329" t="s">
        <v>113</v>
      </c>
      <c r="G50" t="s">
        <v>189</v>
      </c>
      <c r="H50" s="328" t="s">
        <v>53</v>
      </c>
      <c r="I50" t="s">
        <v>6</v>
      </c>
      <c r="J50" t="s">
        <v>140</v>
      </c>
      <c r="K50" t="s">
        <v>141</v>
      </c>
      <c r="L50">
        <v>0</v>
      </c>
    </row>
    <row r="51" spans="1:12" ht="14.25">
      <c r="A51">
        <v>130497</v>
      </c>
      <c r="B51" t="s">
        <v>174</v>
      </c>
      <c r="C51" t="s">
        <v>133</v>
      </c>
      <c r="D51" t="s">
        <v>190</v>
      </c>
      <c r="E51" s="326">
        <v>40821</v>
      </c>
      <c r="F51" s="329" t="s">
        <v>113</v>
      </c>
      <c r="G51" t="s">
        <v>190</v>
      </c>
      <c r="H51" s="328" t="s">
        <v>53</v>
      </c>
      <c r="I51" t="s">
        <v>6</v>
      </c>
      <c r="J51" t="s">
        <v>140</v>
      </c>
      <c r="K51" t="s">
        <v>141</v>
      </c>
      <c r="L51">
        <v>0</v>
      </c>
    </row>
    <row r="52" spans="1:12" ht="14.25">
      <c r="A52">
        <v>130497</v>
      </c>
      <c r="B52" t="s">
        <v>174</v>
      </c>
      <c r="C52" t="s">
        <v>133</v>
      </c>
      <c r="D52" t="s">
        <v>191</v>
      </c>
      <c r="E52" s="326">
        <v>40698</v>
      </c>
      <c r="F52" s="329" t="s">
        <v>113</v>
      </c>
      <c r="G52" t="s">
        <v>191</v>
      </c>
      <c r="H52" s="328" t="s">
        <v>53</v>
      </c>
      <c r="I52" t="s">
        <v>6</v>
      </c>
      <c r="J52" t="s">
        <v>140</v>
      </c>
      <c r="K52" t="s">
        <v>141</v>
      </c>
      <c r="L52">
        <v>0</v>
      </c>
    </row>
    <row r="53" spans="1:12" ht="14.25">
      <c r="A53">
        <v>129649</v>
      </c>
      <c r="B53" t="s">
        <v>192</v>
      </c>
      <c r="C53" t="s">
        <v>129</v>
      </c>
      <c r="D53" t="s">
        <v>193</v>
      </c>
      <c r="E53" s="326">
        <v>39993</v>
      </c>
      <c r="F53" s="327" t="s">
        <v>131</v>
      </c>
      <c r="G53" t="s">
        <v>193</v>
      </c>
      <c r="H53" s="328" t="s">
        <v>53</v>
      </c>
      <c r="I53" t="s">
        <v>6</v>
      </c>
      <c r="J53" t="s">
        <v>140</v>
      </c>
      <c r="K53" t="s">
        <v>141</v>
      </c>
      <c r="L53">
        <v>0</v>
      </c>
    </row>
    <row r="54" spans="1:12" ht="14.25">
      <c r="A54">
        <v>129649</v>
      </c>
      <c r="B54" t="s">
        <v>192</v>
      </c>
      <c r="C54" t="s">
        <v>129</v>
      </c>
      <c r="D54" t="s">
        <v>194</v>
      </c>
      <c r="E54" s="326">
        <v>39894</v>
      </c>
      <c r="F54" s="327" t="s">
        <v>131</v>
      </c>
      <c r="G54" t="s">
        <v>194</v>
      </c>
      <c r="H54" s="328" t="s">
        <v>53</v>
      </c>
      <c r="I54" t="s">
        <v>6</v>
      </c>
      <c r="J54" t="s">
        <v>140</v>
      </c>
      <c r="K54" t="s">
        <v>141</v>
      </c>
      <c r="L54">
        <v>0</v>
      </c>
    </row>
    <row r="55" spans="1:12" ht="14.25">
      <c r="A55">
        <v>129649</v>
      </c>
      <c r="B55" t="s">
        <v>192</v>
      </c>
      <c r="C55" t="s">
        <v>129</v>
      </c>
      <c r="D55" t="s">
        <v>195</v>
      </c>
      <c r="E55" s="326">
        <v>39820</v>
      </c>
      <c r="F55" s="327" t="s">
        <v>131</v>
      </c>
      <c r="G55" t="s">
        <v>195</v>
      </c>
      <c r="H55" s="328" t="s">
        <v>53</v>
      </c>
      <c r="I55" t="s">
        <v>6</v>
      </c>
      <c r="J55" t="s">
        <v>140</v>
      </c>
      <c r="K55" t="s">
        <v>141</v>
      </c>
      <c r="L55">
        <v>0</v>
      </c>
    </row>
    <row r="56" spans="1:12" ht="14.25">
      <c r="A56">
        <v>129650</v>
      </c>
      <c r="B56" t="s">
        <v>192</v>
      </c>
      <c r="C56" t="s">
        <v>196</v>
      </c>
      <c r="D56" t="s">
        <v>197</v>
      </c>
      <c r="E56" s="326">
        <v>40076</v>
      </c>
      <c r="F56" s="327" t="s">
        <v>131</v>
      </c>
      <c r="G56" t="s">
        <v>197</v>
      </c>
      <c r="H56" s="328" t="s">
        <v>53</v>
      </c>
      <c r="I56" t="s">
        <v>6</v>
      </c>
      <c r="J56" t="s">
        <v>140</v>
      </c>
      <c r="K56" t="s">
        <v>141</v>
      </c>
      <c r="L56">
        <v>0</v>
      </c>
    </row>
    <row r="57" spans="1:12" ht="14.25">
      <c r="A57">
        <v>129650</v>
      </c>
      <c r="B57" t="s">
        <v>192</v>
      </c>
      <c r="C57" t="s">
        <v>196</v>
      </c>
      <c r="D57" t="s">
        <v>198</v>
      </c>
      <c r="E57" s="326">
        <v>40172</v>
      </c>
      <c r="F57" s="327" t="s">
        <v>131</v>
      </c>
      <c r="G57" t="s">
        <v>198</v>
      </c>
      <c r="H57" s="328" t="s">
        <v>53</v>
      </c>
      <c r="I57" t="s">
        <v>6</v>
      </c>
      <c r="J57" t="s">
        <v>140</v>
      </c>
      <c r="K57" t="s">
        <v>141</v>
      </c>
      <c r="L57">
        <v>0</v>
      </c>
    </row>
    <row r="58" spans="1:12" ht="14.25">
      <c r="A58">
        <v>130413</v>
      </c>
      <c r="B58" t="s">
        <v>192</v>
      </c>
      <c r="C58" t="s">
        <v>133</v>
      </c>
      <c r="D58" t="s">
        <v>199</v>
      </c>
      <c r="E58" s="326">
        <v>39956</v>
      </c>
      <c r="F58" s="327" t="s">
        <v>131</v>
      </c>
      <c r="G58" t="s">
        <v>199</v>
      </c>
      <c r="H58" s="328" t="s">
        <v>53</v>
      </c>
      <c r="I58" t="s">
        <v>6</v>
      </c>
      <c r="J58" t="s">
        <v>140</v>
      </c>
      <c r="K58" t="s">
        <v>141</v>
      </c>
      <c r="L58">
        <v>0</v>
      </c>
    </row>
    <row r="59" spans="1:12" ht="14.25">
      <c r="A59">
        <v>130413</v>
      </c>
      <c r="B59" t="s">
        <v>192</v>
      </c>
      <c r="C59" t="s">
        <v>133</v>
      </c>
      <c r="D59" t="s">
        <v>200</v>
      </c>
      <c r="E59" s="326">
        <v>40090</v>
      </c>
      <c r="F59" s="327" t="s">
        <v>131</v>
      </c>
      <c r="G59" t="s">
        <v>200</v>
      </c>
      <c r="H59" s="328" t="s">
        <v>53</v>
      </c>
      <c r="I59" t="s">
        <v>6</v>
      </c>
      <c r="J59" t="s">
        <v>140</v>
      </c>
      <c r="K59" t="s">
        <v>141</v>
      </c>
      <c r="L59">
        <v>0</v>
      </c>
    </row>
    <row r="60" spans="1:12" ht="14.25">
      <c r="A60">
        <v>129651</v>
      </c>
      <c r="B60" t="s">
        <v>192</v>
      </c>
      <c r="C60" t="s">
        <v>129</v>
      </c>
      <c r="D60" t="s">
        <v>201</v>
      </c>
      <c r="E60" s="326">
        <v>39793</v>
      </c>
      <c r="F60" s="329" t="s">
        <v>113</v>
      </c>
      <c r="G60" t="s">
        <v>201</v>
      </c>
      <c r="H60" s="328" t="s">
        <v>53</v>
      </c>
      <c r="I60" t="s">
        <v>6</v>
      </c>
      <c r="J60" t="s">
        <v>140</v>
      </c>
      <c r="K60" t="s">
        <v>141</v>
      </c>
      <c r="L60">
        <v>0</v>
      </c>
    </row>
    <row r="61" spans="1:12" ht="14.25">
      <c r="A61">
        <v>129651</v>
      </c>
      <c r="B61" t="s">
        <v>192</v>
      </c>
      <c r="C61" t="s">
        <v>129</v>
      </c>
      <c r="D61" t="s">
        <v>202</v>
      </c>
      <c r="E61" s="326">
        <v>39708</v>
      </c>
      <c r="F61" s="329" t="s">
        <v>113</v>
      </c>
      <c r="G61" t="s">
        <v>202</v>
      </c>
      <c r="H61" s="328" t="s">
        <v>53</v>
      </c>
      <c r="I61" t="s">
        <v>6</v>
      </c>
      <c r="J61" t="s">
        <v>140</v>
      </c>
      <c r="K61" t="s">
        <v>141</v>
      </c>
      <c r="L61">
        <v>0</v>
      </c>
    </row>
    <row r="62" spans="1:12" ht="14.25">
      <c r="A62">
        <v>130415</v>
      </c>
      <c r="B62" t="s">
        <v>192</v>
      </c>
      <c r="C62" t="s">
        <v>133</v>
      </c>
      <c r="D62" t="s">
        <v>203</v>
      </c>
      <c r="E62" s="326">
        <v>39801</v>
      </c>
      <c r="F62" s="329" t="s">
        <v>113</v>
      </c>
      <c r="G62" t="s">
        <v>203</v>
      </c>
      <c r="H62" s="328" t="s">
        <v>53</v>
      </c>
      <c r="I62" t="s">
        <v>6</v>
      </c>
      <c r="J62" t="s">
        <v>140</v>
      </c>
      <c r="K62" t="s">
        <v>141</v>
      </c>
      <c r="L62">
        <v>0</v>
      </c>
    </row>
    <row r="63" spans="1:12" ht="14.25">
      <c r="A63">
        <v>130415</v>
      </c>
      <c r="B63" t="s">
        <v>192</v>
      </c>
      <c r="C63" t="s">
        <v>133</v>
      </c>
      <c r="D63" t="s">
        <v>204</v>
      </c>
      <c r="E63" s="326">
        <v>39891</v>
      </c>
      <c r="F63" s="329" t="s">
        <v>113</v>
      </c>
      <c r="G63" t="s">
        <v>204</v>
      </c>
      <c r="H63" s="328" t="s">
        <v>53</v>
      </c>
      <c r="I63" t="s">
        <v>6</v>
      </c>
      <c r="J63" t="s">
        <v>140</v>
      </c>
      <c r="K63" t="s">
        <v>141</v>
      </c>
      <c r="L63">
        <v>0</v>
      </c>
    </row>
    <row r="64" spans="1:12" ht="14.25">
      <c r="A64">
        <v>129652</v>
      </c>
      <c r="B64" t="s">
        <v>205</v>
      </c>
      <c r="C64" t="s">
        <v>129</v>
      </c>
      <c r="D64" t="s">
        <v>206</v>
      </c>
      <c r="E64" s="326">
        <v>39492</v>
      </c>
      <c r="F64" s="327" t="s">
        <v>131</v>
      </c>
      <c r="G64" t="s">
        <v>206</v>
      </c>
      <c r="H64" s="328" t="s">
        <v>53</v>
      </c>
      <c r="I64" t="s">
        <v>6</v>
      </c>
      <c r="J64" t="s">
        <v>140</v>
      </c>
      <c r="K64" t="s">
        <v>141</v>
      </c>
      <c r="L64">
        <v>0</v>
      </c>
    </row>
    <row r="65" spans="1:12" ht="14.25">
      <c r="A65">
        <v>129652</v>
      </c>
      <c r="B65" t="s">
        <v>205</v>
      </c>
      <c r="C65" t="s">
        <v>129</v>
      </c>
      <c r="D65" t="s">
        <v>207</v>
      </c>
      <c r="E65" s="326">
        <v>39347</v>
      </c>
      <c r="F65" s="327" t="s">
        <v>131</v>
      </c>
      <c r="G65" t="s">
        <v>207</v>
      </c>
      <c r="H65" s="328" t="s">
        <v>53</v>
      </c>
      <c r="I65" t="s">
        <v>6</v>
      </c>
      <c r="J65" t="s">
        <v>140</v>
      </c>
      <c r="K65" t="s">
        <v>141</v>
      </c>
      <c r="L65">
        <v>0</v>
      </c>
    </row>
    <row r="66" spans="1:12" ht="14.25">
      <c r="A66">
        <v>129652</v>
      </c>
      <c r="B66" t="s">
        <v>205</v>
      </c>
      <c r="C66" t="s">
        <v>129</v>
      </c>
      <c r="D66" t="s">
        <v>208</v>
      </c>
      <c r="E66" s="326">
        <v>39174</v>
      </c>
      <c r="F66" s="327" t="s">
        <v>131</v>
      </c>
      <c r="G66" t="s">
        <v>208</v>
      </c>
      <c r="H66" s="328" t="s">
        <v>53</v>
      </c>
      <c r="I66" t="s">
        <v>6</v>
      </c>
      <c r="J66" t="s">
        <v>140</v>
      </c>
      <c r="K66" t="s">
        <v>141</v>
      </c>
      <c r="L66">
        <v>0</v>
      </c>
    </row>
    <row r="67" spans="1:12" ht="14.25">
      <c r="A67">
        <v>130648</v>
      </c>
      <c r="B67" t="s">
        <v>205</v>
      </c>
      <c r="C67" t="s">
        <v>112</v>
      </c>
      <c r="D67" t="s">
        <v>209</v>
      </c>
      <c r="E67" s="326">
        <v>38818</v>
      </c>
      <c r="F67" s="327" t="s">
        <v>131</v>
      </c>
      <c r="G67" t="s">
        <v>209</v>
      </c>
      <c r="H67" s="328" t="s">
        <v>53</v>
      </c>
      <c r="I67" t="s">
        <v>6</v>
      </c>
      <c r="J67" t="s">
        <v>140</v>
      </c>
      <c r="K67" t="s">
        <v>141</v>
      </c>
      <c r="L67">
        <v>0</v>
      </c>
    </row>
    <row r="68" spans="1:12" ht="14.25">
      <c r="A68">
        <v>130648</v>
      </c>
      <c r="B68" t="s">
        <v>205</v>
      </c>
      <c r="C68" t="s">
        <v>112</v>
      </c>
      <c r="D68" t="s">
        <v>210</v>
      </c>
      <c r="E68" s="326">
        <v>38731</v>
      </c>
      <c r="F68" s="327" t="s">
        <v>131</v>
      </c>
      <c r="G68" t="s">
        <v>210</v>
      </c>
      <c r="H68" s="328" t="s">
        <v>53</v>
      </c>
      <c r="I68" t="s">
        <v>6</v>
      </c>
      <c r="J68" t="s">
        <v>140</v>
      </c>
      <c r="K68" t="s">
        <v>141</v>
      </c>
      <c r="L68">
        <v>0</v>
      </c>
    </row>
    <row r="69" spans="1:12" ht="14.25">
      <c r="A69">
        <v>128198</v>
      </c>
      <c r="B69" t="s">
        <v>205</v>
      </c>
      <c r="C69" t="s">
        <v>114</v>
      </c>
      <c r="D69" t="s">
        <v>211</v>
      </c>
      <c r="E69" s="326">
        <v>39104</v>
      </c>
      <c r="F69" s="329" t="s">
        <v>113</v>
      </c>
      <c r="G69" t="s">
        <v>211</v>
      </c>
      <c r="H69" s="330" t="s">
        <v>52</v>
      </c>
      <c r="I69" t="s">
        <v>6</v>
      </c>
      <c r="J69" t="s">
        <v>140</v>
      </c>
      <c r="K69" t="s">
        <v>141</v>
      </c>
      <c r="L69">
        <v>0</v>
      </c>
    </row>
    <row r="70" spans="1:12" ht="14.25">
      <c r="A70">
        <v>128198</v>
      </c>
      <c r="B70" t="s">
        <v>205</v>
      </c>
      <c r="C70" t="s">
        <v>114</v>
      </c>
      <c r="D70" t="s">
        <v>212</v>
      </c>
      <c r="E70" s="326">
        <v>39059</v>
      </c>
      <c r="F70" s="329" t="s">
        <v>113</v>
      </c>
      <c r="G70" t="s">
        <v>212</v>
      </c>
      <c r="H70" s="330" t="s">
        <v>52</v>
      </c>
      <c r="I70" t="s">
        <v>6</v>
      </c>
      <c r="J70" t="s">
        <v>140</v>
      </c>
      <c r="K70" t="s">
        <v>141</v>
      </c>
      <c r="L70">
        <v>0</v>
      </c>
    </row>
    <row r="71" spans="1:12" ht="14.25">
      <c r="A71">
        <v>128054</v>
      </c>
      <c r="B71" t="s">
        <v>205</v>
      </c>
      <c r="C71" t="s">
        <v>115</v>
      </c>
      <c r="D71" t="s">
        <v>213</v>
      </c>
      <c r="E71" s="326">
        <v>39006</v>
      </c>
      <c r="F71" s="329" t="s">
        <v>113</v>
      </c>
      <c r="G71" t="s">
        <v>213</v>
      </c>
      <c r="H71" s="330" t="s">
        <v>52</v>
      </c>
      <c r="I71" t="s">
        <v>6</v>
      </c>
      <c r="J71" t="s">
        <v>140</v>
      </c>
      <c r="K71" t="s">
        <v>141</v>
      </c>
      <c r="L71">
        <v>0</v>
      </c>
    </row>
    <row r="72" spans="1:12" ht="14.25">
      <c r="A72">
        <v>128054</v>
      </c>
      <c r="B72" t="s">
        <v>205</v>
      </c>
      <c r="C72" t="s">
        <v>115</v>
      </c>
      <c r="D72" t="s">
        <v>214</v>
      </c>
      <c r="E72" s="326">
        <v>38982</v>
      </c>
      <c r="F72" s="329" t="s">
        <v>113</v>
      </c>
      <c r="G72" t="s">
        <v>214</v>
      </c>
      <c r="H72" s="330" t="s">
        <v>52</v>
      </c>
      <c r="I72" t="s">
        <v>6</v>
      </c>
      <c r="J72" t="s">
        <v>140</v>
      </c>
      <c r="K72" t="s">
        <v>141</v>
      </c>
      <c r="L72">
        <v>0</v>
      </c>
    </row>
    <row r="73" spans="1:12" ht="14.25">
      <c r="A73">
        <v>128197</v>
      </c>
      <c r="B73" t="s">
        <v>205</v>
      </c>
      <c r="C73" t="s">
        <v>114</v>
      </c>
      <c r="D73" t="s">
        <v>215</v>
      </c>
      <c r="E73" s="326">
        <v>39007</v>
      </c>
      <c r="F73" s="329" t="s">
        <v>113</v>
      </c>
      <c r="G73" t="s">
        <v>215</v>
      </c>
      <c r="H73" s="328" t="s">
        <v>53</v>
      </c>
      <c r="I73" t="s">
        <v>6</v>
      </c>
      <c r="J73" t="s">
        <v>140</v>
      </c>
      <c r="K73" t="s">
        <v>141</v>
      </c>
      <c r="L73">
        <v>0</v>
      </c>
    </row>
    <row r="74" spans="1:12" ht="14.25">
      <c r="A74">
        <v>128197</v>
      </c>
      <c r="B74" t="s">
        <v>205</v>
      </c>
      <c r="C74" t="s">
        <v>114</v>
      </c>
      <c r="D74" t="s">
        <v>216</v>
      </c>
      <c r="E74" s="326">
        <v>39227</v>
      </c>
      <c r="F74" s="329" t="s">
        <v>113</v>
      </c>
      <c r="G74" t="s">
        <v>216</v>
      </c>
      <c r="H74" s="328" t="s">
        <v>53</v>
      </c>
      <c r="I74" t="s">
        <v>6</v>
      </c>
      <c r="J74" t="s">
        <v>140</v>
      </c>
      <c r="K74" t="s">
        <v>141</v>
      </c>
      <c r="L74">
        <v>0</v>
      </c>
    </row>
    <row r="75" spans="1:12" ht="14.25">
      <c r="A75">
        <v>127754</v>
      </c>
      <c r="B75" t="s">
        <v>217</v>
      </c>
      <c r="C75" t="s">
        <v>218</v>
      </c>
      <c r="D75" t="s">
        <v>219</v>
      </c>
      <c r="E75" s="326">
        <v>38569</v>
      </c>
      <c r="F75" s="327" t="s">
        <v>131</v>
      </c>
      <c r="G75" t="s">
        <v>219</v>
      </c>
      <c r="H75" s="330" t="s">
        <v>52</v>
      </c>
      <c r="I75" t="s">
        <v>6</v>
      </c>
      <c r="J75" t="s">
        <v>140</v>
      </c>
      <c r="K75" t="s">
        <v>141</v>
      </c>
      <c r="L75">
        <v>0</v>
      </c>
    </row>
    <row r="76" spans="1:12" ht="14.25">
      <c r="A76">
        <v>127754</v>
      </c>
      <c r="B76" t="s">
        <v>217</v>
      </c>
      <c r="C76" t="s">
        <v>218</v>
      </c>
      <c r="D76" t="s">
        <v>220</v>
      </c>
      <c r="E76" s="326">
        <v>38484</v>
      </c>
      <c r="F76" s="327" t="s">
        <v>131</v>
      </c>
      <c r="G76" t="s">
        <v>220</v>
      </c>
      <c r="H76" s="330" t="s">
        <v>52</v>
      </c>
      <c r="I76" t="s">
        <v>6</v>
      </c>
      <c r="J76" t="s">
        <v>140</v>
      </c>
      <c r="K76" t="s">
        <v>141</v>
      </c>
      <c r="L76">
        <v>0</v>
      </c>
    </row>
    <row r="77" spans="1:12" ht="14.25">
      <c r="A77">
        <v>128200</v>
      </c>
      <c r="B77" t="s">
        <v>217</v>
      </c>
      <c r="C77" t="s">
        <v>114</v>
      </c>
      <c r="D77" t="s">
        <v>221</v>
      </c>
      <c r="E77" s="326">
        <v>38363</v>
      </c>
      <c r="F77" s="327" t="s">
        <v>131</v>
      </c>
      <c r="G77" t="s">
        <v>221</v>
      </c>
      <c r="H77" s="328" t="s">
        <v>53</v>
      </c>
      <c r="I77" t="s">
        <v>6</v>
      </c>
      <c r="J77" t="s">
        <v>140</v>
      </c>
      <c r="K77" t="s">
        <v>141</v>
      </c>
      <c r="L77">
        <v>0</v>
      </c>
    </row>
    <row r="78" spans="1:12" ht="14.25">
      <c r="A78">
        <v>128200</v>
      </c>
      <c r="B78" t="s">
        <v>217</v>
      </c>
      <c r="C78" t="s">
        <v>114</v>
      </c>
      <c r="D78" t="s">
        <v>222</v>
      </c>
      <c r="E78" s="326">
        <v>38363</v>
      </c>
      <c r="F78" s="327" t="s">
        <v>131</v>
      </c>
      <c r="G78" t="s">
        <v>222</v>
      </c>
      <c r="H78" s="328" t="s">
        <v>53</v>
      </c>
      <c r="I78" t="s">
        <v>6</v>
      </c>
      <c r="J78" t="s">
        <v>140</v>
      </c>
      <c r="K78" t="s">
        <v>141</v>
      </c>
      <c r="L78">
        <v>0</v>
      </c>
    </row>
    <row r="79" spans="1:12" ht="14.25">
      <c r="A79">
        <v>128200</v>
      </c>
      <c r="B79" t="s">
        <v>217</v>
      </c>
      <c r="C79" t="s">
        <v>114</v>
      </c>
      <c r="D79" t="s">
        <v>223</v>
      </c>
      <c r="E79" s="326">
        <v>38881</v>
      </c>
      <c r="F79" s="327" t="s">
        <v>131</v>
      </c>
      <c r="G79" t="s">
        <v>223</v>
      </c>
      <c r="H79" s="328" t="s">
        <v>53</v>
      </c>
      <c r="I79" t="s">
        <v>6</v>
      </c>
      <c r="J79" t="s">
        <v>140</v>
      </c>
      <c r="K79" t="s">
        <v>141</v>
      </c>
      <c r="L79">
        <v>0</v>
      </c>
    </row>
    <row r="80" spans="1:12" ht="14.25">
      <c r="A80">
        <v>130646</v>
      </c>
      <c r="B80" t="s">
        <v>217</v>
      </c>
      <c r="C80" t="s">
        <v>112</v>
      </c>
      <c r="D80" t="s">
        <v>224</v>
      </c>
      <c r="E80" s="326">
        <v>38532</v>
      </c>
      <c r="F80" s="329" t="s">
        <v>113</v>
      </c>
      <c r="G80" t="s">
        <v>224</v>
      </c>
      <c r="H80" s="328" t="s">
        <v>53</v>
      </c>
      <c r="I80" t="s">
        <v>6</v>
      </c>
      <c r="J80" t="s">
        <v>140</v>
      </c>
      <c r="K80" t="s">
        <v>141</v>
      </c>
      <c r="L80">
        <v>0</v>
      </c>
    </row>
    <row r="81" spans="1:12" ht="14.25">
      <c r="A81">
        <v>130646</v>
      </c>
      <c r="B81" t="s">
        <v>217</v>
      </c>
      <c r="C81" t="s">
        <v>112</v>
      </c>
      <c r="D81" t="s">
        <v>225</v>
      </c>
      <c r="E81" s="326">
        <v>38373</v>
      </c>
      <c r="F81" s="329" t="s">
        <v>113</v>
      </c>
      <c r="G81" t="s">
        <v>225</v>
      </c>
      <c r="H81" s="328" t="s">
        <v>53</v>
      </c>
      <c r="I81" t="s">
        <v>6</v>
      </c>
      <c r="J81" t="s">
        <v>140</v>
      </c>
      <c r="K81" t="s">
        <v>141</v>
      </c>
      <c r="L81">
        <v>0</v>
      </c>
    </row>
    <row r="82" spans="1:12" ht="14.25">
      <c r="A82">
        <v>128201</v>
      </c>
      <c r="B82" t="s">
        <v>226</v>
      </c>
      <c r="C82" t="s">
        <v>114</v>
      </c>
      <c r="D82" t="s">
        <v>227</v>
      </c>
      <c r="E82" s="326">
        <v>38676</v>
      </c>
      <c r="F82" s="327" t="s">
        <v>131</v>
      </c>
      <c r="G82" t="s">
        <v>227</v>
      </c>
      <c r="H82" s="328" t="s">
        <v>53</v>
      </c>
      <c r="I82" t="s">
        <v>6</v>
      </c>
      <c r="J82" t="s">
        <v>140</v>
      </c>
      <c r="K82" t="s">
        <v>141</v>
      </c>
      <c r="L82">
        <v>0</v>
      </c>
    </row>
    <row r="83" spans="1:12" ht="14.25">
      <c r="A83">
        <v>128201</v>
      </c>
      <c r="B83" t="s">
        <v>226</v>
      </c>
      <c r="C83" t="s">
        <v>114</v>
      </c>
      <c r="D83" t="s">
        <v>228</v>
      </c>
      <c r="E83" s="326">
        <v>38259</v>
      </c>
      <c r="F83" s="327" t="s">
        <v>131</v>
      </c>
      <c r="G83" t="s">
        <v>228</v>
      </c>
      <c r="H83" s="328" t="s">
        <v>53</v>
      </c>
      <c r="I83" t="s">
        <v>6</v>
      </c>
      <c r="J83" t="s">
        <v>140</v>
      </c>
      <c r="K83" t="s">
        <v>141</v>
      </c>
      <c r="L83">
        <v>0</v>
      </c>
    </row>
    <row r="84" spans="1:12" ht="14.25">
      <c r="A84">
        <v>128201</v>
      </c>
      <c r="B84" t="s">
        <v>226</v>
      </c>
      <c r="C84" t="s">
        <v>114</v>
      </c>
      <c r="D84" t="s">
        <v>229</v>
      </c>
      <c r="E84" s="326">
        <v>38487</v>
      </c>
      <c r="F84" s="327" t="s">
        <v>131</v>
      </c>
      <c r="G84" t="s">
        <v>229</v>
      </c>
      <c r="H84" s="328" t="s">
        <v>53</v>
      </c>
      <c r="I84" t="s">
        <v>6</v>
      </c>
      <c r="J84" t="s">
        <v>140</v>
      </c>
      <c r="K84" t="s">
        <v>141</v>
      </c>
      <c r="L84">
        <v>0</v>
      </c>
    </row>
    <row r="85" spans="1:12" ht="14.25">
      <c r="A85">
        <v>128201</v>
      </c>
      <c r="B85" t="s">
        <v>226</v>
      </c>
      <c r="C85" t="s">
        <v>114</v>
      </c>
      <c r="D85" t="s">
        <v>230</v>
      </c>
      <c r="E85" s="326">
        <v>38715</v>
      </c>
      <c r="F85" s="327" t="s">
        <v>131</v>
      </c>
      <c r="G85" t="s">
        <v>231</v>
      </c>
      <c r="H85" s="328" t="s">
        <v>53</v>
      </c>
      <c r="I85" t="s">
        <v>6</v>
      </c>
      <c r="J85" t="s">
        <v>140</v>
      </c>
      <c r="K85" t="s">
        <v>141</v>
      </c>
      <c r="L85">
        <v>0</v>
      </c>
    </row>
    <row r="86" spans="1:12" ht="14.25">
      <c r="A86">
        <v>127456</v>
      </c>
      <c r="B86" t="s">
        <v>226</v>
      </c>
      <c r="C86" t="s">
        <v>232</v>
      </c>
      <c r="D86" t="s">
        <v>233</v>
      </c>
      <c r="E86" s="326">
        <v>38302</v>
      </c>
      <c r="F86" s="329" t="s">
        <v>113</v>
      </c>
      <c r="G86" t="s">
        <v>233</v>
      </c>
      <c r="H86" s="330" t="s">
        <v>52</v>
      </c>
      <c r="I86" t="s">
        <v>6</v>
      </c>
      <c r="J86" t="s">
        <v>140</v>
      </c>
      <c r="K86" t="s">
        <v>141</v>
      </c>
      <c r="L86">
        <v>0</v>
      </c>
    </row>
    <row r="87" spans="1:12" ht="14.25">
      <c r="A87">
        <v>127456</v>
      </c>
      <c r="B87" t="s">
        <v>226</v>
      </c>
      <c r="C87" t="s">
        <v>232</v>
      </c>
      <c r="D87" t="s">
        <v>234</v>
      </c>
      <c r="E87" s="326">
        <v>37827</v>
      </c>
      <c r="F87" s="329" t="s">
        <v>113</v>
      </c>
      <c r="G87" t="s">
        <v>234</v>
      </c>
      <c r="H87" s="330" t="s">
        <v>52</v>
      </c>
      <c r="I87" t="s">
        <v>6</v>
      </c>
      <c r="J87" t="s">
        <v>140</v>
      </c>
      <c r="K87" t="s">
        <v>141</v>
      </c>
      <c r="L87">
        <v>0</v>
      </c>
    </row>
    <row r="88" spans="1:12" ht="14.25">
      <c r="A88">
        <v>128199</v>
      </c>
      <c r="B88" t="s">
        <v>226</v>
      </c>
      <c r="C88" t="s">
        <v>114</v>
      </c>
      <c r="D88" t="s">
        <v>235</v>
      </c>
      <c r="E88" s="326">
        <v>38614</v>
      </c>
      <c r="F88" s="329" t="s">
        <v>113</v>
      </c>
      <c r="G88" t="s">
        <v>235</v>
      </c>
      <c r="H88" s="328" t="s">
        <v>53</v>
      </c>
      <c r="I88" t="s">
        <v>6</v>
      </c>
      <c r="J88" t="s">
        <v>140</v>
      </c>
      <c r="K88" t="s">
        <v>141</v>
      </c>
      <c r="L88">
        <v>0</v>
      </c>
    </row>
    <row r="89" spans="1:12" ht="14.25">
      <c r="A89">
        <v>128199</v>
      </c>
      <c r="B89" t="s">
        <v>226</v>
      </c>
      <c r="C89" t="s">
        <v>114</v>
      </c>
      <c r="D89" t="s">
        <v>236</v>
      </c>
      <c r="E89" s="326">
        <v>37702</v>
      </c>
      <c r="F89" s="329" t="s">
        <v>113</v>
      </c>
      <c r="G89" t="s">
        <v>236</v>
      </c>
      <c r="H89" s="328" t="s">
        <v>53</v>
      </c>
      <c r="I89" t="s">
        <v>6</v>
      </c>
      <c r="J89" t="s">
        <v>140</v>
      </c>
      <c r="K89" t="s">
        <v>141</v>
      </c>
      <c r="L8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B7" sqref="B7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5" customWidth="1"/>
    <col min="5" max="5" width="12.140625" style="244" customWidth="1"/>
    <col min="6" max="6" width="6.140625" style="48" hidden="1" customWidth="1"/>
    <col min="7" max="7" width="29.8515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99" t="str">
        <f>Altalanos!$A$6</f>
        <v>Diákolimpia Borsod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2:17" ht="13.5" thickBot="1">
      <c r="B2" s="45" t="s">
        <v>43</v>
      </c>
      <c r="C2" s="257" t="str">
        <f>Altalanos!$C$8</f>
        <v>3 B fiú</v>
      </c>
      <c r="D2" s="59"/>
      <c r="E2" s="117" t="s">
        <v>29</v>
      </c>
      <c r="F2" s="49"/>
      <c r="G2" s="49"/>
      <c r="H2" s="236"/>
      <c r="I2" s="236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9" t="s">
        <v>42</v>
      </c>
      <c r="B3" s="234"/>
      <c r="C3" s="234"/>
      <c r="D3" s="234"/>
      <c r="E3" s="234"/>
      <c r="F3" s="234"/>
      <c r="G3" s="234"/>
      <c r="H3" s="234"/>
      <c r="I3" s="235"/>
      <c r="J3" s="54"/>
      <c r="K3" s="60"/>
      <c r="L3" s="60"/>
      <c r="M3" s="60"/>
      <c r="N3" s="134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62"/>
      <c r="H4" s="246" t="s">
        <v>25</v>
      </c>
      <c r="I4" s="241"/>
      <c r="J4" s="63"/>
      <c r="K4" s="64"/>
      <c r="L4" s="64"/>
      <c r="M4" s="64"/>
      <c r="N4" s="63"/>
      <c r="O4" s="119"/>
      <c r="P4" s="119"/>
      <c r="Q4" s="65"/>
    </row>
    <row r="5" spans="1:17" s="2" customFormat="1" ht="13.5" thickBot="1">
      <c r="A5" s="111">
        <f>Altalanos!$A$10</f>
        <v>44686</v>
      </c>
      <c r="B5" s="111"/>
      <c r="C5" s="46">
        <f>Altalanos!$C$10</f>
        <v>0</v>
      </c>
      <c r="D5" s="47" t="str">
        <f>Altalanos!$D$10</f>
        <v>  </v>
      </c>
      <c r="E5" s="47"/>
      <c r="F5" s="47"/>
      <c r="G5" s="47"/>
      <c r="H5" s="131">
        <f>Altalanos!$E$10</f>
        <v>0</v>
      </c>
      <c r="I5" s="247"/>
      <c r="J5" s="66"/>
      <c r="K5" s="41"/>
      <c r="L5" s="41"/>
      <c r="M5" s="41"/>
      <c r="N5" s="66"/>
      <c r="O5" s="47"/>
      <c r="P5" s="47"/>
      <c r="Q5" s="250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84</v>
      </c>
      <c r="H6" s="237" t="s">
        <v>32</v>
      </c>
      <c r="I6" s="238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t="s">
        <v>94</v>
      </c>
      <c r="C7" s="50"/>
      <c r="D7" s="51"/>
      <c r="E7" s="120"/>
      <c r="F7" s="230"/>
      <c r="G7" s="231"/>
      <c r="H7" s="51"/>
      <c r="I7" s="51"/>
      <c r="J7" s="102"/>
      <c r="K7" s="100"/>
      <c r="L7" s="104"/>
      <c r="M7" s="100"/>
      <c r="N7" s="95"/>
      <c r="O7" s="254"/>
      <c r="P7" s="68"/>
      <c r="Q7" s="52"/>
    </row>
    <row r="8" spans="1:17" s="11" customFormat="1" ht="18.75" customHeight="1">
      <c r="A8" s="105">
        <v>2</v>
      </c>
      <c r="B8" t="s">
        <v>95</v>
      </c>
      <c r="C8" s="50"/>
      <c r="D8" s="51"/>
      <c r="E8" s="120"/>
      <c r="F8" s="232"/>
      <c r="G8" s="233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t="s">
        <v>93</v>
      </c>
      <c r="C9" s="50"/>
      <c r="D9" s="51"/>
      <c r="E9" s="120"/>
      <c r="F9" s="232"/>
      <c r="G9" s="233"/>
      <c r="H9" s="51"/>
      <c r="I9" s="51"/>
      <c r="J9" s="102"/>
      <c r="K9" s="100"/>
      <c r="L9" s="104"/>
      <c r="M9" s="100"/>
      <c r="N9" s="95"/>
      <c r="O9" s="51"/>
      <c r="P9" s="243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32"/>
      <c r="G10" s="233"/>
      <c r="H10" s="51"/>
      <c r="I10" s="51"/>
      <c r="J10" s="102"/>
      <c r="K10" s="100"/>
      <c r="L10" s="104"/>
      <c r="M10" s="100"/>
      <c r="N10" s="95"/>
      <c r="O10" s="51"/>
      <c r="P10" s="242"/>
      <c r="Q10" s="239"/>
    </row>
    <row r="11" spans="1:17" s="11" customFormat="1" ht="18.75" customHeight="1">
      <c r="A11" s="105">
        <v>5</v>
      </c>
      <c r="B11" s="50"/>
      <c r="C11" s="50"/>
      <c r="D11" s="51"/>
      <c r="E11" s="120"/>
      <c r="F11" s="232"/>
      <c r="G11" s="233"/>
      <c r="H11" s="51"/>
      <c r="I11" s="51"/>
      <c r="J11" s="102"/>
      <c r="K11" s="100"/>
      <c r="L11" s="104"/>
      <c r="M11" s="100"/>
      <c r="N11" s="95"/>
      <c r="O11" s="51"/>
      <c r="P11" s="242"/>
      <c r="Q11" s="239"/>
    </row>
    <row r="12" spans="1:17" s="11" customFormat="1" ht="18.75" customHeight="1">
      <c r="A12" s="105">
        <v>6</v>
      </c>
      <c r="B12" s="50"/>
      <c r="C12" s="50"/>
      <c r="D12" s="51"/>
      <c r="E12" s="120"/>
      <c r="F12" s="232"/>
      <c r="G12" s="233"/>
      <c r="H12" s="51"/>
      <c r="I12" s="51"/>
      <c r="J12" s="102"/>
      <c r="K12" s="100"/>
      <c r="L12" s="104"/>
      <c r="M12" s="100"/>
      <c r="N12" s="95"/>
      <c r="O12" s="51"/>
      <c r="P12" s="242"/>
      <c r="Q12" s="239"/>
    </row>
    <row r="13" spans="1:17" s="11" customFormat="1" ht="18.75" customHeight="1">
      <c r="A13" s="105">
        <v>7</v>
      </c>
      <c r="B13" s="50"/>
      <c r="C13" s="50"/>
      <c r="D13" s="51"/>
      <c r="E13" s="120"/>
      <c r="F13" s="232"/>
      <c r="G13" s="233"/>
      <c r="H13" s="51"/>
      <c r="I13" s="51"/>
      <c r="J13" s="102"/>
      <c r="K13" s="100"/>
      <c r="L13" s="104"/>
      <c r="M13" s="100"/>
      <c r="N13" s="95"/>
      <c r="O13" s="51"/>
      <c r="P13" s="242"/>
      <c r="Q13" s="239"/>
    </row>
    <row r="14" spans="1:17" s="11" customFormat="1" ht="18.75" customHeight="1">
      <c r="A14" s="105">
        <v>8</v>
      </c>
      <c r="B14" s="50"/>
      <c r="C14" s="50"/>
      <c r="D14" s="51"/>
      <c r="E14" s="120"/>
      <c r="F14" s="232"/>
      <c r="G14" s="233"/>
      <c r="H14" s="51"/>
      <c r="I14" s="51"/>
      <c r="J14" s="102"/>
      <c r="K14" s="100"/>
      <c r="L14" s="104"/>
      <c r="M14" s="100"/>
      <c r="N14" s="95"/>
      <c r="O14" s="51"/>
      <c r="P14" s="242"/>
      <c r="Q14" s="239"/>
    </row>
    <row r="15" spans="1:17" s="11" customFormat="1" ht="18.75" customHeight="1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7"/>
      <c r="N15" s="95"/>
      <c r="O15" s="51"/>
      <c r="P15" s="52"/>
      <c r="Q15" s="52"/>
    </row>
    <row r="16" spans="1:17" s="11" customFormat="1" ht="18.75" customHeight="1">
      <c r="A16" s="105">
        <v>10</v>
      </c>
      <c r="B16" s="253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7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7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7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7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7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7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7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7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7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7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7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7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55"/>
      <c r="F28" s="248"/>
      <c r="G28" s="249"/>
      <c r="H28" s="51"/>
      <c r="I28" s="51"/>
      <c r="J28" s="102"/>
      <c r="K28" s="100"/>
      <c r="L28" s="104"/>
      <c r="M28" s="127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56"/>
      <c r="F29" s="67"/>
      <c r="G29" s="67"/>
      <c r="H29" s="51"/>
      <c r="I29" s="51"/>
      <c r="J29" s="102"/>
      <c r="K29" s="100"/>
      <c r="L29" s="104"/>
      <c r="M29" s="127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7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7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45"/>
      <c r="F32" s="67"/>
      <c r="G32" s="67"/>
      <c r="H32" s="51"/>
      <c r="I32" s="51"/>
      <c r="J32" s="102"/>
      <c r="K32" s="100"/>
      <c r="L32" s="104"/>
      <c r="M32" s="127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7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7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7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7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7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67"/>
      <c r="G38" s="67"/>
      <c r="H38" s="240"/>
      <c r="I38" s="130"/>
      <c r="J38" s="102"/>
      <c r="K38" s="100"/>
      <c r="L38" s="104"/>
      <c r="M38" s="127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67"/>
      <c r="G39" s="67"/>
      <c r="H39" s="240"/>
      <c r="I39" s="130"/>
      <c r="J39" s="102"/>
      <c r="K39" s="100"/>
      <c r="L39" s="104"/>
      <c r="M39" s="127"/>
      <c r="N39" s="125"/>
      <c r="O39" s="98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67"/>
      <c r="G40" s="67"/>
      <c r="H40" s="240"/>
      <c r="I40" s="130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103">IF(Q40="",999,Q40)</f>
        <v>999</v>
      </c>
      <c r="M40" s="127">
        <f aca="true" t="shared" si="1" ref="M40:M103">IF(P40=999,999,1)</f>
        <v>999</v>
      </c>
      <c r="N40" s="125"/>
      <c r="O40" s="98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67"/>
      <c r="G41" s="67"/>
      <c r="H41" s="240"/>
      <c r="I41" s="130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7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67"/>
      <c r="G42" s="67"/>
      <c r="H42" s="240"/>
      <c r="I42" s="130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7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67"/>
      <c r="G43" s="67"/>
      <c r="H43" s="240"/>
      <c r="I43" s="130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7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67"/>
      <c r="G44" s="67"/>
      <c r="H44" s="240"/>
      <c r="I44" s="130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7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67"/>
      <c r="G45" s="67"/>
      <c r="H45" s="240"/>
      <c r="I45" s="130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7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67"/>
      <c r="G46" s="67"/>
      <c r="H46" s="240"/>
      <c r="I46" s="130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7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67"/>
      <c r="G47" s="67"/>
      <c r="H47" s="240"/>
      <c r="I47" s="130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7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67"/>
      <c r="G48" s="67"/>
      <c r="H48" s="240"/>
      <c r="I48" s="130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7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67"/>
      <c r="G49" s="67"/>
      <c r="H49" s="240"/>
      <c r="I49" s="130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7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67"/>
      <c r="G50" s="67"/>
      <c r="H50" s="240"/>
      <c r="I50" s="130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7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67"/>
      <c r="G51" s="67"/>
      <c r="H51" s="240"/>
      <c r="I51" s="130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7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67"/>
      <c r="G52" s="67"/>
      <c r="H52" s="240"/>
      <c r="I52" s="130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7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67"/>
      <c r="G53" s="67"/>
      <c r="H53" s="240"/>
      <c r="I53" s="130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7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67"/>
      <c r="G54" s="67"/>
      <c r="H54" s="240"/>
      <c r="I54" s="130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7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67"/>
      <c r="G55" s="67"/>
      <c r="H55" s="240"/>
      <c r="I55" s="130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7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67"/>
      <c r="G56" s="67"/>
      <c r="H56" s="240"/>
      <c r="I56" s="130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7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67"/>
      <c r="G57" s="67"/>
      <c r="H57" s="240"/>
      <c r="I57" s="130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7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67"/>
      <c r="G58" s="67"/>
      <c r="H58" s="240"/>
      <c r="I58" s="130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7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67"/>
      <c r="G59" s="67"/>
      <c r="H59" s="240"/>
      <c r="I59" s="130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7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67"/>
      <c r="G60" s="67"/>
      <c r="H60" s="240"/>
      <c r="I60" s="130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7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67"/>
      <c r="G61" s="67"/>
      <c r="H61" s="240"/>
      <c r="I61" s="130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7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67"/>
      <c r="G62" s="67"/>
      <c r="H62" s="240"/>
      <c r="I62" s="130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7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67"/>
      <c r="G63" s="67"/>
      <c r="H63" s="240"/>
      <c r="I63" s="130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7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67"/>
      <c r="G64" s="67"/>
      <c r="H64" s="240"/>
      <c r="I64" s="130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7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67"/>
      <c r="G65" s="67"/>
      <c r="H65" s="240"/>
      <c r="I65" s="130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7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67"/>
      <c r="G66" s="67"/>
      <c r="H66" s="240"/>
      <c r="I66" s="130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7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67"/>
      <c r="G67" s="67"/>
      <c r="H67" s="240"/>
      <c r="I67" s="130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7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67"/>
      <c r="G68" s="67"/>
      <c r="H68" s="240"/>
      <c r="I68" s="130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7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67"/>
      <c r="G69" s="67"/>
      <c r="H69" s="240"/>
      <c r="I69" s="130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7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67"/>
      <c r="G70" s="67"/>
      <c r="H70" s="240"/>
      <c r="I70" s="130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7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67"/>
      <c r="G71" s="67"/>
      <c r="H71" s="240"/>
      <c r="I71" s="130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7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67"/>
      <c r="G72" s="67"/>
      <c r="H72" s="240"/>
      <c r="I72" s="130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7">
        <f t="shared" si="1"/>
        <v>999</v>
      </c>
      <c r="N72" s="125"/>
      <c r="O72" s="98"/>
      <c r="P72" s="68">
        <f t="shared" si="2"/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67"/>
      <c r="G73" s="67"/>
      <c r="H73" s="240"/>
      <c r="I73" s="130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7">
        <f t="shared" si="1"/>
        <v>999</v>
      </c>
      <c r="N73" s="125"/>
      <c r="O73" s="98"/>
      <c r="P73" s="68">
        <f t="shared" si="2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67"/>
      <c r="G74" s="67"/>
      <c r="H74" s="240"/>
      <c r="I74" s="130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7">
        <f t="shared" si="1"/>
        <v>999</v>
      </c>
      <c r="N74" s="125"/>
      <c r="O74" s="98"/>
      <c r="P74" s="68">
        <f t="shared" si="2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67"/>
      <c r="G75" s="67"/>
      <c r="H75" s="240"/>
      <c r="I75" s="130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7">
        <f t="shared" si="1"/>
        <v>999</v>
      </c>
      <c r="N75" s="125"/>
      <c r="O75" s="98"/>
      <c r="P75" s="68">
        <f t="shared" si="2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67"/>
      <c r="G76" s="67"/>
      <c r="H76" s="240"/>
      <c r="I76" s="130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7">
        <f t="shared" si="1"/>
        <v>999</v>
      </c>
      <c r="N76" s="125"/>
      <c r="O76" s="98"/>
      <c r="P76" s="68">
        <f t="shared" si="2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67"/>
      <c r="G77" s="67"/>
      <c r="H77" s="240"/>
      <c r="I77" s="130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7">
        <f t="shared" si="1"/>
        <v>999</v>
      </c>
      <c r="N77" s="125"/>
      <c r="O77" s="98"/>
      <c r="P77" s="68">
        <f t="shared" si="2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67"/>
      <c r="G78" s="67"/>
      <c r="H78" s="240"/>
      <c r="I78" s="130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7">
        <f t="shared" si="1"/>
        <v>999</v>
      </c>
      <c r="N78" s="125"/>
      <c r="O78" s="98"/>
      <c r="P78" s="68">
        <f t="shared" si="2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67"/>
      <c r="G79" s="67"/>
      <c r="H79" s="240"/>
      <c r="I79" s="130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7">
        <f t="shared" si="1"/>
        <v>999</v>
      </c>
      <c r="N79" s="125"/>
      <c r="O79" s="98"/>
      <c r="P79" s="68">
        <f t="shared" si="2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67"/>
      <c r="G80" s="67"/>
      <c r="H80" s="240"/>
      <c r="I80" s="130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7">
        <f t="shared" si="1"/>
        <v>999</v>
      </c>
      <c r="N80" s="125"/>
      <c r="O80" s="98"/>
      <c r="P80" s="68">
        <f t="shared" si="2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67"/>
      <c r="G81" s="67"/>
      <c r="H81" s="240"/>
      <c r="I81" s="130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7">
        <f t="shared" si="1"/>
        <v>999</v>
      </c>
      <c r="N81" s="125"/>
      <c r="O81" s="98"/>
      <c r="P81" s="68">
        <f t="shared" si="2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67"/>
      <c r="G82" s="67"/>
      <c r="H82" s="240"/>
      <c r="I82" s="130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7">
        <f t="shared" si="1"/>
        <v>999</v>
      </c>
      <c r="N82" s="125"/>
      <c r="O82" s="98"/>
      <c r="P82" s="68">
        <f t="shared" si="2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67"/>
      <c r="G83" s="67"/>
      <c r="H83" s="240"/>
      <c r="I83" s="130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7">
        <f t="shared" si="1"/>
        <v>999</v>
      </c>
      <c r="N83" s="125"/>
      <c r="O83" s="98"/>
      <c r="P83" s="68">
        <f t="shared" si="2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67"/>
      <c r="G84" s="67"/>
      <c r="H84" s="240"/>
      <c r="I84" s="130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7">
        <f t="shared" si="1"/>
        <v>999</v>
      </c>
      <c r="N84" s="125"/>
      <c r="O84" s="98"/>
      <c r="P84" s="68">
        <f t="shared" si="2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67"/>
      <c r="G85" s="67"/>
      <c r="H85" s="240"/>
      <c r="I85" s="130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7">
        <f t="shared" si="1"/>
        <v>999</v>
      </c>
      <c r="N85" s="125"/>
      <c r="O85" s="98"/>
      <c r="P85" s="68">
        <f t="shared" si="2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67"/>
      <c r="G86" s="67"/>
      <c r="H86" s="240"/>
      <c r="I86" s="130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7">
        <f t="shared" si="1"/>
        <v>999</v>
      </c>
      <c r="N86" s="125"/>
      <c r="O86" s="98"/>
      <c r="P86" s="68">
        <f t="shared" si="2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67"/>
      <c r="G87" s="67"/>
      <c r="H87" s="240"/>
      <c r="I87" s="130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7">
        <f t="shared" si="1"/>
        <v>999</v>
      </c>
      <c r="N87" s="125"/>
      <c r="O87" s="98"/>
      <c r="P87" s="68">
        <f t="shared" si="2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67"/>
      <c r="G88" s="67"/>
      <c r="H88" s="240"/>
      <c r="I88" s="130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7">
        <f t="shared" si="1"/>
        <v>999</v>
      </c>
      <c r="N88" s="125"/>
      <c r="O88" s="98"/>
      <c r="P88" s="68">
        <f t="shared" si="2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67"/>
      <c r="G89" s="67"/>
      <c r="H89" s="240"/>
      <c r="I89" s="130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7">
        <f t="shared" si="1"/>
        <v>999</v>
      </c>
      <c r="N89" s="125"/>
      <c r="O89" s="98"/>
      <c r="P89" s="68">
        <f t="shared" si="2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67"/>
      <c r="G90" s="67"/>
      <c r="H90" s="240"/>
      <c r="I90" s="130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7">
        <f t="shared" si="1"/>
        <v>999</v>
      </c>
      <c r="N90" s="125"/>
      <c r="O90" s="98"/>
      <c r="P90" s="68">
        <f t="shared" si="2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67"/>
      <c r="G91" s="67"/>
      <c r="H91" s="240"/>
      <c r="I91" s="130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7">
        <f t="shared" si="1"/>
        <v>999</v>
      </c>
      <c r="N91" s="125"/>
      <c r="O91" s="98"/>
      <c r="P91" s="68">
        <f t="shared" si="2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67"/>
      <c r="G92" s="67"/>
      <c r="H92" s="240"/>
      <c r="I92" s="130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7">
        <f t="shared" si="1"/>
        <v>999</v>
      </c>
      <c r="N92" s="125"/>
      <c r="O92" s="98"/>
      <c r="P92" s="68">
        <f t="shared" si="2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67"/>
      <c r="G93" s="67"/>
      <c r="H93" s="240"/>
      <c r="I93" s="130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7">
        <f t="shared" si="1"/>
        <v>999</v>
      </c>
      <c r="N93" s="125"/>
      <c r="O93" s="98"/>
      <c r="P93" s="68">
        <f t="shared" si="2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67"/>
      <c r="G94" s="67"/>
      <c r="H94" s="240"/>
      <c r="I94" s="130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7">
        <f t="shared" si="1"/>
        <v>999</v>
      </c>
      <c r="N94" s="125"/>
      <c r="O94" s="98"/>
      <c r="P94" s="68">
        <f t="shared" si="2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67"/>
      <c r="G95" s="67"/>
      <c r="H95" s="240"/>
      <c r="I95" s="130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7">
        <f t="shared" si="1"/>
        <v>999</v>
      </c>
      <c r="N95" s="125"/>
      <c r="O95" s="98"/>
      <c r="P95" s="68">
        <f t="shared" si="2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67"/>
      <c r="G96" s="67"/>
      <c r="H96" s="240"/>
      <c r="I96" s="130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7">
        <f t="shared" si="1"/>
        <v>999</v>
      </c>
      <c r="N96" s="125"/>
      <c r="O96" s="98"/>
      <c r="P96" s="68">
        <f t="shared" si="2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67"/>
      <c r="G97" s="67"/>
      <c r="H97" s="240"/>
      <c r="I97" s="130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7">
        <f t="shared" si="1"/>
        <v>999</v>
      </c>
      <c r="N97" s="125"/>
      <c r="O97" s="98"/>
      <c r="P97" s="68">
        <f t="shared" si="2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67"/>
      <c r="G98" s="67"/>
      <c r="H98" s="240"/>
      <c r="I98" s="130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7">
        <f t="shared" si="1"/>
        <v>999</v>
      </c>
      <c r="N98" s="125"/>
      <c r="O98" s="98"/>
      <c r="P98" s="68">
        <f t="shared" si="2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67"/>
      <c r="G99" s="67"/>
      <c r="H99" s="240"/>
      <c r="I99" s="130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7">
        <f t="shared" si="1"/>
        <v>999</v>
      </c>
      <c r="N99" s="125"/>
      <c r="O99" s="98"/>
      <c r="P99" s="68">
        <f t="shared" si="2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67"/>
      <c r="G100" s="67"/>
      <c r="H100" s="240"/>
      <c r="I100" s="130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7">
        <f t="shared" si="1"/>
        <v>999</v>
      </c>
      <c r="N100" s="125"/>
      <c r="O100" s="98"/>
      <c r="P100" s="68">
        <f t="shared" si="2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67"/>
      <c r="G101" s="67"/>
      <c r="H101" s="240"/>
      <c r="I101" s="130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7">
        <f t="shared" si="1"/>
        <v>999</v>
      </c>
      <c r="N101" s="125"/>
      <c r="O101" s="98"/>
      <c r="P101" s="68">
        <f t="shared" si="2"/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67"/>
      <c r="G102" s="67"/>
      <c r="H102" s="240"/>
      <c r="I102" s="130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7">
        <f t="shared" si="1"/>
        <v>999</v>
      </c>
      <c r="N102" s="125"/>
      <c r="O102" s="98"/>
      <c r="P102" s="68">
        <f t="shared" si="2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67"/>
      <c r="G103" s="67"/>
      <c r="H103" s="240"/>
      <c r="I103" s="130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7">
        <f t="shared" si="1"/>
        <v>999</v>
      </c>
      <c r="N103" s="125"/>
      <c r="O103" s="98"/>
      <c r="P103" s="68">
        <f t="shared" si="2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67"/>
      <c r="G104" s="67"/>
      <c r="H104" s="240"/>
      <c r="I104" s="130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aca="true" t="shared" si="3" ref="L104:L156">IF(Q104="",999,Q104)</f>
        <v>999</v>
      </c>
      <c r="M104" s="127">
        <f aca="true" t="shared" si="4" ref="M104:M156">IF(P104=999,999,1)</f>
        <v>999</v>
      </c>
      <c r="N104" s="125"/>
      <c r="O104" s="98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67"/>
      <c r="G105" s="67"/>
      <c r="H105" s="240"/>
      <c r="I105" s="130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7">
        <f t="shared" si="4"/>
        <v>999</v>
      </c>
      <c r="N105" s="125"/>
      <c r="O105" s="98"/>
      <c r="P105" s="68">
        <f t="shared" si="5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67"/>
      <c r="G106" s="67"/>
      <c r="H106" s="240"/>
      <c r="I106" s="130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7">
        <f t="shared" si="4"/>
        <v>999</v>
      </c>
      <c r="N106" s="125"/>
      <c r="O106" s="98"/>
      <c r="P106" s="68">
        <f t="shared" si="5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67"/>
      <c r="G107" s="67"/>
      <c r="H107" s="240"/>
      <c r="I107" s="130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7">
        <f t="shared" si="4"/>
        <v>999</v>
      </c>
      <c r="N107" s="125"/>
      <c r="O107" s="98"/>
      <c r="P107" s="68">
        <f t="shared" si="5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67"/>
      <c r="G108" s="67"/>
      <c r="H108" s="240"/>
      <c r="I108" s="130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7">
        <f t="shared" si="4"/>
        <v>999</v>
      </c>
      <c r="N108" s="125"/>
      <c r="O108" s="98"/>
      <c r="P108" s="68">
        <f t="shared" si="5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67"/>
      <c r="G109" s="67"/>
      <c r="H109" s="240"/>
      <c r="I109" s="130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7">
        <f t="shared" si="4"/>
        <v>999</v>
      </c>
      <c r="N109" s="125"/>
      <c r="O109" s="98"/>
      <c r="P109" s="68">
        <f t="shared" si="5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67"/>
      <c r="G110" s="67"/>
      <c r="H110" s="240"/>
      <c r="I110" s="130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7">
        <f t="shared" si="4"/>
        <v>999</v>
      </c>
      <c r="N110" s="125"/>
      <c r="O110" s="98"/>
      <c r="P110" s="68">
        <f t="shared" si="5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67"/>
      <c r="G111" s="67"/>
      <c r="H111" s="240"/>
      <c r="I111" s="130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7">
        <f t="shared" si="4"/>
        <v>999</v>
      </c>
      <c r="N111" s="125"/>
      <c r="O111" s="98"/>
      <c r="P111" s="68">
        <f t="shared" si="5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67"/>
      <c r="G112" s="67"/>
      <c r="H112" s="240"/>
      <c r="I112" s="130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7">
        <f t="shared" si="4"/>
        <v>999</v>
      </c>
      <c r="N112" s="125"/>
      <c r="O112" s="98"/>
      <c r="P112" s="68">
        <f t="shared" si="5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67"/>
      <c r="G113" s="67"/>
      <c r="H113" s="240"/>
      <c r="I113" s="130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7">
        <f t="shared" si="4"/>
        <v>999</v>
      </c>
      <c r="N113" s="125"/>
      <c r="O113" s="98"/>
      <c r="P113" s="68">
        <f t="shared" si="5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67"/>
      <c r="G114" s="67"/>
      <c r="H114" s="240"/>
      <c r="I114" s="130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7">
        <f t="shared" si="4"/>
        <v>999</v>
      </c>
      <c r="N114" s="125"/>
      <c r="O114" s="98"/>
      <c r="P114" s="68">
        <f t="shared" si="5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67"/>
      <c r="G115" s="67"/>
      <c r="H115" s="240"/>
      <c r="I115" s="130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7">
        <f t="shared" si="4"/>
        <v>999</v>
      </c>
      <c r="N115" s="125"/>
      <c r="O115" s="98"/>
      <c r="P115" s="68">
        <f t="shared" si="5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67"/>
      <c r="G116" s="67"/>
      <c r="H116" s="240"/>
      <c r="I116" s="130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7">
        <f t="shared" si="4"/>
        <v>999</v>
      </c>
      <c r="N116" s="125"/>
      <c r="O116" s="98"/>
      <c r="P116" s="68">
        <f t="shared" si="5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67"/>
      <c r="G117" s="67"/>
      <c r="H117" s="240"/>
      <c r="I117" s="130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7">
        <f t="shared" si="4"/>
        <v>999</v>
      </c>
      <c r="N117" s="125"/>
      <c r="O117" s="98"/>
      <c r="P117" s="68">
        <f t="shared" si="5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67"/>
      <c r="G118" s="67"/>
      <c r="H118" s="240"/>
      <c r="I118" s="130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7">
        <f t="shared" si="4"/>
        <v>999</v>
      </c>
      <c r="N118" s="125"/>
      <c r="O118" s="98"/>
      <c r="P118" s="68">
        <f t="shared" si="5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67"/>
      <c r="G119" s="67"/>
      <c r="H119" s="240"/>
      <c r="I119" s="130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7">
        <f t="shared" si="4"/>
        <v>999</v>
      </c>
      <c r="N119" s="125"/>
      <c r="O119" s="98"/>
      <c r="P119" s="68">
        <f t="shared" si="5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67"/>
      <c r="G120" s="67"/>
      <c r="H120" s="240"/>
      <c r="I120" s="130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7">
        <f t="shared" si="4"/>
        <v>999</v>
      </c>
      <c r="N120" s="125"/>
      <c r="O120" s="98"/>
      <c r="P120" s="68">
        <f t="shared" si="5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67"/>
      <c r="G121" s="67"/>
      <c r="H121" s="240"/>
      <c r="I121" s="130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7">
        <f t="shared" si="4"/>
        <v>999</v>
      </c>
      <c r="N121" s="125"/>
      <c r="O121" s="98"/>
      <c r="P121" s="68">
        <f t="shared" si="5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67"/>
      <c r="G122" s="67"/>
      <c r="H122" s="240"/>
      <c r="I122" s="130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7">
        <f t="shared" si="4"/>
        <v>999</v>
      </c>
      <c r="N122" s="125"/>
      <c r="O122" s="98"/>
      <c r="P122" s="68">
        <f t="shared" si="5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67"/>
      <c r="G123" s="67"/>
      <c r="H123" s="240"/>
      <c r="I123" s="130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7">
        <f t="shared" si="4"/>
        <v>999</v>
      </c>
      <c r="N123" s="125"/>
      <c r="O123" s="98"/>
      <c r="P123" s="68">
        <f t="shared" si="5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67"/>
      <c r="G124" s="67"/>
      <c r="H124" s="240"/>
      <c r="I124" s="130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7">
        <f t="shared" si="4"/>
        <v>999</v>
      </c>
      <c r="N124" s="125"/>
      <c r="O124" s="98"/>
      <c r="P124" s="68">
        <f t="shared" si="5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67"/>
      <c r="G125" s="67"/>
      <c r="H125" s="240"/>
      <c r="I125" s="130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7">
        <f t="shared" si="4"/>
        <v>999</v>
      </c>
      <c r="N125" s="125"/>
      <c r="O125" s="98"/>
      <c r="P125" s="68">
        <f t="shared" si="5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67"/>
      <c r="G126" s="67"/>
      <c r="H126" s="240"/>
      <c r="I126" s="130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7">
        <f t="shared" si="4"/>
        <v>999</v>
      </c>
      <c r="N126" s="125"/>
      <c r="O126" s="98"/>
      <c r="P126" s="68">
        <f t="shared" si="5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67"/>
      <c r="G127" s="67"/>
      <c r="H127" s="240"/>
      <c r="I127" s="130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7">
        <f t="shared" si="4"/>
        <v>999</v>
      </c>
      <c r="N127" s="125"/>
      <c r="O127" s="98"/>
      <c r="P127" s="68">
        <f t="shared" si="5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67"/>
      <c r="G128" s="67"/>
      <c r="H128" s="240"/>
      <c r="I128" s="130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7">
        <f t="shared" si="4"/>
        <v>999</v>
      </c>
      <c r="N128" s="125"/>
      <c r="O128" s="98"/>
      <c r="P128" s="68">
        <f t="shared" si="5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67"/>
      <c r="G129" s="67"/>
      <c r="H129" s="240"/>
      <c r="I129" s="130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7">
        <f t="shared" si="4"/>
        <v>999</v>
      </c>
      <c r="N129" s="125"/>
      <c r="O129" s="98"/>
      <c r="P129" s="68">
        <f t="shared" si="5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67"/>
      <c r="G130" s="67"/>
      <c r="H130" s="240"/>
      <c r="I130" s="130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7">
        <f t="shared" si="4"/>
        <v>999</v>
      </c>
      <c r="N130" s="125"/>
      <c r="O130" s="98"/>
      <c r="P130" s="68">
        <f t="shared" si="5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67"/>
      <c r="G131" s="67"/>
      <c r="H131" s="240"/>
      <c r="I131" s="130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7">
        <f t="shared" si="4"/>
        <v>999</v>
      </c>
      <c r="N131" s="125"/>
      <c r="O131" s="98"/>
      <c r="P131" s="68">
        <f t="shared" si="5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67"/>
      <c r="G132" s="67"/>
      <c r="H132" s="240"/>
      <c r="I132" s="130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7">
        <f t="shared" si="4"/>
        <v>999</v>
      </c>
      <c r="N132" s="125"/>
      <c r="O132" s="98"/>
      <c r="P132" s="68">
        <f t="shared" si="5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67"/>
      <c r="G133" s="67"/>
      <c r="H133" s="240"/>
      <c r="I133" s="130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7">
        <f t="shared" si="4"/>
        <v>999</v>
      </c>
      <c r="N133" s="125"/>
      <c r="O133" s="98"/>
      <c r="P133" s="68">
        <f t="shared" si="5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67"/>
      <c r="G134" s="67"/>
      <c r="H134" s="240"/>
      <c r="I134" s="130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7">
        <f t="shared" si="4"/>
        <v>999</v>
      </c>
      <c r="N134" s="125"/>
      <c r="O134" s="128"/>
      <c r="P134" s="129">
        <f t="shared" si="5"/>
        <v>999</v>
      </c>
      <c r="Q134" s="130"/>
    </row>
    <row r="135" spans="1:17" ht="12.75">
      <c r="A135" s="105">
        <v>129</v>
      </c>
      <c r="B135" s="50"/>
      <c r="C135" s="50"/>
      <c r="D135" s="51"/>
      <c r="E135" s="120"/>
      <c r="F135" s="67"/>
      <c r="G135" s="67"/>
      <c r="H135" s="240"/>
      <c r="I135" s="130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7">
        <f t="shared" si="4"/>
        <v>999</v>
      </c>
      <c r="N135" s="125"/>
      <c r="O135" s="98"/>
      <c r="P135" s="68">
        <f t="shared" si="5"/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67"/>
      <c r="G136" s="67"/>
      <c r="H136" s="240"/>
      <c r="I136" s="130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7">
        <f t="shared" si="4"/>
        <v>999</v>
      </c>
      <c r="N136" s="125"/>
      <c r="O136" s="98"/>
      <c r="P136" s="68">
        <f t="shared" si="5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67"/>
      <c r="G137" s="67"/>
      <c r="H137" s="240"/>
      <c r="I137" s="130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7">
        <f t="shared" si="4"/>
        <v>999</v>
      </c>
      <c r="N137" s="125"/>
      <c r="O137" s="98"/>
      <c r="P137" s="68">
        <f t="shared" si="5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67"/>
      <c r="G138" s="67"/>
      <c r="H138" s="240"/>
      <c r="I138" s="130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7">
        <f t="shared" si="4"/>
        <v>999</v>
      </c>
      <c r="N138" s="125"/>
      <c r="O138" s="98"/>
      <c r="P138" s="68">
        <f t="shared" si="5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67"/>
      <c r="G139" s="67"/>
      <c r="H139" s="240"/>
      <c r="I139" s="130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7">
        <f t="shared" si="4"/>
        <v>999</v>
      </c>
      <c r="N139" s="125"/>
      <c r="O139" s="98"/>
      <c r="P139" s="68">
        <f t="shared" si="5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67"/>
      <c r="G140" s="67"/>
      <c r="H140" s="240"/>
      <c r="I140" s="130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7">
        <f t="shared" si="4"/>
        <v>999</v>
      </c>
      <c r="N140" s="125"/>
      <c r="O140" s="98"/>
      <c r="P140" s="68">
        <f t="shared" si="5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67"/>
      <c r="G141" s="67"/>
      <c r="H141" s="240"/>
      <c r="I141" s="130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7">
        <f t="shared" si="4"/>
        <v>999</v>
      </c>
      <c r="N141" s="125"/>
      <c r="O141" s="128"/>
      <c r="P141" s="129">
        <f t="shared" si="5"/>
        <v>999</v>
      </c>
      <c r="Q141" s="130"/>
    </row>
    <row r="142" spans="1:17" ht="12.75">
      <c r="A142" s="105">
        <v>136</v>
      </c>
      <c r="B142" s="50"/>
      <c r="C142" s="50"/>
      <c r="D142" s="51"/>
      <c r="E142" s="120"/>
      <c r="F142" s="67"/>
      <c r="G142" s="67"/>
      <c r="H142" s="240"/>
      <c r="I142" s="130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7">
        <f t="shared" si="4"/>
        <v>999</v>
      </c>
      <c r="N142" s="125"/>
      <c r="O142" s="98"/>
      <c r="P142" s="68">
        <f t="shared" si="5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67"/>
      <c r="G143" s="67"/>
      <c r="H143" s="240"/>
      <c r="I143" s="130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7">
        <f t="shared" si="4"/>
        <v>999</v>
      </c>
      <c r="N143" s="125"/>
      <c r="O143" s="98"/>
      <c r="P143" s="68">
        <f t="shared" si="5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67"/>
      <c r="G144" s="67"/>
      <c r="H144" s="240"/>
      <c r="I144" s="130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7">
        <f t="shared" si="4"/>
        <v>999</v>
      </c>
      <c r="N144" s="125"/>
      <c r="O144" s="98"/>
      <c r="P144" s="68">
        <f t="shared" si="5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67"/>
      <c r="G145" s="67"/>
      <c r="H145" s="240"/>
      <c r="I145" s="130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7">
        <f t="shared" si="4"/>
        <v>999</v>
      </c>
      <c r="N145" s="125"/>
      <c r="O145" s="98"/>
      <c r="P145" s="68">
        <f t="shared" si="5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67"/>
      <c r="G146" s="67"/>
      <c r="H146" s="240"/>
      <c r="I146" s="130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7">
        <f t="shared" si="4"/>
        <v>999</v>
      </c>
      <c r="N146" s="125"/>
      <c r="O146" s="98"/>
      <c r="P146" s="68">
        <f t="shared" si="5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67"/>
      <c r="G147" s="67"/>
      <c r="H147" s="240"/>
      <c r="I147" s="130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7">
        <f t="shared" si="4"/>
        <v>999</v>
      </c>
      <c r="N147" s="125"/>
      <c r="O147" s="98"/>
      <c r="P147" s="68">
        <f t="shared" si="5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67"/>
      <c r="G148" s="67"/>
      <c r="H148" s="240"/>
      <c r="I148" s="130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7">
        <f t="shared" si="4"/>
        <v>999</v>
      </c>
      <c r="N148" s="125"/>
      <c r="O148" s="128"/>
      <c r="P148" s="129">
        <f t="shared" si="5"/>
        <v>999</v>
      </c>
      <c r="Q148" s="130"/>
    </row>
    <row r="149" spans="1:17" ht="12.75">
      <c r="A149" s="105">
        <v>143</v>
      </c>
      <c r="B149" s="50"/>
      <c r="C149" s="50"/>
      <c r="D149" s="51"/>
      <c r="E149" s="120"/>
      <c r="F149" s="67"/>
      <c r="G149" s="67"/>
      <c r="H149" s="240"/>
      <c r="I149" s="130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7">
        <f t="shared" si="4"/>
        <v>999</v>
      </c>
      <c r="N149" s="125"/>
      <c r="O149" s="98"/>
      <c r="P149" s="68">
        <f t="shared" si="5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67"/>
      <c r="G150" s="67"/>
      <c r="H150" s="240"/>
      <c r="I150" s="130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7">
        <f t="shared" si="4"/>
        <v>999</v>
      </c>
      <c r="N150" s="125"/>
      <c r="O150" s="98"/>
      <c r="P150" s="68">
        <f t="shared" si="5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67"/>
      <c r="G151" s="67"/>
      <c r="H151" s="240"/>
      <c r="I151" s="130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7">
        <f t="shared" si="4"/>
        <v>999</v>
      </c>
      <c r="N151" s="125"/>
      <c r="O151" s="98"/>
      <c r="P151" s="68">
        <f t="shared" si="5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67"/>
      <c r="G152" s="67"/>
      <c r="H152" s="240"/>
      <c r="I152" s="130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7">
        <f t="shared" si="4"/>
        <v>999</v>
      </c>
      <c r="N152" s="125"/>
      <c r="O152" s="98"/>
      <c r="P152" s="68">
        <f t="shared" si="5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67"/>
      <c r="G153" s="67"/>
      <c r="H153" s="240"/>
      <c r="I153" s="130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7">
        <f t="shared" si="4"/>
        <v>999</v>
      </c>
      <c r="N153" s="125"/>
      <c r="O153" s="98"/>
      <c r="P153" s="68">
        <f t="shared" si="5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67"/>
      <c r="G154" s="67"/>
      <c r="H154" s="240"/>
      <c r="I154" s="130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7">
        <f t="shared" si="4"/>
        <v>999</v>
      </c>
      <c r="N154" s="125"/>
      <c r="O154" s="98"/>
      <c r="P154" s="68">
        <f t="shared" si="5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67"/>
      <c r="G155" s="67"/>
      <c r="H155" s="240"/>
      <c r="I155" s="130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7">
        <f t="shared" si="4"/>
        <v>999</v>
      </c>
      <c r="N155" s="125"/>
      <c r="O155" s="98"/>
      <c r="P155" s="68">
        <f t="shared" si="5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67"/>
      <c r="G156" s="67"/>
      <c r="H156" s="240"/>
      <c r="I156" s="130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7">
        <f t="shared" si="4"/>
        <v>999</v>
      </c>
      <c r="N156" s="125"/>
      <c r="O156" s="98"/>
      <c r="P156" s="68">
        <f t="shared" si="5"/>
        <v>999</v>
      </c>
      <c r="Q156" s="52"/>
    </row>
  </sheetData>
  <sheetProtection/>
  <conditionalFormatting sqref="E7:E156">
    <cfRule type="expression" priority="28" dxfId="11" stopIfTrue="1">
      <formula>AND(ROUNDDOWN(($A$4-E7)/365.25,0)&lt;=13,G7&lt;&gt;"OK")</formula>
    </cfRule>
    <cfRule type="expression" priority="29" dxfId="10" stopIfTrue="1">
      <formula>AND(ROUNDDOWN(($A$4-E7)/365.25,0)&lt;=14,G7&lt;&gt;"OK")</formula>
    </cfRule>
    <cfRule type="expression" priority="30" dxfId="9" stopIfTrue="1">
      <formula>AND(ROUNDDOWN(($A$4-E7)/365.25,0)&lt;=17,G7&lt;&gt;"OK")</formula>
    </cfRule>
  </conditionalFormatting>
  <conditionalFormatting sqref="J7:J156">
    <cfRule type="cellIs" priority="27" dxfId="17" operator="equal" stopIfTrue="1">
      <formula>"Z"</formula>
    </cfRule>
  </conditionalFormatting>
  <conditionalFormatting sqref="A10:D156 A7:A9 C7:D9">
    <cfRule type="expression" priority="26" dxfId="4" stopIfTrue="1">
      <formula>$Q7&gt;=1</formula>
    </cfRule>
  </conditionalFormatting>
  <conditionalFormatting sqref="E7:E14">
    <cfRule type="expression" priority="23" dxfId="11" stopIfTrue="1">
      <formula>AND(ROUNDDOWN(($A$4-E7)/365.25,0)&lt;=13,G7&lt;&gt;"OK")</formula>
    </cfRule>
    <cfRule type="expression" priority="24" dxfId="10" stopIfTrue="1">
      <formula>AND(ROUNDDOWN(($A$4-E7)/365.25,0)&lt;=14,G7&lt;&gt;"OK")</formula>
    </cfRule>
    <cfRule type="expression" priority="25" dxfId="9" stopIfTrue="1">
      <formula>AND(ROUNDDOWN(($A$4-E7)/365.25,0)&lt;=17,G7&lt;&gt;"OK")</formula>
    </cfRule>
  </conditionalFormatting>
  <conditionalFormatting sqref="J7:J14">
    <cfRule type="cellIs" priority="22" dxfId="17" operator="equal" stopIfTrue="1">
      <formula>"Z"</formula>
    </cfRule>
  </conditionalFormatting>
  <conditionalFormatting sqref="B10:D14 C7:D9">
    <cfRule type="expression" priority="21" dxfId="4" stopIfTrue="1">
      <formula>$Q7&gt;=1</formula>
    </cfRule>
  </conditionalFormatting>
  <conditionalFormatting sqref="E7:E14">
    <cfRule type="expression" priority="18" dxfId="11" stopIfTrue="1">
      <formula>AND(ROUNDDOWN(($A$4-E7)/365.25,0)&lt;=13,G7&lt;&gt;"OK")</formula>
    </cfRule>
    <cfRule type="expression" priority="19" dxfId="10" stopIfTrue="1">
      <formula>AND(ROUNDDOWN(($A$4-E7)/365.25,0)&lt;=14,G7&lt;&gt;"OK")</formula>
    </cfRule>
    <cfRule type="expression" priority="20" dxfId="9" stopIfTrue="1">
      <formula>AND(ROUNDDOWN(($A$4-E7)/365.25,0)&lt;=17,G7&lt;&gt;"OK")</formula>
    </cfRule>
  </conditionalFormatting>
  <conditionalFormatting sqref="B10:D14 C7:D9">
    <cfRule type="expression" priority="17" dxfId="4" stopIfTrue="1">
      <formula>$Q7&gt;=1</formula>
    </cfRule>
  </conditionalFormatting>
  <conditionalFormatting sqref="E7:E27 E29:E37">
    <cfRule type="expression" priority="14" dxfId="11" stopIfTrue="1">
      <formula>AND(ROUNDDOWN(($A$4-E7)/365.25,0)&lt;=13,G7&lt;&gt;"OK")</formula>
    </cfRule>
    <cfRule type="expression" priority="15" dxfId="10" stopIfTrue="1">
      <formula>AND(ROUNDDOWN(($A$4-E7)/365.25,0)&lt;=14,G7&lt;&gt;"OK")</formula>
    </cfRule>
    <cfRule type="expression" priority="16" dxfId="9" stopIfTrue="1">
      <formula>AND(ROUNDDOWN(($A$4-E7)/365.25,0)&lt;=17,G7&lt;&gt;"OK")</formula>
    </cfRule>
  </conditionalFormatting>
  <conditionalFormatting sqref="B10:D37 C7:D9">
    <cfRule type="expression" priority="13" dxfId="4" stopIfTrue="1">
      <formula>$Q7&gt;=1</formula>
    </cfRule>
  </conditionalFormatting>
  <conditionalFormatting sqref="B7">
    <cfRule type="expression" priority="12" dxfId="4" stopIfTrue="1">
      <formula>$Q7&gt;=1</formula>
    </cfRule>
  </conditionalFormatting>
  <conditionalFormatting sqref="B7">
    <cfRule type="expression" priority="11" dxfId="4" stopIfTrue="1">
      <formula>$Q7&gt;=1</formula>
    </cfRule>
  </conditionalFormatting>
  <conditionalFormatting sqref="B7">
    <cfRule type="expression" priority="10" dxfId="4" stopIfTrue="1">
      <formula>$Q7&gt;=1</formula>
    </cfRule>
  </conditionalFormatting>
  <conditionalFormatting sqref="B7">
    <cfRule type="expression" priority="9" dxfId="4" stopIfTrue="1">
      <formula>$Q7&gt;=1</formula>
    </cfRule>
  </conditionalFormatting>
  <conditionalFormatting sqref="B8">
    <cfRule type="expression" priority="8" dxfId="4" stopIfTrue="1">
      <formula>$Q8&gt;=1</formula>
    </cfRule>
  </conditionalFormatting>
  <conditionalFormatting sqref="B8">
    <cfRule type="expression" priority="7" dxfId="4" stopIfTrue="1">
      <formula>$Q8&gt;=1</formula>
    </cfRule>
  </conditionalFormatting>
  <conditionalFormatting sqref="B8">
    <cfRule type="expression" priority="6" dxfId="4" stopIfTrue="1">
      <formula>$Q8&gt;=1</formula>
    </cfRule>
  </conditionalFormatting>
  <conditionalFormatting sqref="B8">
    <cfRule type="expression" priority="5" dxfId="4" stopIfTrue="1">
      <formula>$Q8&gt;=1</formula>
    </cfRule>
  </conditionalFormatting>
  <conditionalFormatting sqref="B9">
    <cfRule type="expression" priority="4" dxfId="4" stopIfTrue="1">
      <formula>$Q9&gt;=1</formula>
    </cfRule>
  </conditionalFormatting>
  <conditionalFormatting sqref="B9">
    <cfRule type="expression" priority="3" dxfId="4" stopIfTrue="1">
      <formula>$Q9&gt;=1</formula>
    </cfRule>
  </conditionalFormatting>
  <conditionalFormatting sqref="B9">
    <cfRule type="expression" priority="2" dxfId="4" stopIfTrue="1">
      <formula>$Q9&gt;=1</formula>
    </cfRule>
  </conditionalFormatting>
  <conditionalFormatting sqref="B9">
    <cfRule type="expression" priority="1" dxfId="4" stopIfTrue="1">
      <formula>$Q9&gt;=1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12.5742187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16" hidden="1" customWidth="1"/>
    <col min="26" max="37" width="0" style="216" hidden="1" customWidth="1"/>
  </cols>
  <sheetData>
    <row r="1" spans="1:37" ht="24">
      <c r="A1" s="263" t="str">
        <f>Altalanos!$A$6</f>
        <v>Diákolimpia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163"/>
      <c r="N1" s="165"/>
      <c r="O1" s="165" t="s">
        <v>11</v>
      </c>
      <c r="P1" s="165"/>
      <c r="Q1" s="166"/>
      <c r="R1" s="165"/>
      <c r="S1" s="167"/>
      <c r="Y1"/>
      <c r="Z1"/>
      <c r="AA1"/>
      <c r="AB1" s="223" t="e">
        <f>IF(Y5=1,CONCATENATE(VLOOKUP(Y3,AA16:AH27,2)),CONCATENATE(VLOOKUP(Y3,AA2:AK13,2)))</f>
        <v>#N/A</v>
      </c>
      <c r="AC1" s="223" t="e">
        <f>IF(Y5=1,CONCATENATE(VLOOKUP(Y3,AA16:AK27,3)),CONCATENATE(VLOOKUP(Y3,AA2:AK13,3)))</f>
        <v>#N/A</v>
      </c>
      <c r="AD1" s="223" t="e">
        <f>IF(Y5=1,CONCATENATE(VLOOKUP(Y3,AA16:AK27,4)),CONCATENATE(VLOOKUP(Y3,AA2:AK13,4)))</f>
        <v>#N/A</v>
      </c>
      <c r="AE1" s="223" t="e">
        <f>IF(Y5=1,CONCATENATE(VLOOKUP(Y3,AA16:AK27,5)),CONCATENATE(VLOOKUP(Y3,AA2:AK13,5)))</f>
        <v>#N/A</v>
      </c>
      <c r="AF1" s="223" t="e">
        <f>IF(Y5=1,CONCATENATE(VLOOKUP(Y3,AA16:AK27,6)),CONCATENATE(VLOOKUP(Y3,AA2:AK13,6)))</f>
        <v>#N/A</v>
      </c>
      <c r="AG1" s="223" t="e">
        <f>IF(Y5=1,CONCATENATE(VLOOKUP(Y3,AA16:AK27,7)),CONCATENATE(VLOOKUP(Y3,AA2:AK13,7)))</f>
        <v>#N/A</v>
      </c>
      <c r="AH1" s="223" t="e">
        <f>IF(Y5=1,CONCATENATE(VLOOKUP(Y3,AA16:AK27,8)),CONCATENATE(VLOOKUP(Y3,AA2:AK13,8)))</f>
        <v>#N/A</v>
      </c>
      <c r="AI1" s="223" t="e">
        <f>IF(Y5=1,CONCATENATE(VLOOKUP(Y3,AA16:AK27,9)),CONCATENATE(VLOOKUP(Y3,AA2:AK13,9)))</f>
        <v>#N/A</v>
      </c>
      <c r="AJ1" s="223" t="e">
        <f>IF(Y5=1,CONCATENATE(VLOOKUP(Y3,AA16:AK27,10)),CONCATENATE(VLOOKUP(Y3,AA2:AK13,10)))</f>
        <v>#N/A</v>
      </c>
      <c r="AK1" s="223" t="e">
        <f>IF(Y5=1,CONCATENATE(VLOOKUP(Y3,AA16:AK27,11)),CONCATENATE(VLOOKUP(Y3,AA2:AK13,11)))</f>
        <v>#N/A</v>
      </c>
    </row>
    <row r="2" spans="1:37" ht="12.75">
      <c r="A2" s="140" t="s">
        <v>43</v>
      </c>
      <c r="B2" s="141"/>
      <c r="C2" s="141"/>
      <c r="D2" s="141"/>
      <c r="E2" s="258" t="str">
        <f>Altalanos!$C$8</f>
        <v>3 B fiú</v>
      </c>
      <c r="F2" s="141"/>
      <c r="G2" s="142"/>
      <c r="H2" s="143"/>
      <c r="I2" s="143"/>
      <c r="J2" s="144"/>
      <c r="K2" s="139"/>
      <c r="L2" s="139"/>
      <c r="M2" s="164"/>
      <c r="N2" s="168"/>
      <c r="O2" s="169"/>
      <c r="P2" s="168"/>
      <c r="Q2" s="169"/>
      <c r="R2" s="168"/>
      <c r="S2" s="167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1"/>
      <c r="O3" s="170"/>
      <c r="P3" s="171"/>
      <c r="Q3" s="208" t="s">
        <v>59</v>
      </c>
      <c r="R3" s="209" t="s">
        <v>62</v>
      </c>
      <c r="S3" s="167"/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Altalanos!$A$10</f>
        <v>44686</v>
      </c>
      <c r="B4" s="266"/>
      <c r="C4" s="266"/>
      <c r="D4" s="145"/>
      <c r="E4" s="146">
        <f>Altalanos!$C$10</f>
        <v>0</v>
      </c>
      <c r="F4" s="146"/>
      <c r="G4" s="146"/>
      <c r="H4" s="148"/>
      <c r="I4" s="146"/>
      <c r="J4" s="147"/>
      <c r="K4" s="148"/>
      <c r="L4" s="149">
        <f>Altalanos!$E$10</f>
        <v>0</v>
      </c>
      <c r="M4" s="148"/>
      <c r="N4" s="172"/>
      <c r="O4" s="173"/>
      <c r="P4" s="172"/>
      <c r="Q4" s="210" t="s">
        <v>63</v>
      </c>
      <c r="R4" s="211" t="s">
        <v>60</v>
      </c>
      <c r="S4" s="167"/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160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N5" s="167"/>
      <c r="O5" s="167"/>
      <c r="P5" s="167"/>
      <c r="Q5" s="212" t="s">
        <v>64</v>
      </c>
      <c r="R5" s="213" t="s">
        <v>61</v>
      </c>
      <c r="S5" s="167"/>
      <c r="Y5" s="217">
        <f>IF(OR(Altalanos!$A$8="F1",Altalanos!$A$8="F2",Altalanos!$A$8="N1",Altalanos!$A$8="N2"),1,2)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03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67"/>
      <c r="O6" s="167"/>
      <c r="P6" s="167"/>
      <c r="Q6" s="167"/>
      <c r="R6" s="167"/>
      <c r="S6" s="167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3</v>
      </c>
      <c r="C7" s="161">
        <f>IF($B7="","",VLOOKUP($B7,'3 B fiú elo'!$A$7:$O$60,5))</f>
        <v>0</v>
      </c>
      <c r="D7" s="161">
        <f>IF($B7="","",VLOOKUP($B7,'3 B fiú elo'!$A$7:$O$60,15))</f>
        <v>0</v>
      </c>
      <c r="E7" s="159" t="str">
        <f>UPPER(IF($B7="","",VLOOKUP($B7,'3 B fiú elo'!$A$7:$O$60,2)))</f>
        <v>DIÓSGYŐRI NAGY L.KIR.ÁLT.ISK.</v>
      </c>
      <c r="F7" s="162"/>
      <c r="G7" s="159">
        <f>IF($B7="","",VLOOKUP($B7,'3 B fiú elo'!$A$7:$O$60,3))</f>
        <v>0</v>
      </c>
      <c r="H7" s="162"/>
      <c r="I7" s="159">
        <f>IF($B7="","",VLOOKUP($B7,'3 B fiú elo'!$A$7:$O$60,4))</f>
        <v>0</v>
      </c>
      <c r="J7" s="151"/>
      <c r="K7" s="224"/>
      <c r="L7" s="219">
        <f>IF(K7="","",CONCATENATE(VLOOKUP($Y$3,$AB$1:$AK$1,K7)," pont"))</f>
      </c>
      <c r="M7" s="225"/>
      <c r="N7" s="167"/>
      <c r="O7" s="167"/>
      <c r="P7" s="167"/>
      <c r="Q7" s="167"/>
      <c r="R7" s="167"/>
      <c r="S7" s="167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175"/>
      <c r="D8" s="175"/>
      <c r="E8" s="175"/>
      <c r="F8" s="175"/>
      <c r="G8" s="175"/>
      <c r="H8" s="175"/>
      <c r="I8" s="175"/>
      <c r="J8" s="151"/>
      <c r="K8" s="174"/>
      <c r="L8" s="174"/>
      <c r="M8" s="226"/>
      <c r="N8" s="167"/>
      <c r="O8" s="167"/>
      <c r="P8" s="167"/>
      <c r="Q8" s="167"/>
      <c r="R8" s="167"/>
      <c r="S8" s="167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2</v>
      </c>
      <c r="C9" s="161">
        <f>IF($B9="","",VLOOKUP($B9,'3 B fiú elo'!$A$7:$O$60,5))</f>
        <v>0</v>
      </c>
      <c r="D9" s="161">
        <f>IF($B9="","",VLOOKUP($B9,'3 B fiú elo'!$A$7:$O$60,15))</f>
        <v>0</v>
      </c>
      <c r="E9" s="159" t="str">
        <f>UPPER(IF($B9="","",VLOOKUP($B9,'3 B fiú elo'!$A$7:$O$60,2)))</f>
        <v>"B"KAZINCBARCIKAI POLLACK M.ÁLT.ISK.</v>
      </c>
      <c r="F9" s="162"/>
      <c r="G9" s="159">
        <f>IF($B9="","",VLOOKUP($B9,'3 B fiú elo'!$A$7:$O$60,3))</f>
        <v>0</v>
      </c>
      <c r="H9" s="162"/>
      <c r="I9" s="159">
        <f>IF($B9="","",VLOOKUP($B9,'3 B fiú elo'!$A$7:$O$60,4))</f>
        <v>0</v>
      </c>
      <c r="J9" s="151"/>
      <c r="K9" s="224"/>
      <c r="L9" s="219">
        <f>IF(K9="","",CONCATENATE(VLOOKUP($Y$3,$AB$1:$AK$1,K9)," pont"))</f>
      </c>
      <c r="M9" s="225"/>
      <c r="N9" s="167"/>
      <c r="O9" s="167"/>
      <c r="P9" s="167"/>
      <c r="Q9" s="167"/>
      <c r="R9" s="167"/>
      <c r="S9" s="167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175"/>
      <c r="D10" s="175"/>
      <c r="E10" s="175"/>
      <c r="F10" s="175"/>
      <c r="G10" s="175"/>
      <c r="H10" s="175"/>
      <c r="I10" s="175"/>
      <c r="J10" s="151"/>
      <c r="K10" s="174"/>
      <c r="L10" s="174"/>
      <c r="M10" s="226"/>
      <c r="N10" s="167"/>
      <c r="O10" s="167"/>
      <c r="P10" s="167"/>
      <c r="Q10" s="167"/>
      <c r="R10" s="167"/>
      <c r="S10" s="167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>
        <v>1</v>
      </c>
      <c r="C11" s="161">
        <f>IF($B11="","",VLOOKUP($B11,'3 B fiú elo'!$A$7:$O$60,5))</f>
        <v>0</v>
      </c>
      <c r="D11" s="161">
        <f>IF($B11="","",VLOOKUP($B11,'3 B fiú elo'!$A$7:$O$60,15))</f>
        <v>0</v>
      </c>
      <c r="E11" s="159" t="str">
        <f>UPPER(IF($B11="","",VLOOKUP($B11,'3 B fiú elo'!$A$7:$O$60,2)))</f>
        <v>"A"KAZINCBARCIKAI POLLACK M.ÁLT.ISK.</v>
      </c>
      <c r="F11" s="162"/>
      <c r="G11" s="159">
        <f>IF($B11="","",VLOOKUP($B11,'3 B fiú elo'!$A$7:$O$60,3))</f>
        <v>0</v>
      </c>
      <c r="H11" s="162"/>
      <c r="I11" s="159">
        <f>IF($B11="","",VLOOKUP($B11,'3 B fiú elo'!$A$7:$O$60,4))</f>
        <v>0</v>
      </c>
      <c r="J11" s="151"/>
      <c r="K11" s="224"/>
      <c r="L11" s="219">
        <f>IF(K11="","",CONCATENATE(VLOOKUP($Y$3,$AB$1:$AK$1,K11)," pont"))</f>
      </c>
      <c r="M11" s="225"/>
      <c r="N11" s="167"/>
      <c r="O11" s="167"/>
      <c r="P11" s="167"/>
      <c r="Q11" s="167"/>
      <c r="R11" s="167"/>
      <c r="S11" s="167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DIÓSGYŐRI NAGY L.KIR.ÁLT.ISK.</v>
      </c>
      <c r="E18" s="267"/>
      <c r="F18" s="267" t="str">
        <f>E9</f>
        <v>"B"KAZINCBARCIKAI POLLACK M.ÁLT.ISK.</v>
      </c>
      <c r="G18" s="267"/>
      <c r="H18" s="267" t="str">
        <f>E11</f>
        <v>"A"KAZINCBARCIKAI POLLACK M.ÁLT.ISK.</v>
      </c>
      <c r="I18" s="267"/>
      <c r="J18" s="151"/>
      <c r="K18" s="151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DIÓSGYŐRI NAGY L.KIR.ÁLT.ISK.</v>
      </c>
      <c r="C19" s="265"/>
      <c r="D19" s="262"/>
      <c r="E19" s="262"/>
      <c r="F19" s="261"/>
      <c r="G19" s="261"/>
      <c r="H19" s="261"/>
      <c r="I19" s="261"/>
      <c r="J19" s="151"/>
      <c r="K19" s="151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"B"KAZINCBARCIKAI POLLACK M.ÁLT.ISK.</v>
      </c>
      <c r="C20" s="265"/>
      <c r="D20" s="261"/>
      <c r="E20" s="261"/>
      <c r="F20" s="262"/>
      <c r="G20" s="262"/>
      <c r="H20" s="261"/>
      <c r="I20" s="261"/>
      <c r="J20" s="151"/>
      <c r="K20" s="151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8.75" customHeight="1">
      <c r="A21" s="207" t="s">
        <v>54</v>
      </c>
      <c r="B21" s="265" t="str">
        <f>E11</f>
        <v>"A"KAZINCBARCIKAI POLLACK M.ÁLT.ISK.</v>
      </c>
      <c r="C21" s="265"/>
      <c r="D21" s="261"/>
      <c r="E21" s="261"/>
      <c r="F21" s="261"/>
      <c r="G21" s="261"/>
      <c r="H21" s="262"/>
      <c r="I21" s="262"/>
      <c r="J21" s="151"/>
      <c r="K21" s="151"/>
      <c r="L21" s="151"/>
      <c r="M21" s="151"/>
      <c r="Y21" s="217"/>
      <c r="Z21" s="217"/>
      <c r="AA21" s="217" t="s">
        <v>69</v>
      </c>
      <c r="AB21" s="217">
        <v>90</v>
      </c>
      <c r="AC21" s="217">
        <v>60</v>
      </c>
      <c r="AD21" s="217">
        <v>45</v>
      </c>
      <c r="AE21" s="217">
        <v>34</v>
      </c>
      <c r="AF21" s="217">
        <v>27</v>
      </c>
      <c r="AG21" s="217">
        <v>22</v>
      </c>
      <c r="AH21" s="217">
        <v>18</v>
      </c>
      <c r="AI21" s="217">
        <v>15</v>
      </c>
      <c r="AJ21" s="217">
        <v>12</v>
      </c>
      <c r="AK21" s="217">
        <v>9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70</v>
      </c>
      <c r="AB22" s="217">
        <v>60</v>
      </c>
      <c r="AC22" s="217">
        <v>40</v>
      </c>
      <c r="AD22" s="217">
        <v>30</v>
      </c>
      <c r="AE22" s="217">
        <v>20</v>
      </c>
      <c r="AF22" s="217">
        <v>18</v>
      </c>
      <c r="AG22" s="217">
        <v>15</v>
      </c>
      <c r="AH22" s="217">
        <v>12</v>
      </c>
      <c r="AI22" s="217">
        <v>10</v>
      </c>
      <c r="AJ22" s="217">
        <v>8</v>
      </c>
      <c r="AK22" s="217">
        <v>6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71</v>
      </c>
      <c r="AB23" s="217">
        <v>40</v>
      </c>
      <c r="AC23" s="217">
        <v>25</v>
      </c>
      <c r="AD23" s="217">
        <v>18</v>
      </c>
      <c r="AE23" s="217">
        <v>13</v>
      </c>
      <c r="AF23" s="217">
        <v>8</v>
      </c>
      <c r="AG23" s="217">
        <v>7</v>
      </c>
      <c r="AH23" s="217">
        <v>6</v>
      </c>
      <c r="AI23" s="217">
        <v>5</v>
      </c>
      <c r="AJ23" s="217">
        <v>4</v>
      </c>
      <c r="AK23" s="217">
        <v>3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72</v>
      </c>
      <c r="AB24" s="217">
        <v>25</v>
      </c>
      <c r="AC24" s="217">
        <v>15</v>
      </c>
      <c r="AD24" s="217">
        <v>13</v>
      </c>
      <c r="AE24" s="217">
        <v>7</v>
      </c>
      <c r="AF24" s="217">
        <v>6</v>
      </c>
      <c r="AG24" s="217">
        <v>5</v>
      </c>
      <c r="AH24" s="217">
        <v>4</v>
      </c>
      <c r="AI24" s="217">
        <v>3</v>
      </c>
      <c r="AJ24" s="217">
        <v>2</v>
      </c>
      <c r="AK24" s="217">
        <v>1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77</v>
      </c>
      <c r="AB25" s="217">
        <v>15</v>
      </c>
      <c r="AC25" s="217">
        <v>10</v>
      </c>
      <c r="AD25" s="217">
        <v>8</v>
      </c>
      <c r="AE25" s="217">
        <v>4</v>
      </c>
      <c r="AF25" s="217">
        <v>3</v>
      </c>
      <c r="AG25" s="217">
        <v>2</v>
      </c>
      <c r="AH25" s="217">
        <v>1</v>
      </c>
      <c r="AI25" s="217">
        <v>0</v>
      </c>
      <c r="AJ25" s="217">
        <v>0</v>
      </c>
      <c r="AK25" s="217">
        <v>0</v>
      </c>
    </row>
    <row r="26" spans="1:37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Y26" s="217"/>
      <c r="Z26" s="217"/>
      <c r="AA26" s="217" t="s">
        <v>73</v>
      </c>
      <c r="AB26" s="217">
        <v>10</v>
      </c>
      <c r="AC26" s="217">
        <v>6</v>
      </c>
      <c r="AD26" s="217">
        <v>4</v>
      </c>
      <c r="AE26" s="217">
        <v>2</v>
      </c>
      <c r="AF26" s="217">
        <v>1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</row>
    <row r="27" spans="1:37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Y27" s="217"/>
      <c r="Z27" s="217"/>
      <c r="AA27" s="217" t="s">
        <v>74</v>
      </c>
      <c r="AB27" s="217">
        <v>3</v>
      </c>
      <c r="AC27" s="217">
        <v>2</v>
      </c>
      <c r="AD27" s="217">
        <v>1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9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0"/>
      <c r="M32" s="150"/>
      <c r="O32" s="167"/>
      <c r="P32" s="167"/>
      <c r="Q32" s="167"/>
      <c r="R32" s="167"/>
      <c r="S32" s="167"/>
    </row>
    <row r="33" spans="1:19" ht="12.75">
      <c r="A33" s="70" t="s">
        <v>35</v>
      </c>
      <c r="B33" s="71"/>
      <c r="C33" s="123"/>
      <c r="D33" s="182" t="s">
        <v>2</v>
      </c>
      <c r="E33" s="183" t="s">
        <v>37</v>
      </c>
      <c r="F33" s="201"/>
      <c r="G33" s="182" t="s">
        <v>2</v>
      </c>
      <c r="H33" s="183" t="s">
        <v>46</v>
      </c>
      <c r="I33" s="79"/>
      <c r="J33" s="183" t="s">
        <v>47</v>
      </c>
      <c r="K33" s="78" t="s">
        <v>48</v>
      </c>
      <c r="L33" s="30"/>
      <c r="M33" s="252"/>
      <c r="N33" s="251"/>
      <c r="O33" s="167"/>
      <c r="P33" s="176"/>
      <c r="Q33" s="176"/>
      <c r="R33" s="177"/>
      <c r="S33" s="167"/>
    </row>
    <row r="34" spans="1:19" ht="12.75">
      <c r="A34" s="154" t="s">
        <v>36</v>
      </c>
      <c r="B34" s="155"/>
      <c r="C34" s="156"/>
      <c r="D34" s="184"/>
      <c r="E34" s="264"/>
      <c r="F34" s="264"/>
      <c r="G34" s="195" t="s">
        <v>3</v>
      </c>
      <c r="H34" s="155"/>
      <c r="I34" s="185"/>
      <c r="J34" s="196"/>
      <c r="K34" s="152" t="s">
        <v>38</v>
      </c>
      <c r="L34" s="202"/>
      <c r="M34" s="190"/>
      <c r="O34" s="167"/>
      <c r="P34" s="178"/>
      <c r="Q34" s="178"/>
      <c r="R34" s="179"/>
      <c r="S34" s="167"/>
    </row>
    <row r="35" spans="1:19" ht="12.75">
      <c r="A35" s="157" t="s">
        <v>45</v>
      </c>
      <c r="B35" s="77"/>
      <c r="C35" s="158"/>
      <c r="D35" s="187"/>
      <c r="E35" s="260"/>
      <c r="F35" s="260"/>
      <c r="G35" s="197" t="s">
        <v>4</v>
      </c>
      <c r="H35" s="188"/>
      <c r="I35" s="189"/>
      <c r="J35" s="42"/>
      <c r="K35" s="199"/>
      <c r="L35" s="150"/>
      <c r="M35" s="194"/>
      <c r="O35" s="167"/>
      <c r="P35" s="179"/>
      <c r="Q35" s="180"/>
      <c r="R35" s="179"/>
      <c r="S35" s="167"/>
    </row>
    <row r="36" spans="1:19" ht="12.75">
      <c r="A36" s="90"/>
      <c r="B36" s="91"/>
      <c r="C36" s="92"/>
      <c r="D36" s="187"/>
      <c r="E36" s="191"/>
      <c r="F36" s="192"/>
      <c r="G36" s="197" t="s">
        <v>5</v>
      </c>
      <c r="H36" s="188"/>
      <c r="I36" s="189"/>
      <c r="J36" s="42"/>
      <c r="K36" s="152" t="s">
        <v>39</v>
      </c>
      <c r="L36" s="202"/>
      <c r="M36" s="186"/>
      <c r="O36" s="167"/>
      <c r="P36" s="178"/>
      <c r="Q36" s="178"/>
      <c r="R36" s="179"/>
      <c r="S36" s="167"/>
    </row>
    <row r="37" spans="1:19" ht="12.75">
      <c r="A37" s="72"/>
      <c r="B37" s="121"/>
      <c r="C37" s="73"/>
      <c r="D37" s="187"/>
      <c r="E37" s="191"/>
      <c r="F37" s="192"/>
      <c r="G37" s="197" t="s">
        <v>6</v>
      </c>
      <c r="H37" s="188"/>
      <c r="I37" s="189"/>
      <c r="J37" s="42"/>
      <c r="K37" s="200"/>
      <c r="L37" s="192"/>
      <c r="M37" s="190"/>
      <c r="O37" s="167"/>
      <c r="P37" s="179"/>
      <c r="Q37" s="180"/>
      <c r="R37" s="179"/>
      <c r="S37" s="167"/>
    </row>
    <row r="38" spans="1:19" ht="12.75">
      <c r="A38" s="81"/>
      <c r="B38" s="93"/>
      <c r="C38" s="122"/>
      <c r="D38" s="187"/>
      <c r="E38" s="191"/>
      <c r="F38" s="192"/>
      <c r="G38" s="197" t="s">
        <v>7</v>
      </c>
      <c r="H38" s="188"/>
      <c r="I38" s="189"/>
      <c r="J38" s="42"/>
      <c r="K38" s="157"/>
      <c r="L38" s="150"/>
      <c r="M38" s="194"/>
      <c r="O38" s="167"/>
      <c r="P38" s="179"/>
      <c r="Q38" s="180"/>
      <c r="R38" s="179"/>
      <c r="S38" s="167"/>
    </row>
    <row r="39" spans="1:19" ht="12.75">
      <c r="A39" s="82"/>
      <c r="B39" s="96"/>
      <c r="C39" s="73"/>
      <c r="D39" s="187"/>
      <c r="E39" s="191"/>
      <c r="F39" s="192"/>
      <c r="G39" s="197" t="s">
        <v>8</v>
      </c>
      <c r="H39" s="188"/>
      <c r="I39" s="189"/>
      <c r="J39" s="42"/>
      <c r="K39" s="152" t="s">
        <v>28</v>
      </c>
      <c r="L39" s="202"/>
      <c r="M39" s="186"/>
      <c r="O39" s="167"/>
      <c r="P39" s="178"/>
      <c r="Q39" s="178"/>
      <c r="R39" s="179"/>
      <c r="S39" s="167"/>
    </row>
    <row r="40" spans="1:19" ht="12.75">
      <c r="A40" s="82"/>
      <c r="B40" s="96"/>
      <c r="C40" s="88"/>
      <c r="D40" s="187"/>
      <c r="E40" s="191"/>
      <c r="F40" s="192"/>
      <c r="G40" s="197" t="s">
        <v>9</v>
      </c>
      <c r="H40" s="188"/>
      <c r="I40" s="189"/>
      <c r="J40" s="42"/>
      <c r="K40" s="200"/>
      <c r="L40" s="192"/>
      <c r="M40" s="190"/>
      <c r="O40" s="167"/>
      <c r="P40" s="179"/>
      <c r="Q40" s="180"/>
      <c r="R40" s="179"/>
      <c r="S40" s="167"/>
    </row>
    <row r="41" spans="1:19" ht="12.75">
      <c r="A41" s="83"/>
      <c r="B41" s="80"/>
      <c r="C41" s="89"/>
      <c r="D41" s="193"/>
      <c r="E41" s="74"/>
      <c r="F41" s="150"/>
      <c r="G41" s="198" t="s">
        <v>10</v>
      </c>
      <c r="H41" s="77"/>
      <c r="I41" s="153"/>
      <c r="J41" s="75"/>
      <c r="K41" s="157">
        <f>L4</f>
        <v>0</v>
      </c>
      <c r="L41" s="150"/>
      <c r="M41" s="194"/>
      <c r="O41" s="167"/>
      <c r="P41" s="179"/>
      <c r="Q41" s="180"/>
      <c r="R41" s="181"/>
      <c r="S41" s="167"/>
    </row>
    <row r="42" spans="15:19" ht="12.75">
      <c r="O42" s="167"/>
      <c r="P42" s="167"/>
      <c r="Q42" s="167"/>
      <c r="R42" s="167"/>
      <c r="S42" s="167"/>
    </row>
    <row r="43" spans="15:19" ht="12.75">
      <c r="O43" s="167"/>
      <c r="P43" s="167"/>
      <c r="Q43" s="167"/>
      <c r="R43" s="167"/>
      <c r="S43" s="167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M18"/>
  <sheetViews>
    <sheetView tabSelected="1" zoomScalePageLayoutView="0" workbookViewId="0" topLeftCell="A4">
      <selection activeCell="B7" sqref="B7"/>
    </sheetView>
  </sheetViews>
  <sheetFormatPr defaultColWidth="9.140625" defaultRowHeight="12.75"/>
  <sheetData>
    <row r="5" spans="4:13" ht="12.75">
      <c r="D5" s="333" t="s">
        <v>245</v>
      </c>
      <c r="E5" s="333"/>
      <c r="F5" s="333"/>
      <c r="G5" s="333"/>
      <c r="H5" s="333"/>
      <c r="I5" s="333"/>
      <c r="J5" s="333"/>
      <c r="K5" s="333"/>
      <c r="L5" s="333"/>
      <c r="M5" s="333"/>
    </row>
    <row r="6" spans="4:13" ht="53.25" customHeight="1"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ht="22.5" customHeight="1">
      <c r="D7" s="331" t="s">
        <v>237</v>
      </c>
    </row>
    <row r="8" ht="18">
      <c r="D8" s="331"/>
    </row>
    <row r="9" ht="18">
      <c r="D9" s="331" t="s">
        <v>238</v>
      </c>
    </row>
    <row r="10" ht="18">
      <c r="D10" s="331"/>
    </row>
    <row r="11" ht="18">
      <c r="D11" s="331" t="s">
        <v>239</v>
      </c>
    </row>
    <row r="12" ht="18">
      <c r="D12" s="331" t="s">
        <v>240</v>
      </c>
    </row>
    <row r="13" ht="18">
      <c r="D13" s="331" t="s">
        <v>241</v>
      </c>
    </row>
    <row r="14" ht="18">
      <c r="D14" s="331" t="s">
        <v>242</v>
      </c>
    </row>
    <row r="15" ht="18">
      <c r="D15" s="332"/>
    </row>
    <row r="16" ht="18">
      <c r="D16" s="332" t="s">
        <v>243</v>
      </c>
    </row>
    <row r="17" ht="18">
      <c r="D17" s="332"/>
    </row>
    <row r="18" ht="18">
      <c r="D18" s="332" t="s">
        <v>244</v>
      </c>
    </row>
  </sheetData>
  <sheetProtection/>
  <mergeCells count="1">
    <mergeCell ref="D5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V14" sqref="V1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5" customWidth="1"/>
    <col min="5" max="5" width="10.57421875" style="244" customWidth="1"/>
    <col min="6" max="6" width="6.140625" style="48" hidden="1" customWidth="1"/>
    <col min="7" max="7" width="28.710937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269" t="str">
        <f>'[1]Altalanos'!$A$6</f>
        <v>Diákolimpia - Borsod</v>
      </c>
      <c r="B1" s="43"/>
      <c r="C1" s="43"/>
      <c r="D1" s="94"/>
      <c r="E1" s="117" t="s">
        <v>44</v>
      </c>
      <c r="F1" s="59"/>
      <c r="G1" s="270"/>
      <c r="H1" s="44"/>
      <c r="I1" s="44"/>
      <c r="J1" s="271"/>
      <c r="K1" s="271"/>
      <c r="L1" s="271"/>
      <c r="M1" s="271"/>
      <c r="N1" s="271"/>
      <c r="O1" s="271"/>
      <c r="P1" s="271"/>
      <c r="Q1" s="272"/>
    </row>
    <row r="2" spans="2:17" ht="13.5" thickBot="1">
      <c r="B2" s="45" t="s">
        <v>43</v>
      </c>
      <c r="C2" s="45" t="str">
        <f>'[1]Altalanos'!$A$8</f>
        <v>1F piros és 1L piros</v>
      </c>
      <c r="D2" s="59"/>
      <c r="E2" s="117" t="s">
        <v>29</v>
      </c>
      <c r="F2" s="49"/>
      <c r="G2" s="49"/>
      <c r="H2" s="236"/>
      <c r="I2" s="236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9" t="s">
        <v>42</v>
      </c>
      <c r="B3" s="234"/>
      <c r="C3" s="234"/>
      <c r="D3" s="234"/>
      <c r="E3" s="234"/>
      <c r="F3" s="234"/>
      <c r="G3" s="234"/>
      <c r="H3" s="234"/>
      <c r="I3" s="235"/>
      <c r="J3" s="54"/>
      <c r="K3" s="60"/>
      <c r="L3" s="60"/>
      <c r="M3" s="60"/>
      <c r="N3" s="134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273"/>
      <c r="H4" s="246" t="s">
        <v>25</v>
      </c>
      <c r="I4" s="241"/>
      <c r="J4" s="63"/>
      <c r="K4" s="64"/>
      <c r="L4" s="64"/>
      <c r="M4" s="64"/>
      <c r="N4" s="63"/>
      <c r="O4" s="274"/>
      <c r="P4" s="274"/>
      <c r="Q4" s="65"/>
    </row>
    <row r="5" spans="1:17" s="2" customFormat="1" ht="13.5" thickBot="1">
      <c r="A5" s="111">
        <f>'[1]Altalanos'!$A$10</f>
        <v>43956</v>
      </c>
      <c r="B5" s="111"/>
      <c r="C5" s="46">
        <f>'[1]Altalanos'!$C$10</f>
        <v>0</v>
      </c>
      <c r="D5" s="47" t="str">
        <f>'[1]Altalanos'!$D$10</f>
        <v>  </v>
      </c>
      <c r="E5" s="47"/>
      <c r="F5" s="47"/>
      <c r="G5" s="47"/>
      <c r="H5" s="131">
        <f>'[1]Altalanos'!$E$10</f>
        <v>0</v>
      </c>
      <c r="I5" s="247"/>
      <c r="J5" s="66"/>
      <c r="K5" s="41"/>
      <c r="L5" s="41"/>
      <c r="M5" s="41"/>
      <c r="N5" s="66"/>
      <c r="O5" s="47"/>
      <c r="P5" s="47"/>
      <c r="Q5" s="250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84</v>
      </c>
      <c r="H6" s="237" t="s">
        <v>32</v>
      </c>
      <c r="I6" s="238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s="50" t="s">
        <v>96</v>
      </c>
      <c r="C7" s="50"/>
      <c r="D7" s="51"/>
      <c r="E7" s="120"/>
      <c r="F7" s="275"/>
      <c r="G7" s="276"/>
      <c r="H7" s="51"/>
      <c r="I7" s="51"/>
      <c r="J7" s="102"/>
      <c r="K7" s="100"/>
      <c r="L7" s="104"/>
      <c r="M7" s="100"/>
      <c r="N7" s="95"/>
      <c r="O7" s="51"/>
      <c r="P7" s="68"/>
      <c r="Q7" s="52"/>
    </row>
    <row r="8" spans="1:17" s="11" customFormat="1" ht="18.75" customHeight="1">
      <c r="A8" s="105">
        <v>2</v>
      </c>
      <c r="B8" t="s">
        <v>93</v>
      </c>
      <c r="C8" s="50"/>
      <c r="D8" s="51"/>
      <c r="E8" s="120"/>
      <c r="F8" s="240"/>
      <c r="G8" s="130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t="s">
        <v>92</v>
      </c>
      <c r="C9" s="50"/>
      <c r="D9" s="51"/>
      <c r="E9" s="120"/>
      <c r="F9" s="240"/>
      <c r="G9" s="130"/>
      <c r="H9" s="51"/>
      <c r="I9" s="51"/>
      <c r="J9" s="102"/>
      <c r="K9" s="100"/>
      <c r="L9" s="104"/>
      <c r="M9" s="100"/>
      <c r="N9" s="95"/>
      <c r="O9" s="51"/>
      <c r="P9" s="243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40"/>
      <c r="G10" s="130"/>
      <c r="H10" s="51"/>
      <c r="I10" s="51"/>
      <c r="J10" s="102"/>
      <c r="K10" s="100"/>
      <c r="L10" s="104"/>
      <c r="M10" s="100"/>
      <c r="N10" s="95"/>
      <c r="O10" s="51"/>
      <c r="P10" s="242"/>
      <c r="Q10" s="239"/>
    </row>
    <row r="11" spans="1:17" s="11" customFormat="1" ht="18.75" customHeight="1">
      <c r="A11" s="105">
        <v>5</v>
      </c>
      <c r="B11" s="50" t="s">
        <v>97</v>
      </c>
      <c r="C11" s="50"/>
      <c r="D11" s="51"/>
      <c r="E11" s="120"/>
      <c r="F11" s="240"/>
      <c r="G11" s="130"/>
      <c r="H11" s="51"/>
      <c r="I11" s="51"/>
      <c r="J11" s="102"/>
      <c r="K11" s="100"/>
      <c r="L11" s="104"/>
      <c r="M11" s="100"/>
      <c r="N11" s="95"/>
      <c r="O11" s="51"/>
      <c r="P11" s="242"/>
      <c r="Q11" s="239"/>
    </row>
    <row r="12" spans="1:17" s="11" customFormat="1" ht="18.75" customHeight="1">
      <c r="A12" s="105">
        <v>6</v>
      </c>
      <c r="B12" t="s">
        <v>92</v>
      </c>
      <c r="C12" s="50"/>
      <c r="D12" s="51"/>
      <c r="E12" s="120"/>
      <c r="F12" s="240"/>
      <c r="G12" s="130"/>
      <c r="H12" s="51"/>
      <c r="I12" s="51"/>
      <c r="J12" s="102"/>
      <c r="K12" s="100"/>
      <c r="L12" s="104"/>
      <c r="M12" s="100"/>
      <c r="N12" s="95"/>
      <c r="O12" s="51"/>
      <c r="P12" s="242"/>
      <c r="Q12" s="239"/>
    </row>
    <row r="13" spans="1:17" s="11" customFormat="1" ht="18.75" customHeight="1">
      <c r="A13" s="105">
        <v>7</v>
      </c>
      <c r="B13" t="s">
        <v>89</v>
      </c>
      <c r="C13" s="50"/>
      <c r="D13" s="51"/>
      <c r="E13" s="120"/>
      <c r="F13" s="240"/>
      <c r="G13" s="130"/>
      <c r="H13" s="51"/>
      <c r="I13" s="51"/>
      <c r="J13" s="102"/>
      <c r="K13" s="100"/>
      <c r="L13" s="104"/>
      <c r="M13" s="100"/>
      <c r="N13" s="95"/>
      <c r="O13" s="51"/>
      <c r="P13" s="242"/>
      <c r="Q13" s="239"/>
    </row>
    <row r="14" spans="1:17" s="11" customFormat="1" ht="18.75" customHeight="1">
      <c r="A14" s="105">
        <v>8</v>
      </c>
      <c r="B14" s="50"/>
      <c r="C14" s="50"/>
      <c r="D14" s="51"/>
      <c r="E14" s="120"/>
      <c r="F14" s="240"/>
      <c r="G14" s="130"/>
      <c r="H14" s="51"/>
      <c r="I14" s="51"/>
      <c r="J14" s="102"/>
      <c r="K14" s="100"/>
      <c r="L14" s="104"/>
      <c r="M14" s="100"/>
      <c r="N14" s="95"/>
      <c r="O14" s="51"/>
      <c r="P14" s="242"/>
      <c r="Q14" s="239"/>
    </row>
    <row r="15" spans="1:17" s="11" customFormat="1" ht="18.75" customHeight="1">
      <c r="A15" s="105">
        <v>9</v>
      </c>
      <c r="B15" s="50"/>
      <c r="C15" s="50"/>
      <c r="D15" s="51"/>
      <c r="E15" s="120"/>
      <c r="F15" s="52"/>
      <c r="G15" s="52"/>
      <c r="H15" s="51"/>
      <c r="I15" s="51"/>
      <c r="J15" s="102"/>
      <c r="K15" s="100"/>
      <c r="L15" s="104"/>
      <c r="M15" s="127"/>
      <c r="N15" s="95"/>
      <c r="O15" s="51"/>
      <c r="P15" s="52"/>
      <c r="Q15" s="52"/>
    </row>
    <row r="16" spans="1:17" s="11" customFormat="1" ht="18.75" customHeight="1">
      <c r="A16" s="105">
        <v>10</v>
      </c>
      <c r="B16" s="277"/>
      <c r="C16" s="50"/>
      <c r="D16" s="51"/>
      <c r="E16" s="120"/>
      <c r="F16" s="52"/>
      <c r="G16" s="52"/>
      <c r="H16" s="51"/>
      <c r="I16" s="51"/>
      <c r="J16" s="102"/>
      <c r="K16" s="100"/>
      <c r="L16" s="104"/>
      <c r="M16" s="127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52"/>
      <c r="G17" s="52"/>
      <c r="H17" s="51"/>
      <c r="I17" s="51"/>
      <c r="J17" s="102"/>
      <c r="K17" s="100"/>
      <c r="L17" s="104"/>
      <c r="M17" s="127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52"/>
      <c r="G18" s="52"/>
      <c r="H18" s="51"/>
      <c r="I18" s="51"/>
      <c r="J18" s="102"/>
      <c r="K18" s="100"/>
      <c r="L18" s="104"/>
      <c r="M18" s="127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52"/>
      <c r="G19" s="52"/>
      <c r="H19" s="51"/>
      <c r="I19" s="51"/>
      <c r="J19" s="102"/>
      <c r="K19" s="100"/>
      <c r="L19" s="104"/>
      <c r="M19" s="127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52"/>
      <c r="G20" s="52"/>
      <c r="H20" s="51"/>
      <c r="I20" s="51"/>
      <c r="J20" s="102"/>
      <c r="K20" s="100"/>
      <c r="L20" s="104"/>
      <c r="M20" s="127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52"/>
      <c r="G21" s="52"/>
      <c r="H21" s="51"/>
      <c r="I21" s="51"/>
      <c r="J21" s="102"/>
      <c r="K21" s="100"/>
      <c r="L21" s="104"/>
      <c r="M21" s="127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52"/>
      <c r="G22" s="52"/>
      <c r="H22" s="51"/>
      <c r="I22" s="51"/>
      <c r="J22" s="102"/>
      <c r="K22" s="100"/>
      <c r="L22" s="104"/>
      <c r="M22" s="127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52"/>
      <c r="G23" s="52"/>
      <c r="H23" s="51"/>
      <c r="I23" s="51"/>
      <c r="J23" s="102"/>
      <c r="K23" s="100"/>
      <c r="L23" s="104"/>
      <c r="M23" s="127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52"/>
      <c r="G24" s="52"/>
      <c r="H24" s="51"/>
      <c r="I24" s="51"/>
      <c r="J24" s="102"/>
      <c r="K24" s="100"/>
      <c r="L24" s="104"/>
      <c r="M24" s="127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52"/>
      <c r="G25" s="52"/>
      <c r="H25" s="51"/>
      <c r="I25" s="51"/>
      <c r="J25" s="102"/>
      <c r="K25" s="100"/>
      <c r="L25" s="104"/>
      <c r="M25" s="127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52"/>
      <c r="G26" s="52"/>
      <c r="H26" s="51"/>
      <c r="I26" s="51"/>
      <c r="J26" s="102"/>
      <c r="K26" s="100"/>
      <c r="L26" s="104"/>
      <c r="M26" s="127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52"/>
      <c r="G27" s="52"/>
      <c r="H27" s="51"/>
      <c r="I27" s="51"/>
      <c r="J27" s="102"/>
      <c r="K27" s="100"/>
      <c r="L27" s="104"/>
      <c r="M27" s="127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55"/>
      <c r="F28" s="278"/>
      <c r="G28" s="125"/>
      <c r="H28" s="51"/>
      <c r="I28" s="51"/>
      <c r="J28" s="102"/>
      <c r="K28" s="100"/>
      <c r="L28" s="104"/>
      <c r="M28" s="127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56"/>
      <c r="F29" s="52"/>
      <c r="G29" s="52"/>
      <c r="H29" s="51"/>
      <c r="I29" s="51"/>
      <c r="J29" s="102"/>
      <c r="K29" s="100"/>
      <c r="L29" s="104"/>
      <c r="M29" s="127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52"/>
      <c r="G30" s="52"/>
      <c r="H30" s="51"/>
      <c r="I30" s="51"/>
      <c r="J30" s="102"/>
      <c r="K30" s="100"/>
      <c r="L30" s="104"/>
      <c r="M30" s="127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52"/>
      <c r="G31" s="52"/>
      <c r="H31" s="51"/>
      <c r="I31" s="51"/>
      <c r="J31" s="102"/>
      <c r="K31" s="100"/>
      <c r="L31" s="104"/>
      <c r="M31" s="127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45"/>
      <c r="F32" s="52"/>
      <c r="G32" s="52"/>
      <c r="H32" s="51"/>
      <c r="I32" s="51"/>
      <c r="J32" s="102"/>
      <c r="K32" s="100"/>
      <c r="L32" s="104"/>
      <c r="M32" s="127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52"/>
      <c r="G33" s="52"/>
      <c r="H33" s="51"/>
      <c r="I33" s="51"/>
      <c r="J33" s="102"/>
      <c r="K33" s="100"/>
      <c r="L33" s="104"/>
      <c r="M33" s="127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52"/>
      <c r="G34" s="52"/>
      <c r="H34" s="51"/>
      <c r="I34" s="51"/>
      <c r="J34" s="102"/>
      <c r="K34" s="100"/>
      <c r="L34" s="104"/>
      <c r="M34" s="127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52"/>
      <c r="G35" s="52"/>
      <c r="H35" s="51"/>
      <c r="I35" s="51"/>
      <c r="J35" s="102"/>
      <c r="K35" s="100"/>
      <c r="L35" s="104"/>
      <c r="M35" s="127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52"/>
      <c r="G36" s="52"/>
      <c r="H36" s="51"/>
      <c r="I36" s="51"/>
      <c r="J36" s="102"/>
      <c r="K36" s="100"/>
      <c r="L36" s="104"/>
      <c r="M36" s="127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52"/>
      <c r="G37" s="52"/>
      <c r="H37" s="51"/>
      <c r="I37" s="51"/>
      <c r="J37" s="102"/>
      <c r="K37" s="100"/>
      <c r="L37" s="104"/>
      <c r="M37" s="127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52"/>
      <c r="G38" s="52"/>
      <c r="H38" s="240"/>
      <c r="I38" s="130"/>
      <c r="J38" s="102"/>
      <c r="K38" s="100"/>
      <c r="L38" s="104"/>
      <c r="M38" s="127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52"/>
      <c r="G39" s="52"/>
      <c r="H39" s="240"/>
      <c r="I39" s="130"/>
      <c r="J39" s="102"/>
      <c r="K39" s="100"/>
      <c r="L39" s="104"/>
      <c r="M39" s="127"/>
      <c r="N39" s="125"/>
      <c r="O39" s="52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52"/>
      <c r="G40" s="52"/>
      <c r="H40" s="240"/>
      <c r="I40" s="130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103">IF(Q40="",999,Q40)</f>
        <v>999</v>
      </c>
      <c r="M40" s="127">
        <f aca="true" t="shared" si="1" ref="M40:M103">IF(P40=999,999,1)</f>
        <v>999</v>
      </c>
      <c r="N40" s="125"/>
      <c r="O40" s="52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52"/>
      <c r="G41" s="52"/>
      <c r="H41" s="240"/>
      <c r="I41" s="130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7">
        <f t="shared" si="1"/>
        <v>999</v>
      </c>
      <c r="N41" s="125"/>
      <c r="O41" s="52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52"/>
      <c r="G42" s="52"/>
      <c r="H42" s="240"/>
      <c r="I42" s="130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7">
        <f t="shared" si="1"/>
        <v>999</v>
      </c>
      <c r="N42" s="125"/>
      <c r="O42" s="52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52"/>
      <c r="G43" s="52"/>
      <c r="H43" s="240"/>
      <c r="I43" s="130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7">
        <f t="shared" si="1"/>
        <v>999</v>
      </c>
      <c r="N43" s="125"/>
      <c r="O43" s="52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52"/>
      <c r="G44" s="52"/>
      <c r="H44" s="240"/>
      <c r="I44" s="130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7">
        <f t="shared" si="1"/>
        <v>999</v>
      </c>
      <c r="N44" s="125"/>
      <c r="O44" s="52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52"/>
      <c r="G45" s="52"/>
      <c r="H45" s="240"/>
      <c r="I45" s="130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7">
        <f t="shared" si="1"/>
        <v>999</v>
      </c>
      <c r="N45" s="125"/>
      <c r="O45" s="52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52"/>
      <c r="G46" s="52"/>
      <c r="H46" s="240"/>
      <c r="I46" s="130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7">
        <f t="shared" si="1"/>
        <v>999</v>
      </c>
      <c r="N46" s="125"/>
      <c r="O46" s="52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52"/>
      <c r="G47" s="52"/>
      <c r="H47" s="240"/>
      <c r="I47" s="130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7">
        <f t="shared" si="1"/>
        <v>999</v>
      </c>
      <c r="N47" s="125"/>
      <c r="O47" s="52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52"/>
      <c r="G48" s="52"/>
      <c r="H48" s="240"/>
      <c r="I48" s="130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7">
        <f t="shared" si="1"/>
        <v>999</v>
      </c>
      <c r="N48" s="125"/>
      <c r="O48" s="52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52"/>
      <c r="G49" s="52"/>
      <c r="H49" s="240"/>
      <c r="I49" s="130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7">
        <f t="shared" si="1"/>
        <v>999</v>
      </c>
      <c r="N49" s="125"/>
      <c r="O49" s="52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52"/>
      <c r="G50" s="52"/>
      <c r="H50" s="240"/>
      <c r="I50" s="130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7">
        <f t="shared" si="1"/>
        <v>999</v>
      </c>
      <c r="N50" s="125"/>
      <c r="O50" s="52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52"/>
      <c r="G51" s="52"/>
      <c r="H51" s="240"/>
      <c r="I51" s="130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7">
        <f t="shared" si="1"/>
        <v>999</v>
      </c>
      <c r="N51" s="125"/>
      <c r="O51" s="52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52"/>
      <c r="G52" s="52"/>
      <c r="H52" s="240"/>
      <c r="I52" s="130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7">
        <f t="shared" si="1"/>
        <v>999</v>
      </c>
      <c r="N52" s="125"/>
      <c r="O52" s="52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52"/>
      <c r="G53" s="52"/>
      <c r="H53" s="240"/>
      <c r="I53" s="130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7">
        <f t="shared" si="1"/>
        <v>999</v>
      </c>
      <c r="N53" s="125"/>
      <c r="O53" s="52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52"/>
      <c r="G54" s="52"/>
      <c r="H54" s="240"/>
      <c r="I54" s="130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7">
        <f t="shared" si="1"/>
        <v>999</v>
      </c>
      <c r="N54" s="125"/>
      <c r="O54" s="52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52"/>
      <c r="G55" s="52"/>
      <c r="H55" s="240"/>
      <c r="I55" s="130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7">
        <f t="shared" si="1"/>
        <v>999</v>
      </c>
      <c r="N55" s="125"/>
      <c r="O55" s="52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52"/>
      <c r="G56" s="52"/>
      <c r="H56" s="240"/>
      <c r="I56" s="130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7">
        <f t="shared" si="1"/>
        <v>999</v>
      </c>
      <c r="N56" s="125"/>
      <c r="O56" s="52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52"/>
      <c r="G57" s="52"/>
      <c r="H57" s="240"/>
      <c r="I57" s="130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7">
        <f t="shared" si="1"/>
        <v>999</v>
      </c>
      <c r="N57" s="125"/>
      <c r="O57" s="52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52"/>
      <c r="G58" s="52"/>
      <c r="H58" s="240"/>
      <c r="I58" s="130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7">
        <f t="shared" si="1"/>
        <v>999</v>
      </c>
      <c r="N58" s="125"/>
      <c r="O58" s="52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52"/>
      <c r="G59" s="52"/>
      <c r="H59" s="240"/>
      <c r="I59" s="130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7">
        <f t="shared" si="1"/>
        <v>999</v>
      </c>
      <c r="N59" s="125"/>
      <c r="O59" s="52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52"/>
      <c r="G60" s="52"/>
      <c r="H60" s="240"/>
      <c r="I60" s="130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7">
        <f t="shared" si="1"/>
        <v>999</v>
      </c>
      <c r="N60" s="125"/>
      <c r="O60" s="52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52"/>
      <c r="G61" s="52"/>
      <c r="H61" s="240"/>
      <c r="I61" s="130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7">
        <f t="shared" si="1"/>
        <v>999</v>
      </c>
      <c r="N61" s="125"/>
      <c r="O61" s="52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52"/>
      <c r="G62" s="52"/>
      <c r="H62" s="240"/>
      <c r="I62" s="130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7">
        <f t="shared" si="1"/>
        <v>999</v>
      </c>
      <c r="N62" s="125"/>
      <c r="O62" s="52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52"/>
      <c r="G63" s="52"/>
      <c r="H63" s="240"/>
      <c r="I63" s="130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7">
        <f t="shared" si="1"/>
        <v>999</v>
      </c>
      <c r="N63" s="125"/>
      <c r="O63" s="52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52"/>
      <c r="G64" s="52"/>
      <c r="H64" s="240"/>
      <c r="I64" s="130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7">
        <f t="shared" si="1"/>
        <v>999</v>
      </c>
      <c r="N64" s="125"/>
      <c r="O64" s="52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52"/>
      <c r="G65" s="52"/>
      <c r="H65" s="240"/>
      <c r="I65" s="130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7">
        <f t="shared" si="1"/>
        <v>999</v>
      </c>
      <c r="N65" s="125"/>
      <c r="O65" s="52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52"/>
      <c r="G66" s="52"/>
      <c r="H66" s="240"/>
      <c r="I66" s="130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7">
        <f t="shared" si="1"/>
        <v>999</v>
      </c>
      <c r="N66" s="125"/>
      <c r="O66" s="52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52"/>
      <c r="G67" s="52"/>
      <c r="H67" s="240"/>
      <c r="I67" s="130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7">
        <f t="shared" si="1"/>
        <v>999</v>
      </c>
      <c r="N67" s="125"/>
      <c r="O67" s="52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52"/>
      <c r="G68" s="52"/>
      <c r="H68" s="240"/>
      <c r="I68" s="130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7">
        <f t="shared" si="1"/>
        <v>999</v>
      </c>
      <c r="N68" s="125"/>
      <c r="O68" s="52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52"/>
      <c r="G69" s="52"/>
      <c r="H69" s="240"/>
      <c r="I69" s="130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7">
        <f t="shared" si="1"/>
        <v>999</v>
      </c>
      <c r="N69" s="125"/>
      <c r="O69" s="52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52"/>
      <c r="G70" s="52"/>
      <c r="H70" s="240"/>
      <c r="I70" s="130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7">
        <f t="shared" si="1"/>
        <v>999</v>
      </c>
      <c r="N70" s="125"/>
      <c r="O70" s="52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52"/>
      <c r="G71" s="52"/>
      <c r="H71" s="240"/>
      <c r="I71" s="130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7">
        <f t="shared" si="1"/>
        <v>999</v>
      </c>
      <c r="N71" s="125"/>
      <c r="O71" s="52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52"/>
      <c r="G72" s="52"/>
      <c r="H72" s="240"/>
      <c r="I72" s="130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7">
        <f t="shared" si="1"/>
        <v>999</v>
      </c>
      <c r="N72" s="125"/>
      <c r="O72" s="52"/>
      <c r="P72" s="68">
        <f t="shared" si="2"/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52"/>
      <c r="G73" s="52"/>
      <c r="H73" s="240"/>
      <c r="I73" s="130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7">
        <f t="shared" si="1"/>
        <v>999</v>
      </c>
      <c r="N73" s="125"/>
      <c r="O73" s="52"/>
      <c r="P73" s="68">
        <f t="shared" si="2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52"/>
      <c r="G74" s="52"/>
      <c r="H74" s="240"/>
      <c r="I74" s="130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7">
        <f t="shared" si="1"/>
        <v>999</v>
      </c>
      <c r="N74" s="125"/>
      <c r="O74" s="52"/>
      <c r="P74" s="68">
        <f t="shared" si="2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52"/>
      <c r="G75" s="52"/>
      <c r="H75" s="240"/>
      <c r="I75" s="130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7">
        <f t="shared" si="1"/>
        <v>999</v>
      </c>
      <c r="N75" s="125"/>
      <c r="O75" s="52"/>
      <c r="P75" s="68">
        <f t="shared" si="2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52"/>
      <c r="G76" s="52"/>
      <c r="H76" s="240"/>
      <c r="I76" s="130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7">
        <f t="shared" si="1"/>
        <v>999</v>
      </c>
      <c r="N76" s="125"/>
      <c r="O76" s="52"/>
      <c r="P76" s="68">
        <f t="shared" si="2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52"/>
      <c r="G77" s="52"/>
      <c r="H77" s="240"/>
      <c r="I77" s="130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7">
        <f t="shared" si="1"/>
        <v>999</v>
      </c>
      <c r="N77" s="125"/>
      <c r="O77" s="52"/>
      <c r="P77" s="68">
        <f t="shared" si="2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52"/>
      <c r="G78" s="52"/>
      <c r="H78" s="240"/>
      <c r="I78" s="130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7">
        <f t="shared" si="1"/>
        <v>999</v>
      </c>
      <c r="N78" s="125"/>
      <c r="O78" s="52"/>
      <c r="P78" s="68">
        <f t="shared" si="2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52"/>
      <c r="G79" s="52"/>
      <c r="H79" s="240"/>
      <c r="I79" s="130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7">
        <f t="shared" si="1"/>
        <v>999</v>
      </c>
      <c r="N79" s="125"/>
      <c r="O79" s="52"/>
      <c r="P79" s="68">
        <f t="shared" si="2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52"/>
      <c r="G80" s="52"/>
      <c r="H80" s="240"/>
      <c r="I80" s="130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7">
        <f t="shared" si="1"/>
        <v>999</v>
      </c>
      <c r="N80" s="125"/>
      <c r="O80" s="52"/>
      <c r="P80" s="68">
        <f t="shared" si="2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52"/>
      <c r="G81" s="52"/>
      <c r="H81" s="240"/>
      <c r="I81" s="130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7">
        <f t="shared" si="1"/>
        <v>999</v>
      </c>
      <c r="N81" s="125"/>
      <c r="O81" s="52"/>
      <c r="P81" s="68">
        <f t="shared" si="2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52"/>
      <c r="G82" s="52"/>
      <c r="H82" s="240"/>
      <c r="I82" s="130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7">
        <f t="shared" si="1"/>
        <v>999</v>
      </c>
      <c r="N82" s="125"/>
      <c r="O82" s="52"/>
      <c r="P82" s="68">
        <f t="shared" si="2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52"/>
      <c r="G83" s="52"/>
      <c r="H83" s="240"/>
      <c r="I83" s="130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7">
        <f t="shared" si="1"/>
        <v>999</v>
      </c>
      <c r="N83" s="125"/>
      <c r="O83" s="52"/>
      <c r="P83" s="68">
        <f t="shared" si="2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52"/>
      <c r="G84" s="52"/>
      <c r="H84" s="240"/>
      <c r="I84" s="130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7">
        <f t="shared" si="1"/>
        <v>999</v>
      </c>
      <c r="N84" s="125"/>
      <c r="O84" s="52"/>
      <c r="P84" s="68">
        <f t="shared" si="2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52"/>
      <c r="G85" s="52"/>
      <c r="H85" s="240"/>
      <c r="I85" s="130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7">
        <f t="shared" si="1"/>
        <v>999</v>
      </c>
      <c r="N85" s="125"/>
      <c r="O85" s="52"/>
      <c r="P85" s="68">
        <f t="shared" si="2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52"/>
      <c r="G86" s="52"/>
      <c r="H86" s="240"/>
      <c r="I86" s="130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7">
        <f t="shared" si="1"/>
        <v>999</v>
      </c>
      <c r="N86" s="125"/>
      <c r="O86" s="52"/>
      <c r="P86" s="68">
        <f t="shared" si="2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52"/>
      <c r="G87" s="52"/>
      <c r="H87" s="240"/>
      <c r="I87" s="130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7">
        <f t="shared" si="1"/>
        <v>999</v>
      </c>
      <c r="N87" s="125"/>
      <c r="O87" s="52"/>
      <c r="P87" s="68">
        <f t="shared" si="2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52"/>
      <c r="G88" s="52"/>
      <c r="H88" s="240"/>
      <c r="I88" s="130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7">
        <f t="shared" si="1"/>
        <v>999</v>
      </c>
      <c r="N88" s="125"/>
      <c r="O88" s="52"/>
      <c r="P88" s="68">
        <f t="shared" si="2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52"/>
      <c r="G89" s="52"/>
      <c r="H89" s="240"/>
      <c r="I89" s="130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7">
        <f t="shared" si="1"/>
        <v>999</v>
      </c>
      <c r="N89" s="125"/>
      <c r="O89" s="52"/>
      <c r="P89" s="68">
        <f t="shared" si="2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52"/>
      <c r="G90" s="52"/>
      <c r="H90" s="240"/>
      <c r="I90" s="130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7">
        <f t="shared" si="1"/>
        <v>999</v>
      </c>
      <c r="N90" s="125"/>
      <c r="O90" s="52"/>
      <c r="P90" s="68">
        <f t="shared" si="2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52"/>
      <c r="G91" s="52"/>
      <c r="H91" s="240"/>
      <c r="I91" s="130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7">
        <f t="shared" si="1"/>
        <v>999</v>
      </c>
      <c r="N91" s="125"/>
      <c r="O91" s="52"/>
      <c r="P91" s="68">
        <f t="shared" si="2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52"/>
      <c r="G92" s="52"/>
      <c r="H92" s="240"/>
      <c r="I92" s="130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7">
        <f t="shared" si="1"/>
        <v>999</v>
      </c>
      <c r="N92" s="125"/>
      <c r="O92" s="52"/>
      <c r="P92" s="68">
        <f t="shared" si="2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52"/>
      <c r="G93" s="52"/>
      <c r="H93" s="240"/>
      <c r="I93" s="130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7">
        <f t="shared" si="1"/>
        <v>999</v>
      </c>
      <c r="N93" s="125"/>
      <c r="O93" s="52"/>
      <c r="P93" s="68">
        <f t="shared" si="2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52"/>
      <c r="G94" s="52"/>
      <c r="H94" s="240"/>
      <c r="I94" s="130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7">
        <f t="shared" si="1"/>
        <v>999</v>
      </c>
      <c r="N94" s="125"/>
      <c r="O94" s="52"/>
      <c r="P94" s="68">
        <f t="shared" si="2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52"/>
      <c r="G95" s="52"/>
      <c r="H95" s="240"/>
      <c r="I95" s="130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7">
        <f t="shared" si="1"/>
        <v>999</v>
      </c>
      <c r="N95" s="125"/>
      <c r="O95" s="52"/>
      <c r="P95" s="68">
        <f t="shared" si="2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52"/>
      <c r="G96" s="52"/>
      <c r="H96" s="240"/>
      <c r="I96" s="130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7">
        <f t="shared" si="1"/>
        <v>999</v>
      </c>
      <c r="N96" s="125"/>
      <c r="O96" s="52"/>
      <c r="P96" s="68">
        <f t="shared" si="2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52"/>
      <c r="G97" s="52"/>
      <c r="H97" s="240"/>
      <c r="I97" s="130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7">
        <f t="shared" si="1"/>
        <v>999</v>
      </c>
      <c r="N97" s="125"/>
      <c r="O97" s="52"/>
      <c r="P97" s="68">
        <f t="shared" si="2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52"/>
      <c r="G98" s="52"/>
      <c r="H98" s="240"/>
      <c r="I98" s="130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7">
        <f t="shared" si="1"/>
        <v>999</v>
      </c>
      <c r="N98" s="125"/>
      <c r="O98" s="52"/>
      <c r="P98" s="68">
        <f t="shared" si="2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52"/>
      <c r="G99" s="52"/>
      <c r="H99" s="240"/>
      <c r="I99" s="130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7">
        <f t="shared" si="1"/>
        <v>999</v>
      </c>
      <c r="N99" s="125"/>
      <c r="O99" s="52"/>
      <c r="P99" s="68">
        <f t="shared" si="2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52"/>
      <c r="G100" s="52"/>
      <c r="H100" s="240"/>
      <c r="I100" s="130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7">
        <f t="shared" si="1"/>
        <v>999</v>
      </c>
      <c r="N100" s="125"/>
      <c r="O100" s="52"/>
      <c r="P100" s="68">
        <f t="shared" si="2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52"/>
      <c r="G101" s="52"/>
      <c r="H101" s="240"/>
      <c r="I101" s="130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7">
        <f t="shared" si="1"/>
        <v>999</v>
      </c>
      <c r="N101" s="125"/>
      <c r="O101" s="52"/>
      <c r="P101" s="68">
        <f t="shared" si="2"/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52"/>
      <c r="G102" s="52"/>
      <c r="H102" s="240"/>
      <c r="I102" s="130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7">
        <f t="shared" si="1"/>
        <v>999</v>
      </c>
      <c r="N102" s="125"/>
      <c r="O102" s="52"/>
      <c r="P102" s="68">
        <f t="shared" si="2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52"/>
      <c r="G103" s="52"/>
      <c r="H103" s="240"/>
      <c r="I103" s="130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7">
        <f t="shared" si="1"/>
        <v>999</v>
      </c>
      <c r="N103" s="125"/>
      <c r="O103" s="52"/>
      <c r="P103" s="68">
        <f t="shared" si="2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52"/>
      <c r="G104" s="52"/>
      <c r="H104" s="240"/>
      <c r="I104" s="130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aca="true" t="shared" si="3" ref="L104:L156">IF(Q104="",999,Q104)</f>
        <v>999</v>
      </c>
      <c r="M104" s="127">
        <f aca="true" t="shared" si="4" ref="M104:M156">IF(P104=999,999,1)</f>
        <v>999</v>
      </c>
      <c r="N104" s="125"/>
      <c r="O104" s="52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52"/>
      <c r="G105" s="52"/>
      <c r="H105" s="240"/>
      <c r="I105" s="130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7">
        <f t="shared" si="4"/>
        <v>999</v>
      </c>
      <c r="N105" s="125"/>
      <c r="O105" s="52"/>
      <c r="P105" s="68">
        <f t="shared" si="5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52"/>
      <c r="G106" s="52"/>
      <c r="H106" s="240"/>
      <c r="I106" s="130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7">
        <f t="shared" si="4"/>
        <v>999</v>
      </c>
      <c r="N106" s="125"/>
      <c r="O106" s="52"/>
      <c r="P106" s="68">
        <f t="shared" si="5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52"/>
      <c r="G107" s="52"/>
      <c r="H107" s="240"/>
      <c r="I107" s="130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7">
        <f t="shared" si="4"/>
        <v>999</v>
      </c>
      <c r="N107" s="125"/>
      <c r="O107" s="52"/>
      <c r="P107" s="68">
        <f t="shared" si="5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52"/>
      <c r="G108" s="52"/>
      <c r="H108" s="240"/>
      <c r="I108" s="130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7">
        <f t="shared" si="4"/>
        <v>999</v>
      </c>
      <c r="N108" s="125"/>
      <c r="O108" s="52"/>
      <c r="P108" s="68">
        <f t="shared" si="5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52"/>
      <c r="G109" s="52"/>
      <c r="H109" s="240"/>
      <c r="I109" s="130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7">
        <f t="shared" si="4"/>
        <v>999</v>
      </c>
      <c r="N109" s="125"/>
      <c r="O109" s="52"/>
      <c r="P109" s="68">
        <f t="shared" si="5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52"/>
      <c r="G110" s="52"/>
      <c r="H110" s="240"/>
      <c r="I110" s="130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7">
        <f t="shared" si="4"/>
        <v>999</v>
      </c>
      <c r="N110" s="125"/>
      <c r="O110" s="52"/>
      <c r="P110" s="68">
        <f t="shared" si="5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52"/>
      <c r="G111" s="52"/>
      <c r="H111" s="240"/>
      <c r="I111" s="130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7">
        <f t="shared" si="4"/>
        <v>999</v>
      </c>
      <c r="N111" s="125"/>
      <c r="O111" s="52"/>
      <c r="P111" s="68">
        <f t="shared" si="5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52"/>
      <c r="G112" s="52"/>
      <c r="H112" s="240"/>
      <c r="I112" s="130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7">
        <f t="shared" si="4"/>
        <v>999</v>
      </c>
      <c r="N112" s="125"/>
      <c r="O112" s="52"/>
      <c r="P112" s="68">
        <f t="shared" si="5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52"/>
      <c r="G113" s="52"/>
      <c r="H113" s="240"/>
      <c r="I113" s="130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7">
        <f t="shared" si="4"/>
        <v>999</v>
      </c>
      <c r="N113" s="125"/>
      <c r="O113" s="52"/>
      <c r="P113" s="68">
        <f t="shared" si="5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52"/>
      <c r="G114" s="52"/>
      <c r="H114" s="240"/>
      <c r="I114" s="130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7">
        <f t="shared" si="4"/>
        <v>999</v>
      </c>
      <c r="N114" s="125"/>
      <c r="O114" s="52"/>
      <c r="P114" s="68">
        <f t="shared" si="5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52"/>
      <c r="G115" s="52"/>
      <c r="H115" s="240"/>
      <c r="I115" s="130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7">
        <f t="shared" si="4"/>
        <v>999</v>
      </c>
      <c r="N115" s="125"/>
      <c r="O115" s="52"/>
      <c r="P115" s="68">
        <f t="shared" si="5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52"/>
      <c r="G116" s="52"/>
      <c r="H116" s="240"/>
      <c r="I116" s="130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7">
        <f t="shared" si="4"/>
        <v>999</v>
      </c>
      <c r="N116" s="125"/>
      <c r="O116" s="52"/>
      <c r="P116" s="68">
        <f t="shared" si="5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52"/>
      <c r="G117" s="52"/>
      <c r="H117" s="240"/>
      <c r="I117" s="130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7">
        <f t="shared" si="4"/>
        <v>999</v>
      </c>
      <c r="N117" s="125"/>
      <c r="O117" s="52"/>
      <c r="P117" s="68">
        <f t="shared" si="5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52"/>
      <c r="G118" s="52"/>
      <c r="H118" s="240"/>
      <c r="I118" s="130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7">
        <f t="shared" si="4"/>
        <v>999</v>
      </c>
      <c r="N118" s="125"/>
      <c r="O118" s="52"/>
      <c r="P118" s="68">
        <f t="shared" si="5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52"/>
      <c r="G119" s="52"/>
      <c r="H119" s="240"/>
      <c r="I119" s="130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7">
        <f t="shared" si="4"/>
        <v>999</v>
      </c>
      <c r="N119" s="125"/>
      <c r="O119" s="52"/>
      <c r="P119" s="68">
        <f t="shared" si="5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52"/>
      <c r="G120" s="52"/>
      <c r="H120" s="240"/>
      <c r="I120" s="130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7">
        <f t="shared" si="4"/>
        <v>999</v>
      </c>
      <c r="N120" s="125"/>
      <c r="O120" s="52"/>
      <c r="P120" s="68">
        <f t="shared" si="5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52"/>
      <c r="G121" s="52"/>
      <c r="H121" s="240"/>
      <c r="I121" s="130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7">
        <f t="shared" si="4"/>
        <v>999</v>
      </c>
      <c r="N121" s="125"/>
      <c r="O121" s="52"/>
      <c r="P121" s="68">
        <f t="shared" si="5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52"/>
      <c r="G122" s="52"/>
      <c r="H122" s="240"/>
      <c r="I122" s="130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7">
        <f t="shared" si="4"/>
        <v>999</v>
      </c>
      <c r="N122" s="125"/>
      <c r="O122" s="52"/>
      <c r="P122" s="68">
        <f t="shared" si="5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52"/>
      <c r="G123" s="52"/>
      <c r="H123" s="240"/>
      <c r="I123" s="130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7">
        <f t="shared" si="4"/>
        <v>999</v>
      </c>
      <c r="N123" s="125"/>
      <c r="O123" s="52"/>
      <c r="P123" s="68">
        <f t="shared" si="5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52"/>
      <c r="G124" s="52"/>
      <c r="H124" s="240"/>
      <c r="I124" s="130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7">
        <f t="shared" si="4"/>
        <v>999</v>
      </c>
      <c r="N124" s="125"/>
      <c r="O124" s="52"/>
      <c r="P124" s="68">
        <f t="shared" si="5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52"/>
      <c r="G125" s="52"/>
      <c r="H125" s="240"/>
      <c r="I125" s="130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7">
        <f t="shared" si="4"/>
        <v>999</v>
      </c>
      <c r="N125" s="125"/>
      <c r="O125" s="52"/>
      <c r="P125" s="68">
        <f t="shared" si="5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52"/>
      <c r="G126" s="52"/>
      <c r="H126" s="240"/>
      <c r="I126" s="130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7">
        <f t="shared" si="4"/>
        <v>999</v>
      </c>
      <c r="N126" s="125"/>
      <c r="O126" s="52"/>
      <c r="P126" s="68">
        <f t="shared" si="5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52"/>
      <c r="G127" s="52"/>
      <c r="H127" s="240"/>
      <c r="I127" s="130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7">
        <f t="shared" si="4"/>
        <v>999</v>
      </c>
      <c r="N127" s="125"/>
      <c r="O127" s="52"/>
      <c r="P127" s="68">
        <f t="shared" si="5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52"/>
      <c r="G128" s="52"/>
      <c r="H128" s="240"/>
      <c r="I128" s="130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7">
        <f t="shared" si="4"/>
        <v>999</v>
      </c>
      <c r="N128" s="125"/>
      <c r="O128" s="52"/>
      <c r="P128" s="68">
        <f t="shared" si="5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52"/>
      <c r="G129" s="52"/>
      <c r="H129" s="240"/>
      <c r="I129" s="130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7">
        <f t="shared" si="4"/>
        <v>999</v>
      </c>
      <c r="N129" s="125"/>
      <c r="O129" s="52"/>
      <c r="P129" s="68">
        <f t="shared" si="5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52"/>
      <c r="G130" s="52"/>
      <c r="H130" s="240"/>
      <c r="I130" s="130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7">
        <f t="shared" si="4"/>
        <v>999</v>
      </c>
      <c r="N130" s="125"/>
      <c r="O130" s="52"/>
      <c r="P130" s="68">
        <f t="shared" si="5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52"/>
      <c r="G131" s="52"/>
      <c r="H131" s="240"/>
      <c r="I131" s="130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7">
        <f t="shared" si="4"/>
        <v>999</v>
      </c>
      <c r="N131" s="125"/>
      <c r="O131" s="52"/>
      <c r="P131" s="68">
        <f t="shared" si="5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52"/>
      <c r="G132" s="52"/>
      <c r="H132" s="240"/>
      <c r="I132" s="130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7">
        <f t="shared" si="4"/>
        <v>999</v>
      </c>
      <c r="N132" s="125"/>
      <c r="O132" s="52"/>
      <c r="P132" s="68">
        <f t="shared" si="5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52"/>
      <c r="G133" s="52"/>
      <c r="H133" s="240"/>
      <c r="I133" s="130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7">
        <f t="shared" si="4"/>
        <v>999</v>
      </c>
      <c r="N133" s="125"/>
      <c r="O133" s="52"/>
      <c r="P133" s="68">
        <f t="shared" si="5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52"/>
      <c r="G134" s="52"/>
      <c r="H134" s="240"/>
      <c r="I134" s="130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7">
        <f t="shared" si="4"/>
        <v>999</v>
      </c>
      <c r="N134" s="125"/>
      <c r="O134" s="130"/>
      <c r="P134" s="129">
        <f t="shared" si="5"/>
        <v>999</v>
      </c>
      <c r="Q134" s="130"/>
    </row>
    <row r="135" spans="1:17" ht="12.75">
      <c r="A135" s="105">
        <v>129</v>
      </c>
      <c r="B135" s="50"/>
      <c r="C135" s="50"/>
      <c r="D135" s="51"/>
      <c r="E135" s="120"/>
      <c r="F135" s="52"/>
      <c r="G135" s="52"/>
      <c r="H135" s="240"/>
      <c r="I135" s="130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7">
        <f t="shared" si="4"/>
        <v>999</v>
      </c>
      <c r="N135" s="125"/>
      <c r="O135" s="52"/>
      <c r="P135" s="68">
        <f t="shared" si="5"/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52"/>
      <c r="G136" s="52"/>
      <c r="H136" s="240"/>
      <c r="I136" s="130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7">
        <f t="shared" si="4"/>
        <v>999</v>
      </c>
      <c r="N136" s="125"/>
      <c r="O136" s="52"/>
      <c r="P136" s="68">
        <f t="shared" si="5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52"/>
      <c r="G137" s="52"/>
      <c r="H137" s="240"/>
      <c r="I137" s="130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7">
        <f t="shared" si="4"/>
        <v>999</v>
      </c>
      <c r="N137" s="125"/>
      <c r="O137" s="52"/>
      <c r="P137" s="68">
        <f t="shared" si="5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52"/>
      <c r="G138" s="52"/>
      <c r="H138" s="240"/>
      <c r="I138" s="130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7">
        <f t="shared" si="4"/>
        <v>999</v>
      </c>
      <c r="N138" s="125"/>
      <c r="O138" s="52"/>
      <c r="P138" s="68">
        <f t="shared" si="5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52"/>
      <c r="G139" s="52"/>
      <c r="H139" s="240"/>
      <c r="I139" s="130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7">
        <f t="shared" si="4"/>
        <v>999</v>
      </c>
      <c r="N139" s="125"/>
      <c r="O139" s="52"/>
      <c r="P139" s="68">
        <f t="shared" si="5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52"/>
      <c r="G140" s="52"/>
      <c r="H140" s="240"/>
      <c r="I140" s="130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7">
        <f t="shared" si="4"/>
        <v>999</v>
      </c>
      <c r="N140" s="125"/>
      <c r="O140" s="52"/>
      <c r="P140" s="68">
        <f t="shared" si="5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52"/>
      <c r="G141" s="52"/>
      <c r="H141" s="240"/>
      <c r="I141" s="130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7">
        <f t="shared" si="4"/>
        <v>999</v>
      </c>
      <c r="N141" s="125"/>
      <c r="O141" s="130"/>
      <c r="P141" s="129">
        <f t="shared" si="5"/>
        <v>999</v>
      </c>
      <c r="Q141" s="130"/>
    </row>
    <row r="142" spans="1:17" ht="12.75">
      <c r="A142" s="105">
        <v>136</v>
      </c>
      <c r="B142" s="50"/>
      <c r="C142" s="50"/>
      <c r="D142" s="51"/>
      <c r="E142" s="120"/>
      <c r="F142" s="52"/>
      <c r="G142" s="52"/>
      <c r="H142" s="240"/>
      <c r="I142" s="130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7">
        <f t="shared" si="4"/>
        <v>999</v>
      </c>
      <c r="N142" s="125"/>
      <c r="O142" s="52"/>
      <c r="P142" s="68">
        <f t="shared" si="5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52"/>
      <c r="G143" s="52"/>
      <c r="H143" s="240"/>
      <c r="I143" s="130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7">
        <f t="shared" si="4"/>
        <v>999</v>
      </c>
      <c r="N143" s="125"/>
      <c r="O143" s="52"/>
      <c r="P143" s="68">
        <f t="shared" si="5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52"/>
      <c r="G144" s="52"/>
      <c r="H144" s="240"/>
      <c r="I144" s="130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7">
        <f t="shared" si="4"/>
        <v>999</v>
      </c>
      <c r="N144" s="125"/>
      <c r="O144" s="52"/>
      <c r="P144" s="68">
        <f t="shared" si="5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52"/>
      <c r="G145" s="52"/>
      <c r="H145" s="240"/>
      <c r="I145" s="130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7">
        <f t="shared" si="4"/>
        <v>999</v>
      </c>
      <c r="N145" s="125"/>
      <c r="O145" s="52"/>
      <c r="P145" s="68">
        <f t="shared" si="5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52"/>
      <c r="G146" s="52"/>
      <c r="H146" s="240"/>
      <c r="I146" s="130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7">
        <f t="shared" si="4"/>
        <v>999</v>
      </c>
      <c r="N146" s="125"/>
      <c r="O146" s="52"/>
      <c r="P146" s="68">
        <f t="shared" si="5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52"/>
      <c r="G147" s="52"/>
      <c r="H147" s="240"/>
      <c r="I147" s="130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7">
        <f t="shared" si="4"/>
        <v>999</v>
      </c>
      <c r="N147" s="125"/>
      <c r="O147" s="52"/>
      <c r="P147" s="68">
        <f t="shared" si="5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52"/>
      <c r="G148" s="52"/>
      <c r="H148" s="240"/>
      <c r="I148" s="130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7">
        <f t="shared" si="4"/>
        <v>999</v>
      </c>
      <c r="N148" s="125"/>
      <c r="O148" s="130"/>
      <c r="P148" s="129">
        <f t="shared" si="5"/>
        <v>999</v>
      </c>
      <c r="Q148" s="130"/>
    </row>
    <row r="149" spans="1:17" ht="12.75">
      <c r="A149" s="105">
        <v>143</v>
      </c>
      <c r="B149" s="50"/>
      <c r="C149" s="50"/>
      <c r="D149" s="51"/>
      <c r="E149" s="120"/>
      <c r="F149" s="52"/>
      <c r="G149" s="52"/>
      <c r="H149" s="240"/>
      <c r="I149" s="130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7">
        <f t="shared" si="4"/>
        <v>999</v>
      </c>
      <c r="N149" s="125"/>
      <c r="O149" s="52"/>
      <c r="P149" s="68">
        <f t="shared" si="5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52"/>
      <c r="G150" s="52"/>
      <c r="H150" s="240"/>
      <c r="I150" s="130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7">
        <f t="shared" si="4"/>
        <v>999</v>
      </c>
      <c r="N150" s="125"/>
      <c r="O150" s="52"/>
      <c r="P150" s="68">
        <f t="shared" si="5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52"/>
      <c r="G151" s="52"/>
      <c r="H151" s="240"/>
      <c r="I151" s="130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7">
        <f t="shared" si="4"/>
        <v>999</v>
      </c>
      <c r="N151" s="125"/>
      <c r="O151" s="52"/>
      <c r="P151" s="68">
        <f t="shared" si="5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52"/>
      <c r="G152" s="52"/>
      <c r="H152" s="240"/>
      <c r="I152" s="130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7">
        <f t="shared" si="4"/>
        <v>999</v>
      </c>
      <c r="N152" s="125"/>
      <c r="O152" s="52"/>
      <c r="P152" s="68">
        <f t="shared" si="5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52"/>
      <c r="G153" s="52"/>
      <c r="H153" s="240"/>
      <c r="I153" s="130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7">
        <f t="shared" si="4"/>
        <v>999</v>
      </c>
      <c r="N153" s="125"/>
      <c r="O153" s="52"/>
      <c r="P153" s="68">
        <f t="shared" si="5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52"/>
      <c r="G154" s="52"/>
      <c r="H154" s="240"/>
      <c r="I154" s="130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7">
        <f t="shared" si="4"/>
        <v>999</v>
      </c>
      <c r="N154" s="125"/>
      <c r="O154" s="52"/>
      <c r="P154" s="68">
        <f t="shared" si="5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52"/>
      <c r="G155" s="52"/>
      <c r="H155" s="240"/>
      <c r="I155" s="130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7">
        <f t="shared" si="4"/>
        <v>999</v>
      </c>
      <c r="N155" s="125"/>
      <c r="O155" s="52"/>
      <c r="P155" s="68">
        <f t="shared" si="5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52"/>
      <c r="G156" s="52"/>
      <c r="H156" s="240"/>
      <c r="I156" s="130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7">
        <f t="shared" si="4"/>
        <v>999</v>
      </c>
      <c r="N156" s="125"/>
      <c r="O156" s="52"/>
      <c r="P156" s="68">
        <f t="shared" si="5"/>
        <v>999</v>
      </c>
      <c r="Q156" s="52"/>
    </row>
  </sheetData>
  <sheetProtection/>
  <conditionalFormatting sqref="E7:E156">
    <cfRule type="expression" priority="30" dxfId="11" stopIfTrue="1">
      <formula>AND(ROUNDDOWN(($A$4-E7)/365.25,0)&lt;=13,G7&lt;&gt;"OK")</formula>
    </cfRule>
    <cfRule type="expression" priority="31" dxfId="10" stopIfTrue="1">
      <formula>AND(ROUNDDOWN(($A$4-E7)/365.25,0)&lt;=14,G7&lt;&gt;"OK")</formula>
    </cfRule>
    <cfRule type="expression" priority="32" dxfId="9" stopIfTrue="1">
      <formula>AND(ROUNDDOWN(($A$4-E7)/365.25,0)&lt;=17,G7&lt;&gt;"OK")</formula>
    </cfRule>
  </conditionalFormatting>
  <conditionalFormatting sqref="J7:J156">
    <cfRule type="cellIs" priority="33" dxfId="17" operator="equal" stopIfTrue="1">
      <formula>"Z"</formula>
    </cfRule>
  </conditionalFormatting>
  <conditionalFormatting sqref="A7:D7 A10:D11 A8:A9 C8:D9 A14:D156 A12:A13 C12:D13">
    <cfRule type="expression" priority="34" dxfId="4" stopIfTrue="1">
      <formula>$Q7&gt;=1</formula>
    </cfRule>
  </conditionalFormatting>
  <conditionalFormatting sqref="E7:E14">
    <cfRule type="expression" priority="27" dxfId="11" stopIfTrue="1">
      <formula>AND(ROUNDDOWN(($A$4-E7)/365.25,0)&lt;=13,G7&lt;&gt;"OK")</formula>
    </cfRule>
    <cfRule type="expression" priority="28" dxfId="10" stopIfTrue="1">
      <formula>AND(ROUNDDOWN(($A$4-E7)/365.25,0)&lt;=14,G7&lt;&gt;"OK")</formula>
    </cfRule>
    <cfRule type="expression" priority="29" dxfId="9" stopIfTrue="1">
      <formula>AND(ROUNDDOWN(($A$4-E7)/365.25,0)&lt;=17,G7&lt;&gt;"OK")</formula>
    </cfRule>
  </conditionalFormatting>
  <conditionalFormatting sqref="J7:J14">
    <cfRule type="cellIs" priority="26" dxfId="17" operator="equal" stopIfTrue="1">
      <formula>"Z"</formula>
    </cfRule>
  </conditionalFormatting>
  <conditionalFormatting sqref="B7:D7 B10:D11 C8:D9 B14:D14 C12:D13">
    <cfRule type="expression" priority="25" dxfId="4" stopIfTrue="1">
      <formula>$Q7&gt;=1</formula>
    </cfRule>
  </conditionalFormatting>
  <conditionalFormatting sqref="E7:E14">
    <cfRule type="expression" priority="22" dxfId="11" stopIfTrue="1">
      <formula>AND(ROUNDDOWN(($A$4-E7)/365.25,0)&lt;=13,G7&lt;&gt;"OK")</formula>
    </cfRule>
    <cfRule type="expression" priority="23" dxfId="10" stopIfTrue="1">
      <formula>AND(ROUNDDOWN(($A$4-E7)/365.25,0)&lt;=14,G7&lt;&gt;"OK")</formula>
    </cfRule>
    <cfRule type="expression" priority="24" dxfId="9" stopIfTrue="1">
      <formula>AND(ROUNDDOWN(($A$4-E7)/365.25,0)&lt;=17,G7&lt;&gt;"OK")</formula>
    </cfRule>
  </conditionalFormatting>
  <conditionalFormatting sqref="B7:D7 B10:D11 C8:D9 B14:D14 C12:D13">
    <cfRule type="expression" priority="21" dxfId="4" stopIfTrue="1">
      <formula>$Q7&gt;=1</formula>
    </cfRule>
  </conditionalFormatting>
  <conditionalFormatting sqref="E7:E27 E29:E37">
    <cfRule type="expression" priority="18" dxfId="11" stopIfTrue="1">
      <formula>AND(ROUNDDOWN(($A$4-E7)/365.25,0)&lt;=13,G7&lt;&gt;"OK")</formula>
    </cfRule>
    <cfRule type="expression" priority="19" dxfId="10" stopIfTrue="1">
      <formula>AND(ROUNDDOWN(($A$4-E7)/365.25,0)&lt;=14,G7&lt;&gt;"OK")</formula>
    </cfRule>
    <cfRule type="expression" priority="20" dxfId="9" stopIfTrue="1">
      <formula>AND(ROUNDDOWN(($A$4-E7)/365.25,0)&lt;=17,G7&lt;&gt;"OK")</formula>
    </cfRule>
  </conditionalFormatting>
  <conditionalFormatting sqref="B7:D7 B10:D11 C8:D9 B14:D37 C12:D13">
    <cfRule type="expression" priority="17" dxfId="4" stopIfTrue="1">
      <formula>$Q7&gt;=1</formula>
    </cfRule>
  </conditionalFormatting>
  <conditionalFormatting sqref="B13">
    <cfRule type="expression" priority="1" dxfId="4" stopIfTrue="1">
      <formula>$Q13&gt;=1</formula>
    </cfRule>
  </conditionalFormatting>
  <conditionalFormatting sqref="B8">
    <cfRule type="expression" priority="16" dxfId="4" stopIfTrue="1">
      <formula>$Q8&gt;=1</formula>
    </cfRule>
  </conditionalFormatting>
  <conditionalFormatting sqref="B8">
    <cfRule type="expression" priority="15" dxfId="4" stopIfTrue="1">
      <formula>$Q8&gt;=1</formula>
    </cfRule>
  </conditionalFormatting>
  <conditionalFormatting sqref="B8">
    <cfRule type="expression" priority="14" dxfId="4" stopIfTrue="1">
      <formula>$Q8&gt;=1</formula>
    </cfRule>
  </conditionalFormatting>
  <conditionalFormatting sqref="B8">
    <cfRule type="expression" priority="13" dxfId="4" stopIfTrue="1">
      <formula>$Q8&gt;=1</formula>
    </cfRule>
  </conditionalFormatting>
  <conditionalFormatting sqref="B9">
    <cfRule type="expression" priority="12" dxfId="4" stopIfTrue="1">
      <formula>$Q9&gt;=1</formula>
    </cfRule>
  </conditionalFormatting>
  <conditionalFormatting sqref="B9">
    <cfRule type="expression" priority="11" dxfId="4" stopIfTrue="1">
      <formula>$Q9&gt;=1</formula>
    </cfRule>
  </conditionalFormatting>
  <conditionalFormatting sqref="B9">
    <cfRule type="expression" priority="10" dxfId="4" stopIfTrue="1">
      <formula>$Q9&gt;=1</formula>
    </cfRule>
  </conditionalFormatting>
  <conditionalFormatting sqref="B9">
    <cfRule type="expression" priority="9" dxfId="4" stopIfTrue="1">
      <formula>$Q9&gt;=1</formula>
    </cfRule>
  </conditionalFormatting>
  <conditionalFormatting sqref="B12">
    <cfRule type="expression" priority="8" dxfId="4" stopIfTrue="1">
      <formula>$Q12&gt;=1</formula>
    </cfRule>
  </conditionalFormatting>
  <conditionalFormatting sqref="B12">
    <cfRule type="expression" priority="7" dxfId="4" stopIfTrue="1">
      <formula>$Q12&gt;=1</formula>
    </cfRule>
  </conditionalFormatting>
  <conditionalFormatting sqref="B12">
    <cfRule type="expression" priority="6" dxfId="4" stopIfTrue="1">
      <formula>$Q12&gt;=1</formula>
    </cfRule>
  </conditionalFormatting>
  <conditionalFormatting sqref="B12">
    <cfRule type="expression" priority="5" dxfId="4" stopIfTrue="1">
      <formula>$Q12&gt;=1</formula>
    </cfRule>
  </conditionalFormatting>
  <conditionalFormatting sqref="B13">
    <cfRule type="expression" priority="4" dxfId="4" stopIfTrue="1">
      <formula>$Q13&gt;=1</formula>
    </cfRule>
  </conditionalFormatting>
  <conditionalFormatting sqref="B13">
    <cfRule type="expression" priority="3" dxfId="4" stopIfTrue="1">
      <formula>$Q13&gt;=1</formula>
    </cfRule>
  </conditionalFormatting>
  <conditionalFormatting sqref="B13">
    <cfRule type="expression" priority="2" dxfId="4" stopIfTrue="1">
      <formula>$Q13&gt;=1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0" hidden="1" customWidth="1"/>
    <col min="26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IF(Y5=1,CONCATENATE(VLOOKUP(Y3,AA16:AH27,2)),CONCATENATE(VLOOKUP(Y3,AA2:AK13,2)))</f>
        <v>#N/A</v>
      </c>
      <c r="AC1" s="223" t="e">
        <f>IF(Y5=1,CONCATENATE(VLOOKUP(Y3,AA16:AK27,3)),CONCATENATE(VLOOKUP(Y3,AA2:AK13,3)))</f>
        <v>#N/A</v>
      </c>
      <c r="AD1" s="223" t="e">
        <f>IF(Y5=1,CONCATENATE(VLOOKUP(Y3,AA16:AK27,4)),CONCATENATE(VLOOKUP(Y3,AA2:AK13,4)))</f>
        <v>#N/A</v>
      </c>
      <c r="AE1" s="223" t="e">
        <f>IF(Y5=1,CONCATENATE(VLOOKUP(Y3,AA16:AK27,5)),CONCATENATE(VLOOKUP(Y3,AA2:AK13,5)))</f>
        <v>#N/A</v>
      </c>
      <c r="AF1" s="223" t="e">
        <f>IF(Y5=1,CONCATENATE(VLOOKUP(Y3,AA16:AK27,6)),CONCATENATE(VLOOKUP(Y3,AA2:AK13,6)))</f>
        <v>#N/A</v>
      </c>
      <c r="AG1" s="223" t="e">
        <f>IF(Y5=1,CONCATENATE(VLOOKUP(Y3,AA16:AK27,7)),CONCATENATE(VLOOKUP(Y3,AA2:AK13,7)))</f>
        <v>#N/A</v>
      </c>
      <c r="AH1" s="223" t="e">
        <f>IF(Y5=1,CONCATENATE(VLOOKUP(Y3,AA16:AK27,8)),CONCATENATE(VLOOKUP(Y3,AA2:AK13,8)))</f>
        <v>#N/A</v>
      </c>
      <c r="AI1" s="223" t="e">
        <f>IF(Y5=1,CONCATENATE(VLOOKUP(Y3,AA16:AK27,9)),CONCATENATE(VLOOKUP(Y3,AA2:AK13,9)))</f>
        <v>#N/A</v>
      </c>
      <c r="AJ1" s="223" t="e">
        <f>IF(Y5=1,CONCATENATE(VLOOKUP(Y3,AA16:AK27,10)),CONCATENATE(VLOOKUP(Y3,AA2:AK13,10)))</f>
        <v>#N/A</v>
      </c>
      <c r="AK1" s="223" t="e">
        <f>IF(Y5=1,CONCATENATE(VLOOKUP(Y3,AA16:AK27,11)),CONCATENATE(VLOOKUP(Y3,AA2:AK13,11)))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141" t="str">
        <f>'[1]Altalanos'!$A$8</f>
        <v>1F piros és 1L piros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285"/>
      <c r="O3" s="286"/>
      <c r="P3" s="285"/>
      <c r="Q3" s="287" t="s">
        <v>59</v>
      </c>
      <c r="R3" s="221" t="s">
        <v>62</v>
      </c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149">
        <f>'[1]Altalanos'!$E$10</f>
        <v>0</v>
      </c>
      <c r="M4" s="148"/>
      <c r="N4" s="288"/>
      <c r="O4" s="289"/>
      <c r="P4" s="288"/>
      <c r="Q4" s="290" t="s">
        <v>63</v>
      </c>
      <c r="R4" s="291" t="s">
        <v>60</v>
      </c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Q5" s="293" t="s">
        <v>64</v>
      </c>
      <c r="R5" s="294" t="s">
        <v>61</v>
      </c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2</v>
      </c>
      <c r="C7" s="161">
        <f>IF($B7="","",VLOOKUP($B7,'1F piros és 1L piros elo'!$A$7:$O$60,5))</f>
        <v>0</v>
      </c>
      <c r="D7" s="161">
        <f>IF($B7="","",VLOOKUP($B7,'1F piros és 1L piros elo'!$A$7:$O$60,15))</f>
        <v>0</v>
      </c>
      <c r="E7" s="159" t="str">
        <f>UPPER(IF($B7="","",VLOOKUP($B7,'1F piros és 1L piros elo'!$A$7:$O$60,2)))</f>
        <v>DIÓSGYŐRI NAGY L.KIR.ÁLT.ISK.</v>
      </c>
      <c r="F7" s="296"/>
      <c r="G7" s="159">
        <f>IF($B7="","",VLOOKUP($B7,'1F piros és 1L piros elo'!$A$7:$O$60,3))</f>
        <v>0</v>
      </c>
      <c r="H7" s="296"/>
      <c r="I7" s="159">
        <f>IF($B7="","",VLOOKUP($B7,'1F piros és 1L piros elo'!$A$7:$O$60,4))</f>
        <v>0</v>
      </c>
      <c r="J7" s="151"/>
      <c r="K7" s="224"/>
      <c r="L7" s="297">
        <f>IF(K7="","",CONCATENATE(VLOOKUP($Y$3,$AB$1:$AK$1,K7)," pont"))</f>
      </c>
      <c r="M7" s="225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298"/>
      <c r="D8" s="298"/>
      <c r="E8" s="298"/>
      <c r="F8" s="298"/>
      <c r="G8" s="298"/>
      <c r="H8" s="298"/>
      <c r="I8" s="298"/>
      <c r="J8" s="151"/>
      <c r="K8" s="174"/>
      <c r="L8" s="174"/>
      <c r="M8" s="299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3</v>
      </c>
      <c r="C9" s="161">
        <f>IF($B9="","",VLOOKUP($B9,'1F piros és 1L piros elo'!$A$7:$O$60,5))</f>
        <v>0</v>
      </c>
      <c r="D9" s="161">
        <f>IF($B9="","",VLOOKUP($B9,'1F piros és 1L piros elo'!$A$7:$O$60,15))</f>
        <v>0</v>
      </c>
      <c r="E9" s="159" t="str">
        <f>UPPER(IF($B9="","",VLOOKUP($B9,'1F piros és 1L piros elo'!$A$7:$O$60,2)))</f>
        <v>IRINYI J.REF.OKT.KÖZP.TOMPA M.ÁLT.ISK.</v>
      </c>
      <c r="F9" s="296"/>
      <c r="G9" s="159">
        <f>IF($B9="","",VLOOKUP($B9,'1F piros és 1L piros elo'!$A$7:$O$60,3))</f>
        <v>0</v>
      </c>
      <c r="H9" s="296"/>
      <c r="I9" s="159">
        <f>IF($B9="","",VLOOKUP($B9,'1F piros és 1L piros elo'!$A$7:$O$60,4))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298"/>
      <c r="D10" s="298"/>
      <c r="E10" s="298"/>
      <c r="F10" s="298"/>
      <c r="G10" s="298"/>
      <c r="H10" s="298"/>
      <c r="I10" s="298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161">
        <f>IF($B11="","",VLOOKUP($B11,'1F piros és 1L piros elo'!$A$7:$O$60,5))</f>
      </c>
      <c r="D11" s="161">
        <f>IF($B11="","",VLOOKUP($B11,'1F piros és 1L piros elo'!$A$7:$O$60,15))</f>
      </c>
      <c r="E11" s="159">
        <f>UPPER(IF($B11="","",VLOOKUP($B11,'1F piros és 1L piros elo'!$A$7:$O$60,2)))</f>
      </c>
      <c r="F11" s="296"/>
      <c r="G11" s="159">
        <f>IF($B11="","",VLOOKUP($B11,'1F piros és 1L piros elo'!$A$7:$O$60,3))</f>
      </c>
      <c r="H11" s="296"/>
      <c r="I11" s="159">
        <f>IF($B11="","",VLOOKUP($B11,'1F piros és 1L piros elo'!$A$7:$O$60,4))</f>
      </c>
      <c r="J11" s="151"/>
      <c r="K11" s="224"/>
      <c r="L11" s="297">
        <f>IF(K11="","",CONCATENATE(VLOOKUP($Y$3,$AB$1:$AK$1,K11)," pont"))</f>
      </c>
      <c r="M11" s="225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DIÓSGYŐRI NAGY L.KIR.ÁLT.ISK.</v>
      </c>
      <c r="E18" s="267"/>
      <c r="F18" s="267" t="str">
        <f>E9</f>
        <v>IRINYI J.REF.OKT.KÖZP.TOMPA M.ÁLT.ISK.</v>
      </c>
      <c r="G18" s="267"/>
      <c r="H18" s="267">
        <f>E11</f>
      </c>
      <c r="I18" s="267"/>
      <c r="J18" s="151"/>
      <c r="K18" s="151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DIÓSGYŐRI NAGY L.KIR.ÁLT.ISK.</v>
      </c>
      <c r="C19" s="265"/>
      <c r="D19" s="262"/>
      <c r="E19" s="262"/>
      <c r="F19" s="261"/>
      <c r="G19" s="261"/>
      <c r="H19" s="261"/>
      <c r="I19" s="261"/>
      <c r="J19" s="151"/>
      <c r="K19" s="151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IRINYI J.REF.OKT.KÖZP.TOMPA M.ÁLT.ISK.</v>
      </c>
      <c r="C20" s="265"/>
      <c r="D20" s="261"/>
      <c r="E20" s="261"/>
      <c r="F20" s="262"/>
      <c r="G20" s="262"/>
      <c r="H20" s="261"/>
      <c r="I20" s="261"/>
      <c r="J20" s="151"/>
      <c r="K20" s="151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8.75" customHeight="1">
      <c r="A21" s="207" t="s">
        <v>54</v>
      </c>
      <c r="B21" s="265">
        <f>E11</f>
      </c>
      <c r="C21" s="265"/>
      <c r="D21" s="261"/>
      <c r="E21" s="261"/>
      <c r="F21" s="261"/>
      <c r="G21" s="261"/>
      <c r="H21" s="262"/>
      <c r="I21" s="262"/>
      <c r="J21" s="151"/>
      <c r="K21" s="151"/>
      <c r="L21" s="151"/>
      <c r="M21" s="151"/>
      <c r="Y21" s="217"/>
      <c r="Z21" s="217"/>
      <c r="AA21" s="217" t="s">
        <v>69</v>
      </c>
      <c r="AB21" s="217">
        <v>90</v>
      </c>
      <c r="AC21" s="217">
        <v>60</v>
      </c>
      <c r="AD21" s="217">
        <v>45</v>
      </c>
      <c r="AE21" s="217">
        <v>34</v>
      </c>
      <c r="AF21" s="217">
        <v>27</v>
      </c>
      <c r="AG21" s="217">
        <v>22</v>
      </c>
      <c r="AH21" s="217">
        <v>18</v>
      </c>
      <c r="AI21" s="217">
        <v>15</v>
      </c>
      <c r="AJ21" s="217">
        <v>12</v>
      </c>
      <c r="AK21" s="217">
        <v>9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70</v>
      </c>
      <c r="AB22" s="217">
        <v>60</v>
      </c>
      <c r="AC22" s="217">
        <v>40</v>
      </c>
      <c r="AD22" s="217">
        <v>30</v>
      </c>
      <c r="AE22" s="217">
        <v>20</v>
      </c>
      <c r="AF22" s="217">
        <v>18</v>
      </c>
      <c r="AG22" s="217">
        <v>15</v>
      </c>
      <c r="AH22" s="217">
        <v>12</v>
      </c>
      <c r="AI22" s="217">
        <v>10</v>
      </c>
      <c r="AJ22" s="217">
        <v>8</v>
      </c>
      <c r="AK22" s="217">
        <v>6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71</v>
      </c>
      <c r="AB23" s="217">
        <v>40</v>
      </c>
      <c r="AC23" s="217">
        <v>25</v>
      </c>
      <c r="AD23" s="217">
        <v>18</v>
      </c>
      <c r="AE23" s="217">
        <v>13</v>
      </c>
      <c r="AF23" s="217">
        <v>8</v>
      </c>
      <c r="AG23" s="217">
        <v>7</v>
      </c>
      <c r="AH23" s="217">
        <v>6</v>
      </c>
      <c r="AI23" s="217">
        <v>5</v>
      </c>
      <c r="AJ23" s="217">
        <v>4</v>
      </c>
      <c r="AK23" s="217">
        <v>3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72</v>
      </c>
      <c r="AB24" s="217">
        <v>25</v>
      </c>
      <c r="AC24" s="217">
        <v>15</v>
      </c>
      <c r="AD24" s="217">
        <v>13</v>
      </c>
      <c r="AE24" s="217">
        <v>7</v>
      </c>
      <c r="AF24" s="217">
        <v>6</v>
      </c>
      <c r="AG24" s="217">
        <v>5</v>
      </c>
      <c r="AH24" s="217">
        <v>4</v>
      </c>
      <c r="AI24" s="217">
        <v>3</v>
      </c>
      <c r="AJ24" s="217">
        <v>2</v>
      </c>
      <c r="AK24" s="217">
        <v>1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77</v>
      </c>
      <c r="AB25" s="217">
        <v>15</v>
      </c>
      <c r="AC25" s="217">
        <v>10</v>
      </c>
      <c r="AD25" s="217">
        <v>8</v>
      </c>
      <c r="AE25" s="217">
        <v>4</v>
      </c>
      <c r="AF25" s="217">
        <v>3</v>
      </c>
      <c r="AG25" s="217">
        <v>2</v>
      </c>
      <c r="AH25" s="217">
        <v>1</v>
      </c>
      <c r="AI25" s="217">
        <v>0</v>
      </c>
      <c r="AJ25" s="217">
        <v>0</v>
      </c>
      <c r="AK25" s="217">
        <v>0</v>
      </c>
    </row>
    <row r="26" spans="1:37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Y26" s="217"/>
      <c r="Z26" s="217"/>
      <c r="AA26" s="217" t="s">
        <v>73</v>
      </c>
      <c r="AB26" s="217">
        <v>10</v>
      </c>
      <c r="AC26" s="217">
        <v>6</v>
      </c>
      <c r="AD26" s="217">
        <v>4</v>
      </c>
      <c r="AE26" s="217">
        <v>2</v>
      </c>
      <c r="AF26" s="217">
        <v>1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</row>
    <row r="27" spans="1:37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Y27" s="217"/>
      <c r="Z27" s="217"/>
      <c r="AA27" s="217" t="s">
        <v>74</v>
      </c>
      <c r="AB27" s="217">
        <v>3</v>
      </c>
      <c r="AC27" s="217">
        <v>2</v>
      </c>
      <c r="AD27" s="217">
        <v>1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0"/>
      <c r="M32" s="150"/>
    </row>
    <row r="33" spans="1:18" ht="12.75">
      <c r="A33" s="70" t="s">
        <v>35</v>
      </c>
      <c r="B33" s="71"/>
      <c r="C33" s="123"/>
      <c r="D33" s="182" t="s">
        <v>2</v>
      </c>
      <c r="E33" s="183" t="s">
        <v>37</v>
      </c>
      <c r="F33" s="201"/>
      <c r="G33" s="182" t="s">
        <v>2</v>
      </c>
      <c r="H33" s="183" t="s">
        <v>46</v>
      </c>
      <c r="I33" s="79"/>
      <c r="J33" s="183" t="s">
        <v>47</v>
      </c>
      <c r="K33" s="78" t="s">
        <v>48</v>
      </c>
      <c r="L33" s="30"/>
      <c r="M33" s="252"/>
      <c r="N33" s="251"/>
      <c r="P33" s="300"/>
      <c r="Q33" s="300"/>
      <c r="R33" s="301"/>
    </row>
    <row r="34" spans="1:18" ht="12.75">
      <c r="A34" s="154" t="s">
        <v>36</v>
      </c>
      <c r="B34" s="155"/>
      <c r="C34" s="156"/>
      <c r="D34" s="184"/>
      <c r="E34" s="264"/>
      <c r="F34" s="264"/>
      <c r="G34" s="195" t="s">
        <v>3</v>
      </c>
      <c r="H34" s="155"/>
      <c r="I34" s="185"/>
      <c r="J34" s="196"/>
      <c r="K34" s="152" t="s">
        <v>38</v>
      </c>
      <c r="L34" s="202"/>
      <c r="M34" s="190"/>
      <c r="P34" s="302"/>
      <c r="Q34" s="302"/>
      <c r="R34" s="303"/>
    </row>
    <row r="35" spans="1:18" ht="12.75">
      <c r="A35" s="157" t="s">
        <v>45</v>
      </c>
      <c r="B35" s="77"/>
      <c r="C35" s="158"/>
      <c r="D35" s="187"/>
      <c r="E35" s="304"/>
      <c r="F35" s="304"/>
      <c r="G35" s="197" t="s">
        <v>4</v>
      </c>
      <c r="H35" s="305"/>
      <c r="I35" s="306"/>
      <c r="J35" s="42"/>
      <c r="K35" s="199"/>
      <c r="L35" s="150"/>
      <c r="M35" s="194"/>
      <c r="P35" s="303"/>
      <c r="Q35" s="307"/>
      <c r="R35" s="303"/>
    </row>
    <row r="36" spans="1:18" ht="12.75">
      <c r="A36" s="90"/>
      <c r="B36" s="91"/>
      <c r="C36" s="92"/>
      <c r="D36" s="187"/>
      <c r="E36" s="308"/>
      <c r="F36" s="151"/>
      <c r="G36" s="197" t="s">
        <v>5</v>
      </c>
      <c r="H36" s="305"/>
      <c r="I36" s="306"/>
      <c r="J36" s="42"/>
      <c r="K36" s="152" t="s">
        <v>39</v>
      </c>
      <c r="L36" s="202"/>
      <c r="M36" s="186"/>
      <c r="P36" s="302"/>
      <c r="Q36" s="302"/>
      <c r="R36" s="303"/>
    </row>
    <row r="37" spans="1:18" ht="12.75">
      <c r="A37" s="72"/>
      <c r="B37" s="309"/>
      <c r="C37" s="73"/>
      <c r="D37" s="187"/>
      <c r="E37" s="308"/>
      <c r="F37" s="151"/>
      <c r="G37" s="197" t="s">
        <v>6</v>
      </c>
      <c r="H37" s="305"/>
      <c r="I37" s="306"/>
      <c r="J37" s="42"/>
      <c r="K37" s="200"/>
      <c r="L37" s="151"/>
      <c r="M37" s="190"/>
      <c r="P37" s="303"/>
      <c r="Q37" s="307"/>
      <c r="R37" s="303"/>
    </row>
    <row r="38" spans="1:18" ht="12.75">
      <c r="A38" s="81"/>
      <c r="B38" s="310"/>
      <c r="C38" s="122"/>
      <c r="D38" s="187"/>
      <c r="E38" s="308"/>
      <c r="F38" s="151"/>
      <c r="G38" s="197" t="s">
        <v>7</v>
      </c>
      <c r="H38" s="305"/>
      <c r="I38" s="306"/>
      <c r="J38" s="42"/>
      <c r="K38" s="157"/>
      <c r="L38" s="150"/>
      <c r="M38" s="194"/>
      <c r="P38" s="303"/>
      <c r="Q38" s="307"/>
      <c r="R38" s="303"/>
    </row>
    <row r="39" spans="1:18" ht="12.75">
      <c r="A39" s="82"/>
      <c r="B39" s="21"/>
      <c r="C39" s="73"/>
      <c r="D39" s="187"/>
      <c r="E39" s="308"/>
      <c r="F39" s="151"/>
      <c r="G39" s="197" t="s">
        <v>8</v>
      </c>
      <c r="H39" s="305"/>
      <c r="I39" s="306"/>
      <c r="J39" s="42"/>
      <c r="K39" s="152" t="s">
        <v>28</v>
      </c>
      <c r="L39" s="202"/>
      <c r="M39" s="186"/>
      <c r="P39" s="302"/>
      <c r="Q39" s="302"/>
      <c r="R39" s="303"/>
    </row>
    <row r="40" spans="1:18" ht="12.75">
      <c r="A40" s="82"/>
      <c r="B40" s="21"/>
      <c r="C40" s="88"/>
      <c r="D40" s="187"/>
      <c r="E40" s="308"/>
      <c r="F40" s="151"/>
      <c r="G40" s="197" t="s">
        <v>9</v>
      </c>
      <c r="H40" s="305"/>
      <c r="I40" s="306"/>
      <c r="J40" s="42"/>
      <c r="K40" s="200"/>
      <c r="L40" s="151"/>
      <c r="M40" s="190"/>
      <c r="P40" s="303"/>
      <c r="Q40" s="307"/>
      <c r="R40" s="303"/>
    </row>
    <row r="41" spans="1:18" ht="12.75">
      <c r="A41" s="83"/>
      <c r="B41" s="80"/>
      <c r="C41" s="89"/>
      <c r="D41" s="193"/>
      <c r="E41" s="74"/>
      <c r="F41" s="150"/>
      <c r="G41" s="198" t="s">
        <v>10</v>
      </c>
      <c r="H41" s="77"/>
      <c r="I41" s="153"/>
      <c r="J41" s="75"/>
      <c r="K41" s="157">
        <f>L4</f>
        <v>0</v>
      </c>
      <c r="L41" s="150"/>
      <c r="M41" s="194"/>
      <c r="P41" s="303"/>
      <c r="Q41" s="307"/>
      <c r="R41" s="311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1" dxfId="1" operator="equal" stopIfTrue="1">
      <formula>"Bye"</formula>
    </cfRule>
  </conditionalFormatting>
  <conditionalFormatting sqref="R41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tabColor indexed="11"/>
  </sheetPr>
  <dimension ref="A1:AK3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19.28125" style="0" customWidth="1"/>
    <col min="6" max="6" width="10.710937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IF(Y5=1,CONCATENATE(VLOOKUP(Y3,AA16:AH25,2)),CONCATENATE(VLOOKUP(Y3,AA2:AK13,2)))</f>
        <v>#N/A</v>
      </c>
      <c r="AC1" s="223" t="e">
        <f>IF(Y5=1,CONCATENATE(VLOOKUP(Y3,AA16:AK25,3)),CONCATENATE(VLOOKUP(Y3,AA2:AK13,3)))</f>
        <v>#N/A</v>
      </c>
      <c r="AD1" s="223" t="e">
        <f>IF(Y5=1,CONCATENATE(VLOOKUP(Y3,AA16:AK25,4)),CONCATENATE(VLOOKUP(Y3,AA2:AK13,4)))</f>
        <v>#N/A</v>
      </c>
      <c r="AE1" s="223" t="e">
        <f>IF(Y5=1,CONCATENATE(VLOOKUP(Y3,AA16:AK25,5)),CONCATENATE(VLOOKUP(Y3,AA2:AK13,5)))</f>
        <v>#N/A</v>
      </c>
      <c r="AF1" s="223" t="e">
        <f>IF(Y5=1,CONCATENATE(VLOOKUP(Y3,AA16:AK25,6)),CONCATENATE(VLOOKUP(Y3,AA2:AK13,6)))</f>
        <v>#N/A</v>
      </c>
      <c r="AG1" s="223" t="e">
        <f>IF(Y5=1,CONCATENATE(VLOOKUP(Y3,AA16:AK25,7)),CONCATENATE(VLOOKUP(Y3,AA2:AK13,7)))</f>
        <v>#N/A</v>
      </c>
      <c r="AH1" s="223" t="e">
        <f>IF(Y5=1,CONCATENATE(VLOOKUP(Y3,AA16:AK25,8)),CONCATENATE(VLOOKUP(Y3,AA2:AK13,8)))</f>
        <v>#N/A</v>
      </c>
      <c r="AI1" s="223" t="e">
        <f>IF(Y5=1,CONCATENATE(VLOOKUP(Y3,AA16:AK25,9)),CONCATENATE(VLOOKUP(Y3,AA2:AK13,9)))</f>
        <v>#N/A</v>
      </c>
      <c r="AJ1" s="223" t="e">
        <f>IF(Y5=1,CONCATENATE(VLOOKUP(Y3,AA16:AK25,10)),CONCATENATE(VLOOKUP(Y3,AA2:AK13,10)))</f>
        <v>#N/A</v>
      </c>
      <c r="AK1" s="223" t="e">
        <f>IF(Y5=1,CONCATENATE(VLOOKUP(Y3,AA16:AK25,11)),CONCATENATE(VLOOKUP(Y3,AA2:AK13,11)))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141" t="str">
        <f>'[1]Altalanos'!$A$8</f>
        <v>1F piros és 1L piros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/>
      <c r="M3" s="38" t="s">
        <v>25</v>
      </c>
      <c r="N3" s="285"/>
      <c r="O3" s="286"/>
      <c r="P3" s="285"/>
      <c r="Q3" s="287" t="s">
        <v>59</v>
      </c>
      <c r="R3" s="221" t="s">
        <v>62</v>
      </c>
      <c r="S3" s="221" t="s">
        <v>98</v>
      </c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312"/>
      <c r="M4" s="149">
        <f>'[1]Altalanos'!$E$10</f>
        <v>0</v>
      </c>
      <c r="N4" s="288"/>
      <c r="O4" s="289"/>
      <c r="P4" s="288"/>
      <c r="Q4" s="290" t="s">
        <v>63</v>
      </c>
      <c r="R4" s="291" t="s">
        <v>60</v>
      </c>
      <c r="S4" s="291" t="s">
        <v>99</v>
      </c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Q5" s="293" t="s">
        <v>64</v>
      </c>
      <c r="R5" s="294" t="s">
        <v>61</v>
      </c>
      <c r="S5" s="294" t="s">
        <v>100</v>
      </c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6</v>
      </c>
      <c r="C7" s="313">
        <f>IF($B7="","",VLOOKUP($B7,'1F piros és 1L piros elo'!$A$7:$O$60,5))</f>
        <v>0</v>
      </c>
      <c r="D7" s="313">
        <f>IF($B7="","",VLOOKUP($B7,'1F piros és 1L piros elo'!$A$7:$O$60,15))</f>
        <v>0</v>
      </c>
      <c r="E7" s="314" t="str">
        <f>UPPER(IF($B7="","",VLOOKUP($B7,'1F piros és 1L piros elo'!$A$7:$O$60,2)))</f>
        <v>IRINYI J.REF.OKT.KÖZP.TOMPA M.ÁLT.ISK.</v>
      </c>
      <c r="F7" s="314"/>
      <c r="G7" s="314">
        <f>IF($B7="","",VLOOKUP($B7,'1F piros és 1L piros elo'!$A$7:$O$60,3))</f>
        <v>0</v>
      </c>
      <c r="H7" s="314"/>
      <c r="I7" s="315">
        <f>IF($B7="","",VLOOKUP($B7,'1F piros és 1L piros elo'!$A$7:$O$60,4))</f>
        <v>0</v>
      </c>
      <c r="J7" s="151"/>
      <c r="K7" s="224"/>
      <c r="L7" s="297">
        <f>IF(K7="","",CONCATENATE(VLOOKUP($Y$3,$AB$1:$AK$1,K7)," pont"))</f>
      </c>
      <c r="M7" s="225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316"/>
      <c r="D8" s="316"/>
      <c r="E8" s="316"/>
      <c r="F8" s="316"/>
      <c r="G8" s="316"/>
      <c r="H8" s="316"/>
      <c r="I8" s="316"/>
      <c r="J8" s="151"/>
      <c r="K8" s="174"/>
      <c r="L8" s="174"/>
      <c r="M8" s="299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7</v>
      </c>
      <c r="C9" s="313">
        <f>IF($B9="","",VLOOKUP($B9,'1F piros és 1L piros elo'!$A$7:$O$60,5))</f>
        <v>0</v>
      </c>
      <c r="D9" s="313">
        <f>IF($B9="","",VLOOKUP($B9,'1F piros és 1L piros elo'!$A$6:$O$60,15))</f>
        <v>0</v>
      </c>
      <c r="E9" s="314" t="str">
        <f>UPPER(IF($B9="","",VLOOKUP($B9,'1F piros és 1L piros elo'!$A$7:$O$60,2)))</f>
        <v>KAZINCBARCIKAI POLLACK M.ÁLT.ISK.</v>
      </c>
      <c r="F9" s="314"/>
      <c r="G9" s="314">
        <f>IF($B9="","",VLOOKUP($B9,'1F piros és 1L piros elo'!$A$7:$O$60,3))</f>
        <v>0</v>
      </c>
      <c r="H9" s="314"/>
      <c r="I9" s="315">
        <f>IF($B9="","",VLOOKUP($B9,'1F piros és 1L piros elo'!$A$7:$O$60,4))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316"/>
      <c r="D10" s="316"/>
      <c r="E10" s="316"/>
      <c r="F10" s="316"/>
      <c r="G10" s="316"/>
      <c r="H10" s="316"/>
      <c r="I10" s="316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313">
        <f>IF($B11="","",VLOOKUP($B11,'1F piros és 1L piros elo'!$A$7:$O$60,5))</f>
      </c>
      <c r="D11" s="313">
        <f>IF($B11="","",VLOOKUP($B11,'1F piros és 1L piros elo'!$A$7:$O$60,15))</f>
      </c>
      <c r="E11" s="314">
        <f>UPPER(IF($B11="","",VLOOKUP($B11,'1F piros és 1L piros elo'!$A$7:$O$60,2)))</f>
      </c>
      <c r="F11" s="314"/>
      <c r="G11" s="314">
        <f>IF($B11="","",VLOOKUP($B11,'1F piros és 1L piros elo'!$A$7:$O$60,3))</f>
      </c>
      <c r="H11" s="314"/>
      <c r="I11" s="315">
        <f>IF($B11="","",VLOOKUP($B11,'1F piros és 1L piros elo'!$A$7:$O$60,4))</f>
      </c>
      <c r="J11" s="151"/>
      <c r="K11" s="224"/>
      <c r="L11" s="297">
        <f>IF(K11="","",CONCATENATE(VLOOKUP($Y$3,$AB$1:$AK$1,K11)," pont"))</f>
      </c>
      <c r="M11" s="225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74"/>
      <c r="B12" s="206"/>
      <c r="C12" s="316"/>
      <c r="D12" s="316"/>
      <c r="E12" s="316"/>
      <c r="F12" s="316"/>
      <c r="G12" s="316"/>
      <c r="H12" s="316"/>
      <c r="I12" s="316"/>
      <c r="J12" s="151"/>
      <c r="K12" s="295"/>
      <c r="L12" s="295"/>
      <c r="M12" s="299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74" t="s">
        <v>101</v>
      </c>
      <c r="B13" s="205"/>
      <c r="C13" s="313">
        <f>IF($B13="","",VLOOKUP($B13,'1F piros és 1L piros elo'!$A$7:$O$60,5))</f>
      </c>
      <c r="D13" s="313">
        <f>IF($B13="","",VLOOKUP($B13,'1F piros és 1L piros elo'!$A$7:$O$60,15))</f>
      </c>
      <c r="E13" s="314">
        <f>UPPER(IF($B13="","",VLOOKUP($B13,'1F piros és 1L piros elo'!$A$7:$O$60,2)))</f>
      </c>
      <c r="F13" s="314"/>
      <c r="G13" s="314">
        <f>IF($B13="","",VLOOKUP($B13,'1F piros és 1L piros elo'!$A$7:$O$60,3))</f>
      </c>
      <c r="H13" s="314"/>
      <c r="I13" s="315">
        <f>IF($B13="","",VLOOKUP($B13,'1F piros és 1L piros elo'!$A$7:$O$60,4))</f>
      </c>
      <c r="J13" s="151"/>
      <c r="K13" s="224"/>
      <c r="L13" s="297">
        <f>IF(K13="","",CONCATENATE(VLOOKUP($Y$3,$AB$1:$AK$1,K13)," pont"))</f>
      </c>
      <c r="M13" s="225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>
        <v>6</v>
      </c>
      <c r="C18" s="268"/>
      <c r="D18" s="267" t="str">
        <f>E7</f>
        <v>IRINYI J.REF.OKT.KÖZP.TOMPA M.ÁLT.ISK.</v>
      </c>
      <c r="E18" s="267"/>
      <c r="F18" s="267" t="str">
        <f>E9</f>
        <v>KAZINCBARCIKAI POLLACK M.ÁLT.ISK.</v>
      </c>
      <c r="G18" s="267"/>
      <c r="H18" s="317">
        <f>E11</f>
      </c>
      <c r="I18" s="317"/>
      <c r="J18" s="317">
        <f>E13</f>
      </c>
      <c r="K18" s="317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IRINYI J.REF.OKT.KÖZP.TOMPA M.ÁLT.ISK.</v>
      </c>
      <c r="C19" s="265"/>
      <c r="D19" s="262"/>
      <c r="E19" s="262"/>
      <c r="F19" s="261"/>
      <c r="G19" s="261"/>
      <c r="H19" s="318"/>
      <c r="I19" s="318"/>
      <c r="J19" s="317"/>
      <c r="K19" s="317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KAZINCBARCIKAI POLLACK M.ÁLT.ISK.</v>
      </c>
      <c r="C20" s="265"/>
      <c r="D20" s="261"/>
      <c r="E20" s="261"/>
      <c r="F20" s="262"/>
      <c r="G20" s="262"/>
      <c r="H20" s="318"/>
      <c r="I20" s="318"/>
      <c r="J20" s="318"/>
      <c r="K20" s="318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Y21" s="217"/>
      <c r="Z21" s="217"/>
      <c r="AA21" s="217" t="s">
        <v>71</v>
      </c>
      <c r="AB21" s="217">
        <v>40</v>
      </c>
      <c r="AC21" s="217">
        <v>25</v>
      </c>
      <c r="AD21" s="217">
        <v>18</v>
      </c>
      <c r="AE21" s="217">
        <v>13</v>
      </c>
      <c r="AF21" s="217">
        <v>8</v>
      </c>
      <c r="AG21" s="217">
        <v>7</v>
      </c>
      <c r="AH21" s="217">
        <v>6</v>
      </c>
      <c r="AI21" s="217">
        <v>5</v>
      </c>
      <c r="AJ21" s="217">
        <v>4</v>
      </c>
      <c r="AK21" s="217">
        <v>3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72</v>
      </c>
      <c r="AB22" s="217">
        <v>25</v>
      </c>
      <c r="AC22" s="217">
        <v>15</v>
      </c>
      <c r="AD22" s="217">
        <v>13</v>
      </c>
      <c r="AE22" s="217">
        <v>7</v>
      </c>
      <c r="AF22" s="217">
        <v>6</v>
      </c>
      <c r="AG22" s="217">
        <v>5</v>
      </c>
      <c r="AH22" s="217">
        <v>4</v>
      </c>
      <c r="AI22" s="217">
        <v>3</v>
      </c>
      <c r="AJ22" s="217">
        <v>2</v>
      </c>
      <c r="AK22" s="217">
        <v>1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77</v>
      </c>
      <c r="AB23" s="217">
        <v>15</v>
      </c>
      <c r="AC23" s="217">
        <v>10</v>
      </c>
      <c r="AD23" s="217">
        <v>8</v>
      </c>
      <c r="AE23" s="217">
        <v>4</v>
      </c>
      <c r="AF23" s="217">
        <v>3</v>
      </c>
      <c r="AG23" s="217">
        <v>2</v>
      </c>
      <c r="AH23" s="217">
        <v>1</v>
      </c>
      <c r="AI23" s="217">
        <v>0</v>
      </c>
      <c r="AJ23" s="217">
        <v>0</v>
      </c>
      <c r="AK23" s="217">
        <v>0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73</v>
      </c>
      <c r="AB24" s="217">
        <v>10</v>
      </c>
      <c r="AC24" s="217">
        <v>6</v>
      </c>
      <c r="AD24" s="217">
        <v>4</v>
      </c>
      <c r="AE24" s="217">
        <v>2</v>
      </c>
      <c r="AF24" s="217">
        <v>1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74</v>
      </c>
      <c r="AB25" s="217">
        <v>3</v>
      </c>
      <c r="AC25" s="217">
        <v>2</v>
      </c>
      <c r="AD25" s="217">
        <v>1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</row>
    <row r="26" spans="1:13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3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0"/>
      <c r="M30" s="151"/>
    </row>
    <row r="31" spans="1:18" ht="12.75">
      <c r="A31" s="70" t="s">
        <v>35</v>
      </c>
      <c r="B31" s="71"/>
      <c r="C31" s="123"/>
      <c r="D31" s="182" t="s">
        <v>2</v>
      </c>
      <c r="E31" s="183" t="s">
        <v>37</v>
      </c>
      <c r="F31" s="201"/>
      <c r="G31" s="182" t="s">
        <v>2</v>
      </c>
      <c r="H31" s="183" t="s">
        <v>46</v>
      </c>
      <c r="I31" s="79"/>
      <c r="J31" s="183" t="s">
        <v>47</v>
      </c>
      <c r="K31" s="78" t="s">
        <v>48</v>
      </c>
      <c r="L31" s="30"/>
      <c r="M31" s="201"/>
      <c r="P31" s="300"/>
      <c r="Q31" s="300"/>
      <c r="R31" s="301"/>
    </row>
    <row r="32" spans="1:18" ht="12.75">
      <c r="A32" s="154" t="s">
        <v>36</v>
      </c>
      <c r="B32" s="155"/>
      <c r="C32" s="156"/>
      <c r="D32" s="184"/>
      <c r="E32" s="264"/>
      <c r="F32" s="264"/>
      <c r="G32" s="195" t="s">
        <v>3</v>
      </c>
      <c r="H32" s="155"/>
      <c r="I32" s="185"/>
      <c r="J32" s="196"/>
      <c r="K32" s="152" t="s">
        <v>38</v>
      </c>
      <c r="L32" s="202"/>
      <c r="M32" s="186"/>
      <c r="P32" s="302"/>
      <c r="Q32" s="302"/>
      <c r="R32" s="303"/>
    </row>
    <row r="33" spans="1:18" ht="12.75">
      <c r="A33" s="157" t="s">
        <v>45</v>
      </c>
      <c r="B33" s="77"/>
      <c r="C33" s="158"/>
      <c r="D33" s="187"/>
      <c r="E33" s="304"/>
      <c r="F33" s="304"/>
      <c r="G33" s="197" t="s">
        <v>4</v>
      </c>
      <c r="H33" s="305"/>
      <c r="I33" s="306"/>
      <c r="J33" s="42"/>
      <c r="K33" s="199"/>
      <c r="L33" s="150"/>
      <c r="M33" s="194"/>
      <c r="P33" s="303"/>
      <c r="Q33" s="307"/>
      <c r="R33" s="303"/>
    </row>
    <row r="34" spans="1:18" ht="12.75">
      <c r="A34" s="90"/>
      <c r="B34" s="91"/>
      <c r="C34" s="92"/>
      <c r="D34" s="187"/>
      <c r="E34" s="308"/>
      <c r="F34" s="151"/>
      <c r="G34" s="197" t="s">
        <v>5</v>
      </c>
      <c r="H34" s="305"/>
      <c r="I34" s="306"/>
      <c r="J34" s="42"/>
      <c r="K34" s="152" t="s">
        <v>39</v>
      </c>
      <c r="L34" s="202"/>
      <c r="M34" s="186"/>
      <c r="P34" s="302"/>
      <c r="Q34" s="302"/>
      <c r="R34" s="303"/>
    </row>
    <row r="35" spans="1:18" ht="12.75">
      <c r="A35" s="72"/>
      <c r="B35" s="309"/>
      <c r="C35" s="73"/>
      <c r="D35" s="187"/>
      <c r="E35" s="308"/>
      <c r="F35" s="151"/>
      <c r="G35" s="197" t="s">
        <v>6</v>
      </c>
      <c r="H35" s="305"/>
      <c r="I35" s="306"/>
      <c r="J35" s="42"/>
      <c r="K35" s="200"/>
      <c r="L35" s="151"/>
      <c r="M35" s="190"/>
      <c r="P35" s="303"/>
      <c r="Q35" s="307"/>
      <c r="R35" s="303"/>
    </row>
    <row r="36" spans="1:18" ht="12.75">
      <c r="A36" s="81"/>
      <c r="B36" s="310"/>
      <c r="C36" s="122"/>
      <c r="D36" s="187"/>
      <c r="E36" s="308"/>
      <c r="F36" s="151"/>
      <c r="G36" s="197" t="s">
        <v>7</v>
      </c>
      <c r="H36" s="305"/>
      <c r="I36" s="306"/>
      <c r="J36" s="42"/>
      <c r="K36" s="157"/>
      <c r="L36" s="150"/>
      <c r="M36" s="194"/>
      <c r="P36" s="303"/>
      <c r="Q36" s="307"/>
      <c r="R36" s="303"/>
    </row>
    <row r="37" spans="1:18" ht="12.75">
      <c r="A37" s="82"/>
      <c r="B37" s="21"/>
      <c r="C37" s="73"/>
      <c r="D37" s="187"/>
      <c r="E37" s="308"/>
      <c r="F37" s="151"/>
      <c r="G37" s="197" t="s">
        <v>8</v>
      </c>
      <c r="H37" s="305"/>
      <c r="I37" s="306"/>
      <c r="J37" s="42"/>
      <c r="K37" s="152" t="s">
        <v>28</v>
      </c>
      <c r="L37" s="202"/>
      <c r="M37" s="186"/>
      <c r="P37" s="302"/>
      <c r="Q37" s="302"/>
      <c r="R37" s="303"/>
    </row>
    <row r="38" spans="1:18" ht="12.75">
      <c r="A38" s="82"/>
      <c r="B38" s="21"/>
      <c r="C38" s="88"/>
      <c r="D38" s="187"/>
      <c r="E38" s="308"/>
      <c r="F38" s="151"/>
      <c r="G38" s="197" t="s">
        <v>9</v>
      </c>
      <c r="H38" s="305"/>
      <c r="I38" s="306"/>
      <c r="J38" s="42"/>
      <c r="K38" s="200"/>
      <c r="L38" s="151"/>
      <c r="M38" s="190"/>
      <c r="P38" s="303"/>
      <c r="Q38" s="307"/>
      <c r="R38" s="303"/>
    </row>
    <row r="39" spans="1:18" ht="12.75">
      <c r="A39" s="83"/>
      <c r="B39" s="80"/>
      <c r="C39" s="89"/>
      <c r="D39" s="193"/>
      <c r="E39" s="74"/>
      <c r="F39" s="150"/>
      <c r="G39" s="198" t="s">
        <v>10</v>
      </c>
      <c r="H39" s="77"/>
      <c r="I39" s="153"/>
      <c r="J39" s="75"/>
      <c r="K39" s="157">
        <f>M4</f>
        <v>0</v>
      </c>
      <c r="L39" s="150"/>
      <c r="M39" s="194"/>
      <c r="P39" s="303"/>
      <c r="Q39" s="307"/>
      <c r="R39" s="311"/>
    </row>
  </sheetData>
  <sheetProtection/>
  <mergeCells count="27">
    <mergeCell ref="E33:F33"/>
    <mergeCell ref="B20:C20"/>
    <mergeCell ref="D20:E20"/>
    <mergeCell ref="F20:G20"/>
    <mergeCell ref="H20:I20"/>
    <mergeCell ref="J20:K20"/>
    <mergeCell ref="E32:F32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1" dxfId="1" operator="equal" stopIfTrue="1">
      <formula>"Bye"</formula>
    </cfRule>
  </conditionalFormatting>
  <conditionalFormatting sqref="R39">
    <cfRule type="expression" priority="2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13" sqref="B13"/>
      <selection pane="bottomLeft" activeCell="B13" sqref="B13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5" customWidth="1"/>
    <col min="5" max="5" width="10.7109375" style="244" customWidth="1"/>
    <col min="6" max="6" width="6.140625" style="48" hidden="1" customWidth="1"/>
    <col min="7" max="7" width="35.00390625" style="48" customWidth="1"/>
    <col min="8" max="8" width="7.7109375" style="35" customWidth="1"/>
    <col min="9" max="13" width="7.421875" style="35" hidden="1" customWidth="1"/>
    <col min="14" max="15" width="7.421875" style="35" customWidth="1"/>
    <col min="16" max="16" width="7.421875" style="35" hidden="1" customWidth="1"/>
    <col min="17" max="17" width="7.421875" style="35" customWidth="1"/>
  </cols>
  <sheetData>
    <row r="1" spans="1:17" ht="26.25">
      <c r="A1" s="269" t="str">
        <f>'[1]Altalanos'!$A$6</f>
        <v>Diákolimpia - Borsod</v>
      </c>
      <c r="B1" s="43"/>
      <c r="C1" s="43"/>
      <c r="D1" s="94"/>
      <c r="E1" s="117" t="s">
        <v>44</v>
      </c>
      <c r="F1" s="59"/>
      <c r="G1" s="270"/>
      <c r="H1" s="44"/>
      <c r="I1" s="44"/>
      <c r="J1" s="271"/>
      <c r="K1" s="271"/>
      <c r="L1" s="271"/>
      <c r="M1" s="271"/>
      <c r="N1" s="271"/>
      <c r="O1" s="271"/>
      <c r="P1" s="271"/>
      <c r="Q1" s="272"/>
    </row>
    <row r="2" spans="2:17" ht="13.5" thickBot="1">
      <c r="B2" s="45" t="s">
        <v>43</v>
      </c>
      <c r="C2" s="319" t="str">
        <f>'[1]Altalanos'!$B$8</f>
        <v>1 F zöld és 1 L zöld</v>
      </c>
      <c r="D2" s="59"/>
      <c r="E2" s="117" t="s">
        <v>29</v>
      </c>
      <c r="F2" s="49"/>
      <c r="G2" s="49"/>
      <c r="H2" s="236"/>
      <c r="I2" s="236"/>
      <c r="J2" s="44"/>
      <c r="K2" s="44"/>
      <c r="L2" s="44"/>
      <c r="M2" s="44"/>
      <c r="N2" s="53"/>
      <c r="O2" s="39"/>
      <c r="P2" s="39"/>
      <c r="Q2" s="53"/>
    </row>
    <row r="3" spans="1:17" s="2" customFormat="1" ht="13.5" thickBot="1">
      <c r="A3" s="229" t="s">
        <v>42</v>
      </c>
      <c r="B3" s="234"/>
      <c r="C3" s="234"/>
      <c r="D3" s="234"/>
      <c r="E3" s="234"/>
      <c r="F3" s="234"/>
      <c r="G3" s="234"/>
      <c r="H3" s="234"/>
      <c r="I3" s="235"/>
      <c r="J3" s="54"/>
      <c r="K3" s="60"/>
      <c r="L3" s="60"/>
      <c r="M3" s="60"/>
      <c r="N3" s="134" t="s">
        <v>28</v>
      </c>
      <c r="O3" s="55"/>
      <c r="P3" s="61"/>
      <c r="Q3" s="118"/>
    </row>
    <row r="4" spans="1:17" s="2" customFormat="1" ht="12.75">
      <c r="A4" s="37" t="s">
        <v>21</v>
      </c>
      <c r="B4" s="37"/>
      <c r="C4" s="36" t="s">
        <v>19</v>
      </c>
      <c r="D4" s="37" t="s">
        <v>24</v>
      </c>
      <c r="E4" s="40"/>
      <c r="G4" s="273"/>
      <c r="H4" s="246" t="s">
        <v>25</v>
      </c>
      <c r="I4" s="241"/>
      <c r="J4" s="63"/>
      <c r="K4" s="64"/>
      <c r="L4" s="64"/>
      <c r="M4" s="64"/>
      <c r="N4" s="63"/>
      <c r="O4" s="274"/>
      <c r="P4" s="274"/>
      <c r="Q4" s="65"/>
    </row>
    <row r="5" spans="1:17" s="2" customFormat="1" ht="13.5" thickBot="1">
      <c r="A5" s="111">
        <f>'[1]Altalanos'!$A$10</f>
        <v>43956</v>
      </c>
      <c r="B5" s="111"/>
      <c r="C5" s="46">
        <f>'[1]Altalanos'!$C$10</f>
        <v>0</v>
      </c>
      <c r="D5" s="47" t="str">
        <f>'[1]Altalanos'!$D$10</f>
        <v>  </v>
      </c>
      <c r="E5" s="47"/>
      <c r="F5" s="47"/>
      <c r="G5" s="47"/>
      <c r="H5" s="131">
        <f>'[1]Altalanos'!$E$10</f>
        <v>0</v>
      </c>
      <c r="I5" s="247"/>
      <c r="J5" s="66"/>
      <c r="K5" s="41"/>
      <c r="L5" s="41"/>
      <c r="M5" s="41"/>
      <c r="N5" s="66"/>
      <c r="O5" s="47"/>
      <c r="P5" s="47"/>
      <c r="Q5" s="250"/>
    </row>
    <row r="6" spans="1:17" ht="30" customHeight="1" thickBot="1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84</v>
      </c>
      <c r="H6" s="237" t="s">
        <v>32</v>
      </c>
      <c r="I6" s="238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75" customHeight="1">
      <c r="A7" s="105">
        <v>1</v>
      </c>
      <c r="B7" s="50" t="s">
        <v>96</v>
      </c>
      <c r="C7" s="50"/>
      <c r="D7" s="51"/>
      <c r="E7" s="120"/>
      <c r="F7" s="275"/>
      <c r="G7" s="276"/>
      <c r="H7" s="51"/>
      <c r="I7" s="51"/>
      <c r="J7" s="102"/>
      <c r="K7" s="100"/>
      <c r="L7" s="104"/>
      <c r="M7" s="100"/>
      <c r="N7" s="95"/>
      <c r="O7" s="51"/>
      <c r="P7" s="68"/>
      <c r="Q7" s="52"/>
    </row>
    <row r="8" spans="1:17" s="11" customFormat="1" ht="18.75" customHeight="1">
      <c r="A8" s="105">
        <v>2</v>
      </c>
      <c r="B8" t="s">
        <v>93</v>
      </c>
      <c r="C8" s="50"/>
      <c r="D8" s="51"/>
      <c r="E8" s="120"/>
      <c r="F8" s="240"/>
      <c r="G8" s="130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75" customHeight="1">
      <c r="A9" s="105">
        <v>3</v>
      </c>
      <c r="B9" t="s">
        <v>92</v>
      </c>
      <c r="C9" s="50"/>
      <c r="D9" s="51"/>
      <c r="E9" s="120"/>
      <c r="F9" s="240"/>
      <c r="G9" s="130"/>
      <c r="H9" s="51"/>
      <c r="I9" s="51"/>
      <c r="J9" s="102"/>
      <c r="K9" s="100"/>
      <c r="L9" s="104"/>
      <c r="M9" s="100"/>
      <c r="N9" s="95"/>
      <c r="O9" s="51"/>
      <c r="P9" s="243"/>
      <c r="Q9" s="125"/>
    </row>
    <row r="10" spans="1:17" s="11" customFormat="1" ht="18.75" customHeight="1">
      <c r="A10" s="105">
        <v>4</v>
      </c>
      <c r="B10" s="50"/>
      <c r="C10" s="50"/>
      <c r="D10" s="51"/>
      <c r="E10" s="120"/>
      <c r="F10" s="240"/>
      <c r="G10" s="130"/>
      <c r="H10" s="51"/>
      <c r="I10" s="51"/>
      <c r="J10" s="102"/>
      <c r="K10" s="100"/>
      <c r="L10" s="104"/>
      <c r="M10" s="100"/>
      <c r="N10" s="95"/>
      <c r="O10" s="51"/>
      <c r="P10" s="242"/>
      <c r="Q10" s="239"/>
    </row>
    <row r="11" spans="1:17" s="11" customFormat="1" ht="18.75" customHeight="1">
      <c r="A11" s="105">
        <v>5</v>
      </c>
      <c r="B11" s="50" t="s">
        <v>97</v>
      </c>
      <c r="C11" s="50"/>
      <c r="D11" s="51"/>
      <c r="E11" s="120"/>
      <c r="F11" s="240"/>
      <c r="G11" s="130"/>
      <c r="H11" s="51"/>
      <c r="I11" s="51"/>
      <c r="J11" s="102"/>
      <c r="K11" s="100"/>
      <c r="L11" s="104"/>
      <c r="M11" s="100"/>
      <c r="N11" s="95"/>
      <c r="O11" s="51"/>
      <c r="P11" s="242"/>
      <c r="Q11" s="239"/>
    </row>
    <row r="12" spans="1:17" s="11" customFormat="1" ht="18.75" customHeight="1">
      <c r="A12" s="105">
        <v>6</v>
      </c>
      <c r="B12" t="s">
        <v>92</v>
      </c>
      <c r="C12" s="50"/>
      <c r="D12" s="51"/>
      <c r="E12" s="120"/>
      <c r="F12" s="240"/>
      <c r="G12" s="130"/>
      <c r="H12" s="51"/>
      <c r="I12" s="51"/>
      <c r="J12" s="102"/>
      <c r="K12" s="100"/>
      <c r="L12" s="104"/>
      <c r="M12" s="100"/>
      <c r="N12" s="95"/>
      <c r="O12" s="51"/>
      <c r="P12" s="242"/>
      <c r="Q12" s="239"/>
    </row>
    <row r="13" spans="1:17" s="11" customFormat="1" ht="18.75" customHeight="1">
      <c r="A13" s="105">
        <v>7</v>
      </c>
      <c r="B13" t="s">
        <v>89</v>
      </c>
      <c r="C13" s="50"/>
      <c r="D13" s="51"/>
      <c r="E13" s="120"/>
      <c r="F13" s="240"/>
      <c r="G13" s="130"/>
      <c r="H13" s="51"/>
      <c r="I13" s="51"/>
      <c r="J13" s="102"/>
      <c r="K13" s="100"/>
      <c r="L13" s="104"/>
      <c r="M13" s="100"/>
      <c r="N13" s="95"/>
      <c r="O13" s="51"/>
      <c r="P13" s="242"/>
      <c r="Q13" s="239"/>
    </row>
    <row r="14" spans="1:17" s="11" customFormat="1" ht="18.75" customHeight="1">
      <c r="A14" s="105">
        <v>8</v>
      </c>
      <c r="B14" s="50"/>
      <c r="C14" s="50"/>
      <c r="D14" s="51"/>
      <c r="E14" s="120"/>
      <c r="F14" s="240"/>
      <c r="G14" s="130"/>
      <c r="H14" s="51"/>
      <c r="I14" s="51"/>
      <c r="J14" s="102"/>
      <c r="K14" s="100"/>
      <c r="L14" s="104"/>
      <c r="M14" s="100"/>
      <c r="N14" s="95"/>
      <c r="O14" s="51"/>
      <c r="P14" s="242"/>
      <c r="Q14" s="239"/>
    </row>
    <row r="15" spans="1:17" s="11" customFormat="1" ht="18.75" customHeight="1">
      <c r="A15" s="105">
        <v>9</v>
      </c>
      <c r="B15" s="50"/>
      <c r="C15" s="50"/>
      <c r="D15" s="51"/>
      <c r="E15" s="120"/>
      <c r="F15" s="52"/>
      <c r="G15" s="52"/>
      <c r="H15" s="51"/>
      <c r="I15" s="51"/>
      <c r="J15" s="102"/>
      <c r="K15" s="100"/>
      <c r="L15" s="104"/>
      <c r="M15" s="127"/>
      <c r="N15" s="95"/>
      <c r="O15" s="51"/>
      <c r="P15" s="52"/>
      <c r="Q15" s="52"/>
    </row>
    <row r="16" spans="1:17" s="11" customFormat="1" ht="18.75" customHeight="1">
      <c r="A16" s="105">
        <v>10</v>
      </c>
      <c r="B16" s="277"/>
      <c r="C16" s="50"/>
      <c r="D16" s="51"/>
      <c r="E16" s="120"/>
      <c r="F16" s="52"/>
      <c r="G16" s="52"/>
      <c r="H16" s="51"/>
      <c r="I16" s="51"/>
      <c r="J16" s="102"/>
      <c r="K16" s="100"/>
      <c r="L16" s="104"/>
      <c r="M16" s="127"/>
      <c r="N16" s="95"/>
      <c r="O16" s="51"/>
      <c r="P16" s="68"/>
      <c r="Q16" s="52"/>
    </row>
    <row r="17" spans="1:17" s="11" customFormat="1" ht="18.75" customHeight="1">
      <c r="A17" s="105">
        <v>11</v>
      </c>
      <c r="B17" s="50"/>
      <c r="C17" s="50"/>
      <c r="D17" s="51"/>
      <c r="E17" s="120"/>
      <c r="F17" s="52"/>
      <c r="G17" s="52"/>
      <c r="H17" s="51"/>
      <c r="I17" s="51"/>
      <c r="J17" s="102"/>
      <c r="K17" s="100"/>
      <c r="L17" s="104"/>
      <c r="M17" s="127"/>
      <c r="N17" s="95"/>
      <c r="O17" s="51"/>
      <c r="P17" s="68"/>
      <c r="Q17" s="52"/>
    </row>
    <row r="18" spans="1:17" s="11" customFormat="1" ht="18.75" customHeight="1">
      <c r="A18" s="105">
        <v>12</v>
      </c>
      <c r="B18" s="50"/>
      <c r="C18" s="50"/>
      <c r="D18" s="51"/>
      <c r="E18" s="120"/>
      <c r="F18" s="52"/>
      <c r="G18" s="52"/>
      <c r="H18" s="51"/>
      <c r="I18" s="51"/>
      <c r="J18" s="102"/>
      <c r="K18" s="100"/>
      <c r="L18" s="104"/>
      <c r="M18" s="127"/>
      <c r="N18" s="95"/>
      <c r="O18" s="51"/>
      <c r="P18" s="68"/>
      <c r="Q18" s="52"/>
    </row>
    <row r="19" spans="1:17" s="11" customFormat="1" ht="18.75" customHeight="1">
      <c r="A19" s="105">
        <v>13</v>
      </c>
      <c r="B19" s="50"/>
      <c r="C19" s="50"/>
      <c r="D19" s="51"/>
      <c r="E19" s="120"/>
      <c r="F19" s="52"/>
      <c r="G19" s="52"/>
      <c r="H19" s="51"/>
      <c r="I19" s="51"/>
      <c r="J19" s="102"/>
      <c r="K19" s="100"/>
      <c r="L19" s="104"/>
      <c r="M19" s="127"/>
      <c r="N19" s="95"/>
      <c r="O19" s="51"/>
      <c r="P19" s="68"/>
      <c r="Q19" s="52"/>
    </row>
    <row r="20" spans="1:17" s="11" customFormat="1" ht="18.75" customHeight="1">
      <c r="A20" s="105">
        <v>14</v>
      </c>
      <c r="B20" s="50"/>
      <c r="C20" s="50"/>
      <c r="D20" s="51"/>
      <c r="E20" s="120"/>
      <c r="F20" s="52"/>
      <c r="G20" s="52"/>
      <c r="H20" s="51"/>
      <c r="I20" s="51"/>
      <c r="J20" s="102"/>
      <c r="K20" s="100"/>
      <c r="L20" s="104"/>
      <c r="M20" s="127"/>
      <c r="N20" s="95"/>
      <c r="O20" s="51"/>
      <c r="P20" s="68"/>
      <c r="Q20" s="52"/>
    </row>
    <row r="21" spans="1:17" s="11" customFormat="1" ht="18.75" customHeight="1">
      <c r="A21" s="105">
        <v>15</v>
      </c>
      <c r="B21" s="50"/>
      <c r="C21" s="50"/>
      <c r="D21" s="51"/>
      <c r="E21" s="120"/>
      <c r="F21" s="52"/>
      <c r="G21" s="52"/>
      <c r="H21" s="51"/>
      <c r="I21" s="51"/>
      <c r="J21" s="102"/>
      <c r="K21" s="100"/>
      <c r="L21" s="104"/>
      <c r="M21" s="127"/>
      <c r="N21" s="95"/>
      <c r="O21" s="51"/>
      <c r="P21" s="68"/>
      <c r="Q21" s="52"/>
    </row>
    <row r="22" spans="1:17" s="11" customFormat="1" ht="18.75" customHeight="1">
      <c r="A22" s="105">
        <v>16</v>
      </c>
      <c r="B22" s="50"/>
      <c r="C22" s="50"/>
      <c r="D22" s="51"/>
      <c r="E22" s="120"/>
      <c r="F22" s="52"/>
      <c r="G22" s="52"/>
      <c r="H22" s="51"/>
      <c r="I22" s="51"/>
      <c r="J22" s="102"/>
      <c r="K22" s="100"/>
      <c r="L22" s="104"/>
      <c r="M22" s="127"/>
      <c r="N22" s="95"/>
      <c r="O22" s="51"/>
      <c r="P22" s="68"/>
      <c r="Q22" s="52"/>
    </row>
    <row r="23" spans="1:17" s="11" customFormat="1" ht="18.75" customHeight="1">
      <c r="A23" s="105">
        <v>17</v>
      </c>
      <c r="B23" s="50"/>
      <c r="C23" s="50"/>
      <c r="D23" s="51"/>
      <c r="E23" s="120"/>
      <c r="F23" s="52"/>
      <c r="G23" s="52"/>
      <c r="H23" s="51"/>
      <c r="I23" s="51"/>
      <c r="J23" s="102"/>
      <c r="K23" s="100"/>
      <c r="L23" s="104"/>
      <c r="M23" s="127"/>
      <c r="N23" s="95"/>
      <c r="O23" s="51"/>
      <c r="P23" s="68"/>
      <c r="Q23" s="52"/>
    </row>
    <row r="24" spans="1:17" s="11" customFormat="1" ht="18.75" customHeight="1">
      <c r="A24" s="105">
        <v>18</v>
      </c>
      <c r="B24" s="50"/>
      <c r="C24" s="50"/>
      <c r="D24" s="51"/>
      <c r="E24" s="120"/>
      <c r="F24" s="52"/>
      <c r="G24" s="52"/>
      <c r="H24" s="51"/>
      <c r="I24" s="51"/>
      <c r="J24" s="102"/>
      <c r="K24" s="100"/>
      <c r="L24" s="104"/>
      <c r="M24" s="127"/>
      <c r="N24" s="95"/>
      <c r="O24" s="51"/>
      <c r="P24" s="68"/>
      <c r="Q24" s="52"/>
    </row>
    <row r="25" spans="1:17" s="11" customFormat="1" ht="18.75" customHeight="1">
      <c r="A25" s="105">
        <v>19</v>
      </c>
      <c r="B25" s="50"/>
      <c r="C25" s="50"/>
      <c r="D25" s="51"/>
      <c r="E25" s="120"/>
      <c r="F25" s="52"/>
      <c r="G25" s="52"/>
      <c r="H25" s="51"/>
      <c r="I25" s="51"/>
      <c r="J25" s="102"/>
      <c r="K25" s="100"/>
      <c r="L25" s="104"/>
      <c r="M25" s="127"/>
      <c r="N25" s="95"/>
      <c r="O25" s="51"/>
      <c r="P25" s="68"/>
      <c r="Q25" s="52"/>
    </row>
    <row r="26" spans="1:17" s="11" customFormat="1" ht="18.75" customHeight="1">
      <c r="A26" s="105">
        <v>20</v>
      </c>
      <c r="B26" s="50"/>
      <c r="C26" s="50"/>
      <c r="D26" s="51"/>
      <c r="E26" s="120"/>
      <c r="F26" s="52"/>
      <c r="G26" s="52"/>
      <c r="H26" s="51"/>
      <c r="I26" s="51"/>
      <c r="J26" s="102"/>
      <c r="K26" s="100"/>
      <c r="L26" s="104"/>
      <c r="M26" s="127"/>
      <c r="N26" s="95"/>
      <c r="O26" s="51"/>
      <c r="P26" s="68"/>
      <c r="Q26" s="52"/>
    </row>
    <row r="27" spans="1:17" s="11" customFormat="1" ht="18.75" customHeight="1">
      <c r="A27" s="105">
        <v>21</v>
      </c>
      <c r="B27" s="50"/>
      <c r="C27" s="50"/>
      <c r="D27" s="51"/>
      <c r="E27" s="120"/>
      <c r="F27" s="52"/>
      <c r="G27" s="52"/>
      <c r="H27" s="51"/>
      <c r="I27" s="51"/>
      <c r="J27" s="102"/>
      <c r="K27" s="100"/>
      <c r="L27" s="104"/>
      <c r="M27" s="127"/>
      <c r="N27" s="95"/>
      <c r="O27" s="51"/>
      <c r="P27" s="68"/>
      <c r="Q27" s="52"/>
    </row>
    <row r="28" spans="1:17" s="11" customFormat="1" ht="18.75" customHeight="1">
      <c r="A28" s="105">
        <v>22</v>
      </c>
      <c r="B28" s="50"/>
      <c r="C28" s="50"/>
      <c r="D28" s="51"/>
      <c r="E28" s="255"/>
      <c r="F28" s="278"/>
      <c r="G28" s="125"/>
      <c r="H28" s="51"/>
      <c r="I28" s="51"/>
      <c r="J28" s="102"/>
      <c r="K28" s="100"/>
      <c r="L28" s="104"/>
      <c r="M28" s="127"/>
      <c r="N28" s="95"/>
      <c r="O28" s="51"/>
      <c r="P28" s="68"/>
      <c r="Q28" s="52"/>
    </row>
    <row r="29" spans="1:17" s="11" customFormat="1" ht="18.75" customHeight="1">
      <c r="A29" s="105">
        <v>23</v>
      </c>
      <c r="B29" s="50"/>
      <c r="C29" s="50"/>
      <c r="D29" s="51"/>
      <c r="E29" s="256"/>
      <c r="F29" s="52"/>
      <c r="G29" s="52"/>
      <c r="H29" s="51"/>
      <c r="I29" s="51"/>
      <c r="J29" s="102"/>
      <c r="K29" s="100"/>
      <c r="L29" s="104"/>
      <c r="M29" s="127"/>
      <c r="N29" s="95"/>
      <c r="O29" s="51"/>
      <c r="P29" s="68"/>
      <c r="Q29" s="52"/>
    </row>
    <row r="30" spans="1:17" s="11" customFormat="1" ht="18.75" customHeight="1">
      <c r="A30" s="105">
        <v>24</v>
      </c>
      <c r="B30" s="50"/>
      <c r="C30" s="50"/>
      <c r="D30" s="51"/>
      <c r="E30" s="120"/>
      <c r="F30" s="52"/>
      <c r="G30" s="52"/>
      <c r="H30" s="51"/>
      <c r="I30" s="51"/>
      <c r="J30" s="102"/>
      <c r="K30" s="100"/>
      <c r="L30" s="104"/>
      <c r="M30" s="127"/>
      <c r="N30" s="95"/>
      <c r="O30" s="51"/>
      <c r="P30" s="68"/>
      <c r="Q30" s="52"/>
    </row>
    <row r="31" spans="1:17" s="11" customFormat="1" ht="18.75" customHeight="1">
      <c r="A31" s="105">
        <v>25</v>
      </c>
      <c r="B31" s="50"/>
      <c r="C31" s="50"/>
      <c r="D31" s="51"/>
      <c r="E31" s="120"/>
      <c r="F31" s="52"/>
      <c r="G31" s="52"/>
      <c r="H31" s="51"/>
      <c r="I31" s="51"/>
      <c r="J31" s="102"/>
      <c r="K31" s="100"/>
      <c r="L31" s="104"/>
      <c r="M31" s="127"/>
      <c r="N31" s="95"/>
      <c r="O31" s="51"/>
      <c r="P31" s="68"/>
      <c r="Q31" s="52"/>
    </row>
    <row r="32" spans="1:17" s="11" customFormat="1" ht="18.75" customHeight="1">
      <c r="A32" s="105">
        <v>26</v>
      </c>
      <c r="B32" s="50"/>
      <c r="C32" s="50"/>
      <c r="D32" s="51"/>
      <c r="E32" s="245"/>
      <c r="F32" s="52"/>
      <c r="G32" s="52"/>
      <c r="H32" s="51"/>
      <c r="I32" s="51"/>
      <c r="J32" s="102"/>
      <c r="K32" s="100"/>
      <c r="L32" s="104"/>
      <c r="M32" s="127"/>
      <c r="N32" s="95"/>
      <c r="O32" s="51"/>
      <c r="P32" s="68"/>
      <c r="Q32" s="52"/>
    </row>
    <row r="33" spans="1:17" s="11" customFormat="1" ht="18.75" customHeight="1">
      <c r="A33" s="105">
        <v>27</v>
      </c>
      <c r="B33" s="50"/>
      <c r="C33" s="50"/>
      <c r="D33" s="51"/>
      <c r="E33" s="120"/>
      <c r="F33" s="52"/>
      <c r="G33" s="52"/>
      <c r="H33" s="51"/>
      <c r="I33" s="51"/>
      <c r="J33" s="102"/>
      <c r="K33" s="100"/>
      <c r="L33" s="104"/>
      <c r="M33" s="127"/>
      <c r="N33" s="95"/>
      <c r="O33" s="51"/>
      <c r="P33" s="68"/>
      <c r="Q33" s="52"/>
    </row>
    <row r="34" spans="1:17" s="11" customFormat="1" ht="18.75" customHeight="1">
      <c r="A34" s="105">
        <v>28</v>
      </c>
      <c r="B34" s="50"/>
      <c r="C34" s="50"/>
      <c r="D34" s="51"/>
      <c r="E34" s="120"/>
      <c r="F34" s="52"/>
      <c r="G34" s="52"/>
      <c r="H34" s="51"/>
      <c r="I34" s="51"/>
      <c r="J34" s="102"/>
      <c r="K34" s="100"/>
      <c r="L34" s="104"/>
      <c r="M34" s="127"/>
      <c r="N34" s="95"/>
      <c r="O34" s="51"/>
      <c r="P34" s="68"/>
      <c r="Q34" s="52"/>
    </row>
    <row r="35" spans="1:17" s="11" customFormat="1" ht="18.75" customHeight="1">
      <c r="A35" s="105">
        <v>29</v>
      </c>
      <c r="B35" s="50"/>
      <c r="C35" s="50"/>
      <c r="D35" s="51"/>
      <c r="E35" s="120"/>
      <c r="F35" s="52"/>
      <c r="G35" s="52"/>
      <c r="H35" s="51"/>
      <c r="I35" s="51"/>
      <c r="J35" s="102"/>
      <c r="K35" s="100"/>
      <c r="L35" s="104"/>
      <c r="M35" s="127"/>
      <c r="N35" s="95"/>
      <c r="O35" s="51"/>
      <c r="P35" s="68"/>
      <c r="Q35" s="52"/>
    </row>
    <row r="36" spans="1:17" s="11" customFormat="1" ht="18.75" customHeight="1">
      <c r="A36" s="105">
        <v>30</v>
      </c>
      <c r="B36" s="50"/>
      <c r="C36" s="50"/>
      <c r="D36" s="51"/>
      <c r="E36" s="120"/>
      <c r="F36" s="52"/>
      <c r="G36" s="52"/>
      <c r="H36" s="51"/>
      <c r="I36" s="51"/>
      <c r="J36" s="102"/>
      <c r="K36" s="100"/>
      <c r="L36" s="104"/>
      <c r="M36" s="127"/>
      <c r="N36" s="95"/>
      <c r="O36" s="51"/>
      <c r="P36" s="68"/>
      <c r="Q36" s="52"/>
    </row>
    <row r="37" spans="1:17" s="11" customFormat="1" ht="18.75" customHeight="1">
      <c r="A37" s="105">
        <v>31</v>
      </c>
      <c r="B37" s="50"/>
      <c r="C37" s="50"/>
      <c r="D37" s="51"/>
      <c r="E37" s="120"/>
      <c r="F37" s="52"/>
      <c r="G37" s="52"/>
      <c r="H37" s="51"/>
      <c r="I37" s="51"/>
      <c r="J37" s="102"/>
      <c r="K37" s="100"/>
      <c r="L37" s="104"/>
      <c r="M37" s="127"/>
      <c r="N37" s="95"/>
      <c r="O37" s="51"/>
      <c r="P37" s="68"/>
      <c r="Q37" s="52"/>
    </row>
    <row r="38" spans="1:17" s="11" customFormat="1" ht="18.75" customHeight="1">
      <c r="A38" s="105">
        <v>32</v>
      </c>
      <c r="B38" s="50"/>
      <c r="C38" s="50"/>
      <c r="D38" s="51"/>
      <c r="E38" s="120"/>
      <c r="F38" s="52"/>
      <c r="G38" s="52"/>
      <c r="H38" s="240"/>
      <c r="I38" s="130"/>
      <c r="J38" s="102"/>
      <c r="K38" s="100"/>
      <c r="L38" s="104"/>
      <c r="M38" s="127"/>
      <c r="N38" s="95"/>
      <c r="O38" s="52"/>
      <c r="P38" s="68"/>
      <c r="Q38" s="52"/>
    </row>
    <row r="39" spans="1:17" s="11" customFormat="1" ht="18.75" customHeight="1">
      <c r="A39" s="105">
        <v>33</v>
      </c>
      <c r="B39" s="50"/>
      <c r="C39" s="50"/>
      <c r="D39" s="51"/>
      <c r="E39" s="120"/>
      <c r="F39" s="52"/>
      <c r="G39" s="52"/>
      <c r="H39" s="240"/>
      <c r="I39" s="130"/>
      <c r="J39" s="102"/>
      <c r="K39" s="100"/>
      <c r="L39" s="104"/>
      <c r="M39" s="127"/>
      <c r="N39" s="125"/>
      <c r="O39" s="52"/>
      <c r="P39" s="68"/>
      <c r="Q39" s="52"/>
    </row>
    <row r="40" spans="1:17" s="11" customFormat="1" ht="18.75" customHeight="1">
      <c r="A40" s="105">
        <v>34</v>
      </c>
      <c r="B40" s="50"/>
      <c r="C40" s="50"/>
      <c r="D40" s="51"/>
      <c r="E40" s="120"/>
      <c r="F40" s="52"/>
      <c r="G40" s="52"/>
      <c r="H40" s="240"/>
      <c r="I40" s="130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aca="true" t="shared" si="0" ref="L40:L103">IF(Q40="",999,Q40)</f>
        <v>999</v>
      </c>
      <c r="M40" s="127">
        <f aca="true" t="shared" si="1" ref="M40:M103">IF(P40=999,999,1)</f>
        <v>999</v>
      </c>
      <c r="N40" s="125"/>
      <c r="O40" s="52"/>
      <c r="P40" s="68">
        <f aca="true" t="shared" si="2" ref="P40:P103">IF(N40="DA",1,IF(N40="WC",2,IF(N40="SE",3,IF(N40="Q",4,IF(N40="LL",5,999)))))</f>
        <v>999</v>
      </c>
      <c r="Q40" s="52"/>
    </row>
    <row r="41" spans="1:17" s="11" customFormat="1" ht="18.75" customHeight="1">
      <c r="A41" s="105">
        <v>35</v>
      </c>
      <c r="B41" s="50"/>
      <c r="C41" s="50"/>
      <c r="D41" s="51"/>
      <c r="E41" s="120"/>
      <c r="F41" s="52"/>
      <c r="G41" s="52"/>
      <c r="H41" s="240"/>
      <c r="I41" s="130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7">
        <f t="shared" si="1"/>
        <v>999</v>
      </c>
      <c r="N41" s="125"/>
      <c r="O41" s="52"/>
      <c r="P41" s="68">
        <f t="shared" si="2"/>
        <v>999</v>
      </c>
      <c r="Q41" s="52"/>
    </row>
    <row r="42" spans="1:17" s="11" customFormat="1" ht="18.75" customHeight="1">
      <c r="A42" s="105">
        <v>36</v>
      </c>
      <c r="B42" s="50"/>
      <c r="C42" s="50"/>
      <c r="D42" s="51"/>
      <c r="E42" s="120"/>
      <c r="F42" s="52"/>
      <c r="G42" s="52"/>
      <c r="H42" s="240"/>
      <c r="I42" s="130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7">
        <f t="shared" si="1"/>
        <v>999</v>
      </c>
      <c r="N42" s="125"/>
      <c r="O42" s="52"/>
      <c r="P42" s="68">
        <f t="shared" si="2"/>
        <v>999</v>
      </c>
      <c r="Q42" s="52"/>
    </row>
    <row r="43" spans="1:17" s="11" customFormat="1" ht="18.75" customHeight="1">
      <c r="A43" s="105">
        <v>37</v>
      </c>
      <c r="B43" s="50"/>
      <c r="C43" s="50"/>
      <c r="D43" s="51"/>
      <c r="E43" s="120"/>
      <c r="F43" s="52"/>
      <c r="G43" s="52"/>
      <c r="H43" s="240"/>
      <c r="I43" s="130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7">
        <f t="shared" si="1"/>
        <v>999</v>
      </c>
      <c r="N43" s="125"/>
      <c r="O43" s="52"/>
      <c r="P43" s="68">
        <f t="shared" si="2"/>
        <v>999</v>
      </c>
      <c r="Q43" s="52"/>
    </row>
    <row r="44" spans="1:17" s="11" customFormat="1" ht="18.75" customHeight="1">
      <c r="A44" s="105">
        <v>38</v>
      </c>
      <c r="B44" s="50"/>
      <c r="C44" s="50"/>
      <c r="D44" s="51"/>
      <c r="E44" s="120"/>
      <c r="F44" s="52"/>
      <c r="G44" s="52"/>
      <c r="H44" s="240"/>
      <c r="I44" s="130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7">
        <f t="shared" si="1"/>
        <v>999</v>
      </c>
      <c r="N44" s="125"/>
      <c r="O44" s="52"/>
      <c r="P44" s="68">
        <f t="shared" si="2"/>
        <v>999</v>
      </c>
      <c r="Q44" s="52"/>
    </row>
    <row r="45" spans="1:17" s="11" customFormat="1" ht="18.75" customHeight="1">
      <c r="A45" s="105">
        <v>39</v>
      </c>
      <c r="B45" s="50"/>
      <c r="C45" s="50"/>
      <c r="D45" s="51"/>
      <c r="E45" s="120"/>
      <c r="F45" s="52"/>
      <c r="G45" s="52"/>
      <c r="H45" s="240"/>
      <c r="I45" s="130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7">
        <f t="shared" si="1"/>
        <v>999</v>
      </c>
      <c r="N45" s="125"/>
      <c r="O45" s="52"/>
      <c r="P45" s="68">
        <f t="shared" si="2"/>
        <v>999</v>
      </c>
      <c r="Q45" s="52"/>
    </row>
    <row r="46" spans="1:17" s="11" customFormat="1" ht="18.75" customHeight="1">
      <c r="A46" s="105">
        <v>40</v>
      </c>
      <c r="B46" s="50"/>
      <c r="C46" s="50"/>
      <c r="D46" s="51"/>
      <c r="E46" s="120"/>
      <c r="F46" s="52"/>
      <c r="G46" s="52"/>
      <c r="H46" s="240"/>
      <c r="I46" s="130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7">
        <f t="shared" si="1"/>
        <v>999</v>
      </c>
      <c r="N46" s="125"/>
      <c r="O46" s="52"/>
      <c r="P46" s="68">
        <f t="shared" si="2"/>
        <v>999</v>
      </c>
      <c r="Q46" s="52"/>
    </row>
    <row r="47" spans="1:17" s="11" customFormat="1" ht="18.75" customHeight="1">
      <c r="A47" s="105">
        <v>41</v>
      </c>
      <c r="B47" s="50"/>
      <c r="C47" s="50"/>
      <c r="D47" s="51"/>
      <c r="E47" s="120"/>
      <c r="F47" s="52"/>
      <c r="G47" s="52"/>
      <c r="H47" s="240"/>
      <c r="I47" s="130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7">
        <f t="shared" si="1"/>
        <v>999</v>
      </c>
      <c r="N47" s="125"/>
      <c r="O47" s="52"/>
      <c r="P47" s="68">
        <f t="shared" si="2"/>
        <v>999</v>
      </c>
      <c r="Q47" s="52"/>
    </row>
    <row r="48" spans="1:17" s="11" customFormat="1" ht="18.75" customHeight="1">
      <c r="A48" s="105">
        <v>42</v>
      </c>
      <c r="B48" s="50"/>
      <c r="C48" s="50"/>
      <c r="D48" s="51"/>
      <c r="E48" s="120"/>
      <c r="F48" s="52"/>
      <c r="G48" s="52"/>
      <c r="H48" s="240"/>
      <c r="I48" s="130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7">
        <f t="shared" si="1"/>
        <v>999</v>
      </c>
      <c r="N48" s="125"/>
      <c r="O48" s="52"/>
      <c r="P48" s="68">
        <f t="shared" si="2"/>
        <v>999</v>
      </c>
      <c r="Q48" s="52"/>
    </row>
    <row r="49" spans="1:17" s="11" customFormat="1" ht="18.75" customHeight="1">
      <c r="A49" s="105">
        <v>43</v>
      </c>
      <c r="B49" s="50"/>
      <c r="C49" s="50"/>
      <c r="D49" s="51"/>
      <c r="E49" s="120"/>
      <c r="F49" s="52"/>
      <c r="G49" s="52"/>
      <c r="H49" s="240"/>
      <c r="I49" s="130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7">
        <f t="shared" si="1"/>
        <v>999</v>
      </c>
      <c r="N49" s="125"/>
      <c r="O49" s="52"/>
      <c r="P49" s="68">
        <f t="shared" si="2"/>
        <v>999</v>
      </c>
      <c r="Q49" s="52"/>
    </row>
    <row r="50" spans="1:17" s="11" customFormat="1" ht="18.75" customHeight="1">
      <c r="A50" s="105">
        <v>44</v>
      </c>
      <c r="B50" s="50"/>
      <c r="C50" s="50"/>
      <c r="D50" s="51"/>
      <c r="E50" s="120"/>
      <c r="F50" s="52"/>
      <c r="G50" s="52"/>
      <c r="H50" s="240"/>
      <c r="I50" s="130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7">
        <f t="shared" si="1"/>
        <v>999</v>
      </c>
      <c r="N50" s="125"/>
      <c r="O50" s="52"/>
      <c r="P50" s="68">
        <f t="shared" si="2"/>
        <v>999</v>
      </c>
      <c r="Q50" s="52"/>
    </row>
    <row r="51" spans="1:17" s="11" customFormat="1" ht="18.75" customHeight="1">
      <c r="A51" s="105">
        <v>45</v>
      </c>
      <c r="B51" s="50"/>
      <c r="C51" s="50"/>
      <c r="D51" s="51"/>
      <c r="E51" s="120"/>
      <c r="F51" s="52"/>
      <c r="G51" s="52"/>
      <c r="H51" s="240"/>
      <c r="I51" s="130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7">
        <f t="shared" si="1"/>
        <v>999</v>
      </c>
      <c r="N51" s="125"/>
      <c r="O51" s="52"/>
      <c r="P51" s="68">
        <f t="shared" si="2"/>
        <v>999</v>
      </c>
      <c r="Q51" s="52"/>
    </row>
    <row r="52" spans="1:17" s="11" customFormat="1" ht="18.75" customHeight="1">
      <c r="A52" s="105">
        <v>46</v>
      </c>
      <c r="B52" s="50"/>
      <c r="C52" s="50"/>
      <c r="D52" s="51"/>
      <c r="E52" s="120"/>
      <c r="F52" s="52"/>
      <c r="G52" s="52"/>
      <c r="H52" s="240"/>
      <c r="I52" s="130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7">
        <f t="shared" si="1"/>
        <v>999</v>
      </c>
      <c r="N52" s="125"/>
      <c r="O52" s="52"/>
      <c r="P52" s="68">
        <f t="shared" si="2"/>
        <v>999</v>
      </c>
      <c r="Q52" s="52"/>
    </row>
    <row r="53" spans="1:17" s="11" customFormat="1" ht="18.75" customHeight="1">
      <c r="A53" s="105">
        <v>47</v>
      </c>
      <c r="B53" s="50"/>
      <c r="C53" s="50"/>
      <c r="D53" s="51"/>
      <c r="E53" s="120"/>
      <c r="F53" s="52"/>
      <c r="G53" s="52"/>
      <c r="H53" s="240"/>
      <c r="I53" s="130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7">
        <f t="shared" si="1"/>
        <v>999</v>
      </c>
      <c r="N53" s="125"/>
      <c r="O53" s="52"/>
      <c r="P53" s="68">
        <f t="shared" si="2"/>
        <v>999</v>
      </c>
      <c r="Q53" s="52"/>
    </row>
    <row r="54" spans="1:17" s="11" customFormat="1" ht="18.75" customHeight="1">
      <c r="A54" s="105">
        <v>48</v>
      </c>
      <c r="B54" s="50"/>
      <c r="C54" s="50"/>
      <c r="D54" s="51"/>
      <c r="E54" s="120"/>
      <c r="F54" s="52"/>
      <c r="G54" s="52"/>
      <c r="H54" s="240"/>
      <c r="I54" s="130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7">
        <f t="shared" si="1"/>
        <v>999</v>
      </c>
      <c r="N54" s="125"/>
      <c r="O54" s="52"/>
      <c r="P54" s="68">
        <f t="shared" si="2"/>
        <v>999</v>
      </c>
      <c r="Q54" s="52"/>
    </row>
    <row r="55" spans="1:17" s="11" customFormat="1" ht="18.75" customHeight="1">
      <c r="A55" s="105">
        <v>49</v>
      </c>
      <c r="B55" s="50"/>
      <c r="C55" s="50"/>
      <c r="D55" s="51"/>
      <c r="E55" s="120"/>
      <c r="F55" s="52"/>
      <c r="G55" s="52"/>
      <c r="H55" s="240"/>
      <c r="I55" s="130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7">
        <f t="shared" si="1"/>
        <v>999</v>
      </c>
      <c r="N55" s="125"/>
      <c r="O55" s="52"/>
      <c r="P55" s="68">
        <f t="shared" si="2"/>
        <v>999</v>
      </c>
      <c r="Q55" s="52"/>
    </row>
    <row r="56" spans="1:17" s="11" customFormat="1" ht="18.75" customHeight="1">
      <c r="A56" s="105">
        <v>50</v>
      </c>
      <c r="B56" s="50"/>
      <c r="C56" s="50"/>
      <c r="D56" s="51"/>
      <c r="E56" s="120"/>
      <c r="F56" s="52"/>
      <c r="G56" s="52"/>
      <c r="H56" s="240"/>
      <c r="I56" s="130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7">
        <f t="shared" si="1"/>
        <v>999</v>
      </c>
      <c r="N56" s="125"/>
      <c r="O56" s="52"/>
      <c r="P56" s="68">
        <f t="shared" si="2"/>
        <v>999</v>
      </c>
      <c r="Q56" s="52"/>
    </row>
    <row r="57" spans="1:17" s="11" customFormat="1" ht="18.75" customHeight="1">
      <c r="A57" s="105">
        <v>51</v>
      </c>
      <c r="B57" s="50"/>
      <c r="C57" s="50"/>
      <c r="D57" s="51"/>
      <c r="E57" s="120"/>
      <c r="F57" s="52"/>
      <c r="G57" s="52"/>
      <c r="H57" s="240"/>
      <c r="I57" s="130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7">
        <f t="shared" si="1"/>
        <v>999</v>
      </c>
      <c r="N57" s="125"/>
      <c r="O57" s="52"/>
      <c r="P57" s="68">
        <f t="shared" si="2"/>
        <v>999</v>
      </c>
      <c r="Q57" s="52"/>
    </row>
    <row r="58" spans="1:17" s="11" customFormat="1" ht="18.75" customHeight="1">
      <c r="A58" s="105">
        <v>52</v>
      </c>
      <c r="B58" s="50"/>
      <c r="C58" s="50"/>
      <c r="D58" s="51"/>
      <c r="E58" s="120"/>
      <c r="F58" s="52"/>
      <c r="G58" s="52"/>
      <c r="H58" s="240"/>
      <c r="I58" s="130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7">
        <f t="shared" si="1"/>
        <v>999</v>
      </c>
      <c r="N58" s="125"/>
      <c r="O58" s="52"/>
      <c r="P58" s="68">
        <f t="shared" si="2"/>
        <v>999</v>
      </c>
      <c r="Q58" s="52"/>
    </row>
    <row r="59" spans="1:17" s="11" customFormat="1" ht="18.75" customHeight="1">
      <c r="A59" s="105">
        <v>53</v>
      </c>
      <c r="B59" s="50"/>
      <c r="C59" s="50"/>
      <c r="D59" s="51"/>
      <c r="E59" s="120"/>
      <c r="F59" s="52"/>
      <c r="G59" s="52"/>
      <c r="H59" s="240"/>
      <c r="I59" s="130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7">
        <f t="shared" si="1"/>
        <v>999</v>
      </c>
      <c r="N59" s="125"/>
      <c r="O59" s="52"/>
      <c r="P59" s="68">
        <f t="shared" si="2"/>
        <v>999</v>
      </c>
      <c r="Q59" s="52"/>
    </row>
    <row r="60" spans="1:17" s="11" customFormat="1" ht="18.75" customHeight="1">
      <c r="A60" s="105">
        <v>54</v>
      </c>
      <c r="B60" s="50"/>
      <c r="C60" s="50"/>
      <c r="D60" s="51"/>
      <c r="E60" s="120"/>
      <c r="F60" s="52"/>
      <c r="G60" s="52"/>
      <c r="H60" s="240"/>
      <c r="I60" s="130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7">
        <f t="shared" si="1"/>
        <v>999</v>
      </c>
      <c r="N60" s="125"/>
      <c r="O60" s="52"/>
      <c r="P60" s="68">
        <f t="shared" si="2"/>
        <v>999</v>
      </c>
      <c r="Q60" s="52"/>
    </row>
    <row r="61" spans="1:17" s="11" customFormat="1" ht="18.75" customHeight="1">
      <c r="A61" s="105">
        <v>55</v>
      </c>
      <c r="B61" s="50"/>
      <c r="C61" s="50"/>
      <c r="D61" s="51"/>
      <c r="E61" s="120"/>
      <c r="F61" s="52"/>
      <c r="G61" s="52"/>
      <c r="H61" s="240"/>
      <c r="I61" s="130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7">
        <f t="shared" si="1"/>
        <v>999</v>
      </c>
      <c r="N61" s="125"/>
      <c r="O61" s="52"/>
      <c r="P61" s="68">
        <f t="shared" si="2"/>
        <v>999</v>
      </c>
      <c r="Q61" s="52"/>
    </row>
    <row r="62" spans="1:17" s="11" customFormat="1" ht="18.75" customHeight="1">
      <c r="A62" s="105">
        <v>56</v>
      </c>
      <c r="B62" s="50"/>
      <c r="C62" s="50"/>
      <c r="D62" s="51"/>
      <c r="E62" s="120"/>
      <c r="F62" s="52"/>
      <c r="G62" s="52"/>
      <c r="H62" s="240"/>
      <c r="I62" s="130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7">
        <f t="shared" si="1"/>
        <v>999</v>
      </c>
      <c r="N62" s="125"/>
      <c r="O62" s="52"/>
      <c r="P62" s="68">
        <f t="shared" si="2"/>
        <v>999</v>
      </c>
      <c r="Q62" s="52"/>
    </row>
    <row r="63" spans="1:17" s="11" customFormat="1" ht="18.75" customHeight="1">
      <c r="A63" s="105">
        <v>57</v>
      </c>
      <c r="B63" s="50"/>
      <c r="C63" s="50"/>
      <c r="D63" s="51"/>
      <c r="E63" s="120"/>
      <c r="F63" s="52"/>
      <c r="G63" s="52"/>
      <c r="H63" s="240"/>
      <c r="I63" s="130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7">
        <f t="shared" si="1"/>
        <v>999</v>
      </c>
      <c r="N63" s="125"/>
      <c r="O63" s="52"/>
      <c r="P63" s="68">
        <f t="shared" si="2"/>
        <v>999</v>
      </c>
      <c r="Q63" s="52"/>
    </row>
    <row r="64" spans="1:17" s="11" customFormat="1" ht="18.75" customHeight="1">
      <c r="A64" s="105">
        <v>58</v>
      </c>
      <c r="B64" s="50"/>
      <c r="C64" s="50"/>
      <c r="D64" s="51"/>
      <c r="E64" s="120"/>
      <c r="F64" s="52"/>
      <c r="G64" s="52"/>
      <c r="H64" s="240"/>
      <c r="I64" s="130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7">
        <f t="shared" si="1"/>
        <v>999</v>
      </c>
      <c r="N64" s="125"/>
      <c r="O64" s="52"/>
      <c r="P64" s="68">
        <f t="shared" si="2"/>
        <v>999</v>
      </c>
      <c r="Q64" s="52"/>
    </row>
    <row r="65" spans="1:17" s="11" customFormat="1" ht="18.75" customHeight="1">
      <c r="A65" s="105">
        <v>59</v>
      </c>
      <c r="B65" s="50"/>
      <c r="C65" s="50"/>
      <c r="D65" s="51"/>
      <c r="E65" s="120"/>
      <c r="F65" s="52"/>
      <c r="G65" s="52"/>
      <c r="H65" s="240"/>
      <c r="I65" s="130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7">
        <f t="shared" si="1"/>
        <v>999</v>
      </c>
      <c r="N65" s="125"/>
      <c r="O65" s="52"/>
      <c r="P65" s="68">
        <f t="shared" si="2"/>
        <v>999</v>
      </c>
      <c r="Q65" s="52"/>
    </row>
    <row r="66" spans="1:17" s="11" customFormat="1" ht="18.75" customHeight="1">
      <c r="A66" s="105">
        <v>60</v>
      </c>
      <c r="B66" s="50"/>
      <c r="C66" s="50"/>
      <c r="D66" s="51"/>
      <c r="E66" s="120"/>
      <c r="F66" s="52"/>
      <c r="G66" s="52"/>
      <c r="H66" s="240"/>
      <c r="I66" s="130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7">
        <f t="shared" si="1"/>
        <v>999</v>
      </c>
      <c r="N66" s="125"/>
      <c r="O66" s="52"/>
      <c r="P66" s="68">
        <f t="shared" si="2"/>
        <v>999</v>
      </c>
      <c r="Q66" s="52"/>
    </row>
    <row r="67" spans="1:17" s="11" customFormat="1" ht="18.75" customHeight="1">
      <c r="A67" s="105">
        <v>61</v>
      </c>
      <c r="B67" s="50"/>
      <c r="C67" s="50"/>
      <c r="D67" s="51"/>
      <c r="E67" s="120"/>
      <c r="F67" s="52"/>
      <c r="G67" s="52"/>
      <c r="H67" s="240"/>
      <c r="I67" s="130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7">
        <f t="shared" si="1"/>
        <v>999</v>
      </c>
      <c r="N67" s="125"/>
      <c r="O67" s="52"/>
      <c r="P67" s="68">
        <f t="shared" si="2"/>
        <v>999</v>
      </c>
      <c r="Q67" s="52"/>
    </row>
    <row r="68" spans="1:17" s="11" customFormat="1" ht="18.75" customHeight="1">
      <c r="A68" s="105">
        <v>62</v>
      </c>
      <c r="B68" s="50"/>
      <c r="C68" s="50"/>
      <c r="D68" s="51"/>
      <c r="E68" s="120"/>
      <c r="F68" s="52"/>
      <c r="G68" s="52"/>
      <c r="H68" s="240"/>
      <c r="I68" s="130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7">
        <f t="shared" si="1"/>
        <v>999</v>
      </c>
      <c r="N68" s="125"/>
      <c r="O68" s="52"/>
      <c r="P68" s="68">
        <f t="shared" si="2"/>
        <v>999</v>
      </c>
      <c r="Q68" s="52"/>
    </row>
    <row r="69" spans="1:17" s="11" customFormat="1" ht="18.75" customHeight="1">
      <c r="A69" s="105">
        <v>63</v>
      </c>
      <c r="B69" s="50"/>
      <c r="C69" s="50"/>
      <c r="D69" s="51"/>
      <c r="E69" s="120"/>
      <c r="F69" s="52"/>
      <c r="G69" s="52"/>
      <c r="H69" s="240"/>
      <c r="I69" s="130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7">
        <f t="shared" si="1"/>
        <v>999</v>
      </c>
      <c r="N69" s="125"/>
      <c r="O69" s="52"/>
      <c r="P69" s="68">
        <f t="shared" si="2"/>
        <v>999</v>
      </c>
      <c r="Q69" s="52"/>
    </row>
    <row r="70" spans="1:17" s="11" customFormat="1" ht="18.75" customHeight="1">
      <c r="A70" s="105">
        <v>64</v>
      </c>
      <c r="B70" s="50"/>
      <c r="C70" s="50"/>
      <c r="D70" s="51"/>
      <c r="E70" s="120"/>
      <c r="F70" s="52"/>
      <c r="G70" s="52"/>
      <c r="H70" s="240"/>
      <c r="I70" s="130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7">
        <f t="shared" si="1"/>
        <v>999</v>
      </c>
      <c r="N70" s="125"/>
      <c r="O70" s="52"/>
      <c r="P70" s="68">
        <f t="shared" si="2"/>
        <v>999</v>
      </c>
      <c r="Q70" s="52"/>
    </row>
    <row r="71" spans="1:17" s="11" customFormat="1" ht="18.75" customHeight="1">
      <c r="A71" s="105">
        <v>65</v>
      </c>
      <c r="B71" s="50"/>
      <c r="C71" s="50"/>
      <c r="D71" s="51"/>
      <c r="E71" s="120"/>
      <c r="F71" s="52"/>
      <c r="G71" s="52"/>
      <c r="H71" s="240"/>
      <c r="I71" s="130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7">
        <f t="shared" si="1"/>
        <v>999</v>
      </c>
      <c r="N71" s="125"/>
      <c r="O71" s="52"/>
      <c r="P71" s="68">
        <f t="shared" si="2"/>
        <v>999</v>
      </c>
      <c r="Q71" s="52"/>
    </row>
    <row r="72" spans="1:17" s="11" customFormat="1" ht="18.75" customHeight="1">
      <c r="A72" s="105">
        <v>66</v>
      </c>
      <c r="B72" s="50"/>
      <c r="C72" s="50"/>
      <c r="D72" s="51"/>
      <c r="E72" s="120"/>
      <c r="F72" s="52"/>
      <c r="G72" s="52"/>
      <c r="H72" s="240"/>
      <c r="I72" s="130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7">
        <f t="shared" si="1"/>
        <v>999</v>
      </c>
      <c r="N72" s="125"/>
      <c r="O72" s="52"/>
      <c r="P72" s="68">
        <f t="shared" si="2"/>
        <v>999</v>
      </c>
      <c r="Q72" s="52"/>
    </row>
    <row r="73" spans="1:17" s="11" customFormat="1" ht="18.75" customHeight="1">
      <c r="A73" s="105">
        <v>67</v>
      </c>
      <c r="B73" s="50"/>
      <c r="C73" s="50"/>
      <c r="D73" s="51"/>
      <c r="E73" s="120"/>
      <c r="F73" s="52"/>
      <c r="G73" s="52"/>
      <c r="H73" s="240"/>
      <c r="I73" s="130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7">
        <f t="shared" si="1"/>
        <v>999</v>
      </c>
      <c r="N73" s="125"/>
      <c r="O73" s="52"/>
      <c r="P73" s="68">
        <f t="shared" si="2"/>
        <v>999</v>
      </c>
      <c r="Q73" s="52"/>
    </row>
    <row r="74" spans="1:17" s="11" customFormat="1" ht="18.75" customHeight="1">
      <c r="A74" s="105">
        <v>68</v>
      </c>
      <c r="B74" s="50"/>
      <c r="C74" s="50"/>
      <c r="D74" s="51"/>
      <c r="E74" s="120"/>
      <c r="F74" s="52"/>
      <c r="G74" s="52"/>
      <c r="H74" s="240"/>
      <c r="I74" s="130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7">
        <f t="shared" si="1"/>
        <v>999</v>
      </c>
      <c r="N74" s="125"/>
      <c r="O74" s="52"/>
      <c r="P74" s="68">
        <f t="shared" si="2"/>
        <v>999</v>
      </c>
      <c r="Q74" s="52"/>
    </row>
    <row r="75" spans="1:17" s="11" customFormat="1" ht="18.75" customHeight="1">
      <c r="A75" s="105">
        <v>69</v>
      </c>
      <c r="B75" s="50"/>
      <c r="C75" s="50"/>
      <c r="D75" s="51"/>
      <c r="E75" s="120"/>
      <c r="F75" s="52"/>
      <c r="G75" s="52"/>
      <c r="H75" s="240"/>
      <c r="I75" s="130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7">
        <f t="shared" si="1"/>
        <v>999</v>
      </c>
      <c r="N75" s="125"/>
      <c r="O75" s="52"/>
      <c r="P75" s="68">
        <f t="shared" si="2"/>
        <v>999</v>
      </c>
      <c r="Q75" s="52"/>
    </row>
    <row r="76" spans="1:17" s="11" customFormat="1" ht="18.75" customHeight="1">
      <c r="A76" s="105">
        <v>70</v>
      </c>
      <c r="B76" s="50"/>
      <c r="C76" s="50"/>
      <c r="D76" s="51"/>
      <c r="E76" s="120"/>
      <c r="F76" s="52"/>
      <c r="G76" s="52"/>
      <c r="H76" s="240"/>
      <c r="I76" s="130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7">
        <f t="shared" si="1"/>
        <v>999</v>
      </c>
      <c r="N76" s="125"/>
      <c r="O76" s="52"/>
      <c r="P76" s="68">
        <f t="shared" si="2"/>
        <v>999</v>
      </c>
      <c r="Q76" s="52"/>
    </row>
    <row r="77" spans="1:17" s="11" customFormat="1" ht="18.75" customHeight="1">
      <c r="A77" s="105">
        <v>71</v>
      </c>
      <c r="B77" s="50"/>
      <c r="C77" s="50"/>
      <c r="D77" s="51"/>
      <c r="E77" s="120"/>
      <c r="F77" s="52"/>
      <c r="G77" s="52"/>
      <c r="H77" s="240"/>
      <c r="I77" s="130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7">
        <f t="shared" si="1"/>
        <v>999</v>
      </c>
      <c r="N77" s="125"/>
      <c r="O77" s="52"/>
      <c r="P77" s="68">
        <f t="shared" si="2"/>
        <v>999</v>
      </c>
      <c r="Q77" s="52"/>
    </row>
    <row r="78" spans="1:17" s="11" customFormat="1" ht="18.75" customHeight="1">
      <c r="A78" s="105">
        <v>72</v>
      </c>
      <c r="B78" s="50"/>
      <c r="C78" s="50"/>
      <c r="D78" s="51"/>
      <c r="E78" s="120"/>
      <c r="F78" s="52"/>
      <c r="G78" s="52"/>
      <c r="H78" s="240"/>
      <c r="I78" s="130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7">
        <f t="shared" si="1"/>
        <v>999</v>
      </c>
      <c r="N78" s="125"/>
      <c r="O78" s="52"/>
      <c r="P78" s="68">
        <f t="shared" si="2"/>
        <v>999</v>
      </c>
      <c r="Q78" s="52"/>
    </row>
    <row r="79" spans="1:17" s="11" customFormat="1" ht="18.75" customHeight="1">
      <c r="A79" s="105">
        <v>73</v>
      </c>
      <c r="B79" s="50"/>
      <c r="C79" s="50"/>
      <c r="D79" s="51"/>
      <c r="E79" s="120"/>
      <c r="F79" s="52"/>
      <c r="G79" s="52"/>
      <c r="H79" s="240"/>
      <c r="I79" s="130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7">
        <f t="shared" si="1"/>
        <v>999</v>
      </c>
      <c r="N79" s="125"/>
      <c r="O79" s="52"/>
      <c r="P79" s="68">
        <f t="shared" si="2"/>
        <v>999</v>
      </c>
      <c r="Q79" s="52"/>
    </row>
    <row r="80" spans="1:17" s="11" customFormat="1" ht="18.75" customHeight="1">
      <c r="A80" s="105">
        <v>74</v>
      </c>
      <c r="B80" s="50"/>
      <c r="C80" s="50"/>
      <c r="D80" s="51"/>
      <c r="E80" s="120"/>
      <c r="F80" s="52"/>
      <c r="G80" s="52"/>
      <c r="H80" s="240"/>
      <c r="I80" s="130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7">
        <f t="shared" si="1"/>
        <v>999</v>
      </c>
      <c r="N80" s="125"/>
      <c r="O80" s="52"/>
      <c r="P80" s="68">
        <f t="shared" si="2"/>
        <v>999</v>
      </c>
      <c r="Q80" s="52"/>
    </row>
    <row r="81" spans="1:17" s="11" customFormat="1" ht="18.75" customHeight="1">
      <c r="A81" s="105">
        <v>75</v>
      </c>
      <c r="B81" s="50"/>
      <c r="C81" s="50"/>
      <c r="D81" s="51"/>
      <c r="E81" s="120"/>
      <c r="F81" s="52"/>
      <c r="G81" s="52"/>
      <c r="H81" s="240"/>
      <c r="I81" s="130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7">
        <f t="shared" si="1"/>
        <v>999</v>
      </c>
      <c r="N81" s="125"/>
      <c r="O81" s="52"/>
      <c r="P81" s="68">
        <f t="shared" si="2"/>
        <v>999</v>
      </c>
      <c r="Q81" s="52"/>
    </row>
    <row r="82" spans="1:17" s="11" customFormat="1" ht="18.75" customHeight="1">
      <c r="A82" s="105">
        <v>76</v>
      </c>
      <c r="B82" s="50"/>
      <c r="C82" s="50"/>
      <c r="D82" s="51"/>
      <c r="E82" s="120"/>
      <c r="F82" s="52"/>
      <c r="G82" s="52"/>
      <c r="H82" s="240"/>
      <c r="I82" s="130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7">
        <f t="shared" si="1"/>
        <v>999</v>
      </c>
      <c r="N82" s="125"/>
      <c r="O82" s="52"/>
      <c r="P82" s="68">
        <f t="shared" si="2"/>
        <v>999</v>
      </c>
      <c r="Q82" s="52"/>
    </row>
    <row r="83" spans="1:17" s="11" customFormat="1" ht="18.75" customHeight="1">
      <c r="A83" s="105">
        <v>77</v>
      </c>
      <c r="B83" s="50"/>
      <c r="C83" s="50"/>
      <c r="D83" s="51"/>
      <c r="E83" s="120"/>
      <c r="F83" s="52"/>
      <c r="G83" s="52"/>
      <c r="H83" s="240"/>
      <c r="I83" s="130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7">
        <f t="shared" si="1"/>
        <v>999</v>
      </c>
      <c r="N83" s="125"/>
      <c r="O83" s="52"/>
      <c r="P83" s="68">
        <f t="shared" si="2"/>
        <v>999</v>
      </c>
      <c r="Q83" s="52"/>
    </row>
    <row r="84" spans="1:17" s="11" customFormat="1" ht="18.75" customHeight="1">
      <c r="A84" s="105">
        <v>78</v>
      </c>
      <c r="B84" s="50"/>
      <c r="C84" s="50"/>
      <c r="D84" s="51"/>
      <c r="E84" s="120"/>
      <c r="F84" s="52"/>
      <c r="G84" s="52"/>
      <c r="H84" s="240"/>
      <c r="I84" s="130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7">
        <f t="shared" si="1"/>
        <v>999</v>
      </c>
      <c r="N84" s="125"/>
      <c r="O84" s="52"/>
      <c r="P84" s="68">
        <f t="shared" si="2"/>
        <v>999</v>
      </c>
      <c r="Q84" s="52"/>
    </row>
    <row r="85" spans="1:17" s="11" customFormat="1" ht="18.75" customHeight="1">
      <c r="A85" s="105">
        <v>79</v>
      </c>
      <c r="B85" s="50"/>
      <c r="C85" s="50"/>
      <c r="D85" s="51"/>
      <c r="E85" s="120"/>
      <c r="F85" s="52"/>
      <c r="G85" s="52"/>
      <c r="H85" s="240"/>
      <c r="I85" s="130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7">
        <f t="shared" si="1"/>
        <v>999</v>
      </c>
      <c r="N85" s="125"/>
      <c r="O85" s="52"/>
      <c r="P85" s="68">
        <f t="shared" si="2"/>
        <v>999</v>
      </c>
      <c r="Q85" s="52"/>
    </row>
    <row r="86" spans="1:17" s="11" customFormat="1" ht="18.75" customHeight="1">
      <c r="A86" s="105">
        <v>80</v>
      </c>
      <c r="B86" s="50"/>
      <c r="C86" s="50"/>
      <c r="D86" s="51"/>
      <c r="E86" s="120"/>
      <c r="F86" s="52"/>
      <c r="G86" s="52"/>
      <c r="H86" s="240"/>
      <c r="I86" s="130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7">
        <f t="shared" si="1"/>
        <v>999</v>
      </c>
      <c r="N86" s="125"/>
      <c r="O86" s="52"/>
      <c r="P86" s="68">
        <f t="shared" si="2"/>
        <v>999</v>
      </c>
      <c r="Q86" s="52"/>
    </row>
    <row r="87" spans="1:17" s="11" customFormat="1" ht="18.75" customHeight="1">
      <c r="A87" s="105">
        <v>81</v>
      </c>
      <c r="B87" s="50"/>
      <c r="C87" s="50"/>
      <c r="D87" s="51"/>
      <c r="E87" s="120"/>
      <c r="F87" s="52"/>
      <c r="G87" s="52"/>
      <c r="H87" s="240"/>
      <c r="I87" s="130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7">
        <f t="shared" si="1"/>
        <v>999</v>
      </c>
      <c r="N87" s="125"/>
      <c r="O87" s="52"/>
      <c r="P87" s="68">
        <f t="shared" si="2"/>
        <v>999</v>
      </c>
      <c r="Q87" s="52"/>
    </row>
    <row r="88" spans="1:17" s="11" customFormat="1" ht="18.75" customHeight="1">
      <c r="A88" s="105">
        <v>82</v>
      </c>
      <c r="B88" s="50"/>
      <c r="C88" s="50"/>
      <c r="D88" s="51"/>
      <c r="E88" s="120"/>
      <c r="F88" s="52"/>
      <c r="G88" s="52"/>
      <c r="H88" s="240"/>
      <c r="I88" s="130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7">
        <f t="shared" si="1"/>
        <v>999</v>
      </c>
      <c r="N88" s="125"/>
      <c r="O88" s="52"/>
      <c r="P88" s="68">
        <f t="shared" si="2"/>
        <v>999</v>
      </c>
      <c r="Q88" s="52"/>
    </row>
    <row r="89" spans="1:17" s="11" customFormat="1" ht="18.75" customHeight="1">
      <c r="A89" s="105">
        <v>83</v>
      </c>
      <c r="B89" s="50"/>
      <c r="C89" s="50"/>
      <c r="D89" s="51"/>
      <c r="E89" s="120"/>
      <c r="F89" s="52"/>
      <c r="G89" s="52"/>
      <c r="H89" s="240"/>
      <c r="I89" s="130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7">
        <f t="shared" si="1"/>
        <v>999</v>
      </c>
      <c r="N89" s="125"/>
      <c r="O89" s="52"/>
      <c r="P89" s="68">
        <f t="shared" si="2"/>
        <v>999</v>
      </c>
      <c r="Q89" s="52"/>
    </row>
    <row r="90" spans="1:17" s="11" customFormat="1" ht="18.75" customHeight="1">
      <c r="A90" s="105">
        <v>84</v>
      </c>
      <c r="B90" s="50"/>
      <c r="C90" s="50"/>
      <c r="D90" s="51"/>
      <c r="E90" s="120"/>
      <c r="F90" s="52"/>
      <c r="G90" s="52"/>
      <c r="H90" s="240"/>
      <c r="I90" s="130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7">
        <f t="shared" si="1"/>
        <v>999</v>
      </c>
      <c r="N90" s="125"/>
      <c r="O90" s="52"/>
      <c r="P90" s="68">
        <f t="shared" si="2"/>
        <v>999</v>
      </c>
      <c r="Q90" s="52"/>
    </row>
    <row r="91" spans="1:17" s="11" customFormat="1" ht="18.75" customHeight="1">
      <c r="A91" s="105">
        <v>85</v>
      </c>
      <c r="B91" s="50"/>
      <c r="C91" s="50"/>
      <c r="D91" s="51"/>
      <c r="E91" s="120"/>
      <c r="F91" s="52"/>
      <c r="G91" s="52"/>
      <c r="H91" s="240"/>
      <c r="I91" s="130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7">
        <f t="shared" si="1"/>
        <v>999</v>
      </c>
      <c r="N91" s="125"/>
      <c r="O91" s="52"/>
      <c r="P91" s="68">
        <f t="shared" si="2"/>
        <v>999</v>
      </c>
      <c r="Q91" s="52"/>
    </row>
    <row r="92" spans="1:17" s="11" customFormat="1" ht="18.75" customHeight="1">
      <c r="A92" s="105">
        <v>86</v>
      </c>
      <c r="B92" s="50"/>
      <c r="C92" s="50"/>
      <c r="D92" s="51"/>
      <c r="E92" s="120"/>
      <c r="F92" s="52"/>
      <c r="G92" s="52"/>
      <c r="H92" s="240"/>
      <c r="I92" s="130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7">
        <f t="shared" si="1"/>
        <v>999</v>
      </c>
      <c r="N92" s="125"/>
      <c r="O92" s="52"/>
      <c r="P92" s="68">
        <f t="shared" si="2"/>
        <v>999</v>
      </c>
      <c r="Q92" s="52"/>
    </row>
    <row r="93" spans="1:17" s="11" customFormat="1" ht="18.75" customHeight="1">
      <c r="A93" s="105">
        <v>87</v>
      </c>
      <c r="B93" s="50"/>
      <c r="C93" s="50"/>
      <c r="D93" s="51"/>
      <c r="E93" s="120"/>
      <c r="F93" s="52"/>
      <c r="G93" s="52"/>
      <c r="H93" s="240"/>
      <c r="I93" s="130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7">
        <f t="shared" si="1"/>
        <v>999</v>
      </c>
      <c r="N93" s="125"/>
      <c r="O93" s="52"/>
      <c r="P93" s="68">
        <f t="shared" si="2"/>
        <v>999</v>
      </c>
      <c r="Q93" s="52"/>
    </row>
    <row r="94" spans="1:17" s="11" customFormat="1" ht="18.75" customHeight="1">
      <c r="A94" s="105">
        <v>88</v>
      </c>
      <c r="B94" s="50"/>
      <c r="C94" s="50"/>
      <c r="D94" s="51"/>
      <c r="E94" s="120"/>
      <c r="F94" s="52"/>
      <c r="G94" s="52"/>
      <c r="H94" s="240"/>
      <c r="I94" s="130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7">
        <f t="shared" si="1"/>
        <v>999</v>
      </c>
      <c r="N94" s="125"/>
      <c r="O94" s="52"/>
      <c r="P94" s="68">
        <f t="shared" si="2"/>
        <v>999</v>
      </c>
      <c r="Q94" s="52"/>
    </row>
    <row r="95" spans="1:17" s="11" customFormat="1" ht="18.75" customHeight="1">
      <c r="A95" s="105">
        <v>89</v>
      </c>
      <c r="B95" s="50"/>
      <c r="C95" s="50"/>
      <c r="D95" s="51"/>
      <c r="E95" s="120"/>
      <c r="F95" s="52"/>
      <c r="G95" s="52"/>
      <c r="H95" s="240"/>
      <c r="I95" s="130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7">
        <f t="shared" si="1"/>
        <v>999</v>
      </c>
      <c r="N95" s="125"/>
      <c r="O95" s="52"/>
      <c r="P95" s="68">
        <f t="shared" si="2"/>
        <v>999</v>
      </c>
      <c r="Q95" s="52"/>
    </row>
    <row r="96" spans="1:17" s="11" customFormat="1" ht="18.75" customHeight="1">
      <c r="A96" s="105">
        <v>90</v>
      </c>
      <c r="B96" s="50"/>
      <c r="C96" s="50"/>
      <c r="D96" s="51"/>
      <c r="E96" s="120"/>
      <c r="F96" s="52"/>
      <c r="G96" s="52"/>
      <c r="H96" s="240"/>
      <c r="I96" s="130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7">
        <f t="shared" si="1"/>
        <v>999</v>
      </c>
      <c r="N96" s="125"/>
      <c r="O96" s="52"/>
      <c r="P96" s="68">
        <f t="shared" si="2"/>
        <v>999</v>
      </c>
      <c r="Q96" s="52"/>
    </row>
    <row r="97" spans="1:17" s="11" customFormat="1" ht="18.75" customHeight="1">
      <c r="A97" s="105">
        <v>91</v>
      </c>
      <c r="B97" s="50"/>
      <c r="C97" s="50"/>
      <c r="D97" s="51"/>
      <c r="E97" s="120"/>
      <c r="F97" s="52"/>
      <c r="G97" s="52"/>
      <c r="H97" s="240"/>
      <c r="I97" s="130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7">
        <f t="shared" si="1"/>
        <v>999</v>
      </c>
      <c r="N97" s="125"/>
      <c r="O97" s="52"/>
      <c r="P97" s="68">
        <f t="shared" si="2"/>
        <v>999</v>
      </c>
      <c r="Q97" s="52"/>
    </row>
    <row r="98" spans="1:17" s="11" customFormat="1" ht="18.75" customHeight="1">
      <c r="A98" s="105">
        <v>92</v>
      </c>
      <c r="B98" s="50"/>
      <c r="C98" s="50"/>
      <c r="D98" s="51"/>
      <c r="E98" s="120"/>
      <c r="F98" s="52"/>
      <c r="G98" s="52"/>
      <c r="H98" s="240"/>
      <c r="I98" s="130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7">
        <f t="shared" si="1"/>
        <v>999</v>
      </c>
      <c r="N98" s="125"/>
      <c r="O98" s="52"/>
      <c r="P98" s="68">
        <f t="shared" si="2"/>
        <v>999</v>
      </c>
      <c r="Q98" s="52"/>
    </row>
    <row r="99" spans="1:17" s="11" customFormat="1" ht="18.75" customHeight="1">
      <c r="A99" s="105">
        <v>93</v>
      </c>
      <c r="B99" s="50"/>
      <c r="C99" s="50"/>
      <c r="D99" s="51"/>
      <c r="E99" s="120"/>
      <c r="F99" s="52"/>
      <c r="G99" s="52"/>
      <c r="H99" s="240"/>
      <c r="I99" s="130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7">
        <f t="shared" si="1"/>
        <v>999</v>
      </c>
      <c r="N99" s="125"/>
      <c r="O99" s="52"/>
      <c r="P99" s="68">
        <f t="shared" si="2"/>
        <v>999</v>
      </c>
      <c r="Q99" s="52"/>
    </row>
    <row r="100" spans="1:17" s="11" customFormat="1" ht="18.75" customHeight="1">
      <c r="A100" s="105">
        <v>94</v>
      </c>
      <c r="B100" s="50"/>
      <c r="C100" s="50"/>
      <c r="D100" s="51"/>
      <c r="E100" s="120"/>
      <c r="F100" s="52"/>
      <c r="G100" s="52"/>
      <c r="H100" s="240"/>
      <c r="I100" s="130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7">
        <f t="shared" si="1"/>
        <v>999</v>
      </c>
      <c r="N100" s="125"/>
      <c r="O100" s="52"/>
      <c r="P100" s="68">
        <f t="shared" si="2"/>
        <v>999</v>
      </c>
      <c r="Q100" s="52"/>
    </row>
    <row r="101" spans="1:17" s="11" customFormat="1" ht="18.75" customHeight="1">
      <c r="A101" s="105">
        <v>95</v>
      </c>
      <c r="B101" s="50"/>
      <c r="C101" s="50"/>
      <c r="D101" s="51"/>
      <c r="E101" s="120"/>
      <c r="F101" s="52"/>
      <c r="G101" s="52"/>
      <c r="H101" s="240"/>
      <c r="I101" s="130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7">
        <f t="shared" si="1"/>
        <v>999</v>
      </c>
      <c r="N101" s="125"/>
      <c r="O101" s="52"/>
      <c r="P101" s="68">
        <f t="shared" si="2"/>
        <v>999</v>
      </c>
      <c r="Q101" s="52"/>
    </row>
    <row r="102" spans="1:17" s="11" customFormat="1" ht="18.75" customHeight="1">
      <c r="A102" s="105">
        <v>96</v>
      </c>
      <c r="B102" s="50"/>
      <c r="C102" s="50"/>
      <c r="D102" s="51"/>
      <c r="E102" s="120"/>
      <c r="F102" s="52"/>
      <c r="G102" s="52"/>
      <c r="H102" s="240"/>
      <c r="I102" s="130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7">
        <f t="shared" si="1"/>
        <v>999</v>
      </c>
      <c r="N102" s="125"/>
      <c r="O102" s="52"/>
      <c r="P102" s="68">
        <f t="shared" si="2"/>
        <v>999</v>
      </c>
      <c r="Q102" s="52"/>
    </row>
    <row r="103" spans="1:17" s="11" customFormat="1" ht="18.75" customHeight="1">
      <c r="A103" s="105">
        <v>97</v>
      </c>
      <c r="B103" s="50"/>
      <c r="C103" s="50"/>
      <c r="D103" s="51"/>
      <c r="E103" s="120"/>
      <c r="F103" s="52"/>
      <c r="G103" s="52"/>
      <c r="H103" s="240"/>
      <c r="I103" s="130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7">
        <f t="shared" si="1"/>
        <v>999</v>
      </c>
      <c r="N103" s="125"/>
      <c r="O103" s="52"/>
      <c r="P103" s="68">
        <f t="shared" si="2"/>
        <v>999</v>
      </c>
      <c r="Q103" s="52"/>
    </row>
    <row r="104" spans="1:17" s="11" customFormat="1" ht="18.75" customHeight="1">
      <c r="A104" s="105">
        <v>98</v>
      </c>
      <c r="B104" s="50"/>
      <c r="C104" s="50"/>
      <c r="D104" s="51"/>
      <c r="E104" s="120"/>
      <c r="F104" s="52"/>
      <c r="G104" s="52"/>
      <c r="H104" s="240"/>
      <c r="I104" s="130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aca="true" t="shared" si="3" ref="L104:L156">IF(Q104="",999,Q104)</f>
        <v>999</v>
      </c>
      <c r="M104" s="127">
        <f aca="true" t="shared" si="4" ref="M104:M156">IF(P104=999,999,1)</f>
        <v>999</v>
      </c>
      <c r="N104" s="125"/>
      <c r="O104" s="52"/>
      <c r="P104" s="68">
        <f aca="true" t="shared" si="5" ref="P104:P156">IF(N104="DA",1,IF(N104="WC",2,IF(N104="SE",3,IF(N104="Q",4,IF(N104="LL",5,999)))))</f>
        <v>999</v>
      </c>
      <c r="Q104" s="52"/>
    </row>
    <row r="105" spans="1:17" s="11" customFormat="1" ht="18.75" customHeight="1">
      <c r="A105" s="105">
        <v>99</v>
      </c>
      <c r="B105" s="50"/>
      <c r="C105" s="50"/>
      <c r="D105" s="51"/>
      <c r="E105" s="120"/>
      <c r="F105" s="52"/>
      <c r="G105" s="52"/>
      <c r="H105" s="240"/>
      <c r="I105" s="130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7">
        <f t="shared" si="4"/>
        <v>999</v>
      </c>
      <c r="N105" s="125"/>
      <c r="O105" s="52"/>
      <c r="P105" s="68">
        <f t="shared" si="5"/>
        <v>999</v>
      </c>
      <c r="Q105" s="52"/>
    </row>
    <row r="106" spans="1:17" s="11" customFormat="1" ht="18.75" customHeight="1">
      <c r="A106" s="105">
        <v>100</v>
      </c>
      <c r="B106" s="50"/>
      <c r="C106" s="50"/>
      <c r="D106" s="51"/>
      <c r="E106" s="120"/>
      <c r="F106" s="52"/>
      <c r="G106" s="52"/>
      <c r="H106" s="240"/>
      <c r="I106" s="130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7">
        <f t="shared" si="4"/>
        <v>999</v>
      </c>
      <c r="N106" s="125"/>
      <c r="O106" s="52"/>
      <c r="P106" s="68">
        <f t="shared" si="5"/>
        <v>999</v>
      </c>
      <c r="Q106" s="52"/>
    </row>
    <row r="107" spans="1:17" s="11" customFormat="1" ht="18.75" customHeight="1">
      <c r="A107" s="105">
        <v>101</v>
      </c>
      <c r="B107" s="50"/>
      <c r="C107" s="50"/>
      <c r="D107" s="51"/>
      <c r="E107" s="120"/>
      <c r="F107" s="52"/>
      <c r="G107" s="52"/>
      <c r="H107" s="240"/>
      <c r="I107" s="130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7">
        <f t="shared" si="4"/>
        <v>999</v>
      </c>
      <c r="N107" s="125"/>
      <c r="O107" s="52"/>
      <c r="P107" s="68">
        <f t="shared" si="5"/>
        <v>999</v>
      </c>
      <c r="Q107" s="52"/>
    </row>
    <row r="108" spans="1:17" s="11" customFormat="1" ht="18.75" customHeight="1">
      <c r="A108" s="105">
        <v>102</v>
      </c>
      <c r="B108" s="50"/>
      <c r="C108" s="50"/>
      <c r="D108" s="51"/>
      <c r="E108" s="120"/>
      <c r="F108" s="52"/>
      <c r="G108" s="52"/>
      <c r="H108" s="240"/>
      <c r="I108" s="130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7">
        <f t="shared" si="4"/>
        <v>999</v>
      </c>
      <c r="N108" s="125"/>
      <c r="O108" s="52"/>
      <c r="P108" s="68">
        <f t="shared" si="5"/>
        <v>999</v>
      </c>
      <c r="Q108" s="52"/>
    </row>
    <row r="109" spans="1:17" s="11" customFormat="1" ht="18.75" customHeight="1">
      <c r="A109" s="105">
        <v>103</v>
      </c>
      <c r="B109" s="50"/>
      <c r="C109" s="50"/>
      <c r="D109" s="51"/>
      <c r="E109" s="120"/>
      <c r="F109" s="52"/>
      <c r="G109" s="52"/>
      <c r="H109" s="240"/>
      <c r="I109" s="130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7">
        <f t="shared" si="4"/>
        <v>999</v>
      </c>
      <c r="N109" s="125"/>
      <c r="O109" s="52"/>
      <c r="P109" s="68">
        <f t="shared" si="5"/>
        <v>999</v>
      </c>
      <c r="Q109" s="52"/>
    </row>
    <row r="110" spans="1:17" s="11" customFormat="1" ht="18.75" customHeight="1">
      <c r="A110" s="105">
        <v>104</v>
      </c>
      <c r="B110" s="50"/>
      <c r="C110" s="50"/>
      <c r="D110" s="51"/>
      <c r="E110" s="120"/>
      <c r="F110" s="52"/>
      <c r="G110" s="52"/>
      <c r="H110" s="240"/>
      <c r="I110" s="130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7">
        <f t="shared" si="4"/>
        <v>999</v>
      </c>
      <c r="N110" s="125"/>
      <c r="O110" s="52"/>
      <c r="P110" s="68">
        <f t="shared" si="5"/>
        <v>999</v>
      </c>
      <c r="Q110" s="52"/>
    </row>
    <row r="111" spans="1:17" s="11" customFormat="1" ht="18.75" customHeight="1">
      <c r="A111" s="105">
        <v>105</v>
      </c>
      <c r="B111" s="50"/>
      <c r="C111" s="50"/>
      <c r="D111" s="51"/>
      <c r="E111" s="120"/>
      <c r="F111" s="52"/>
      <c r="G111" s="52"/>
      <c r="H111" s="240"/>
      <c r="I111" s="130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7">
        <f t="shared" si="4"/>
        <v>999</v>
      </c>
      <c r="N111" s="125"/>
      <c r="O111" s="52"/>
      <c r="P111" s="68">
        <f t="shared" si="5"/>
        <v>999</v>
      </c>
      <c r="Q111" s="52"/>
    </row>
    <row r="112" spans="1:17" s="11" customFormat="1" ht="18.75" customHeight="1">
      <c r="A112" s="105">
        <v>106</v>
      </c>
      <c r="B112" s="50"/>
      <c r="C112" s="50"/>
      <c r="D112" s="51"/>
      <c r="E112" s="120"/>
      <c r="F112" s="52"/>
      <c r="G112" s="52"/>
      <c r="H112" s="240"/>
      <c r="I112" s="130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7">
        <f t="shared" si="4"/>
        <v>999</v>
      </c>
      <c r="N112" s="125"/>
      <c r="O112" s="52"/>
      <c r="P112" s="68">
        <f t="shared" si="5"/>
        <v>999</v>
      </c>
      <c r="Q112" s="52"/>
    </row>
    <row r="113" spans="1:17" s="11" customFormat="1" ht="18.75" customHeight="1">
      <c r="A113" s="105">
        <v>107</v>
      </c>
      <c r="B113" s="50"/>
      <c r="C113" s="50"/>
      <c r="D113" s="51"/>
      <c r="E113" s="120"/>
      <c r="F113" s="52"/>
      <c r="G113" s="52"/>
      <c r="H113" s="240"/>
      <c r="I113" s="130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7">
        <f t="shared" si="4"/>
        <v>999</v>
      </c>
      <c r="N113" s="125"/>
      <c r="O113" s="52"/>
      <c r="P113" s="68">
        <f t="shared" si="5"/>
        <v>999</v>
      </c>
      <c r="Q113" s="52"/>
    </row>
    <row r="114" spans="1:17" s="11" customFormat="1" ht="18.75" customHeight="1">
      <c r="A114" s="105">
        <v>108</v>
      </c>
      <c r="B114" s="50"/>
      <c r="C114" s="50"/>
      <c r="D114" s="51"/>
      <c r="E114" s="120"/>
      <c r="F114" s="52"/>
      <c r="G114" s="52"/>
      <c r="H114" s="240"/>
      <c r="I114" s="130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7">
        <f t="shared" si="4"/>
        <v>999</v>
      </c>
      <c r="N114" s="125"/>
      <c r="O114" s="52"/>
      <c r="P114" s="68">
        <f t="shared" si="5"/>
        <v>999</v>
      </c>
      <c r="Q114" s="52"/>
    </row>
    <row r="115" spans="1:17" s="11" customFormat="1" ht="18.75" customHeight="1">
      <c r="A115" s="105">
        <v>109</v>
      </c>
      <c r="B115" s="50"/>
      <c r="C115" s="50"/>
      <c r="D115" s="51"/>
      <c r="E115" s="120"/>
      <c r="F115" s="52"/>
      <c r="G115" s="52"/>
      <c r="H115" s="240"/>
      <c r="I115" s="130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7">
        <f t="shared" si="4"/>
        <v>999</v>
      </c>
      <c r="N115" s="125"/>
      <c r="O115" s="52"/>
      <c r="P115" s="68">
        <f t="shared" si="5"/>
        <v>999</v>
      </c>
      <c r="Q115" s="52"/>
    </row>
    <row r="116" spans="1:17" s="11" customFormat="1" ht="18.75" customHeight="1">
      <c r="A116" s="105">
        <v>110</v>
      </c>
      <c r="B116" s="50"/>
      <c r="C116" s="50"/>
      <c r="D116" s="51"/>
      <c r="E116" s="120"/>
      <c r="F116" s="52"/>
      <c r="G116" s="52"/>
      <c r="H116" s="240"/>
      <c r="I116" s="130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7">
        <f t="shared" si="4"/>
        <v>999</v>
      </c>
      <c r="N116" s="125"/>
      <c r="O116" s="52"/>
      <c r="P116" s="68">
        <f t="shared" si="5"/>
        <v>999</v>
      </c>
      <c r="Q116" s="52"/>
    </row>
    <row r="117" spans="1:17" s="11" customFormat="1" ht="18.75" customHeight="1">
      <c r="A117" s="105">
        <v>111</v>
      </c>
      <c r="B117" s="50"/>
      <c r="C117" s="50"/>
      <c r="D117" s="51"/>
      <c r="E117" s="120"/>
      <c r="F117" s="52"/>
      <c r="G117" s="52"/>
      <c r="H117" s="240"/>
      <c r="I117" s="130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7">
        <f t="shared" si="4"/>
        <v>999</v>
      </c>
      <c r="N117" s="125"/>
      <c r="O117" s="52"/>
      <c r="P117" s="68">
        <f t="shared" si="5"/>
        <v>999</v>
      </c>
      <c r="Q117" s="52"/>
    </row>
    <row r="118" spans="1:17" s="11" customFormat="1" ht="18.75" customHeight="1">
      <c r="A118" s="105">
        <v>112</v>
      </c>
      <c r="B118" s="50"/>
      <c r="C118" s="50"/>
      <c r="D118" s="51"/>
      <c r="E118" s="120"/>
      <c r="F118" s="52"/>
      <c r="G118" s="52"/>
      <c r="H118" s="240"/>
      <c r="I118" s="130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7">
        <f t="shared" si="4"/>
        <v>999</v>
      </c>
      <c r="N118" s="125"/>
      <c r="O118" s="52"/>
      <c r="P118" s="68">
        <f t="shared" si="5"/>
        <v>999</v>
      </c>
      <c r="Q118" s="52"/>
    </row>
    <row r="119" spans="1:17" s="11" customFormat="1" ht="18.75" customHeight="1">
      <c r="A119" s="105">
        <v>113</v>
      </c>
      <c r="B119" s="50"/>
      <c r="C119" s="50"/>
      <c r="D119" s="51"/>
      <c r="E119" s="120"/>
      <c r="F119" s="52"/>
      <c r="G119" s="52"/>
      <c r="H119" s="240"/>
      <c r="I119" s="130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7">
        <f t="shared" si="4"/>
        <v>999</v>
      </c>
      <c r="N119" s="125"/>
      <c r="O119" s="52"/>
      <c r="P119" s="68">
        <f t="shared" si="5"/>
        <v>999</v>
      </c>
      <c r="Q119" s="52"/>
    </row>
    <row r="120" spans="1:17" s="11" customFormat="1" ht="18.75" customHeight="1">
      <c r="A120" s="105">
        <v>114</v>
      </c>
      <c r="B120" s="50"/>
      <c r="C120" s="50"/>
      <c r="D120" s="51"/>
      <c r="E120" s="120"/>
      <c r="F120" s="52"/>
      <c r="G120" s="52"/>
      <c r="H120" s="240"/>
      <c r="I120" s="130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7">
        <f t="shared" si="4"/>
        <v>999</v>
      </c>
      <c r="N120" s="125"/>
      <c r="O120" s="52"/>
      <c r="P120" s="68">
        <f t="shared" si="5"/>
        <v>999</v>
      </c>
      <c r="Q120" s="52"/>
    </row>
    <row r="121" spans="1:17" s="11" customFormat="1" ht="18.75" customHeight="1">
      <c r="A121" s="105">
        <v>115</v>
      </c>
      <c r="B121" s="50"/>
      <c r="C121" s="50"/>
      <c r="D121" s="51"/>
      <c r="E121" s="120"/>
      <c r="F121" s="52"/>
      <c r="G121" s="52"/>
      <c r="H121" s="240"/>
      <c r="I121" s="130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7">
        <f t="shared" si="4"/>
        <v>999</v>
      </c>
      <c r="N121" s="125"/>
      <c r="O121" s="52"/>
      <c r="P121" s="68">
        <f t="shared" si="5"/>
        <v>999</v>
      </c>
      <c r="Q121" s="52"/>
    </row>
    <row r="122" spans="1:17" s="11" customFormat="1" ht="18.75" customHeight="1">
      <c r="A122" s="105">
        <v>116</v>
      </c>
      <c r="B122" s="50"/>
      <c r="C122" s="50"/>
      <c r="D122" s="51"/>
      <c r="E122" s="120"/>
      <c r="F122" s="52"/>
      <c r="G122" s="52"/>
      <c r="H122" s="240"/>
      <c r="I122" s="130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7">
        <f t="shared" si="4"/>
        <v>999</v>
      </c>
      <c r="N122" s="125"/>
      <c r="O122" s="52"/>
      <c r="P122" s="68">
        <f t="shared" si="5"/>
        <v>999</v>
      </c>
      <c r="Q122" s="52"/>
    </row>
    <row r="123" spans="1:17" s="11" customFormat="1" ht="18.75" customHeight="1">
      <c r="A123" s="105">
        <v>117</v>
      </c>
      <c r="B123" s="50"/>
      <c r="C123" s="50"/>
      <c r="D123" s="51"/>
      <c r="E123" s="120"/>
      <c r="F123" s="52"/>
      <c r="G123" s="52"/>
      <c r="H123" s="240"/>
      <c r="I123" s="130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7">
        <f t="shared" si="4"/>
        <v>999</v>
      </c>
      <c r="N123" s="125"/>
      <c r="O123" s="52"/>
      <c r="P123" s="68">
        <f t="shared" si="5"/>
        <v>999</v>
      </c>
      <c r="Q123" s="52"/>
    </row>
    <row r="124" spans="1:17" s="11" customFormat="1" ht="18.75" customHeight="1">
      <c r="A124" s="105">
        <v>118</v>
      </c>
      <c r="B124" s="50"/>
      <c r="C124" s="50"/>
      <c r="D124" s="51"/>
      <c r="E124" s="120"/>
      <c r="F124" s="52"/>
      <c r="G124" s="52"/>
      <c r="H124" s="240"/>
      <c r="I124" s="130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7">
        <f t="shared" si="4"/>
        <v>999</v>
      </c>
      <c r="N124" s="125"/>
      <c r="O124" s="52"/>
      <c r="P124" s="68">
        <f t="shared" si="5"/>
        <v>999</v>
      </c>
      <c r="Q124" s="52"/>
    </row>
    <row r="125" spans="1:17" s="11" customFormat="1" ht="18.75" customHeight="1">
      <c r="A125" s="105">
        <v>119</v>
      </c>
      <c r="B125" s="50"/>
      <c r="C125" s="50"/>
      <c r="D125" s="51"/>
      <c r="E125" s="120"/>
      <c r="F125" s="52"/>
      <c r="G125" s="52"/>
      <c r="H125" s="240"/>
      <c r="I125" s="130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7">
        <f t="shared" si="4"/>
        <v>999</v>
      </c>
      <c r="N125" s="125"/>
      <c r="O125" s="52"/>
      <c r="P125" s="68">
        <f t="shared" si="5"/>
        <v>999</v>
      </c>
      <c r="Q125" s="52"/>
    </row>
    <row r="126" spans="1:17" s="11" customFormat="1" ht="18.75" customHeight="1">
      <c r="A126" s="105">
        <v>120</v>
      </c>
      <c r="B126" s="50"/>
      <c r="C126" s="50"/>
      <c r="D126" s="51"/>
      <c r="E126" s="120"/>
      <c r="F126" s="52"/>
      <c r="G126" s="52"/>
      <c r="H126" s="240"/>
      <c r="I126" s="130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7">
        <f t="shared" si="4"/>
        <v>999</v>
      </c>
      <c r="N126" s="125"/>
      <c r="O126" s="52"/>
      <c r="P126" s="68">
        <f t="shared" si="5"/>
        <v>999</v>
      </c>
      <c r="Q126" s="52"/>
    </row>
    <row r="127" spans="1:17" s="11" customFormat="1" ht="18.75" customHeight="1">
      <c r="A127" s="105">
        <v>121</v>
      </c>
      <c r="B127" s="50"/>
      <c r="C127" s="50"/>
      <c r="D127" s="51"/>
      <c r="E127" s="120"/>
      <c r="F127" s="52"/>
      <c r="G127" s="52"/>
      <c r="H127" s="240"/>
      <c r="I127" s="130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7">
        <f t="shared" si="4"/>
        <v>999</v>
      </c>
      <c r="N127" s="125"/>
      <c r="O127" s="52"/>
      <c r="P127" s="68">
        <f t="shared" si="5"/>
        <v>999</v>
      </c>
      <c r="Q127" s="52"/>
    </row>
    <row r="128" spans="1:17" s="11" customFormat="1" ht="18.75" customHeight="1">
      <c r="A128" s="105">
        <v>122</v>
      </c>
      <c r="B128" s="50"/>
      <c r="C128" s="50"/>
      <c r="D128" s="51"/>
      <c r="E128" s="120"/>
      <c r="F128" s="52"/>
      <c r="G128" s="52"/>
      <c r="H128" s="240"/>
      <c r="I128" s="130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7">
        <f t="shared" si="4"/>
        <v>999</v>
      </c>
      <c r="N128" s="125"/>
      <c r="O128" s="52"/>
      <c r="P128" s="68">
        <f t="shared" si="5"/>
        <v>999</v>
      </c>
      <c r="Q128" s="52"/>
    </row>
    <row r="129" spans="1:17" s="11" customFormat="1" ht="18.75" customHeight="1">
      <c r="A129" s="105">
        <v>123</v>
      </c>
      <c r="B129" s="50"/>
      <c r="C129" s="50"/>
      <c r="D129" s="51"/>
      <c r="E129" s="120"/>
      <c r="F129" s="52"/>
      <c r="G129" s="52"/>
      <c r="H129" s="240"/>
      <c r="I129" s="130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7">
        <f t="shared" si="4"/>
        <v>999</v>
      </c>
      <c r="N129" s="125"/>
      <c r="O129" s="52"/>
      <c r="P129" s="68">
        <f t="shared" si="5"/>
        <v>999</v>
      </c>
      <c r="Q129" s="52"/>
    </row>
    <row r="130" spans="1:17" s="11" customFormat="1" ht="18.75" customHeight="1">
      <c r="A130" s="105">
        <v>124</v>
      </c>
      <c r="B130" s="50"/>
      <c r="C130" s="50"/>
      <c r="D130" s="51"/>
      <c r="E130" s="120"/>
      <c r="F130" s="52"/>
      <c r="G130" s="52"/>
      <c r="H130" s="240"/>
      <c r="I130" s="130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7">
        <f t="shared" si="4"/>
        <v>999</v>
      </c>
      <c r="N130" s="125"/>
      <c r="O130" s="52"/>
      <c r="P130" s="68">
        <f t="shared" si="5"/>
        <v>999</v>
      </c>
      <c r="Q130" s="52"/>
    </row>
    <row r="131" spans="1:17" s="11" customFormat="1" ht="18.75" customHeight="1">
      <c r="A131" s="105">
        <v>125</v>
      </c>
      <c r="B131" s="50"/>
      <c r="C131" s="50"/>
      <c r="D131" s="51"/>
      <c r="E131" s="120"/>
      <c r="F131" s="52"/>
      <c r="G131" s="52"/>
      <c r="H131" s="240"/>
      <c r="I131" s="130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7">
        <f t="shared" si="4"/>
        <v>999</v>
      </c>
      <c r="N131" s="125"/>
      <c r="O131" s="52"/>
      <c r="P131" s="68">
        <f t="shared" si="5"/>
        <v>999</v>
      </c>
      <c r="Q131" s="52"/>
    </row>
    <row r="132" spans="1:17" s="11" customFormat="1" ht="18.75" customHeight="1">
      <c r="A132" s="105">
        <v>126</v>
      </c>
      <c r="B132" s="50"/>
      <c r="C132" s="50"/>
      <c r="D132" s="51"/>
      <c r="E132" s="120"/>
      <c r="F132" s="52"/>
      <c r="G132" s="52"/>
      <c r="H132" s="240"/>
      <c r="I132" s="130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7">
        <f t="shared" si="4"/>
        <v>999</v>
      </c>
      <c r="N132" s="125"/>
      <c r="O132" s="52"/>
      <c r="P132" s="68">
        <f t="shared" si="5"/>
        <v>999</v>
      </c>
      <c r="Q132" s="52"/>
    </row>
    <row r="133" spans="1:17" s="11" customFormat="1" ht="18.75" customHeight="1">
      <c r="A133" s="105">
        <v>127</v>
      </c>
      <c r="B133" s="50"/>
      <c r="C133" s="50"/>
      <c r="D133" s="51"/>
      <c r="E133" s="120"/>
      <c r="F133" s="52"/>
      <c r="G133" s="52"/>
      <c r="H133" s="240"/>
      <c r="I133" s="130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7">
        <f t="shared" si="4"/>
        <v>999</v>
      </c>
      <c r="N133" s="125"/>
      <c r="O133" s="52"/>
      <c r="P133" s="68">
        <f t="shared" si="5"/>
        <v>999</v>
      </c>
      <c r="Q133" s="52"/>
    </row>
    <row r="134" spans="1:17" s="11" customFormat="1" ht="18.75" customHeight="1">
      <c r="A134" s="105">
        <v>128</v>
      </c>
      <c r="B134" s="50"/>
      <c r="C134" s="50"/>
      <c r="D134" s="51"/>
      <c r="E134" s="120"/>
      <c r="F134" s="52"/>
      <c r="G134" s="52"/>
      <c r="H134" s="240"/>
      <c r="I134" s="130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7">
        <f t="shared" si="4"/>
        <v>999</v>
      </c>
      <c r="N134" s="125"/>
      <c r="O134" s="130"/>
      <c r="P134" s="129">
        <f t="shared" si="5"/>
        <v>999</v>
      </c>
      <c r="Q134" s="130"/>
    </row>
    <row r="135" spans="1:17" ht="12.75">
      <c r="A135" s="105">
        <v>129</v>
      </c>
      <c r="B135" s="50"/>
      <c r="C135" s="50"/>
      <c r="D135" s="51"/>
      <c r="E135" s="120"/>
      <c r="F135" s="52"/>
      <c r="G135" s="52"/>
      <c r="H135" s="240"/>
      <c r="I135" s="130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7">
        <f t="shared" si="4"/>
        <v>999</v>
      </c>
      <c r="N135" s="125"/>
      <c r="O135" s="52"/>
      <c r="P135" s="68">
        <f t="shared" si="5"/>
        <v>999</v>
      </c>
      <c r="Q135" s="52"/>
    </row>
    <row r="136" spans="1:17" ht="12.75">
      <c r="A136" s="105">
        <v>130</v>
      </c>
      <c r="B136" s="50"/>
      <c r="C136" s="50"/>
      <c r="D136" s="51"/>
      <c r="E136" s="120"/>
      <c r="F136" s="52"/>
      <c r="G136" s="52"/>
      <c r="H136" s="240"/>
      <c r="I136" s="130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7">
        <f t="shared" si="4"/>
        <v>999</v>
      </c>
      <c r="N136" s="125"/>
      <c r="O136" s="52"/>
      <c r="P136" s="68">
        <f t="shared" si="5"/>
        <v>999</v>
      </c>
      <c r="Q136" s="52"/>
    </row>
    <row r="137" spans="1:17" ht="12.75">
      <c r="A137" s="105">
        <v>131</v>
      </c>
      <c r="B137" s="50"/>
      <c r="C137" s="50"/>
      <c r="D137" s="51"/>
      <c r="E137" s="120"/>
      <c r="F137" s="52"/>
      <c r="G137" s="52"/>
      <c r="H137" s="240"/>
      <c r="I137" s="130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7">
        <f t="shared" si="4"/>
        <v>999</v>
      </c>
      <c r="N137" s="125"/>
      <c r="O137" s="52"/>
      <c r="P137" s="68">
        <f t="shared" si="5"/>
        <v>999</v>
      </c>
      <c r="Q137" s="52"/>
    </row>
    <row r="138" spans="1:17" ht="12.75">
      <c r="A138" s="105">
        <v>132</v>
      </c>
      <c r="B138" s="50"/>
      <c r="C138" s="50"/>
      <c r="D138" s="51"/>
      <c r="E138" s="120"/>
      <c r="F138" s="52"/>
      <c r="G138" s="52"/>
      <c r="H138" s="240"/>
      <c r="I138" s="130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7">
        <f t="shared" si="4"/>
        <v>999</v>
      </c>
      <c r="N138" s="125"/>
      <c r="O138" s="52"/>
      <c r="P138" s="68">
        <f t="shared" si="5"/>
        <v>999</v>
      </c>
      <c r="Q138" s="52"/>
    </row>
    <row r="139" spans="1:17" ht="12.75">
      <c r="A139" s="105">
        <v>133</v>
      </c>
      <c r="B139" s="50"/>
      <c r="C139" s="50"/>
      <c r="D139" s="51"/>
      <c r="E139" s="120"/>
      <c r="F139" s="52"/>
      <c r="G139" s="52"/>
      <c r="H139" s="240"/>
      <c r="I139" s="130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7">
        <f t="shared" si="4"/>
        <v>999</v>
      </c>
      <c r="N139" s="125"/>
      <c r="O139" s="52"/>
      <c r="P139" s="68">
        <f t="shared" si="5"/>
        <v>999</v>
      </c>
      <c r="Q139" s="52"/>
    </row>
    <row r="140" spans="1:17" ht="12.75">
      <c r="A140" s="105">
        <v>134</v>
      </c>
      <c r="B140" s="50"/>
      <c r="C140" s="50"/>
      <c r="D140" s="51"/>
      <c r="E140" s="120"/>
      <c r="F140" s="52"/>
      <c r="G140" s="52"/>
      <c r="H140" s="240"/>
      <c r="I140" s="130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7">
        <f t="shared" si="4"/>
        <v>999</v>
      </c>
      <c r="N140" s="125"/>
      <c r="O140" s="52"/>
      <c r="P140" s="68">
        <f t="shared" si="5"/>
        <v>999</v>
      </c>
      <c r="Q140" s="52"/>
    </row>
    <row r="141" spans="1:17" ht="12.75">
      <c r="A141" s="105">
        <v>135</v>
      </c>
      <c r="B141" s="50"/>
      <c r="C141" s="50"/>
      <c r="D141" s="51"/>
      <c r="E141" s="120"/>
      <c r="F141" s="52"/>
      <c r="G141" s="52"/>
      <c r="H141" s="240"/>
      <c r="I141" s="130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7">
        <f t="shared" si="4"/>
        <v>999</v>
      </c>
      <c r="N141" s="125"/>
      <c r="O141" s="130"/>
      <c r="P141" s="129">
        <f t="shared" si="5"/>
        <v>999</v>
      </c>
      <c r="Q141" s="130"/>
    </row>
    <row r="142" spans="1:17" ht="12.75">
      <c r="A142" s="105">
        <v>136</v>
      </c>
      <c r="B142" s="50"/>
      <c r="C142" s="50"/>
      <c r="D142" s="51"/>
      <c r="E142" s="120"/>
      <c r="F142" s="52"/>
      <c r="G142" s="52"/>
      <c r="H142" s="240"/>
      <c r="I142" s="130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7">
        <f t="shared" si="4"/>
        <v>999</v>
      </c>
      <c r="N142" s="125"/>
      <c r="O142" s="52"/>
      <c r="P142" s="68">
        <f t="shared" si="5"/>
        <v>999</v>
      </c>
      <c r="Q142" s="52"/>
    </row>
    <row r="143" spans="1:17" ht="12.75">
      <c r="A143" s="105">
        <v>137</v>
      </c>
      <c r="B143" s="50"/>
      <c r="C143" s="50"/>
      <c r="D143" s="51"/>
      <c r="E143" s="120"/>
      <c r="F143" s="52"/>
      <c r="G143" s="52"/>
      <c r="H143" s="240"/>
      <c r="I143" s="130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7">
        <f t="shared" si="4"/>
        <v>999</v>
      </c>
      <c r="N143" s="125"/>
      <c r="O143" s="52"/>
      <c r="P143" s="68">
        <f t="shared" si="5"/>
        <v>999</v>
      </c>
      <c r="Q143" s="52"/>
    </row>
    <row r="144" spans="1:17" ht="12.75">
      <c r="A144" s="105">
        <v>138</v>
      </c>
      <c r="B144" s="50"/>
      <c r="C144" s="50"/>
      <c r="D144" s="51"/>
      <c r="E144" s="120"/>
      <c r="F144" s="52"/>
      <c r="G144" s="52"/>
      <c r="H144" s="240"/>
      <c r="I144" s="130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7">
        <f t="shared" si="4"/>
        <v>999</v>
      </c>
      <c r="N144" s="125"/>
      <c r="O144" s="52"/>
      <c r="P144" s="68">
        <f t="shared" si="5"/>
        <v>999</v>
      </c>
      <c r="Q144" s="52"/>
    </row>
    <row r="145" spans="1:17" ht="12.75">
      <c r="A145" s="105">
        <v>139</v>
      </c>
      <c r="B145" s="50"/>
      <c r="C145" s="50"/>
      <c r="D145" s="51"/>
      <c r="E145" s="120"/>
      <c r="F145" s="52"/>
      <c r="G145" s="52"/>
      <c r="H145" s="240"/>
      <c r="I145" s="130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7">
        <f t="shared" si="4"/>
        <v>999</v>
      </c>
      <c r="N145" s="125"/>
      <c r="O145" s="52"/>
      <c r="P145" s="68">
        <f t="shared" si="5"/>
        <v>999</v>
      </c>
      <c r="Q145" s="52"/>
    </row>
    <row r="146" spans="1:17" ht="12.75">
      <c r="A146" s="105">
        <v>140</v>
      </c>
      <c r="B146" s="50"/>
      <c r="C146" s="50"/>
      <c r="D146" s="51"/>
      <c r="E146" s="120"/>
      <c r="F146" s="52"/>
      <c r="G146" s="52"/>
      <c r="H146" s="240"/>
      <c r="I146" s="130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7">
        <f t="shared" si="4"/>
        <v>999</v>
      </c>
      <c r="N146" s="125"/>
      <c r="O146" s="52"/>
      <c r="P146" s="68">
        <f t="shared" si="5"/>
        <v>999</v>
      </c>
      <c r="Q146" s="52"/>
    </row>
    <row r="147" spans="1:17" ht="12.75">
      <c r="A147" s="105">
        <v>141</v>
      </c>
      <c r="B147" s="50"/>
      <c r="C147" s="50"/>
      <c r="D147" s="51"/>
      <c r="E147" s="120"/>
      <c r="F147" s="52"/>
      <c r="G147" s="52"/>
      <c r="H147" s="240"/>
      <c r="I147" s="130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7">
        <f t="shared" si="4"/>
        <v>999</v>
      </c>
      <c r="N147" s="125"/>
      <c r="O147" s="52"/>
      <c r="P147" s="68">
        <f t="shared" si="5"/>
        <v>999</v>
      </c>
      <c r="Q147" s="52"/>
    </row>
    <row r="148" spans="1:17" ht="12.75">
      <c r="A148" s="105">
        <v>142</v>
      </c>
      <c r="B148" s="50"/>
      <c r="C148" s="50"/>
      <c r="D148" s="51"/>
      <c r="E148" s="120"/>
      <c r="F148" s="52"/>
      <c r="G148" s="52"/>
      <c r="H148" s="240"/>
      <c r="I148" s="130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7">
        <f t="shared" si="4"/>
        <v>999</v>
      </c>
      <c r="N148" s="125"/>
      <c r="O148" s="130"/>
      <c r="P148" s="129">
        <f t="shared" si="5"/>
        <v>999</v>
      </c>
      <c r="Q148" s="130"/>
    </row>
    <row r="149" spans="1:17" ht="12.75">
      <c r="A149" s="105">
        <v>143</v>
      </c>
      <c r="B149" s="50"/>
      <c r="C149" s="50"/>
      <c r="D149" s="51"/>
      <c r="E149" s="120"/>
      <c r="F149" s="52"/>
      <c r="G149" s="52"/>
      <c r="H149" s="240"/>
      <c r="I149" s="130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7">
        <f t="shared" si="4"/>
        <v>999</v>
      </c>
      <c r="N149" s="125"/>
      <c r="O149" s="52"/>
      <c r="P149" s="68">
        <f t="shared" si="5"/>
        <v>999</v>
      </c>
      <c r="Q149" s="52"/>
    </row>
    <row r="150" spans="1:17" ht="12.75">
      <c r="A150" s="105">
        <v>144</v>
      </c>
      <c r="B150" s="50"/>
      <c r="C150" s="50"/>
      <c r="D150" s="51"/>
      <c r="E150" s="120"/>
      <c r="F150" s="52"/>
      <c r="G150" s="52"/>
      <c r="H150" s="240"/>
      <c r="I150" s="130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7">
        <f t="shared" si="4"/>
        <v>999</v>
      </c>
      <c r="N150" s="125"/>
      <c r="O150" s="52"/>
      <c r="P150" s="68">
        <f t="shared" si="5"/>
        <v>999</v>
      </c>
      <c r="Q150" s="52"/>
    </row>
    <row r="151" spans="1:17" ht="12.75">
      <c r="A151" s="105">
        <v>145</v>
      </c>
      <c r="B151" s="50"/>
      <c r="C151" s="50"/>
      <c r="D151" s="51"/>
      <c r="E151" s="120"/>
      <c r="F151" s="52"/>
      <c r="G151" s="52"/>
      <c r="H151" s="240"/>
      <c r="I151" s="130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7">
        <f t="shared" si="4"/>
        <v>999</v>
      </c>
      <c r="N151" s="125"/>
      <c r="O151" s="52"/>
      <c r="P151" s="68">
        <f t="shared" si="5"/>
        <v>999</v>
      </c>
      <c r="Q151" s="52"/>
    </row>
    <row r="152" spans="1:17" ht="12.75">
      <c r="A152" s="105">
        <v>146</v>
      </c>
      <c r="B152" s="50"/>
      <c r="C152" s="50"/>
      <c r="D152" s="51"/>
      <c r="E152" s="120"/>
      <c r="F152" s="52"/>
      <c r="G152" s="52"/>
      <c r="H152" s="240"/>
      <c r="I152" s="130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7">
        <f t="shared" si="4"/>
        <v>999</v>
      </c>
      <c r="N152" s="125"/>
      <c r="O152" s="52"/>
      <c r="P152" s="68">
        <f t="shared" si="5"/>
        <v>999</v>
      </c>
      <c r="Q152" s="52"/>
    </row>
    <row r="153" spans="1:17" ht="12.75">
      <c r="A153" s="105">
        <v>147</v>
      </c>
      <c r="B153" s="50"/>
      <c r="C153" s="50"/>
      <c r="D153" s="51"/>
      <c r="E153" s="120"/>
      <c r="F153" s="52"/>
      <c r="G153" s="52"/>
      <c r="H153" s="240"/>
      <c r="I153" s="130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7">
        <f t="shared" si="4"/>
        <v>999</v>
      </c>
      <c r="N153" s="125"/>
      <c r="O153" s="52"/>
      <c r="P153" s="68">
        <f t="shared" si="5"/>
        <v>999</v>
      </c>
      <c r="Q153" s="52"/>
    </row>
    <row r="154" spans="1:17" ht="12.75">
      <c r="A154" s="105">
        <v>148</v>
      </c>
      <c r="B154" s="50"/>
      <c r="C154" s="50"/>
      <c r="D154" s="51"/>
      <c r="E154" s="120"/>
      <c r="F154" s="52"/>
      <c r="G154" s="52"/>
      <c r="H154" s="240"/>
      <c r="I154" s="130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7">
        <f t="shared" si="4"/>
        <v>999</v>
      </c>
      <c r="N154" s="125"/>
      <c r="O154" s="52"/>
      <c r="P154" s="68">
        <f t="shared" si="5"/>
        <v>999</v>
      </c>
      <c r="Q154" s="52"/>
    </row>
    <row r="155" spans="1:17" ht="12.75">
      <c r="A155" s="105">
        <v>149</v>
      </c>
      <c r="B155" s="50"/>
      <c r="C155" s="50"/>
      <c r="D155" s="51"/>
      <c r="E155" s="120"/>
      <c r="F155" s="52"/>
      <c r="G155" s="52"/>
      <c r="H155" s="240"/>
      <c r="I155" s="130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7">
        <f t="shared" si="4"/>
        <v>999</v>
      </c>
      <c r="N155" s="125"/>
      <c r="O155" s="52"/>
      <c r="P155" s="68">
        <f t="shared" si="5"/>
        <v>999</v>
      </c>
      <c r="Q155" s="52"/>
    </row>
    <row r="156" spans="1:17" ht="12.75">
      <c r="A156" s="105">
        <v>150</v>
      </c>
      <c r="B156" s="50"/>
      <c r="C156" s="50"/>
      <c r="D156" s="51"/>
      <c r="E156" s="120"/>
      <c r="F156" s="52"/>
      <c r="G156" s="52"/>
      <c r="H156" s="240"/>
      <c r="I156" s="130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7">
        <f t="shared" si="4"/>
        <v>999</v>
      </c>
      <c r="N156" s="125"/>
      <c r="O156" s="52"/>
      <c r="P156" s="68">
        <f t="shared" si="5"/>
        <v>999</v>
      </c>
      <c r="Q156" s="52"/>
    </row>
  </sheetData>
  <sheetProtection/>
  <conditionalFormatting sqref="E7:E156">
    <cfRule type="expression" priority="32" dxfId="11" stopIfTrue="1">
      <formula>AND(ROUNDDOWN(($A$4-E7)/365.25,0)&lt;=13,G7&lt;&gt;"OK")</formula>
    </cfRule>
    <cfRule type="expression" priority="33" dxfId="10" stopIfTrue="1">
      <formula>AND(ROUNDDOWN(($A$4-E7)/365.25,0)&lt;=14,G7&lt;&gt;"OK")</formula>
    </cfRule>
    <cfRule type="expression" priority="34" dxfId="9" stopIfTrue="1">
      <formula>AND(ROUNDDOWN(($A$4-E7)/365.25,0)&lt;=17,G7&lt;&gt;"OK")</formula>
    </cfRule>
  </conditionalFormatting>
  <conditionalFormatting sqref="J7:J156">
    <cfRule type="cellIs" priority="31" dxfId="17" operator="equal" stopIfTrue="1">
      <formula>"Z"</formula>
    </cfRule>
  </conditionalFormatting>
  <conditionalFormatting sqref="A7:D7 A10:D11 A8:A9 C8:D9 A14:D156 A12:A13 C12:D13">
    <cfRule type="expression" priority="30" dxfId="4" stopIfTrue="1">
      <formula>$Q7&gt;=1</formula>
    </cfRule>
  </conditionalFormatting>
  <conditionalFormatting sqref="E7:E14">
    <cfRule type="expression" priority="27" dxfId="11" stopIfTrue="1">
      <formula>AND(ROUNDDOWN(($A$4-E7)/365.25,0)&lt;=13,G7&lt;&gt;"OK")</formula>
    </cfRule>
    <cfRule type="expression" priority="28" dxfId="10" stopIfTrue="1">
      <formula>AND(ROUNDDOWN(($A$4-E7)/365.25,0)&lt;=14,G7&lt;&gt;"OK")</formula>
    </cfRule>
    <cfRule type="expression" priority="29" dxfId="9" stopIfTrue="1">
      <formula>AND(ROUNDDOWN(($A$4-E7)/365.25,0)&lt;=17,G7&lt;&gt;"OK")</formula>
    </cfRule>
  </conditionalFormatting>
  <conditionalFormatting sqref="J7:J14">
    <cfRule type="cellIs" priority="26" dxfId="17" operator="equal" stopIfTrue="1">
      <formula>"Z"</formula>
    </cfRule>
  </conditionalFormatting>
  <conditionalFormatting sqref="B7:D7 B10:D11 C8:D9 B14:D14 C12:D13">
    <cfRule type="expression" priority="25" dxfId="4" stopIfTrue="1">
      <formula>$Q7&gt;=1</formula>
    </cfRule>
  </conditionalFormatting>
  <conditionalFormatting sqref="E7:E14">
    <cfRule type="expression" priority="22" dxfId="11" stopIfTrue="1">
      <formula>AND(ROUNDDOWN(($A$4-E7)/365.25,0)&lt;=13,G7&lt;&gt;"OK")</formula>
    </cfRule>
    <cfRule type="expression" priority="23" dxfId="10" stopIfTrue="1">
      <formula>AND(ROUNDDOWN(($A$4-E7)/365.25,0)&lt;=14,G7&lt;&gt;"OK")</formula>
    </cfRule>
    <cfRule type="expression" priority="24" dxfId="9" stopIfTrue="1">
      <formula>AND(ROUNDDOWN(($A$4-E7)/365.25,0)&lt;=17,G7&lt;&gt;"OK")</formula>
    </cfRule>
  </conditionalFormatting>
  <conditionalFormatting sqref="B7:D7 B10:D11 C8:D9 B14:D14 C12:D13">
    <cfRule type="expression" priority="21" dxfId="4" stopIfTrue="1">
      <formula>$Q7&gt;=1</formula>
    </cfRule>
  </conditionalFormatting>
  <conditionalFormatting sqref="E7:E27 E29:E37">
    <cfRule type="expression" priority="18" dxfId="11" stopIfTrue="1">
      <formula>AND(ROUNDDOWN(($A$4-E7)/365.25,0)&lt;=13,G7&lt;&gt;"OK")</formula>
    </cfRule>
    <cfRule type="expression" priority="19" dxfId="10" stopIfTrue="1">
      <formula>AND(ROUNDDOWN(($A$4-E7)/365.25,0)&lt;=14,G7&lt;&gt;"OK")</formula>
    </cfRule>
    <cfRule type="expression" priority="20" dxfId="9" stopIfTrue="1">
      <formula>AND(ROUNDDOWN(($A$4-E7)/365.25,0)&lt;=17,G7&lt;&gt;"OK")</formula>
    </cfRule>
  </conditionalFormatting>
  <conditionalFormatting sqref="B7:D7 B10:D11 C8:D9 B14:D37 C12:D13">
    <cfRule type="expression" priority="17" dxfId="4" stopIfTrue="1">
      <formula>$Q7&gt;=1</formula>
    </cfRule>
  </conditionalFormatting>
  <conditionalFormatting sqref="B8">
    <cfRule type="expression" priority="16" dxfId="4" stopIfTrue="1">
      <formula>$Q8&gt;=1</formula>
    </cfRule>
  </conditionalFormatting>
  <conditionalFormatting sqref="B8">
    <cfRule type="expression" priority="15" dxfId="4" stopIfTrue="1">
      <formula>$Q8&gt;=1</formula>
    </cfRule>
  </conditionalFormatting>
  <conditionalFormatting sqref="B8">
    <cfRule type="expression" priority="14" dxfId="4" stopIfTrue="1">
      <formula>$Q8&gt;=1</formula>
    </cfRule>
  </conditionalFormatting>
  <conditionalFormatting sqref="B8">
    <cfRule type="expression" priority="13" dxfId="4" stopIfTrue="1">
      <formula>$Q8&gt;=1</formula>
    </cfRule>
  </conditionalFormatting>
  <conditionalFormatting sqref="B9">
    <cfRule type="expression" priority="12" dxfId="4" stopIfTrue="1">
      <formula>$Q9&gt;=1</formula>
    </cfRule>
  </conditionalFormatting>
  <conditionalFormatting sqref="B9">
    <cfRule type="expression" priority="11" dxfId="4" stopIfTrue="1">
      <formula>$Q9&gt;=1</formula>
    </cfRule>
  </conditionalFormatting>
  <conditionalFormatting sqref="B9">
    <cfRule type="expression" priority="10" dxfId="4" stopIfTrue="1">
      <formula>$Q9&gt;=1</formula>
    </cfRule>
  </conditionalFormatting>
  <conditionalFormatting sqref="B9">
    <cfRule type="expression" priority="9" dxfId="4" stopIfTrue="1">
      <formula>$Q9&gt;=1</formula>
    </cfRule>
  </conditionalFormatting>
  <conditionalFormatting sqref="B12">
    <cfRule type="expression" priority="8" dxfId="4" stopIfTrue="1">
      <formula>$Q12&gt;=1</formula>
    </cfRule>
  </conditionalFormatting>
  <conditionalFormatting sqref="B12">
    <cfRule type="expression" priority="7" dxfId="4" stopIfTrue="1">
      <formula>$Q12&gt;=1</formula>
    </cfRule>
  </conditionalFormatting>
  <conditionalFormatting sqref="B12">
    <cfRule type="expression" priority="6" dxfId="4" stopIfTrue="1">
      <formula>$Q12&gt;=1</formula>
    </cfRule>
  </conditionalFormatting>
  <conditionalFormatting sqref="B12">
    <cfRule type="expression" priority="5" dxfId="4" stopIfTrue="1">
      <formula>$Q12&gt;=1</formula>
    </cfRule>
  </conditionalFormatting>
  <conditionalFormatting sqref="B13">
    <cfRule type="expression" priority="4" dxfId="4" stopIfTrue="1">
      <formula>$Q13&gt;=1</formula>
    </cfRule>
  </conditionalFormatting>
  <conditionalFormatting sqref="B13">
    <cfRule type="expression" priority="3" dxfId="4" stopIfTrue="1">
      <formula>$Q13&gt;=1</formula>
    </cfRule>
  </conditionalFormatting>
  <conditionalFormatting sqref="B13">
    <cfRule type="expression" priority="2" dxfId="4" stopIfTrue="1">
      <formula>$Q13&gt;=1</formula>
    </cfRule>
  </conditionalFormatting>
  <conditionalFormatting sqref="B13">
    <cfRule type="expression" priority="1" dxfId="4" stopIfTrue="1">
      <formula>$Q13&gt;=1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3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11.57421875" style="0" customWidth="1"/>
    <col min="4" max="4" width="7.140625" style="0" customWidth="1"/>
    <col min="5" max="5" width="14.28125" style="0" customWidth="1"/>
    <col min="6" max="6" width="7.140625" style="0" customWidth="1"/>
    <col min="7" max="7" width="12.710937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IF(Y5=1,CONCATENATE(VLOOKUP(Y3,AA16:AH25,2)),CONCATENATE(VLOOKUP(Y3,AA2:AK13,2)))</f>
        <v>#N/A</v>
      </c>
      <c r="AC1" s="223" t="e">
        <f>IF(Y5=1,CONCATENATE(VLOOKUP(Y3,AA16:AK25,3)),CONCATENATE(VLOOKUP(Y3,AA2:AK13,3)))</f>
        <v>#N/A</v>
      </c>
      <c r="AD1" s="223" t="e">
        <f>IF(Y5=1,CONCATENATE(VLOOKUP(Y3,AA16:AK25,4)),CONCATENATE(VLOOKUP(Y3,AA2:AK13,4)))</f>
        <v>#N/A</v>
      </c>
      <c r="AE1" s="223" t="e">
        <f>IF(Y5=1,CONCATENATE(VLOOKUP(Y3,AA16:AK25,5)),CONCATENATE(VLOOKUP(Y3,AA2:AK13,5)))</f>
        <v>#N/A</v>
      </c>
      <c r="AF1" s="223" t="e">
        <f>IF(Y5=1,CONCATENATE(VLOOKUP(Y3,AA16:AK25,6)),CONCATENATE(VLOOKUP(Y3,AA2:AK13,6)))</f>
        <v>#N/A</v>
      </c>
      <c r="AG1" s="223" t="e">
        <f>IF(Y5=1,CONCATENATE(VLOOKUP(Y3,AA16:AK25,7)),CONCATENATE(VLOOKUP(Y3,AA2:AK13,7)))</f>
        <v>#N/A</v>
      </c>
      <c r="AH1" s="223" t="e">
        <f>IF(Y5=1,CONCATENATE(VLOOKUP(Y3,AA16:AK25,8)),CONCATENATE(VLOOKUP(Y3,AA2:AK13,8)))</f>
        <v>#N/A</v>
      </c>
      <c r="AI1" s="223" t="e">
        <f>IF(Y5=1,CONCATENATE(VLOOKUP(Y3,AA16:AK25,9)),CONCATENATE(VLOOKUP(Y3,AA2:AK13,9)))</f>
        <v>#N/A</v>
      </c>
      <c r="AJ1" s="223" t="e">
        <f>IF(Y5=1,CONCATENATE(VLOOKUP(Y3,AA16:AK25,10)),CONCATENATE(VLOOKUP(Y3,AA2:AK13,10)))</f>
        <v>#N/A</v>
      </c>
      <c r="AK1" s="223" t="e">
        <f>IF(Y5=1,CONCATENATE(VLOOKUP(Y3,AA16:AK25,11)),CONCATENATE(VLOOKUP(Y3,AA2:AK13,11)))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320" t="str">
        <f>'[1]Altalanos'!$B$8</f>
        <v>1 F zöld és 1 L zöld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/>
      <c r="M3" s="38" t="s">
        <v>25</v>
      </c>
      <c r="N3" s="285"/>
      <c r="O3" s="286"/>
      <c r="P3" s="285"/>
      <c r="Q3" s="287" t="s">
        <v>59</v>
      </c>
      <c r="R3" s="221" t="s">
        <v>62</v>
      </c>
      <c r="S3" s="221" t="s">
        <v>98</v>
      </c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312"/>
      <c r="M4" s="149">
        <f>'[1]Altalanos'!$E$10</f>
        <v>0</v>
      </c>
      <c r="N4" s="288"/>
      <c r="O4" s="289"/>
      <c r="P4" s="288"/>
      <c r="Q4" s="290" t="s">
        <v>63</v>
      </c>
      <c r="R4" s="291" t="s">
        <v>60</v>
      </c>
      <c r="S4" s="291" t="s">
        <v>99</v>
      </c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Q5" s="293" t="s">
        <v>64</v>
      </c>
      <c r="R5" s="294" t="s">
        <v>61</v>
      </c>
      <c r="S5" s="294" t="s">
        <v>100</v>
      </c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2</v>
      </c>
      <c r="C7" s="313">
        <f>IF($B7="","",VLOOKUP($B7,'1F zöld és 1L zöld elo'!$A$7:$O$60,5))</f>
        <v>0</v>
      </c>
      <c r="D7" s="313">
        <f>IF($B7="","",VLOOKUP($B7,'1F zöld és 1L zöld elo'!$A$7:$O$60,15))</f>
        <v>0</v>
      </c>
      <c r="E7" s="314" t="str">
        <f>UPPER(IF($B7="","",VLOOKUP($B7,'1F zöld és 1L zöld elo'!$A$7:$O$60,2)))</f>
        <v>DIÓSGYŐRI NAGY L.KIR.ÁLT.ISK.</v>
      </c>
      <c r="F7" s="314"/>
      <c r="G7" s="314">
        <f>IF($B7="","",VLOOKUP($B7,'1F zöld és 1L zöld elo'!$A$7:$O$60,3))</f>
        <v>0</v>
      </c>
      <c r="H7" s="314"/>
      <c r="I7" s="315">
        <f>IF($B7="","",VLOOKUP($B7,'1F zöld és 1L zöld elo'!$A$7:$O$60,4))</f>
        <v>0</v>
      </c>
      <c r="J7" s="151"/>
      <c r="K7" s="224"/>
      <c r="L7" s="297">
        <f>IF(K7="","",CONCATENATE(VLOOKUP($Y$3,$AB$1:$AK$1,K7)," pont"))</f>
      </c>
      <c r="M7" s="225"/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316"/>
      <c r="D8" s="316"/>
      <c r="E8" s="316"/>
      <c r="F8" s="316"/>
      <c r="G8" s="316"/>
      <c r="H8" s="316"/>
      <c r="I8" s="316"/>
      <c r="J8" s="151"/>
      <c r="K8" s="174"/>
      <c r="L8" s="174"/>
      <c r="M8" s="299"/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3</v>
      </c>
      <c r="C9" s="313">
        <f>IF($B9="","",VLOOKUP($B9,'1F zöld és 1L zöld elo'!$A$7:$O$60,5))</f>
        <v>0</v>
      </c>
      <c r="D9" s="313">
        <f>IF($B9="","",VLOOKUP($B9,'1F zöld és 1L zöld elo'!$A$7:$O$60,15))</f>
        <v>0</v>
      </c>
      <c r="E9" s="314" t="str">
        <f>UPPER(IF($B9="","",VLOOKUP($B9,'1F zöld és 1L zöld elo'!$A$7:$O$60,2)))</f>
        <v>IRINYI J.REF.OKT.KÖZP.TOMPA M.ÁLT.ISK.</v>
      </c>
      <c r="F9" s="314"/>
      <c r="G9" s="314">
        <f>IF($B9="","",VLOOKUP($B9,'1F zöld és 1L zöld elo'!$A$7:$O$60,3))</f>
        <v>0</v>
      </c>
      <c r="H9" s="314"/>
      <c r="I9" s="315">
        <f>IF($B9="","",VLOOKUP($B9,'1F zöld és 1L zöld elo'!$A$7:$O$60,4))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316"/>
      <c r="D10" s="316"/>
      <c r="E10" s="316"/>
      <c r="F10" s="316"/>
      <c r="G10" s="316"/>
      <c r="H10" s="316"/>
      <c r="I10" s="316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313">
        <f>IF($B11="","",VLOOKUP($B11,'1F zöld és 1L zöld elo'!$A$7:$O$60,5))</f>
      </c>
      <c r="D11" s="313">
        <f>IF($B11="","",VLOOKUP($B11,'1F zöld és 1L zöld elo'!$A$7:$O$60,15))</f>
      </c>
      <c r="E11" s="314">
        <f>UPPER(IF($B11="","",VLOOKUP($B11,'1F zöld és 1L zöld elo'!$A$7:$O$60,2)))</f>
      </c>
      <c r="F11" s="314"/>
      <c r="G11" s="314">
        <f>IF($B11="","",VLOOKUP($B11,'1F zöld és 1L zöld elo'!$A$7:$O$60,3))</f>
      </c>
      <c r="H11" s="314"/>
      <c r="I11" s="315">
        <f>IF($B11="","",VLOOKUP($B11,'1F zöld és 1L zöld elo'!$A$7:$O$60,4))</f>
      </c>
      <c r="J11" s="151"/>
      <c r="K11" s="224"/>
      <c r="L11" s="297">
        <f>IF(K11="","",CONCATENATE(VLOOKUP($Y$3,$AB$1:$AK$1,K11)," pont"))</f>
      </c>
      <c r="M11" s="225"/>
      <c r="Q11" t="s">
        <v>102</v>
      </c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74"/>
      <c r="B12" s="206"/>
      <c r="C12" s="316"/>
      <c r="D12" s="316"/>
      <c r="E12" s="316"/>
      <c r="F12" s="316"/>
      <c r="G12" s="316"/>
      <c r="H12" s="316"/>
      <c r="I12" s="316"/>
      <c r="J12" s="151"/>
      <c r="K12" s="295"/>
      <c r="L12" s="295"/>
      <c r="M12" s="299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74" t="s">
        <v>101</v>
      </c>
      <c r="B13" s="205"/>
      <c r="C13" s="313">
        <f>IF($B13="","",VLOOKUP($B13,'1F zöld és 1L zöld elo'!$A$7:$O$60,5))</f>
      </c>
      <c r="D13" s="313">
        <f>IF($B13="","",VLOOKUP($B13,'1F zöld és 1L zöld elo'!$A$7:$O$60,15))</f>
      </c>
      <c r="E13" s="314">
        <f>UPPER(IF($B13="","",VLOOKUP($B13,'1F zöld és 1L zöld elo'!$A$7:$O$60,2)))</f>
      </c>
      <c r="F13" s="314"/>
      <c r="G13" s="314">
        <f>IF($B13="","",VLOOKUP($B13,'1F zöld és 1L zöld elo'!$A$7:$O$60,3))</f>
      </c>
      <c r="H13" s="314"/>
      <c r="I13" s="315">
        <f>IF($B13="","",VLOOKUP($B13,'1F zöld és 1L zöld elo'!$A$7:$O$60,4))</f>
      </c>
      <c r="J13" s="151"/>
      <c r="K13" s="224"/>
      <c r="L13" s="297">
        <f>IF(K13="","",CONCATENATE(VLOOKUP($Y$3,$AB$1:$AK$1,K13)," pont"))</f>
      </c>
      <c r="M13" s="225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7" ht="18.75" customHeight="1">
      <c r="A18" s="151"/>
      <c r="B18" s="268"/>
      <c r="C18" s="268"/>
      <c r="D18" s="267" t="str">
        <f>E7</f>
        <v>DIÓSGYŐRI NAGY L.KIR.ÁLT.ISK.</v>
      </c>
      <c r="E18" s="267"/>
      <c r="F18" s="267" t="str">
        <f>E9</f>
        <v>IRINYI J.REF.OKT.KÖZP.TOMPA M.ÁLT.ISK.</v>
      </c>
      <c r="G18" s="267"/>
      <c r="H18" s="317"/>
      <c r="I18" s="317"/>
      <c r="J18" s="317"/>
      <c r="K18" s="317"/>
      <c r="L18" s="151"/>
      <c r="M18" s="151"/>
      <c r="Y18" s="217"/>
      <c r="Z18" s="217"/>
      <c r="AA18" s="217" t="s">
        <v>66</v>
      </c>
      <c r="AB18" s="217">
        <v>200</v>
      </c>
      <c r="AC18" s="217">
        <v>150</v>
      </c>
      <c r="AD18" s="217">
        <v>130</v>
      </c>
      <c r="AE18" s="217">
        <v>110</v>
      </c>
      <c r="AF18" s="217">
        <v>95</v>
      </c>
      <c r="AG18" s="217">
        <v>80</v>
      </c>
      <c r="AH18" s="217">
        <v>70</v>
      </c>
      <c r="AI18" s="217">
        <v>60</v>
      </c>
      <c r="AJ18" s="217">
        <v>55</v>
      </c>
      <c r="AK18" s="217">
        <v>50</v>
      </c>
    </row>
    <row r="19" spans="1:37" ht="18.75" customHeight="1">
      <c r="A19" s="207" t="s">
        <v>52</v>
      </c>
      <c r="B19" s="265" t="str">
        <f>E7</f>
        <v>DIÓSGYŐRI NAGY L.KIR.ÁLT.ISK.</v>
      </c>
      <c r="C19" s="265"/>
      <c r="D19" s="262"/>
      <c r="E19" s="262"/>
      <c r="F19" s="261"/>
      <c r="G19" s="261"/>
      <c r="H19" s="318"/>
      <c r="I19" s="318"/>
      <c r="J19" s="317"/>
      <c r="K19" s="317"/>
      <c r="L19" s="151"/>
      <c r="M19" s="151"/>
      <c r="Y19" s="217"/>
      <c r="Z19" s="217"/>
      <c r="AA19" s="217" t="s">
        <v>67</v>
      </c>
      <c r="AB19" s="217">
        <v>150</v>
      </c>
      <c r="AC19" s="217">
        <v>120</v>
      </c>
      <c r="AD19" s="217">
        <v>100</v>
      </c>
      <c r="AE19" s="217">
        <v>80</v>
      </c>
      <c r="AF19" s="217">
        <v>70</v>
      </c>
      <c r="AG19" s="217">
        <v>60</v>
      </c>
      <c r="AH19" s="217">
        <v>55</v>
      </c>
      <c r="AI19" s="217">
        <v>50</v>
      </c>
      <c r="AJ19" s="217">
        <v>45</v>
      </c>
      <c r="AK19" s="217">
        <v>40</v>
      </c>
    </row>
    <row r="20" spans="1:37" ht="18.75" customHeight="1">
      <c r="A20" s="207" t="s">
        <v>53</v>
      </c>
      <c r="B20" s="265" t="str">
        <f>E9</f>
        <v>IRINYI J.REF.OKT.KÖZP.TOMPA M.ÁLT.ISK.</v>
      </c>
      <c r="C20" s="265"/>
      <c r="D20" s="261"/>
      <c r="E20" s="261"/>
      <c r="F20" s="262"/>
      <c r="G20" s="262"/>
      <c r="H20" s="318"/>
      <c r="I20" s="318"/>
      <c r="J20" s="318"/>
      <c r="K20" s="318"/>
      <c r="L20" s="151"/>
      <c r="M20" s="151"/>
      <c r="Y20" s="217"/>
      <c r="Z20" s="217"/>
      <c r="AA20" s="217" t="s">
        <v>68</v>
      </c>
      <c r="AB20" s="217">
        <v>120</v>
      </c>
      <c r="AC20" s="217">
        <v>90</v>
      </c>
      <c r="AD20" s="217">
        <v>65</v>
      </c>
      <c r="AE20" s="217">
        <v>55</v>
      </c>
      <c r="AF20" s="217">
        <v>50</v>
      </c>
      <c r="AG20" s="217">
        <v>45</v>
      </c>
      <c r="AH20" s="217">
        <v>40</v>
      </c>
      <c r="AI20" s="217">
        <v>35</v>
      </c>
      <c r="AJ20" s="217">
        <v>25</v>
      </c>
      <c r="AK20" s="217">
        <v>20</v>
      </c>
    </row>
    <row r="21" spans="1:37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Y21" s="217"/>
      <c r="Z21" s="217"/>
      <c r="AA21" s="217" t="s">
        <v>71</v>
      </c>
      <c r="AB21" s="217">
        <v>40</v>
      </c>
      <c r="AC21" s="217">
        <v>25</v>
      </c>
      <c r="AD21" s="217">
        <v>18</v>
      </c>
      <c r="AE21" s="217">
        <v>13</v>
      </c>
      <c r="AF21" s="217">
        <v>8</v>
      </c>
      <c r="AG21" s="217">
        <v>7</v>
      </c>
      <c r="AH21" s="217">
        <v>6</v>
      </c>
      <c r="AI21" s="217">
        <v>5</v>
      </c>
      <c r="AJ21" s="217">
        <v>4</v>
      </c>
      <c r="AK21" s="217">
        <v>3</v>
      </c>
    </row>
    <row r="22" spans="1:37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Y22" s="217"/>
      <c r="Z22" s="217"/>
      <c r="AA22" s="217" t="s">
        <v>72</v>
      </c>
      <c r="AB22" s="217">
        <v>25</v>
      </c>
      <c r="AC22" s="217">
        <v>15</v>
      </c>
      <c r="AD22" s="217">
        <v>13</v>
      </c>
      <c r="AE22" s="217">
        <v>7</v>
      </c>
      <c r="AF22" s="217">
        <v>6</v>
      </c>
      <c r="AG22" s="217">
        <v>5</v>
      </c>
      <c r="AH22" s="217">
        <v>4</v>
      </c>
      <c r="AI22" s="217">
        <v>3</v>
      </c>
      <c r="AJ22" s="217">
        <v>2</v>
      </c>
      <c r="AK22" s="217">
        <v>1</v>
      </c>
    </row>
    <row r="23" spans="1:37" ht="12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Y23" s="217"/>
      <c r="Z23" s="217"/>
      <c r="AA23" s="217" t="s">
        <v>77</v>
      </c>
      <c r="AB23" s="217">
        <v>15</v>
      </c>
      <c r="AC23" s="217">
        <v>10</v>
      </c>
      <c r="AD23" s="217">
        <v>8</v>
      </c>
      <c r="AE23" s="217">
        <v>4</v>
      </c>
      <c r="AF23" s="217">
        <v>3</v>
      </c>
      <c r="AG23" s="217">
        <v>2</v>
      </c>
      <c r="AH23" s="217">
        <v>1</v>
      </c>
      <c r="AI23" s="217">
        <v>0</v>
      </c>
      <c r="AJ23" s="217">
        <v>0</v>
      </c>
      <c r="AK23" s="217">
        <v>0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73</v>
      </c>
      <c r="AB24" s="217">
        <v>10</v>
      </c>
      <c r="AC24" s="217">
        <v>6</v>
      </c>
      <c r="AD24" s="217">
        <v>4</v>
      </c>
      <c r="AE24" s="217">
        <v>2</v>
      </c>
      <c r="AF24" s="217">
        <v>1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74</v>
      </c>
      <c r="AB25" s="217">
        <v>3</v>
      </c>
      <c r="AC25" s="217">
        <v>2</v>
      </c>
      <c r="AD25" s="217">
        <v>1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</row>
    <row r="26" spans="1:13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3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0"/>
      <c r="M30" s="151"/>
    </row>
    <row r="31" spans="1:18" ht="12.75">
      <c r="A31" s="70" t="s">
        <v>35</v>
      </c>
      <c r="B31" s="71"/>
      <c r="C31" s="123"/>
      <c r="D31" s="182" t="s">
        <v>2</v>
      </c>
      <c r="E31" s="183" t="s">
        <v>37</v>
      </c>
      <c r="F31" s="201"/>
      <c r="G31" s="182" t="s">
        <v>2</v>
      </c>
      <c r="H31" s="183" t="s">
        <v>46</v>
      </c>
      <c r="I31" s="79"/>
      <c r="J31" s="183" t="s">
        <v>47</v>
      </c>
      <c r="K31" s="78" t="s">
        <v>48</v>
      </c>
      <c r="L31" s="30"/>
      <c r="M31" s="201"/>
      <c r="P31" s="300"/>
      <c r="Q31" s="300"/>
      <c r="R31" s="301"/>
    </row>
    <row r="32" spans="1:18" ht="12.75">
      <c r="A32" s="154" t="s">
        <v>36</v>
      </c>
      <c r="B32" s="155"/>
      <c r="C32" s="156"/>
      <c r="D32" s="184"/>
      <c r="E32" s="264"/>
      <c r="F32" s="264"/>
      <c r="G32" s="195" t="s">
        <v>3</v>
      </c>
      <c r="H32" s="155"/>
      <c r="I32" s="185"/>
      <c r="J32" s="196"/>
      <c r="K32" s="152" t="s">
        <v>38</v>
      </c>
      <c r="L32" s="202"/>
      <c r="M32" s="186"/>
      <c r="P32" s="302"/>
      <c r="Q32" s="302"/>
      <c r="R32" s="303"/>
    </row>
    <row r="33" spans="1:18" ht="12.75">
      <c r="A33" s="157" t="s">
        <v>45</v>
      </c>
      <c r="B33" s="77"/>
      <c r="C33" s="158"/>
      <c r="D33" s="187"/>
      <c r="E33" s="304"/>
      <c r="F33" s="304"/>
      <c r="G33" s="197" t="s">
        <v>4</v>
      </c>
      <c r="H33" s="305"/>
      <c r="I33" s="306"/>
      <c r="J33" s="42"/>
      <c r="K33" s="199"/>
      <c r="L33" s="150"/>
      <c r="M33" s="194"/>
      <c r="P33" s="303"/>
      <c r="Q33" s="307"/>
      <c r="R33" s="303"/>
    </row>
    <row r="34" spans="1:18" ht="12.75">
      <c r="A34" s="90"/>
      <c r="B34" s="91"/>
      <c r="C34" s="92"/>
      <c r="D34" s="187"/>
      <c r="E34" s="308"/>
      <c r="F34" s="151"/>
      <c r="G34" s="197" t="s">
        <v>5</v>
      </c>
      <c r="H34" s="305"/>
      <c r="I34" s="306"/>
      <c r="J34" s="42"/>
      <c r="K34" s="152" t="s">
        <v>39</v>
      </c>
      <c r="L34" s="202"/>
      <c r="M34" s="186"/>
      <c r="P34" s="302"/>
      <c r="Q34" s="302"/>
      <c r="R34" s="303"/>
    </row>
    <row r="35" spans="1:18" ht="12.75">
      <c r="A35" s="72"/>
      <c r="B35" s="309"/>
      <c r="C35" s="73"/>
      <c r="D35" s="187"/>
      <c r="E35" s="308"/>
      <c r="F35" s="151"/>
      <c r="G35" s="197" t="s">
        <v>6</v>
      </c>
      <c r="H35" s="305"/>
      <c r="I35" s="306"/>
      <c r="J35" s="42"/>
      <c r="K35" s="200"/>
      <c r="L35" s="151"/>
      <c r="M35" s="190"/>
      <c r="P35" s="303"/>
      <c r="Q35" s="307"/>
      <c r="R35" s="303"/>
    </row>
    <row r="36" spans="1:18" ht="12.75">
      <c r="A36" s="81"/>
      <c r="B36" s="310"/>
      <c r="C36" s="122"/>
      <c r="D36" s="187"/>
      <c r="E36" s="308"/>
      <c r="F36" s="151"/>
      <c r="G36" s="197" t="s">
        <v>7</v>
      </c>
      <c r="H36" s="305"/>
      <c r="I36" s="306"/>
      <c r="J36" s="42"/>
      <c r="K36" s="157"/>
      <c r="L36" s="150"/>
      <c r="M36" s="194"/>
      <c r="P36" s="303"/>
      <c r="Q36" s="307"/>
      <c r="R36" s="303"/>
    </row>
    <row r="37" spans="1:18" ht="12.75">
      <c r="A37" s="82"/>
      <c r="B37" s="21"/>
      <c r="C37" s="73"/>
      <c r="D37" s="187"/>
      <c r="E37" s="308"/>
      <c r="F37" s="151"/>
      <c r="G37" s="197" t="s">
        <v>8</v>
      </c>
      <c r="H37" s="305"/>
      <c r="I37" s="306"/>
      <c r="J37" s="42"/>
      <c r="K37" s="152" t="s">
        <v>28</v>
      </c>
      <c r="L37" s="202"/>
      <c r="M37" s="186"/>
      <c r="P37" s="302"/>
      <c r="Q37" s="302"/>
      <c r="R37" s="303"/>
    </row>
    <row r="38" spans="1:18" ht="12.75">
      <c r="A38" s="82"/>
      <c r="B38" s="21"/>
      <c r="C38" s="88"/>
      <c r="D38" s="187"/>
      <c r="E38" s="308"/>
      <c r="F38" s="151"/>
      <c r="G38" s="197" t="s">
        <v>9</v>
      </c>
      <c r="H38" s="305"/>
      <c r="I38" s="306"/>
      <c r="J38" s="42"/>
      <c r="K38" s="200"/>
      <c r="L38" s="151"/>
      <c r="M38" s="190"/>
      <c r="P38" s="303"/>
      <c r="Q38" s="307"/>
      <c r="R38" s="303"/>
    </row>
    <row r="39" spans="1:18" ht="12.75">
      <c r="A39" s="83"/>
      <c r="B39" s="80"/>
      <c r="C39" s="89"/>
      <c r="D39" s="193"/>
      <c r="E39" s="74"/>
      <c r="F39" s="150"/>
      <c r="G39" s="198" t="s">
        <v>10</v>
      </c>
      <c r="H39" s="77"/>
      <c r="I39" s="153"/>
      <c r="J39" s="75"/>
      <c r="K39" s="157">
        <f>M4</f>
        <v>0</v>
      </c>
      <c r="L39" s="150"/>
      <c r="M39" s="194"/>
      <c r="P39" s="303"/>
      <c r="Q39" s="307"/>
      <c r="R39" s="311"/>
    </row>
  </sheetData>
  <sheetProtection/>
  <mergeCells count="27">
    <mergeCell ref="E33:F33"/>
    <mergeCell ref="B20:C20"/>
    <mergeCell ref="D20:E20"/>
    <mergeCell ref="F20:G20"/>
    <mergeCell ref="H20:I20"/>
    <mergeCell ref="J20:K20"/>
    <mergeCell ref="E32:F32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39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AK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12.28125" style="0" customWidth="1"/>
    <col min="4" max="4" width="7.140625" style="0" customWidth="1"/>
    <col min="5" max="5" width="15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4">
      <c r="A1" s="263" t="str">
        <f>'[1]Altalanos'!$A$6</f>
        <v>Diákolimpia - Borsod</v>
      </c>
      <c r="B1" s="263"/>
      <c r="C1" s="263"/>
      <c r="D1" s="263"/>
      <c r="E1" s="263"/>
      <c r="F1" s="263"/>
      <c r="G1" s="135"/>
      <c r="H1" s="138" t="s">
        <v>44</v>
      </c>
      <c r="I1" s="136"/>
      <c r="J1" s="137"/>
      <c r="L1" s="139"/>
      <c r="M1" s="279"/>
      <c r="N1" s="280"/>
      <c r="O1" s="280" t="s">
        <v>11</v>
      </c>
      <c r="P1" s="280"/>
      <c r="Q1" s="281"/>
      <c r="R1" s="280"/>
      <c r="AB1" s="223" t="e">
        <f>IF(Y5=1,CONCATENATE(VLOOKUP(Y3,AA16:AH27,2)),CONCATENATE(VLOOKUP(Y3,AA2:AK13,2)))</f>
        <v>#N/A</v>
      </c>
      <c r="AC1" s="223" t="e">
        <f>IF(Y5=1,CONCATENATE(VLOOKUP(Y3,AA16:AK27,3)),CONCATENATE(VLOOKUP(Y3,AA2:AK13,3)))</f>
        <v>#N/A</v>
      </c>
      <c r="AD1" s="223" t="e">
        <f>IF(Y5=1,CONCATENATE(VLOOKUP(Y3,AA16:AK27,4)),CONCATENATE(VLOOKUP(Y3,AA2:AK13,4)))</f>
        <v>#N/A</v>
      </c>
      <c r="AE1" s="223" t="e">
        <f>IF(Y5=1,CONCATENATE(VLOOKUP(Y3,AA16:AK27,5)),CONCATENATE(VLOOKUP(Y3,AA2:AK13,5)))</f>
        <v>#N/A</v>
      </c>
      <c r="AF1" s="223" t="e">
        <f>IF(Y5=1,CONCATENATE(VLOOKUP(Y3,AA16:AK27,6)),CONCATENATE(VLOOKUP(Y3,AA2:AK13,6)))</f>
        <v>#N/A</v>
      </c>
      <c r="AG1" s="223" t="e">
        <f>IF(Y5=1,CONCATENATE(VLOOKUP(Y3,AA16:AK27,7)),CONCATENATE(VLOOKUP(Y3,AA2:AK13,7)))</f>
        <v>#N/A</v>
      </c>
      <c r="AH1" s="223" t="e">
        <f>IF(Y5=1,CONCATENATE(VLOOKUP(Y3,AA16:AK27,8)),CONCATENATE(VLOOKUP(Y3,AA2:AK13,8)))</f>
        <v>#N/A</v>
      </c>
      <c r="AI1" s="223" t="e">
        <f>IF(Y5=1,CONCATENATE(VLOOKUP(Y3,AA16:AK27,9)),CONCATENATE(VLOOKUP(Y3,AA2:AK13,9)))</f>
        <v>#N/A</v>
      </c>
      <c r="AJ1" s="223" t="e">
        <f>IF(Y5=1,CONCATENATE(VLOOKUP(Y3,AA16:AK27,10)),CONCATENATE(VLOOKUP(Y3,AA2:AK13,10)))</f>
        <v>#N/A</v>
      </c>
      <c r="AK1" s="223" t="e">
        <f>IF(Y5=1,CONCATENATE(VLOOKUP(Y3,AA16:AK27,11)),CONCATENATE(VLOOKUP(Y3,AA2:AK13,11)))</f>
        <v>#N/A</v>
      </c>
    </row>
    <row r="2" spans="1:37" ht="12.75">
      <c r="A2" s="282" t="s">
        <v>43</v>
      </c>
      <c r="B2" s="141"/>
      <c r="C2" s="141"/>
      <c r="D2" s="141"/>
      <c r="E2" s="320" t="str">
        <f>'[1]Altalanos'!$B$8</f>
        <v>1 F zöld és 1 L zöld</v>
      </c>
      <c r="F2" s="141"/>
      <c r="G2" s="142"/>
      <c r="H2" s="143"/>
      <c r="I2" s="143"/>
      <c r="J2" s="144"/>
      <c r="K2" s="139"/>
      <c r="L2" s="139"/>
      <c r="M2" s="139"/>
      <c r="N2" s="283"/>
      <c r="O2" s="284"/>
      <c r="P2" s="283"/>
      <c r="Q2" s="284"/>
      <c r="R2" s="283"/>
      <c r="Y2" s="218"/>
      <c r="Z2" s="217"/>
      <c r="AA2" s="217" t="s">
        <v>52</v>
      </c>
      <c r="AB2" s="221">
        <v>150</v>
      </c>
      <c r="AC2" s="221">
        <v>120</v>
      </c>
      <c r="AD2" s="221">
        <v>100</v>
      </c>
      <c r="AE2" s="221">
        <v>80</v>
      </c>
      <c r="AF2" s="221">
        <v>70</v>
      </c>
      <c r="AG2" s="221">
        <v>60</v>
      </c>
      <c r="AH2" s="221">
        <v>55</v>
      </c>
      <c r="AI2" s="221">
        <v>50</v>
      </c>
      <c r="AJ2" s="221">
        <v>45</v>
      </c>
      <c r="AK2" s="221">
        <v>40</v>
      </c>
    </row>
    <row r="3" spans="1:37" ht="12.7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285"/>
      <c r="O3" s="286"/>
      <c r="P3" s="285"/>
      <c r="Q3" s="286"/>
      <c r="R3" s="321"/>
      <c r="Y3" s="217">
        <f>IF(H4="OB","A",IF(H4="IX","W",H4))</f>
        <v>0</v>
      </c>
      <c r="Z3" s="217"/>
      <c r="AA3" s="217" t="s">
        <v>65</v>
      </c>
      <c r="AB3" s="221">
        <v>120</v>
      </c>
      <c r="AC3" s="221">
        <v>90</v>
      </c>
      <c r="AD3" s="221">
        <v>65</v>
      </c>
      <c r="AE3" s="221">
        <v>55</v>
      </c>
      <c r="AF3" s="221">
        <v>50</v>
      </c>
      <c r="AG3" s="221">
        <v>45</v>
      </c>
      <c r="AH3" s="221">
        <v>40</v>
      </c>
      <c r="AI3" s="221">
        <v>35</v>
      </c>
      <c r="AJ3" s="221">
        <v>25</v>
      </c>
      <c r="AK3" s="221">
        <v>20</v>
      </c>
    </row>
    <row r="4" spans="1:37" ht="13.5" thickBot="1">
      <c r="A4" s="266">
        <f>'[1]Altalanos'!$A$10</f>
        <v>43956</v>
      </c>
      <c r="B4" s="266"/>
      <c r="C4" s="266"/>
      <c r="D4" s="145"/>
      <c r="E4" s="146">
        <f>'[1]Altalanos'!$C$10</f>
        <v>0</v>
      </c>
      <c r="F4" s="146"/>
      <c r="G4" s="146"/>
      <c r="H4" s="148"/>
      <c r="I4" s="146"/>
      <c r="J4" s="147"/>
      <c r="K4" s="148"/>
      <c r="L4" s="149">
        <f>'[1]Altalanos'!$E$10</f>
        <v>0</v>
      </c>
      <c r="M4" s="148"/>
      <c r="N4" s="288"/>
      <c r="O4" s="289"/>
      <c r="P4" s="287" t="s">
        <v>59</v>
      </c>
      <c r="Q4" s="221" t="s">
        <v>103</v>
      </c>
      <c r="R4" s="221" t="s">
        <v>100</v>
      </c>
      <c r="S4" s="35"/>
      <c r="Y4" s="217"/>
      <c r="Z4" s="217"/>
      <c r="AA4" s="217" t="s">
        <v>66</v>
      </c>
      <c r="AB4" s="221">
        <v>90</v>
      </c>
      <c r="AC4" s="221">
        <v>60</v>
      </c>
      <c r="AD4" s="221">
        <v>45</v>
      </c>
      <c r="AE4" s="221">
        <v>34</v>
      </c>
      <c r="AF4" s="221">
        <v>27</v>
      </c>
      <c r="AG4" s="221">
        <v>22</v>
      </c>
      <c r="AH4" s="221">
        <v>18</v>
      </c>
      <c r="AI4" s="221">
        <v>15</v>
      </c>
      <c r="AJ4" s="221">
        <v>12</v>
      </c>
      <c r="AK4" s="221">
        <v>9</v>
      </c>
    </row>
    <row r="5" spans="1:37" ht="12.75">
      <c r="A5" s="30"/>
      <c r="B5" s="30" t="s">
        <v>41</v>
      </c>
      <c r="C5" s="292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4" t="s">
        <v>56</v>
      </c>
      <c r="L5" s="204" t="s">
        <v>57</v>
      </c>
      <c r="M5" s="204" t="s">
        <v>58</v>
      </c>
      <c r="P5" s="290" t="s">
        <v>63</v>
      </c>
      <c r="Q5" s="291" t="s">
        <v>99</v>
      </c>
      <c r="R5" s="291" t="s">
        <v>104</v>
      </c>
      <c r="S5" s="35"/>
      <c r="Y5" s="217">
        <f>IF(OR('[1]Altalanos'!$A$8="F1",'[1]Altalanos'!$A$8="F2",'[1]Altalanos'!$A$8="N1",'[1]Altalanos'!$A$8="N2"),1,2)</f>
        <v>2</v>
      </c>
      <c r="Z5" s="217"/>
      <c r="AA5" s="217" t="s">
        <v>67</v>
      </c>
      <c r="AB5" s="221">
        <v>60</v>
      </c>
      <c r="AC5" s="221">
        <v>40</v>
      </c>
      <c r="AD5" s="221">
        <v>30</v>
      </c>
      <c r="AE5" s="221">
        <v>20</v>
      </c>
      <c r="AF5" s="221">
        <v>18</v>
      </c>
      <c r="AG5" s="221">
        <v>15</v>
      </c>
      <c r="AH5" s="221">
        <v>12</v>
      </c>
      <c r="AI5" s="221">
        <v>10</v>
      </c>
      <c r="AJ5" s="221">
        <v>8</v>
      </c>
      <c r="AK5" s="221">
        <v>6</v>
      </c>
    </row>
    <row r="6" spans="1:37" ht="12.75">
      <c r="A6" s="151"/>
      <c r="B6" s="151"/>
      <c r="C6" s="295"/>
      <c r="D6" s="151"/>
      <c r="E6" s="151"/>
      <c r="F6" s="151"/>
      <c r="G6" s="151"/>
      <c r="H6" s="151"/>
      <c r="I6" s="151"/>
      <c r="J6" s="151"/>
      <c r="K6" s="151"/>
      <c r="L6" s="151"/>
      <c r="M6" s="151"/>
      <c r="P6" s="293" t="s">
        <v>64</v>
      </c>
      <c r="Q6" s="294" t="s">
        <v>105</v>
      </c>
      <c r="R6" s="294" t="s">
        <v>62</v>
      </c>
      <c r="S6" s="35"/>
      <c r="Y6" s="217"/>
      <c r="Z6" s="217"/>
      <c r="AA6" s="217" t="s">
        <v>68</v>
      </c>
      <c r="AB6" s="221">
        <v>40</v>
      </c>
      <c r="AC6" s="221">
        <v>25</v>
      </c>
      <c r="AD6" s="221">
        <v>18</v>
      </c>
      <c r="AE6" s="221">
        <v>13</v>
      </c>
      <c r="AF6" s="221">
        <v>10</v>
      </c>
      <c r="AG6" s="221">
        <v>8</v>
      </c>
      <c r="AH6" s="221">
        <v>6</v>
      </c>
      <c r="AI6" s="221">
        <v>5</v>
      </c>
      <c r="AJ6" s="221">
        <v>4</v>
      </c>
      <c r="AK6" s="221">
        <v>3</v>
      </c>
    </row>
    <row r="7" spans="1:37" ht="12.75">
      <c r="A7" s="174" t="s">
        <v>52</v>
      </c>
      <c r="B7" s="205">
        <v>6</v>
      </c>
      <c r="C7" s="313">
        <f>IF($B7="","",VLOOKUP($B7,'1F zöld és 1L zöld elo'!$A$7:$O$60,5))</f>
        <v>0</v>
      </c>
      <c r="D7" s="313">
        <f>IF($B7="","",VLOOKUP($B7,'1F zöld és 1L zöld elo'!$A$7:$O$60,15))</f>
        <v>0</v>
      </c>
      <c r="E7" s="314" t="str">
        <f>UPPER(IF($B7="","",VLOOKUP($B7,'1F zöld és 1L zöld elo'!$A$7:$O$60,2)))</f>
        <v>IRINYI J.REF.OKT.KÖZP.TOMPA M.ÁLT.ISK.</v>
      </c>
      <c r="F7" s="314"/>
      <c r="G7" s="314">
        <f>IF($B7="","",VLOOKUP($B7,'1F zöld és 1L zöld elo'!$A$7:$O$60,3))</f>
        <v>0</v>
      </c>
      <c r="H7" s="314"/>
      <c r="I7" s="315">
        <f>IF($B7="","",VLOOKUP($B7,'1F zöld és 1L zöld elo'!$A$7:$O$60,4))</f>
        <v>0</v>
      </c>
      <c r="J7" s="151"/>
      <c r="K7" s="224"/>
      <c r="L7" s="297">
        <f>IF(K7="","",CONCATENATE(VLOOKUP($Y$3,$AB$1:$AK$1,K7)," pont"))</f>
      </c>
      <c r="M7" s="225"/>
      <c r="P7" s="287" t="s">
        <v>106</v>
      </c>
      <c r="Q7" s="221" t="s">
        <v>60</v>
      </c>
      <c r="R7" s="221" t="s">
        <v>107</v>
      </c>
      <c r="Y7" s="217"/>
      <c r="Z7" s="217"/>
      <c r="AA7" s="217" t="s">
        <v>69</v>
      </c>
      <c r="AB7" s="221">
        <v>25</v>
      </c>
      <c r="AC7" s="221">
        <v>15</v>
      </c>
      <c r="AD7" s="221">
        <v>13</v>
      </c>
      <c r="AE7" s="221">
        <v>8</v>
      </c>
      <c r="AF7" s="221">
        <v>6</v>
      </c>
      <c r="AG7" s="221">
        <v>4</v>
      </c>
      <c r="AH7" s="221">
        <v>3</v>
      </c>
      <c r="AI7" s="221">
        <v>2</v>
      </c>
      <c r="AJ7" s="221">
        <v>1</v>
      </c>
      <c r="AK7" s="221">
        <v>0</v>
      </c>
    </row>
    <row r="8" spans="1:37" ht="12.75">
      <c r="A8" s="174"/>
      <c r="B8" s="206"/>
      <c r="C8" s="316"/>
      <c r="D8" s="316"/>
      <c r="E8" s="316"/>
      <c r="F8" s="316"/>
      <c r="G8" s="316"/>
      <c r="H8" s="316"/>
      <c r="I8" s="316"/>
      <c r="J8" s="151"/>
      <c r="K8" s="174"/>
      <c r="L8" s="174"/>
      <c r="M8" s="299"/>
      <c r="P8" s="290" t="s">
        <v>108</v>
      </c>
      <c r="Q8" s="291" t="s">
        <v>61</v>
      </c>
      <c r="R8" s="291" t="s">
        <v>109</v>
      </c>
      <c r="Y8" s="217"/>
      <c r="Z8" s="217"/>
      <c r="AA8" s="217" t="s">
        <v>70</v>
      </c>
      <c r="AB8" s="221">
        <v>15</v>
      </c>
      <c r="AC8" s="221">
        <v>10</v>
      </c>
      <c r="AD8" s="221">
        <v>7</v>
      </c>
      <c r="AE8" s="221">
        <v>5</v>
      </c>
      <c r="AF8" s="221">
        <v>4</v>
      </c>
      <c r="AG8" s="221">
        <v>3</v>
      </c>
      <c r="AH8" s="221">
        <v>2</v>
      </c>
      <c r="AI8" s="221">
        <v>1</v>
      </c>
      <c r="AJ8" s="221">
        <v>0</v>
      </c>
      <c r="AK8" s="221">
        <v>0</v>
      </c>
    </row>
    <row r="9" spans="1:37" ht="12.75">
      <c r="A9" s="174" t="s">
        <v>53</v>
      </c>
      <c r="B9" s="205">
        <v>7</v>
      </c>
      <c r="C9" s="313">
        <f>IF($B9="","",VLOOKUP($B9,'1F zöld és 1L zöld elo'!$A$7:$O$60,5))</f>
        <v>0</v>
      </c>
      <c r="D9" s="313">
        <f>IF($B9="","",VLOOKUP($B9,'1F zöld és 1L zöld elo'!$A$7:$O$60,15))</f>
        <v>0</v>
      </c>
      <c r="E9" s="314" t="str">
        <f>UPPER(IF($B9="","",VLOOKUP($B9,'1F zöld és 1L zöld elo'!$A$7:$O$60,2)))</f>
        <v>KAZINCBARCIKAI POLLACK M.ÁLT.ISK.</v>
      </c>
      <c r="F9" s="314"/>
      <c r="G9" s="314">
        <f>IF($B9="","",VLOOKUP($B9,'1F zöld és 1L zöld elo'!$A$7:$O$60,3))</f>
        <v>0</v>
      </c>
      <c r="H9" s="314"/>
      <c r="I9" s="315">
        <f>IF($B9="","",VLOOKUP($B9,'1F zöld és 1L zöld elo'!$A$7:$O$60,4))</f>
        <v>0</v>
      </c>
      <c r="J9" s="151"/>
      <c r="K9" s="224"/>
      <c r="L9" s="297">
        <f>IF(K9="","",CONCATENATE(VLOOKUP($Y$3,$AB$1:$AK$1,K9)," pont"))</f>
      </c>
      <c r="M9" s="225"/>
      <c r="Y9" s="217"/>
      <c r="Z9" s="217"/>
      <c r="AA9" s="217" t="s">
        <v>71</v>
      </c>
      <c r="AB9" s="221">
        <v>10</v>
      </c>
      <c r="AC9" s="221">
        <v>6</v>
      </c>
      <c r="AD9" s="221">
        <v>4</v>
      </c>
      <c r="AE9" s="221">
        <v>2</v>
      </c>
      <c r="AF9" s="221">
        <v>1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</row>
    <row r="10" spans="1:37" ht="12.75">
      <c r="A10" s="174"/>
      <c r="B10" s="206"/>
      <c r="C10" s="316"/>
      <c r="D10" s="316"/>
      <c r="E10" s="316"/>
      <c r="F10" s="316"/>
      <c r="G10" s="316"/>
      <c r="H10" s="316"/>
      <c r="I10" s="316"/>
      <c r="J10" s="151"/>
      <c r="K10" s="174"/>
      <c r="L10" s="174"/>
      <c r="M10" s="299"/>
      <c r="Y10" s="217"/>
      <c r="Z10" s="217"/>
      <c r="AA10" s="217" t="s">
        <v>72</v>
      </c>
      <c r="AB10" s="221">
        <v>6</v>
      </c>
      <c r="AC10" s="221">
        <v>3</v>
      </c>
      <c r="AD10" s="221">
        <v>2</v>
      </c>
      <c r="AE10" s="221">
        <v>1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</row>
    <row r="11" spans="1:37" ht="12.75">
      <c r="A11" s="174" t="s">
        <v>54</v>
      </c>
      <c r="B11" s="205"/>
      <c r="C11" s="313">
        <f>IF($B11="","",VLOOKUP($B11,'1F zöld és 1L zöld elo'!$A$7:$O$60,5))</f>
      </c>
      <c r="D11" s="313">
        <f>IF($B11="","",VLOOKUP($B11,'1F zöld és 1L zöld elo'!$A$7:$O$60,15))</f>
      </c>
      <c r="E11" s="314">
        <f>UPPER(IF($B11="","",VLOOKUP($B11,'1F zöld és 1L zöld elo'!$A$7:$O$60,2)))</f>
      </c>
      <c r="F11" s="314"/>
      <c r="G11" s="314">
        <f>IF($B11="","",VLOOKUP($B11,'1F zöld és 1L zöld elo'!$A$7:$O$60,3))</f>
      </c>
      <c r="H11" s="314"/>
      <c r="I11" s="315">
        <f>IF($B11="","",VLOOKUP($B11,'1F zöld és 1L zöld elo'!$A$7:$O$60,4))</f>
      </c>
      <c r="J11" s="151"/>
      <c r="K11" s="224"/>
      <c r="L11" s="297">
        <f>IF(K11="","",CONCATENATE(VLOOKUP($Y$3,$AB$1:$AK$1,K11)," pont"))</f>
      </c>
      <c r="M11" s="225"/>
      <c r="Y11" s="217"/>
      <c r="Z11" s="217"/>
      <c r="AA11" s="217" t="s">
        <v>77</v>
      </c>
      <c r="AB11" s="221">
        <v>3</v>
      </c>
      <c r="AC11" s="221">
        <v>2</v>
      </c>
      <c r="AD11" s="221">
        <v>1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</row>
    <row r="12" spans="1:37" ht="12.75">
      <c r="A12" s="174"/>
      <c r="B12" s="206"/>
      <c r="C12" s="316"/>
      <c r="D12" s="316"/>
      <c r="E12" s="316"/>
      <c r="F12" s="316"/>
      <c r="G12" s="316"/>
      <c r="H12" s="316"/>
      <c r="I12" s="316"/>
      <c r="J12" s="151"/>
      <c r="K12" s="295"/>
      <c r="L12" s="295"/>
      <c r="M12" s="299"/>
      <c r="Y12" s="217"/>
      <c r="Z12" s="217"/>
      <c r="AA12" s="217" t="s">
        <v>73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>
        <v>0</v>
      </c>
      <c r="AK12" s="222">
        <v>0</v>
      </c>
    </row>
    <row r="13" spans="1:37" ht="12.75">
      <c r="A13" s="174" t="s">
        <v>101</v>
      </c>
      <c r="B13" s="205"/>
      <c r="C13" s="313">
        <f>IF($B13="","",VLOOKUP($B13,'1F zöld és 1L zöld elo'!$A$7:$O$60,5))</f>
      </c>
      <c r="D13" s="313">
        <f>IF($B13="","",VLOOKUP($B13,'1F zöld és 1L zöld elo'!$A$7:$O$60,15))</f>
      </c>
      <c r="E13" s="314">
        <f>UPPER(IF($B13="","",VLOOKUP($B13,'1F zöld és 1L zöld elo'!$A$7:$O$60,2)))</f>
      </c>
      <c r="F13" s="314"/>
      <c r="G13" s="314">
        <f>IF($B13="","",VLOOKUP($B13,'1F zöld és 1L zöld elo'!$A$7:$O$60,3))</f>
      </c>
      <c r="H13" s="314"/>
      <c r="I13" s="315">
        <f>IF($B13="","",VLOOKUP($B13,'1F zöld és 1L zöld elo'!$A$7:$O$60,4))</f>
      </c>
      <c r="J13" s="151"/>
      <c r="K13" s="224"/>
      <c r="L13" s="297">
        <f>IF(K13="","",CONCATENATE(VLOOKUP($Y$3,$AB$1:$AK$1,K13)," pont"))</f>
      </c>
      <c r="M13" s="225"/>
      <c r="Y13" s="217"/>
      <c r="Z13" s="217"/>
      <c r="AA13" s="217" t="s">
        <v>74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>
        <v>0</v>
      </c>
      <c r="AK13" s="222">
        <v>0</v>
      </c>
    </row>
    <row r="14" spans="1:37" ht="12.75">
      <c r="A14" s="174"/>
      <c r="B14" s="206"/>
      <c r="C14" s="316"/>
      <c r="D14" s="316"/>
      <c r="E14" s="316"/>
      <c r="F14" s="316"/>
      <c r="G14" s="316"/>
      <c r="H14" s="316"/>
      <c r="I14" s="316"/>
      <c r="J14" s="151"/>
      <c r="K14" s="174"/>
      <c r="L14" s="174"/>
      <c r="M14" s="299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</row>
    <row r="15" spans="1:37" ht="12.75">
      <c r="A15" s="174" t="s">
        <v>110</v>
      </c>
      <c r="B15" s="205"/>
      <c r="C15" s="313">
        <f>IF($B15="","",VLOOKUP($B15,'1F zöld és 1L zöld elo'!$A$7:$O$60,5))</f>
      </c>
      <c r="D15" s="313">
        <f>IF($B15="","",VLOOKUP($B15,'1F zöld és 1L zöld elo'!$A$7:$O$60,15))</f>
      </c>
      <c r="E15" s="314">
        <f>UPPER(IF($B15="","",VLOOKUP($B15,'1F zöld és 1L zöld elo'!$A$7:$O$60,2)))</f>
      </c>
      <c r="F15" s="314"/>
      <c r="G15" s="314">
        <f>IF($B15="","",VLOOKUP($B15,'1F zöld és 1L zöld elo'!$A$7:$O$60,3))</f>
      </c>
      <c r="H15" s="314"/>
      <c r="I15" s="315">
        <f>IF($B15="","",VLOOKUP($B15,'1F zöld és 1L zöld elo'!$A$7:$O$60,4))</f>
      </c>
      <c r="J15" s="151"/>
      <c r="K15" s="224"/>
      <c r="L15" s="297">
        <f>IF(K15="","",CONCATENATE(VLOOKUP($Y$3,$AB$1:$AK$1,K15)," pont"))</f>
      </c>
      <c r="M15" s="225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Y16" s="217"/>
      <c r="Z16" s="217"/>
      <c r="AA16" s="217" t="s">
        <v>52</v>
      </c>
      <c r="AB16" s="217">
        <v>300</v>
      </c>
      <c r="AC16" s="217">
        <v>250</v>
      </c>
      <c r="AD16" s="217">
        <v>220</v>
      </c>
      <c r="AE16" s="217">
        <v>180</v>
      </c>
      <c r="AF16" s="217">
        <v>160</v>
      </c>
      <c r="AG16" s="217">
        <v>150</v>
      </c>
      <c r="AH16" s="217">
        <v>140</v>
      </c>
      <c r="AI16" s="217">
        <v>130</v>
      </c>
      <c r="AJ16" s="217">
        <v>120</v>
      </c>
      <c r="AK16" s="217">
        <v>110</v>
      </c>
    </row>
    <row r="17" spans="1:3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Y17" s="217"/>
      <c r="Z17" s="217"/>
      <c r="AA17" s="217" t="s">
        <v>65</v>
      </c>
      <c r="AB17" s="217">
        <v>250</v>
      </c>
      <c r="AC17" s="217">
        <v>200</v>
      </c>
      <c r="AD17" s="217">
        <v>160</v>
      </c>
      <c r="AE17" s="217">
        <v>140</v>
      </c>
      <c r="AF17" s="217">
        <v>120</v>
      </c>
      <c r="AG17" s="217">
        <v>110</v>
      </c>
      <c r="AH17" s="217">
        <v>100</v>
      </c>
      <c r="AI17" s="217">
        <v>90</v>
      </c>
      <c r="AJ17" s="217">
        <v>80</v>
      </c>
      <c r="AK17" s="217">
        <v>70</v>
      </c>
    </row>
    <row r="18" spans="1:31" ht="18.75" customHeight="1">
      <c r="A18" s="151"/>
      <c r="B18" s="268"/>
      <c r="C18" s="268"/>
      <c r="D18" s="267" t="str">
        <f>E7</f>
        <v>IRINYI J.REF.OKT.KÖZP.TOMPA M.ÁLT.ISK.</v>
      </c>
      <c r="E18" s="267"/>
      <c r="F18" s="267" t="str">
        <f>E9</f>
        <v>KAZINCBARCIKAI POLLACK M.ÁLT.ISK.</v>
      </c>
      <c r="G18" s="267"/>
      <c r="S18" s="217"/>
      <c r="T18" s="217"/>
      <c r="U18" s="217" t="s">
        <v>66</v>
      </c>
      <c r="V18" s="217">
        <v>200</v>
      </c>
      <c r="W18" s="217">
        <v>150</v>
      </c>
      <c r="X18" s="217">
        <v>130</v>
      </c>
      <c r="Y18" s="217">
        <v>110</v>
      </c>
      <c r="Z18" s="217">
        <v>95</v>
      </c>
      <c r="AA18" s="217">
        <v>80</v>
      </c>
      <c r="AB18" s="217">
        <v>70</v>
      </c>
      <c r="AC18" s="217">
        <v>60</v>
      </c>
      <c r="AD18" s="217">
        <v>55</v>
      </c>
      <c r="AE18" s="217">
        <v>50</v>
      </c>
    </row>
    <row r="19" spans="1:31" ht="18.75" customHeight="1">
      <c r="A19" s="207" t="s">
        <v>52</v>
      </c>
      <c r="B19" s="265" t="str">
        <f>E7</f>
        <v>IRINYI J.REF.OKT.KÖZP.TOMPA M.ÁLT.ISK.</v>
      </c>
      <c r="C19" s="265"/>
      <c r="D19" s="262"/>
      <c r="E19" s="262"/>
      <c r="F19" s="261"/>
      <c r="G19" s="261"/>
      <c r="S19" s="217"/>
      <c r="T19" s="217"/>
      <c r="U19" s="217" t="s">
        <v>67</v>
      </c>
      <c r="V19" s="217">
        <v>150</v>
      </c>
      <c r="W19" s="217">
        <v>120</v>
      </c>
      <c r="X19" s="217">
        <v>100</v>
      </c>
      <c r="Y19" s="217">
        <v>80</v>
      </c>
      <c r="Z19" s="217">
        <v>70</v>
      </c>
      <c r="AA19" s="217">
        <v>60</v>
      </c>
      <c r="AB19" s="217">
        <v>55</v>
      </c>
      <c r="AC19" s="217">
        <v>50</v>
      </c>
      <c r="AD19" s="217">
        <v>45</v>
      </c>
      <c r="AE19" s="217">
        <v>40</v>
      </c>
    </row>
    <row r="20" spans="1:31" ht="18.75" customHeight="1">
      <c r="A20" s="207" t="s">
        <v>53</v>
      </c>
      <c r="B20" s="265" t="str">
        <f>E9</f>
        <v>KAZINCBARCIKAI POLLACK M.ÁLT.ISK.</v>
      </c>
      <c r="C20" s="265"/>
      <c r="D20" s="261"/>
      <c r="E20" s="261"/>
      <c r="F20" s="262"/>
      <c r="G20" s="262"/>
      <c r="S20" s="217"/>
      <c r="T20" s="217"/>
      <c r="U20" s="217" t="s">
        <v>68</v>
      </c>
      <c r="V20" s="217">
        <v>120</v>
      </c>
      <c r="W20" s="217">
        <v>90</v>
      </c>
      <c r="X20" s="217">
        <v>65</v>
      </c>
      <c r="Y20" s="217">
        <v>55</v>
      </c>
      <c r="Z20" s="217">
        <v>50</v>
      </c>
      <c r="AA20" s="217">
        <v>45</v>
      </c>
      <c r="AB20" s="217">
        <v>40</v>
      </c>
      <c r="AC20" s="217">
        <v>35</v>
      </c>
      <c r="AD20" s="217">
        <v>25</v>
      </c>
      <c r="AE20" s="217">
        <v>20</v>
      </c>
    </row>
    <row r="21" spans="1:31" ht="18.75" customHeight="1">
      <c r="A21" s="322"/>
      <c r="B21" s="323"/>
      <c r="C21" s="323"/>
      <c r="D21" s="318"/>
      <c r="E21" s="318"/>
      <c r="F21" s="318"/>
      <c r="G21" s="318"/>
      <c r="S21" s="217"/>
      <c r="T21" s="217"/>
      <c r="U21" s="217" t="s">
        <v>69</v>
      </c>
      <c r="V21" s="217">
        <v>90</v>
      </c>
      <c r="W21" s="217">
        <v>60</v>
      </c>
      <c r="X21" s="217">
        <v>45</v>
      </c>
      <c r="Y21" s="217">
        <v>34</v>
      </c>
      <c r="Z21" s="217">
        <v>27</v>
      </c>
      <c r="AA21" s="217">
        <v>22</v>
      </c>
      <c r="AB21" s="217">
        <v>18</v>
      </c>
      <c r="AC21" s="217">
        <v>15</v>
      </c>
      <c r="AD21" s="217">
        <v>12</v>
      </c>
      <c r="AE21" s="217">
        <v>9</v>
      </c>
    </row>
    <row r="22" spans="1:31" ht="18.75" customHeight="1">
      <c r="A22" s="322"/>
      <c r="B22" s="323"/>
      <c r="C22" s="323"/>
      <c r="D22" s="318"/>
      <c r="E22" s="318"/>
      <c r="F22" s="318"/>
      <c r="G22" s="318"/>
      <c r="S22" s="217"/>
      <c r="T22" s="217"/>
      <c r="U22" s="217" t="s">
        <v>70</v>
      </c>
      <c r="V22" s="217">
        <v>60</v>
      </c>
      <c r="W22" s="217">
        <v>40</v>
      </c>
      <c r="X22" s="217">
        <v>30</v>
      </c>
      <c r="Y22" s="217">
        <v>20</v>
      </c>
      <c r="Z22" s="217">
        <v>18</v>
      </c>
      <c r="AA22" s="217">
        <v>15</v>
      </c>
      <c r="AB22" s="217">
        <v>12</v>
      </c>
      <c r="AC22" s="217">
        <v>10</v>
      </c>
      <c r="AD22" s="217">
        <v>8</v>
      </c>
      <c r="AE22" s="217">
        <v>6</v>
      </c>
    </row>
    <row r="23" spans="1:31" ht="18.75" customHeight="1">
      <c r="A23" s="322"/>
      <c r="B23" s="323"/>
      <c r="C23" s="323"/>
      <c r="D23" s="318"/>
      <c r="E23" s="318"/>
      <c r="F23" s="318"/>
      <c r="G23" s="318"/>
      <c r="S23" s="217"/>
      <c r="T23" s="217"/>
      <c r="U23" s="217" t="s">
        <v>71</v>
      </c>
      <c r="V23" s="217">
        <v>40</v>
      </c>
      <c r="W23" s="217">
        <v>25</v>
      </c>
      <c r="X23" s="217">
        <v>18</v>
      </c>
      <c r="Y23" s="217">
        <v>13</v>
      </c>
      <c r="Z23" s="217">
        <v>8</v>
      </c>
      <c r="AA23" s="217">
        <v>7</v>
      </c>
      <c r="AB23" s="217">
        <v>6</v>
      </c>
      <c r="AC23" s="217">
        <v>5</v>
      </c>
      <c r="AD23" s="217">
        <v>4</v>
      </c>
      <c r="AE23" s="217">
        <v>3</v>
      </c>
    </row>
    <row r="24" spans="1:37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Y24" s="217"/>
      <c r="Z24" s="217"/>
      <c r="AA24" s="217" t="s">
        <v>72</v>
      </c>
      <c r="AB24" s="217">
        <v>25</v>
      </c>
      <c r="AC24" s="217">
        <v>15</v>
      </c>
      <c r="AD24" s="217">
        <v>13</v>
      </c>
      <c r="AE24" s="217">
        <v>7</v>
      </c>
      <c r="AF24" s="217">
        <v>6</v>
      </c>
      <c r="AG24" s="217">
        <v>5</v>
      </c>
      <c r="AH24" s="217">
        <v>4</v>
      </c>
      <c r="AI24" s="217">
        <v>3</v>
      </c>
      <c r="AJ24" s="217">
        <v>2</v>
      </c>
      <c r="AK24" s="217">
        <v>1</v>
      </c>
    </row>
    <row r="25" spans="1:37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Y25" s="217"/>
      <c r="Z25" s="217"/>
      <c r="AA25" s="217" t="s">
        <v>77</v>
      </c>
      <c r="AB25" s="217">
        <v>15</v>
      </c>
      <c r="AC25" s="217">
        <v>10</v>
      </c>
      <c r="AD25" s="217">
        <v>8</v>
      </c>
      <c r="AE25" s="217">
        <v>4</v>
      </c>
      <c r="AF25" s="217">
        <v>3</v>
      </c>
      <c r="AG25" s="217">
        <v>2</v>
      </c>
      <c r="AH25" s="217">
        <v>1</v>
      </c>
      <c r="AI25" s="217">
        <v>0</v>
      </c>
      <c r="AJ25" s="217">
        <v>0</v>
      </c>
      <c r="AK25" s="217">
        <v>0</v>
      </c>
    </row>
    <row r="26" spans="1:37" ht="12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Y26" s="217"/>
      <c r="Z26" s="217"/>
      <c r="AA26" s="217" t="s">
        <v>73</v>
      </c>
      <c r="AB26" s="217">
        <v>10</v>
      </c>
      <c r="AC26" s="217">
        <v>6</v>
      </c>
      <c r="AD26" s="217">
        <v>4</v>
      </c>
      <c r="AE26" s="217">
        <v>2</v>
      </c>
      <c r="AF26" s="217">
        <v>1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</row>
    <row r="27" spans="1:37" ht="12.7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Y27" s="217"/>
      <c r="Z27" s="217"/>
      <c r="AA27" s="217" t="s">
        <v>74</v>
      </c>
      <c r="AB27" s="217">
        <v>3</v>
      </c>
      <c r="AC27" s="217">
        <v>2</v>
      </c>
      <c r="AD27" s="217">
        <v>1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</row>
    <row r="28" spans="1:13" ht="12.7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12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3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0"/>
      <c r="M32" s="151"/>
    </row>
    <row r="33" spans="1:18" ht="12.75">
      <c r="A33" s="70" t="s">
        <v>35</v>
      </c>
      <c r="B33" s="71"/>
      <c r="C33" s="123"/>
      <c r="D33" s="182" t="s">
        <v>2</v>
      </c>
      <c r="E33" s="183" t="s">
        <v>37</v>
      </c>
      <c r="F33" s="201"/>
      <c r="G33" s="182" t="s">
        <v>2</v>
      </c>
      <c r="H33" s="183" t="s">
        <v>46</v>
      </c>
      <c r="I33" s="79"/>
      <c r="J33" s="183" t="s">
        <v>47</v>
      </c>
      <c r="K33" s="78" t="s">
        <v>48</v>
      </c>
      <c r="L33" s="30"/>
      <c r="M33" s="201"/>
      <c r="P33" s="300"/>
      <c r="Q33" s="300"/>
      <c r="R33" s="301"/>
    </row>
    <row r="34" spans="1:18" ht="12.75">
      <c r="A34" s="154" t="s">
        <v>36</v>
      </c>
      <c r="B34" s="155"/>
      <c r="C34" s="156"/>
      <c r="D34" s="184"/>
      <c r="E34" s="264"/>
      <c r="F34" s="264"/>
      <c r="G34" s="195" t="s">
        <v>3</v>
      </c>
      <c r="H34" s="155"/>
      <c r="I34" s="185"/>
      <c r="J34" s="196"/>
      <c r="K34" s="152" t="s">
        <v>38</v>
      </c>
      <c r="L34" s="202"/>
      <c r="M34" s="186"/>
      <c r="P34" s="302"/>
      <c r="Q34" s="302"/>
      <c r="R34" s="303"/>
    </row>
    <row r="35" spans="1:18" ht="12.75">
      <c r="A35" s="157" t="s">
        <v>45</v>
      </c>
      <c r="B35" s="77"/>
      <c r="C35" s="158"/>
      <c r="D35" s="187"/>
      <c r="E35" s="304"/>
      <c r="F35" s="304"/>
      <c r="G35" s="197" t="s">
        <v>4</v>
      </c>
      <c r="H35" s="305"/>
      <c r="I35" s="306"/>
      <c r="J35" s="42"/>
      <c r="K35" s="199"/>
      <c r="L35" s="150"/>
      <c r="M35" s="194"/>
      <c r="P35" s="303"/>
      <c r="Q35" s="307"/>
      <c r="R35" s="303"/>
    </row>
    <row r="36" spans="1:18" ht="12.75">
      <c r="A36" s="90"/>
      <c r="B36" s="91"/>
      <c r="C36" s="92"/>
      <c r="D36" s="187"/>
      <c r="E36" s="308"/>
      <c r="F36" s="151"/>
      <c r="G36" s="197" t="s">
        <v>5</v>
      </c>
      <c r="H36" s="305"/>
      <c r="I36" s="306"/>
      <c r="J36" s="42"/>
      <c r="K36" s="152" t="s">
        <v>39</v>
      </c>
      <c r="L36" s="202"/>
      <c r="M36" s="186"/>
      <c r="P36" s="302"/>
      <c r="Q36" s="302"/>
      <c r="R36" s="303"/>
    </row>
    <row r="37" spans="1:18" ht="12.75">
      <c r="A37" s="72"/>
      <c r="B37" s="309"/>
      <c r="C37" s="73"/>
      <c r="D37" s="187"/>
      <c r="E37" s="308"/>
      <c r="F37" s="151"/>
      <c r="G37" s="197" t="s">
        <v>6</v>
      </c>
      <c r="H37" s="305"/>
      <c r="I37" s="306"/>
      <c r="J37" s="42"/>
      <c r="K37" s="200"/>
      <c r="L37" s="151"/>
      <c r="M37" s="190"/>
      <c r="P37" s="303"/>
      <c r="Q37" s="307"/>
      <c r="R37" s="303"/>
    </row>
    <row r="38" spans="1:18" ht="12.75">
      <c r="A38" s="81"/>
      <c r="B38" s="310"/>
      <c r="C38" s="122"/>
      <c r="D38" s="187"/>
      <c r="E38" s="308"/>
      <c r="F38" s="151"/>
      <c r="G38" s="197" t="s">
        <v>7</v>
      </c>
      <c r="H38" s="305"/>
      <c r="I38" s="306"/>
      <c r="J38" s="42"/>
      <c r="K38" s="157"/>
      <c r="L38" s="150"/>
      <c r="M38" s="194"/>
      <c r="P38" s="303"/>
      <c r="Q38" s="307"/>
      <c r="R38" s="303"/>
    </row>
    <row r="39" spans="1:18" ht="12.75">
      <c r="A39" s="82"/>
      <c r="B39" s="21"/>
      <c r="C39" s="73"/>
      <c r="D39" s="187"/>
      <c r="E39" s="308"/>
      <c r="F39" s="151"/>
      <c r="G39" s="197" t="s">
        <v>8</v>
      </c>
      <c r="H39" s="305"/>
      <c r="I39" s="306"/>
      <c r="J39" s="42"/>
      <c r="K39" s="152" t="s">
        <v>28</v>
      </c>
      <c r="L39" s="202"/>
      <c r="M39" s="186"/>
      <c r="P39" s="302"/>
      <c r="Q39" s="302"/>
      <c r="R39" s="303"/>
    </row>
    <row r="40" spans="1:18" ht="12.75">
      <c r="A40" s="82"/>
      <c r="B40" s="21"/>
      <c r="C40" s="88"/>
      <c r="D40" s="187"/>
      <c r="E40" s="308"/>
      <c r="F40" s="151"/>
      <c r="G40" s="197" t="s">
        <v>9</v>
      </c>
      <c r="H40" s="305"/>
      <c r="I40" s="306"/>
      <c r="J40" s="42"/>
      <c r="K40" s="200"/>
      <c r="L40" s="151"/>
      <c r="M40" s="190"/>
      <c r="P40" s="303"/>
      <c r="Q40" s="307"/>
      <c r="R40" s="303"/>
    </row>
    <row r="41" spans="1:18" ht="12.75">
      <c r="A41" s="83"/>
      <c r="B41" s="80"/>
      <c r="C41" s="89"/>
      <c r="D41" s="193"/>
      <c r="E41" s="74"/>
      <c r="F41" s="150"/>
      <c r="G41" s="198" t="s">
        <v>10</v>
      </c>
      <c r="H41" s="77"/>
      <c r="I41" s="153"/>
      <c r="J41" s="75"/>
      <c r="K41" s="157">
        <f>L4</f>
        <v>0</v>
      </c>
      <c r="L41" s="150"/>
      <c r="M41" s="194"/>
      <c r="P41" s="303"/>
      <c r="Q41" s="307"/>
      <c r="R41" s="311"/>
    </row>
  </sheetData>
  <sheetProtection/>
  <mergeCells count="32">
    <mergeCell ref="E34:F34"/>
    <mergeCell ref="E35:F3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2022-05-04T09:56:52Z</dcterms:modified>
  <cp:category>Forms</cp:category>
  <cp:version/>
  <cp:contentType/>
  <cp:contentStatus/>
</cp:coreProperties>
</file>