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2"/>
  </bookViews>
  <sheets>
    <sheet name="Altalanos" sheetId="1" r:id="rId1"/>
    <sheet name="Nevezések" sheetId="2" r:id="rId2"/>
    <sheet name="Információk" sheetId="3" r:id="rId3"/>
    <sheet name="Játékrend" sheetId="4" r:id="rId4"/>
    <sheet name="II.krcs fiú" sheetId="5" r:id="rId5"/>
    <sheet name="III.krcs fiú" sheetId="6" r:id="rId6"/>
    <sheet name="IV.krcs lány" sheetId="7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'II.krcs fiú'!$A$1:$M$41</definedName>
    <definedName name="_xlnm.Print_Area" localSheetId="5">'III.krcs fiú'!$A$1:$M$41</definedName>
    <definedName name="_xlnm.Print_Area" localSheetId="6">'IV.krcs lány'!$A$1:$M$41</definedName>
  </definedNames>
  <calcPr fullCalcOnLoad="1"/>
</workbook>
</file>

<file path=xl/sharedStrings.xml><?xml version="1.0" encoding="utf-8"?>
<sst xmlns="http://schemas.openxmlformats.org/spreadsheetml/2006/main" count="566" uniqueCount="169">
  <si>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</si>
  <si>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</si>
  <si>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</si>
  <si>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</si>
  <si>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</si>
  <si>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</si>
  <si>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</si>
  <si>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</si>
  <si>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</si>
  <si>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</si>
  <si>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</si>
  <si>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</si>
  <si>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</si>
  <si>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</si>
  <si>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</si>
  <si>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</si>
  <si>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</si>
  <si>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</si>
  <si>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</si>
  <si>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</si>
  <si>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</si>
  <si>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</si>
  <si>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</si>
  <si>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</si>
  <si>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</si>
  <si>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</si>
  <si>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</si>
  <si>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</si>
  <si>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</si>
  <si>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</si>
  <si>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</si>
  <si>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</si>
  <si>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</si>
  <si>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</si>
  <si>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</si>
  <si>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</si>
  <si>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</si>
  <si>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</si>
  <si>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</si>
  <si>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</si>
  <si>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</si>
  <si>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</si>
  <si>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</si>
  <si>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</si>
  <si>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</si>
  <si>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</si>
  <si>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</si>
  <si>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</si>
  <si>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</si>
  <si>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</si>
  <si>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</si>
  <si>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</si>
  <si>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</si>
  <si>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</si>
  <si>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</si>
  <si>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</si>
  <si>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</si>
  <si>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</si>
  <si>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</si>
  <si>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</si>
  <si>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</si>
  <si>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</si>
  <si>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</si>
  <si>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</si>
  <si>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</si>
  <si>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</si>
  <si>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</si>
  <si>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</si>
  <si>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</si>
  <si>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Tolna megyei DiákOlimpia</t>
  </si>
  <si>
    <t>Szekszárd</t>
  </si>
  <si>
    <t>Lakatosné Klopcsik Diana</t>
  </si>
  <si>
    <t>Steig Csaba</t>
  </si>
  <si>
    <t>értelemszerűen ahol 2 csapat nevezett, ott ez a kettő játszik egy mérkőzést egymás ellen, ahol pedig 1, ott ők megnyerték a megyei bajnokságot.</t>
  </si>
  <si>
    <t>Amennyiben kérdésetek van, keressétek Lakatosné Klopcsik Diánát a 20/3314-819-es számon vagy emailben a dyuss90@gmail.com e-mail címen.</t>
  </si>
  <si>
    <t>2022. évi DiákOlimpia Tolna megyei tenisz verseny sorsolás és játékrend</t>
  </si>
  <si>
    <t>Korcsoport</t>
  </si>
  <si>
    <t>Csapat</t>
  </si>
  <si>
    <t>Versenyző</t>
  </si>
  <si>
    <t>Születési idő</t>
  </si>
  <si>
    <t>Nem</t>
  </si>
  <si>
    <t>Versenyszám nem</t>
  </si>
  <si>
    <t>Versenyszám kategória</t>
  </si>
  <si>
    <t>III.kcs Tenisz</t>
  </si>
  <si>
    <t>Szekszárdi Babits Mihály Általános Iskola</t>
  </si>
  <si>
    <t>Putnoki Levente</t>
  </si>
  <si>
    <t>fiú</t>
  </si>
  <si>
    <t>Domonyai István</t>
  </si>
  <si>
    <t>I.kcs Narancs Tenisz</t>
  </si>
  <si>
    <t>Domonyai Adél</t>
  </si>
  <si>
    <t>lány</t>
  </si>
  <si>
    <t>Putnoki Anna</t>
  </si>
  <si>
    <t>II.kcs Tenisz</t>
  </si>
  <si>
    <t>Szekszárdi Dienes Valéria Általános Iskola</t>
  </si>
  <si>
    <t>Baross Márton</t>
  </si>
  <si>
    <t>Berta András</t>
  </si>
  <si>
    <t>Lencz Barnabás Sándor</t>
  </si>
  <si>
    <t>Tigelmann Ábel Gábor</t>
  </si>
  <si>
    <t>Paksi Bezerédj Általános Iskola</t>
  </si>
  <si>
    <t>Lányi Krisztián</t>
  </si>
  <si>
    <t>Jakab Tamás Alex</t>
  </si>
  <si>
    <t>Lizák-Pető Balázs</t>
  </si>
  <si>
    <t>Benedeczki Bence</t>
  </si>
  <si>
    <t>IV.kcs Tenisz</t>
  </si>
  <si>
    <t>Richter Kristóf</t>
  </si>
  <si>
    <t>Gáspár Levente</t>
  </si>
  <si>
    <t>Kánnai Anna</t>
  </si>
  <si>
    <t>Bajnai Csepke Léna</t>
  </si>
  <si>
    <t>I.kcs Piros Tenisz</t>
  </si>
  <si>
    <t>Kiss Rebeka Luca</t>
  </si>
  <si>
    <t>Kiss Bianka Zoé</t>
  </si>
  <si>
    <t>Paksi Deák Ferenc Általános Iskola</t>
  </si>
  <si>
    <t>Péri Dániel</t>
  </si>
  <si>
    <t>Gerzsei Dániel</t>
  </si>
  <si>
    <t>Flaisz Robin</t>
  </si>
  <si>
    <t>Tell Kristóf</t>
  </si>
  <si>
    <t>Paksi Balogh Antal Katolikus Óvoda, Általános Iskola és Gimnázium</t>
  </si>
  <si>
    <t>Németh Petra</t>
  </si>
  <si>
    <t>Weisz Janka</t>
  </si>
  <si>
    <t>Csanádi Tamás</t>
  </si>
  <si>
    <t>Keresztes Erik</t>
  </si>
  <si>
    <t>Dunaszentgyörgyi Csapó Vilmos Általános Iskola</t>
  </si>
  <si>
    <t>Kozma Kíra</t>
  </si>
  <si>
    <t>Kozma Lina</t>
  </si>
  <si>
    <t>Györkönyi Német Nemzetiségi Általános Iskola</t>
  </si>
  <si>
    <t>Jáhn Zsanett</t>
  </si>
  <si>
    <t>Jáhn Adrienn</t>
  </si>
  <si>
    <t>V.kcs Tenisz</t>
  </si>
  <si>
    <t>Paksi Vak Bottyán Gimnázium</t>
  </si>
  <si>
    <t>Komlósi Csenge</t>
  </si>
  <si>
    <t>Kiss Anna</t>
  </si>
  <si>
    <t>Bálint Csenge Zsófia</t>
  </si>
  <si>
    <t>Molnár Angyalka</t>
  </si>
  <si>
    <t>Rácz Petra Míra</t>
  </si>
  <si>
    <t>Sáfrány Hanna</t>
  </si>
  <si>
    <t>Péri Petra</t>
  </si>
  <si>
    <t>Paksi Vak Bottyán Gimnázium B</t>
  </si>
  <si>
    <t>Szarvas Fanni</t>
  </si>
  <si>
    <t>Mattern Gréta</t>
  </si>
  <si>
    <t>Energetikai Technikum és Kollégium</t>
  </si>
  <si>
    <t>Szili Lajos</t>
  </si>
  <si>
    <t>Hirczi Tamás</t>
  </si>
  <si>
    <t>Előre tervezett</t>
  </si>
  <si>
    <t>Pályára ment</t>
  </si>
  <si>
    <t>vsz</t>
  </si>
  <si>
    <t>JÁTÉKREND 04.27. szerda</t>
  </si>
  <si>
    <t>III.krcs.lány</t>
  </si>
  <si>
    <t>Paksi Bezerédj Ált. Isk.</t>
  </si>
  <si>
    <t>Paksi Balogh Antal Kat. Isk.</t>
  </si>
  <si>
    <t>IV.krcs fiú</t>
  </si>
  <si>
    <t>Energetikai Technikum és K.</t>
  </si>
  <si>
    <t>II.krcs fiú</t>
  </si>
  <si>
    <t>Paksi Deák Ferenc Ált. Isk.</t>
  </si>
  <si>
    <t>IV.krcs lány</t>
  </si>
  <si>
    <t>Dunaszentgyörgyi Csapó</t>
  </si>
  <si>
    <t>Paksi Vak Bottyán Gimn. "B"</t>
  </si>
  <si>
    <t>Paksi Vak Bottyán Gimn.</t>
  </si>
  <si>
    <t>III.krcs. Fiú</t>
  </si>
  <si>
    <t>III.krcs fiú</t>
  </si>
  <si>
    <t>Szekszárdi Babits</t>
  </si>
  <si>
    <t>Paksi Balogh Antal Katloikus Ált. Isk.</t>
  </si>
  <si>
    <t xml:space="preserve">Dunaszentgyörgyi Csapó Vilmos Általános Iskola </t>
  </si>
  <si>
    <t>Paksi Vak Bottyán Gimnázium "B"</t>
  </si>
  <si>
    <t>DÖNTŐ</t>
  </si>
  <si>
    <t>DÖNTŐ, de játszik</t>
  </si>
  <si>
    <t>selejtezőt Szekszárdon</t>
  </si>
  <si>
    <t>A táblázatban megtaláljátok a nevezett csapatokat és a játékrendet. Abban a három versenyszámban, ahol 3 csapat nevezett megtalálható a sorsolás,</t>
  </si>
  <si>
    <t>A mérkőzések lebonyolításának szabályai: A P+S versenyszámokban a P+S szabályok érvényesek.</t>
  </si>
  <si>
    <t>A többi versenyszámban két 4-es szettet kell játszani, 4-4-nél tiebreak, 1-1 szettnél 10-es match tiebreak.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</si>
</sst>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  <numFmt numFmtId="200" formatCode="mmm/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>
      <alignment/>
      <protection/>
    </xf>
    <xf numFmtId="0" fontId="69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49" fontId="19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8" fillId="36" borderId="15" xfId="0" applyNumberFormat="1" applyFont="1" applyFill="1" applyBorder="1" applyAlignment="1">
      <alignment vertical="center"/>
    </xf>
    <xf numFmtId="49" fontId="22" fillId="33" borderId="0" xfId="0" applyNumberFormat="1" applyFont="1" applyFill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right" vertical="center"/>
    </xf>
    <xf numFmtId="0" fontId="8" fillId="36" borderId="19" xfId="0" applyFont="1" applyFill="1" applyBorder="1" applyAlignment="1">
      <alignment vertical="center"/>
    </xf>
    <xf numFmtId="49" fontId="8" fillId="36" borderId="20" xfId="0" applyNumberFormat="1" applyFont="1" applyFill="1" applyBorder="1" applyAlignment="1">
      <alignment vertical="center"/>
    </xf>
    <xf numFmtId="49" fontId="8" fillId="36" borderId="19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left" vertical="center"/>
    </xf>
    <xf numFmtId="49" fontId="22" fillId="33" borderId="21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22" xfId="0" applyNumberFormat="1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49" fontId="8" fillId="33" borderId="23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vertical="center"/>
    </xf>
    <xf numFmtId="49" fontId="8" fillId="33" borderId="24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29" fillId="33" borderId="13" xfId="0" applyNumberFormat="1" applyFont="1" applyFill="1" applyBorder="1" applyAlignment="1">
      <alignment vertical="center"/>
    </xf>
    <xf numFmtId="49" fontId="29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0" fontId="29" fillId="33" borderId="0" xfId="0" applyFont="1" applyFill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4" fillId="36" borderId="0" xfId="0" applyNumberFormat="1" applyFont="1" applyFill="1" applyAlignment="1">
      <alignment vertical="top"/>
    </xf>
    <xf numFmtId="49" fontId="31" fillId="36" borderId="0" xfId="0" applyNumberFormat="1" applyFont="1" applyFill="1" applyAlignment="1">
      <alignment vertical="top"/>
    </xf>
    <xf numFmtId="49" fontId="21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horizontal="center"/>
    </xf>
    <xf numFmtId="49" fontId="24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5" fillId="36" borderId="26" xfId="0" applyNumberFormat="1" applyFont="1" applyFill="1" applyBorder="1" applyAlignment="1">
      <alignment horizontal="left" vertical="center"/>
    </xf>
    <xf numFmtId="49" fontId="15" fillId="36" borderId="26" xfId="0" applyNumberFormat="1" applyFont="1" applyFill="1" applyBorder="1" applyAlignment="1">
      <alignment vertical="center"/>
    </xf>
    <xf numFmtId="49" fontId="26" fillId="36" borderId="26" xfId="0" applyNumberFormat="1" applyFont="1" applyFill="1" applyBorder="1" applyAlignment="1">
      <alignment vertical="center"/>
    </xf>
    <xf numFmtId="49" fontId="15" fillId="36" borderId="26" xfId="58" applyNumberFormat="1" applyFont="1" applyFill="1" applyBorder="1" applyAlignment="1" applyProtection="1">
      <alignment vertical="center"/>
      <protection locked="0"/>
    </xf>
    <xf numFmtId="49" fontId="16" fillId="36" borderId="26" xfId="0" applyNumberFormat="1" applyFont="1" applyFill="1" applyBorder="1" applyAlignment="1">
      <alignment horizontal="right" vertical="center"/>
    </xf>
    <xf numFmtId="0" fontId="0" fillId="36" borderId="19" xfId="0" applyFill="1" applyBorder="1" applyAlignment="1">
      <alignment/>
    </xf>
    <xf numFmtId="0" fontId="0" fillId="36" borderId="0" xfId="0" applyFill="1" applyAlignment="1">
      <alignment/>
    </xf>
    <xf numFmtId="49" fontId="19" fillId="36" borderId="23" xfId="0" applyNumberFormat="1" applyFont="1" applyFill="1" applyBorder="1" applyAlignment="1">
      <alignment vertical="center"/>
    </xf>
    <xf numFmtId="49" fontId="25" fillId="36" borderId="19" xfId="0" applyNumberFormat="1" applyFont="1" applyFill="1" applyBorder="1" applyAlignment="1">
      <alignment vertical="center"/>
    </xf>
    <xf numFmtId="49" fontId="8" fillId="36" borderId="23" xfId="0" applyNumberFormat="1" applyFont="1" applyFill="1" applyBorder="1" applyAlignment="1">
      <alignment vertical="center"/>
    </xf>
    <xf numFmtId="49" fontId="8" fillId="36" borderId="21" xfId="0" applyNumberFormat="1" applyFont="1" applyFill="1" applyBorder="1" applyAlignment="1">
      <alignment vertical="center"/>
    </xf>
    <xf numFmtId="49" fontId="8" fillId="36" borderId="24" xfId="0" applyNumberFormat="1" applyFont="1" applyFill="1" applyBorder="1" applyAlignment="1">
      <alignment horizontal="right" vertical="center"/>
    </xf>
    <xf numFmtId="49" fontId="8" fillId="36" borderId="22" xfId="0" applyNumberFormat="1" applyFont="1" applyFill="1" applyBorder="1" applyAlignment="1">
      <alignment vertical="center"/>
    </xf>
    <xf numFmtId="49" fontId="8" fillId="36" borderId="2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4" fillId="36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49" fontId="20" fillId="33" borderId="21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vertical="center"/>
    </xf>
    <xf numFmtId="49" fontId="8" fillId="36" borderId="23" xfId="0" applyNumberFormat="1" applyFont="1" applyFill="1" applyBorder="1" applyAlignment="1">
      <alignment horizontal="center" vertical="center"/>
    </xf>
    <xf numFmtId="49" fontId="25" fillId="36" borderId="21" xfId="0" applyNumberFormat="1" applyFont="1" applyFill="1" applyBorder="1" applyAlignment="1">
      <alignment vertical="center"/>
    </xf>
    <xf numFmtId="0" fontId="0" fillId="36" borderId="24" xfId="0" applyFill="1" applyBorder="1" applyAlignment="1">
      <alignment/>
    </xf>
    <xf numFmtId="49" fontId="8" fillId="36" borderId="18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25" fillId="36" borderId="0" xfId="0" applyNumberFormat="1" applyFont="1" applyFill="1" applyBorder="1" applyAlignment="1">
      <alignment vertical="center"/>
    </xf>
    <xf numFmtId="0" fontId="0" fillId="36" borderId="15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22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/>
    </xf>
    <xf numFmtId="49" fontId="23" fillId="36" borderId="23" xfId="0" applyNumberFormat="1" applyFont="1" applyFill="1" applyBorder="1" applyAlignment="1">
      <alignment horizontal="center" vertical="center"/>
    </xf>
    <xf numFmtId="49" fontId="8" fillId="36" borderId="24" xfId="0" applyNumberFormat="1" applyFont="1" applyFill="1" applyBorder="1" applyAlignment="1">
      <alignment vertical="center"/>
    </xf>
    <xf numFmtId="49" fontId="23" fillId="36" borderId="18" xfId="0" applyNumberFormat="1" applyFont="1" applyFill="1" applyBorder="1" applyAlignment="1">
      <alignment horizontal="center" vertical="center"/>
    </xf>
    <xf numFmtId="49" fontId="23" fillId="36" borderId="22" xfId="0" applyNumberFormat="1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vertical="center"/>
    </xf>
    <xf numFmtId="49" fontId="8" fillId="36" borderId="18" xfId="0" applyNumberFormat="1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3" fillId="37" borderId="0" xfId="0" applyFont="1" applyFill="1" applyAlignment="1">
      <alignment/>
    </xf>
    <xf numFmtId="0" fontId="33" fillId="36" borderId="0" xfId="0" applyFont="1" applyFill="1" applyAlignment="1">
      <alignment/>
    </xf>
    <xf numFmtId="0" fontId="0" fillId="36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9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39" borderId="27" xfId="0" applyNumberFormat="1" applyFill="1" applyBorder="1" applyAlignment="1">
      <alignment horizontal="center"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0" borderId="0" xfId="0" applyFill="1" applyAlignment="1">
      <alignment/>
    </xf>
    <xf numFmtId="0" fontId="14" fillId="41" borderId="0" xfId="0" applyFont="1" applyFill="1" applyAlignment="1">
      <alignment horizontal="center" vertical="center"/>
    </xf>
    <xf numFmtId="0" fontId="0" fillId="37" borderId="19" xfId="0" applyFill="1" applyBorder="1" applyAlignment="1">
      <alignment horizontal="center"/>
    </xf>
    <xf numFmtId="0" fontId="34" fillId="36" borderId="19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25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33" borderId="25" xfId="0" applyFill="1" applyBorder="1" applyAlignment="1">
      <alignment/>
    </xf>
    <xf numFmtId="0" fontId="12" fillId="36" borderId="0" xfId="0" applyNumberFormat="1" applyFont="1" applyFill="1" applyAlignment="1">
      <alignment horizontal="left"/>
    </xf>
    <xf numFmtId="49" fontId="10" fillId="35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0" xfId="56" applyFont="1" applyAlignment="1">
      <alignment wrapText="1"/>
      <protection/>
    </xf>
    <xf numFmtId="0" fontId="37" fillId="42" borderId="0" xfId="56" applyFill="1">
      <alignment/>
      <protection/>
    </xf>
    <xf numFmtId="199" fontId="37" fillId="42" borderId="0" xfId="56" applyNumberFormat="1" applyFill="1">
      <alignment/>
      <protection/>
    </xf>
    <xf numFmtId="0" fontId="0" fillId="42" borderId="0" xfId="0" applyFill="1" applyAlignment="1">
      <alignment/>
    </xf>
    <xf numFmtId="0" fontId="37" fillId="43" borderId="0" xfId="56" applyFill="1">
      <alignment/>
      <protection/>
    </xf>
    <xf numFmtId="199" fontId="37" fillId="43" borderId="0" xfId="56" applyNumberFormat="1" applyFill="1">
      <alignment/>
      <protection/>
    </xf>
    <xf numFmtId="0" fontId="0" fillId="43" borderId="0" xfId="0" applyFill="1" applyAlignment="1">
      <alignment/>
    </xf>
    <xf numFmtId="0" fontId="37" fillId="44" borderId="0" xfId="56" applyFill="1">
      <alignment/>
      <protection/>
    </xf>
    <xf numFmtId="199" fontId="37" fillId="44" borderId="0" xfId="56" applyNumberFormat="1" applyFill="1">
      <alignment/>
      <protection/>
    </xf>
    <xf numFmtId="0" fontId="0" fillId="44" borderId="0" xfId="0" applyFill="1" applyAlignment="1">
      <alignment/>
    </xf>
    <xf numFmtId="0" fontId="37" fillId="15" borderId="0" xfId="56" applyFill="1">
      <alignment/>
      <protection/>
    </xf>
    <xf numFmtId="199" fontId="37" fillId="15" borderId="0" xfId="56" applyNumberFormat="1" applyFill="1">
      <alignment/>
      <protection/>
    </xf>
    <xf numFmtId="0" fontId="0" fillId="15" borderId="0" xfId="0" applyFill="1" applyAlignment="1">
      <alignment/>
    </xf>
    <xf numFmtId="0" fontId="37" fillId="45" borderId="0" xfId="56" applyFill="1">
      <alignment/>
      <protection/>
    </xf>
    <xf numFmtId="199" fontId="37" fillId="45" borderId="0" xfId="56" applyNumberFormat="1" applyFill="1">
      <alignment/>
      <protection/>
    </xf>
    <xf numFmtId="0" fontId="0" fillId="45" borderId="0" xfId="0" applyFill="1" applyAlignment="1">
      <alignment/>
    </xf>
    <xf numFmtId="0" fontId="37" fillId="46" borderId="0" xfId="56" applyFill="1">
      <alignment/>
      <protection/>
    </xf>
    <xf numFmtId="199" fontId="37" fillId="46" borderId="0" xfId="56" applyNumberFormat="1" applyFill="1">
      <alignment/>
      <protection/>
    </xf>
    <xf numFmtId="0" fontId="0" fillId="46" borderId="0" xfId="0" applyFill="1" applyAlignment="1">
      <alignment/>
    </xf>
    <xf numFmtId="0" fontId="37" fillId="16" borderId="0" xfId="56" applyFill="1">
      <alignment/>
      <protection/>
    </xf>
    <xf numFmtId="199" fontId="37" fillId="16" borderId="0" xfId="56" applyNumberFormat="1" applyFill="1">
      <alignment/>
      <protection/>
    </xf>
    <xf numFmtId="0" fontId="0" fillId="16" borderId="0" xfId="0" applyFill="1" applyAlignment="1">
      <alignment/>
    </xf>
    <xf numFmtId="0" fontId="37" fillId="47" borderId="0" xfId="56" applyFill="1">
      <alignment/>
      <protection/>
    </xf>
    <xf numFmtId="199" fontId="37" fillId="47" borderId="0" xfId="56" applyNumberFormat="1" applyFill="1">
      <alignment/>
      <protection/>
    </xf>
    <xf numFmtId="0" fontId="0" fillId="47" borderId="0" xfId="0" applyFill="1" applyAlignment="1">
      <alignment/>
    </xf>
    <xf numFmtId="0" fontId="37" fillId="48" borderId="0" xfId="56" applyFill="1">
      <alignment/>
      <protection/>
    </xf>
    <xf numFmtId="199" fontId="37" fillId="48" borderId="0" xfId="56" applyNumberFormat="1" applyFill="1">
      <alignment/>
      <protection/>
    </xf>
    <xf numFmtId="0" fontId="0" fillId="48" borderId="0" xfId="0" applyFill="1" applyAlignment="1">
      <alignment/>
    </xf>
    <xf numFmtId="0" fontId="37" fillId="49" borderId="0" xfId="56" applyFill="1">
      <alignment/>
      <protection/>
    </xf>
    <xf numFmtId="199" fontId="37" fillId="49" borderId="0" xfId="56" applyNumberFormat="1" applyFill="1">
      <alignment/>
      <protection/>
    </xf>
    <xf numFmtId="0" fontId="0" fillId="49" borderId="0" xfId="0" applyFill="1" applyAlignment="1">
      <alignment/>
    </xf>
    <xf numFmtId="0" fontId="37" fillId="50" borderId="0" xfId="56" applyFill="1">
      <alignment/>
      <protection/>
    </xf>
    <xf numFmtId="199" fontId="37" fillId="50" borderId="0" xfId="56" applyNumberFormat="1" applyFill="1">
      <alignment/>
      <protection/>
    </xf>
    <xf numFmtId="0" fontId="0" fillId="50" borderId="0" xfId="0" applyFill="1" applyAlignment="1">
      <alignment/>
    </xf>
    <xf numFmtId="0" fontId="73" fillId="0" borderId="0" xfId="0" applyFont="1" applyAlignment="1">
      <alignment wrapText="1"/>
    </xf>
    <xf numFmtId="49" fontId="73" fillId="0" borderId="0" xfId="0" applyNumberFormat="1" applyFont="1" applyAlignment="1">
      <alignment wrapText="1"/>
    </xf>
    <xf numFmtId="0" fontId="74" fillId="0" borderId="0" xfId="0" applyFont="1" applyAlignment="1">
      <alignment/>
    </xf>
    <xf numFmtId="20" fontId="74" fillId="0" borderId="28" xfId="0" applyNumberFormat="1" applyFont="1" applyBorder="1" applyAlignment="1">
      <alignment/>
    </xf>
    <xf numFmtId="49" fontId="64" fillId="0" borderId="28" xfId="0" applyNumberFormat="1" applyFont="1" applyBorder="1" applyAlignment="1">
      <alignment/>
    </xf>
    <xf numFmtId="0" fontId="74" fillId="0" borderId="28" xfId="0" applyFont="1" applyBorder="1" applyAlignment="1">
      <alignment/>
    </xf>
    <xf numFmtId="49" fontId="64" fillId="0" borderId="28" xfId="0" applyNumberFormat="1" applyFont="1" applyBorder="1" applyAlignment="1">
      <alignment horizontal="center"/>
    </xf>
    <xf numFmtId="20" fontId="74" fillId="50" borderId="28" xfId="0" applyNumberFormat="1" applyFont="1" applyFill="1" applyBorder="1" applyAlignment="1">
      <alignment/>
    </xf>
    <xf numFmtId="20" fontId="74" fillId="51" borderId="28" xfId="0" applyNumberFormat="1" applyFont="1" applyFill="1" applyBorder="1" applyAlignment="1">
      <alignment/>
    </xf>
    <xf numFmtId="20" fontId="74" fillId="24" borderId="28" xfId="0" applyNumberFormat="1" applyFont="1" applyFill="1" applyBorder="1" applyAlignment="1">
      <alignment/>
    </xf>
    <xf numFmtId="0" fontId="74" fillId="24" borderId="28" xfId="0" applyFont="1" applyFill="1" applyBorder="1" applyAlignment="1">
      <alignment/>
    </xf>
    <xf numFmtId="20" fontId="74" fillId="46" borderId="28" xfId="0" applyNumberFormat="1" applyFont="1" applyFill="1" applyBorder="1" applyAlignment="1">
      <alignment/>
    </xf>
    <xf numFmtId="0" fontId="74" fillId="46" borderId="28" xfId="0" applyFont="1" applyFill="1" applyBorder="1" applyAlignment="1">
      <alignment/>
    </xf>
    <xf numFmtId="20" fontId="74" fillId="47" borderId="28" xfId="0" applyNumberFormat="1" applyFont="1" applyFill="1" applyBorder="1" applyAlignment="1">
      <alignment/>
    </xf>
    <xf numFmtId="0" fontId="74" fillId="47" borderId="28" xfId="0" applyFont="1" applyFill="1" applyBorder="1" applyAlignment="1">
      <alignment/>
    </xf>
    <xf numFmtId="20" fontId="74" fillId="48" borderId="28" xfId="0" applyNumberFormat="1" applyFont="1" applyFill="1" applyBorder="1" applyAlignment="1">
      <alignment/>
    </xf>
    <xf numFmtId="0" fontId="74" fillId="48" borderId="28" xfId="0" applyFont="1" applyFill="1" applyBorder="1" applyAlignment="1">
      <alignment/>
    </xf>
    <xf numFmtId="20" fontId="74" fillId="15" borderId="28" xfId="0" applyNumberFormat="1" applyFont="1" applyFill="1" applyBorder="1" applyAlignment="1">
      <alignment/>
    </xf>
    <xf numFmtId="0" fontId="74" fillId="15" borderId="28" xfId="0" applyFont="1" applyFill="1" applyBorder="1" applyAlignment="1">
      <alignment/>
    </xf>
    <xf numFmtId="0" fontId="74" fillId="15" borderId="28" xfId="0" applyFont="1" applyFill="1" applyBorder="1" applyAlignment="1">
      <alignment horizontal="left"/>
    </xf>
    <xf numFmtId="0" fontId="7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15" fillId="36" borderId="26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49" fontId="10" fillId="36" borderId="0" xfId="0" applyNumberFormat="1" applyFont="1" applyFill="1" applyAlignment="1">
      <alignment vertical="top" shrinkToFit="1"/>
    </xf>
    <xf numFmtId="0" fontId="8" fillId="36" borderId="21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52" borderId="14" xfId="0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 shrinkToFit="1"/>
    </xf>
    <xf numFmtId="0" fontId="27" fillId="36" borderId="19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51" t="s">
        <v>63</v>
      </c>
      <c r="B1" s="3"/>
      <c r="C1" s="3"/>
      <c r="D1" s="52"/>
      <c r="E1" s="4"/>
      <c r="F1" s="5"/>
      <c r="G1" s="5"/>
    </row>
    <row r="2" spans="1:7" s="6" customFormat="1" ht="36.75" customHeight="1" thickBot="1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1"/>
      <c r="B3" s="12"/>
      <c r="C3" s="12"/>
      <c r="D3" s="12"/>
      <c r="E3" s="13"/>
      <c r="F3" s="5"/>
      <c r="G3" s="5"/>
    </row>
    <row r="4" spans="1:7" s="2" customFormat="1" ht="20.25" customHeight="1" thickBot="1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>
      <c r="A5" s="62" t="s">
        <v>12</v>
      </c>
      <c r="B5" s="19"/>
      <c r="C5" s="19"/>
      <c r="D5" s="19"/>
      <c r="E5" s="160"/>
      <c r="F5" s="20"/>
      <c r="G5" s="21"/>
    </row>
    <row r="6" spans="1:7" s="2" customFormat="1" ht="24">
      <c r="A6" s="165" t="s">
        <v>69</v>
      </c>
      <c r="B6" s="161"/>
      <c r="C6" s="22"/>
      <c r="D6" s="23"/>
      <c r="E6" s="24"/>
      <c r="F6" s="5"/>
      <c r="G6" s="5"/>
    </row>
    <row r="7" spans="1:7" s="17" customFormat="1" ht="15" customHeight="1">
      <c r="A7" s="148" t="s">
        <v>64</v>
      </c>
      <c r="B7" s="148" t="s">
        <v>65</v>
      </c>
      <c r="C7" s="148" t="s">
        <v>66</v>
      </c>
      <c r="D7" s="148" t="s">
        <v>67</v>
      </c>
      <c r="E7" s="148" t="s">
        <v>68</v>
      </c>
      <c r="F7" s="20"/>
      <c r="G7" s="21"/>
    </row>
    <row r="8" spans="1:7" s="2" customFormat="1" ht="16.5" customHeight="1">
      <c r="A8" s="69"/>
      <c r="B8" s="69"/>
      <c r="C8" s="69"/>
      <c r="D8" s="69"/>
      <c r="E8" s="69"/>
      <c r="F8" s="5"/>
      <c r="G8" s="5"/>
    </row>
    <row r="9" spans="1:7" s="2" customFormat="1" ht="15" customHeight="1">
      <c r="A9" s="62" t="s">
        <v>13</v>
      </c>
      <c r="B9" s="19"/>
      <c r="C9" s="63" t="s">
        <v>14</v>
      </c>
      <c r="D9" s="63"/>
      <c r="E9" s="64" t="s">
        <v>15</v>
      </c>
      <c r="F9" s="5"/>
      <c r="G9" s="5"/>
    </row>
    <row r="10" spans="1:7" s="2" customFormat="1" ht="12.75">
      <c r="A10" s="25">
        <v>44678</v>
      </c>
      <c r="B10" s="26"/>
      <c r="C10" s="27" t="s">
        <v>70</v>
      </c>
      <c r="D10" s="63" t="s">
        <v>36</v>
      </c>
      <c r="E10" s="153" t="s">
        <v>71</v>
      </c>
      <c r="F10" s="5"/>
      <c r="G10" s="5"/>
    </row>
    <row r="11" spans="1:7" ht="12.75">
      <c r="A11" s="18"/>
      <c r="B11" s="19"/>
      <c r="C11" s="68" t="s">
        <v>34</v>
      </c>
      <c r="D11" s="68" t="s">
        <v>60</v>
      </c>
      <c r="E11" s="68" t="s">
        <v>61</v>
      </c>
      <c r="F11" s="29"/>
      <c r="G11" s="29"/>
    </row>
    <row r="12" spans="1:7" s="2" customFormat="1" ht="12.75">
      <c r="A12" s="53"/>
      <c r="B12" s="5"/>
      <c r="C12" s="70"/>
      <c r="D12" s="70"/>
      <c r="E12" s="70" t="s">
        <v>72</v>
      </c>
      <c r="F12" s="5"/>
      <c r="G12" s="5"/>
    </row>
    <row r="13" spans="1:7" ht="7.5" customHeight="1">
      <c r="A13" s="29"/>
      <c r="B13" s="29"/>
      <c r="C13" s="29"/>
      <c r="D13" s="29"/>
      <c r="E13" s="30"/>
      <c r="F13" s="29"/>
      <c r="G13" s="29"/>
    </row>
    <row r="14" spans="1:7" ht="112.5" customHeight="1">
      <c r="A14" s="29"/>
      <c r="B14" s="29"/>
      <c r="C14" s="29"/>
      <c r="D14" s="29"/>
      <c r="E14" s="30"/>
      <c r="F14" s="29"/>
      <c r="G14" s="29"/>
    </row>
    <row r="15" spans="1:7" ht="18.75" customHeight="1">
      <c r="A15" s="28"/>
      <c r="B15" s="28"/>
      <c r="C15" s="28"/>
      <c r="D15" s="28"/>
      <c r="E15" s="30"/>
      <c r="F15" s="29"/>
      <c r="G15" s="29"/>
    </row>
    <row r="16" spans="1:7" ht="17.25" customHeight="1">
      <c r="A16" s="28"/>
      <c r="B16" s="28"/>
      <c r="C16" s="28"/>
      <c r="D16" s="28"/>
      <c r="E16" s="31"/>
      <c r="F16" s="29"/>
      <c r="G16" s="29"/>
    </row>
    <row r="17" spans="1:7" ht="12.75" customHeight="1">
      <c r="A17" s="32"/>
      <c r="B17" s="147"/>
      <c r="C17" s="54"/>
      <c r="D17" s="33"/>
      <c r="E17" s="30"/>
      <c r="F17" s="29"/>
      <c r="G17" s="29"/>
    </row>
    <row r="18" spans="1:7" ht="12.75">
      <c r="A18" s="29"/>
      <c r="B18" s="29"/>
      <c r="C18" s="29"/>
      <c r="D18" s="29"/>
      <c r="E18" s="30"/>
      <c r="F18" s="29"/>
      <c r="G18" s="29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8">
      <selection activeCell="H28" sqref="H28"/>
    </sheetView>
  </sheetViews>
  <sheetFormatPr defaultColWidth="9.140625" defaultRowHeight="12.75"/>
  <cols>
    <col min="1" max="1" width="15.7109375" style="0" customWidth="1"/>
    <col min="2" max="2" width="29.7109375" style="0" customWidth="1"/>
    <col min="3" max="3" width="22.8515625" style="0" customWidth="1"/>
    <col min="4" max="4" width="12.28125" style="0" customWidth="1"/>
    <col min="7" max="7" width="13.28125" style="0" customWidth="1"/>
    <col min="8" max="8" width="27.140625" style="0" customWidth="1"/>
  </cols>
  <sheetData>
    <row r="1" spans="1:7" ht="28.5">
      <c r="A1" s="168" t="s">
        <v>76</v>
      </c>
      <c r="B1" s="168" t="s">
        <v>77</v>
      </c>
      <c r="C1" s="168" t="s">
        <v>78</v>
      </c>
      <c r="D1" s="168" t="s">
        <v>79</v>
      </c>
      <c r="E1" s="168" t="s">
        <v>80</v>
      </c>
      <c r="F1" s="168" t="s">
        <v>81</v>
      </c>
      <c r="G1" s="168" t="s">
        <v>82</v>
      </c>
    </row>
    <row r="2" spans="1:8" s="171" customFormat="1" ht="14.25">
      <c r="A2" s="169" t="s">
        <v>88</v>
      </c>
      <c r="B2" s="169" t="s">
        <v>84</v>
      </c>
      <c r="C2" s="169" t="s">
        <v>89</v>
      </c>
      <c r="D2" s="170">
        <v>41801</v>
      </c>
      <c r="E2" s="169" t="s">
        <v>90</v>
      </c>
      <c r="F2" s="169" t="s">
        <v>90</v>
      </c>
      <c r="G2" s="169" t="s">
        <v>38</v>
      </c>
      <c r="H2" s="171" t="s">
        <v>163</v>
      </c>
    </row>
    <row r="3" spans="1:7" s="171" customFormat="1" ht="14.25">
      <c r="A3" s="169" t="s">
        <v>88</v>
      </c>
      <c r="B3" s="169" t="s">
        <v>84</v>
      </c>
      <c r="C3" s="169" t="s">
        <v>91</v>
      </c>
      <c r="D3" s="170">
        <v>41797</v>
      </c>
      <c r="E3" s="169" t="s">
        <v>90</v>
      </c>
      <c r="F3" s="169" t="s">
        <v>90</v>
      </c>
      <c r="G3" s="169" t="s">
        <v>38</v>
      </c>
    </row>
    <row r="4" spans="1:8" s="174" customFormat="1" ht="14.25">
      <c r="A4" s="172" t="s">
        <v>108</v>
      </c>
      <c r="B4" s="172" t="s">
        <v>98</v>
      </c>
      <c r="C4" s="172" t="s">
        <v>109</v>
      </c>
      <c r="D4" s="173">
        <v>41759</v>
      </c>
      <c r="E4" s="172" t="s">
        <v>90</v>
      </c>
      <c r="F4" s="172" t="s">
        <v>90</v>
      </c>
      <c r="G4" s="172" t="s">
        <v>38</v>
      </c>
      <c r="H4" s="174" t="s">
        <v>163</v>
      </c>
    </row>
    <row r="5" spans="1:7" s="174" customFormat="1" ht="14.25">
      <c r="A5" s="172" t="s">
        <v>108</v>
      </c>
      <c r="B5" s="172" t="s">
        <v>98</v>
      </c>
      <c r="C5" s="172" t="s">
        <v>110</v>
      </c>
      <c r="D5" s="173">
        <v>41759</v>
      </c>
      <c r="E5" s="172" t="s">
        <v>90</v>
      </c>
      <c r="F5" s="172" t="s">
        <v>90</v>
      </c>
      <c r="G5" s="172" t="s">
        <v>38</v>
      </c>
    </row>
    <row r="6" spans="1:8" s="177" customFormat="1" ht="14.25">
      <c r="A6" s="175" t="s">
        <v>92</v>
      </c>
      <c r="B6" s="175" t="s">
        <v>93</v>
      </c>
      <c r="C6" s="175" t="s">
        <v>94</v>
      </c>
      <c r="D6" s="176">
        <v>40638</v>
      </c>
      <c r="E6" s="175" t="s">
        <v>86</v>
      </c>
      <c r="F6" s="175" t="s">
        <v>86</v>
      </c>
      <c r="G6" s="175" t="s">
        <v>37</v>
      </c>
      <c r="H6" s="177" t="s">
        <v>163</v>
      </c>
    </row>
    <row r="7" spans="1:7" s="177" customFormat="1" ht="14.25">
      <c r="A7" s="175" t="s">
        <v>92</v>
      </c>
      <c r="B7" s="175" t="s">
        <v>93</v>
      </c>
      <c r="C7" s="175" t="s">
        <v>95</v>
      </c>
      <c r="D7" s="176">
        <v>40975</v>
      </c>
      <c r="E7" s="175" t="s">
        <v>86</v>
      </c>
      <c r="F7" s="175" t="s">
        <v>86</v>
      </c>
      <c r="G7" s="175" t="s">
        <v>37</v>
      </c>
    </row>
    <row r="8" spans="1:7" s="177" customFormat="1" ht="14.25">
      <c r="A8" s="175" t="s">
        <v>92</v>
      </c>
      <c r="B8" s="175" t="s">
        <v>93</v>
      </c>
      <c r="C8" s="175" t="s">
        <v>96</v>
      </c>
      <c r="D8" s="176">
        <v>40786</v>
      </c>
      <c r="E8" s="175" t="s">
        <v>86</v>
      </c>
      <c r="F8" s="175" t="s">
        <v>86</v>
      </c>
      <c r="G8" s="175" t="s">
        <v>37</v>
      </c>
    </row>
    <row r="9" spans="1:7" s="177" customFormat="1" ht="14.25">
      <c r="A9" s="175" t="s">
        <v>92</v>
      </c>
      <c r="B9" s="175" t="s">
        <v>93</v>
      </c>
      <c r="C9" s="175" t="s">
        <v>97</v>
      </c>
      <c r="D9" s="176">
        <v>40607</v>
      </c>
      <c r="E9" s="175" t="s">
        <v>86</v>
      </c>
      <c r="F9" s="175" t="s">
        <v>86</v>
      </c>
      <c r="G9" s="175" t="s">
        <v>37</v>
      </c>
    </row>
    <row r="10" spans="1:7" s="186" customFormat="1" ht="14.25">
      <c r="A10" s="184" t="s">
        <v>92</v>
      </c>
      <c r="B10" s="184" t="s">
        <v>98</v>
      </c>
      <c r="C10" s="184" t="s">
        <v>99</v>
      </c>
      <c r="D10" s="185">
        <v>40237</v>
      </c>
      <c r="E10" s="184" t="s">
        <v>86</v>
      </c>
      <c r="F10" s="184" t="s">
        <v>86</v>
      </c>
      <c r="G10" s="184" t="s">
        <v>38</v>
      </c>
    </row>
    <row r="11" spans="1:7" s="186" customFormat="1" ht="14.25">
      <c r="A11" s="184" t="s">
        <v>92</v>
      </c>
      <c r="B11" s="184" t="s">
        <v>98</v>
      </c>
      <c r="C11" s="184" t="s">
        <v>100</v>
      </c>
      <c r="D11" s="185">
        <v>40201</v>
      </c>
      <c r="E11" s="184" t="s">
        <v>86</v>
      </c>
      <c r="F11" s="184" t="s">
        <v>86</v>
      </c>
      <c r="G11" s="184" t="s">
        <v>38</v>
      </c>
    </row>
    <row r="12" spans="1:7" s="186" customFormat="1" ht="14.25">
      <c r="A12" s="184" t="s">
        <v>92</v>
      </c>
      <c r="B12" s="184" t="s">
        <v>111</v>
      </c>
      <c r="C12" s="184" t="s">
        <v>112</v>
      </c>
      <c r="D12" s="185">
        <v>40454</v>
      </c>
      <c r="E12" s="184" t="s">
        <v>86</v>
      </c>
      <c r="F12" s="184" t="s">
        <v>86</v>
      </c>
      <c r="G12" s="184" t="s">
        <v>38</v>
      </c>
    </row>
    <row r="13" spans="1:7" s="186" customFormat="1" ht="14.25">
      <c r="A13" s="184" t="s">
        <v>92</v>
      </c>
      <c r="B13" s="184" t="s">
        <v>111</v>
      </c>
      <c r="C13" s="184" t="s">
        <v>113</v>
      </c>
      <c r="D13" s="185">
        <v>40541</v>
      </c>
      <c r="E13" s="184" t="s">
        <v>86</v>
      </c>
      <c r="F13" s="184" t="s">
        <v>86</v>
      </c>
      <c r="G13" s="184" t="s">
        <v>38</v>
      </c>
    </row>
    <row r="14" spans="1:7" s="186" customFormat="1" ht="14.25">
      <c r="A14" s="184" t="s">
        <v>92</v>
      </c>
      <c r="B14" s="184" t="s">
        <v>116</v>
      </c>
      <c r="C14" s="184" t="s">
        <v>119</v>
      </c>
      <c r="D14" s="185">
        <v>40295</v>
      </c>
      <c r="E14" s="184" t="s">
        <v>86</v>
      </c>
      <c r="F14" s="184" t="s">
        <v>86</v>
      </c>
      <c r="G14" s="184" t="s">
        <v>38</v>
      </c>
    </row>
    <row r="15" spans="1:7" s="186" customFormat="1" ht="14.25">
      <c r="A15" s="184" t="s">
        <v>92</v>
      </c>
      <c r="B15" s="184" t="s">
        <v>116</v>
      </c>
      <c r="C15" s="184" t="s">
        <v>120</v>
      </c>
      <c r="D15" s="185">
        <v>40625</v>
      </c>
      <c r="E15" s="184" t="s">
        <v>86</v>
      </c>
      <c r="F15" s="184" t="s">
        <v>86</v>
      </c>
      <c r="G15" s="184" t="s">
        <v>38</v>
      </c>
    </row>
    <row r="16" spans="1:8" s="189" customFormat="1" ht="14.25">
      <c r="A16" s="187" t="s">
        <v>92</v>
      </c>
      <c r="B16" s="187" t="s">
        <v>124</v>
      </c>
      <c r="C16" s="187" t="s">
        <v>125</v>
      </c>
      <c r="D16" s="188">
        <v>40193</v>
      </c>
      <c r="E16" s="187" t="s">
        <v>90</v>
      </c>
      <c r="F16" s="187" t="s">
        <v>90</v>
      </c>
      <c r="G16" s="187" t="s">
        <v>38</v>
      </c>
      <c r="H16" s="189" t="s">
        <v>163</v>
      </c>
    </row>
    <row r="17" spans="1:7" s="189" customFormat="1" ht="14.25">
      <c r="A17" s="187" t="s">
        <v>92</v>
      </c>
      <c r="B17" s="187" t="s">
        <v>124</v>
      </c>
      <c r="C17" s="187" t="s">
        <v>126</v>
      </c>
      <c r="D17" s="188">
        <v>40193</v>
      </c>
      <c r="E17" s="187" t="s">
        <v>90</v>
      </c>
      <c r="F17" s="187" t="s">
        <v>90</v>
      </c>
      <c r="G17" s="187" t="s">
        <v>38</v>
      </c>
    </row>
    <row r="18" spans="1:7" s="192" customFormat="1" ht="14.25">
      <c r="A18" s="190" t="s">
        <v>83</v>
      </c>
      <c r="B18" s="190" t="s">
        <v>84</v>
      </c>
      <c r="C18" s="190" t="s">
        <v>85</v>
      </c>
      <c r="D18" s="191">
        <v>40489</v>
      </c>
      <c r="E18" s="190" t="s">
        <v>86</v>
      </c>
      <c r="F18" s="190" t="s">
        <v>86</v>
      </c>
      <c r="G18" s="190" t="s">
        <v>38</v>
      </c>
    </row>
    <row r="19" spans="1:7" s="192" customFormat="1" ht="14.25">
      <c r="A19" s="190" t="s">
        <v>83</v>
      </c>
      <c r="B19" s="190" t="s">
        <v>84</v>
      </c>
      <c r="C19" s="190" t="s">
        <v>87</v>
      </c>
      <c r="D19" s="191">
        <v>40603</v>
      </c>
      <c r="E19" s="190" t="s">
        <v>86</v>
      </c>
      <c r="F19" s="190" t="s">
        <v>86</v>
      </c>
      <c r="G19" s="190" t="s">
        <v>38</v>
      </c>
    </row>
    <row r="20" spans="1:7" s="192" customFormat="1" ht="14.25">
      <c r="A20" s="190" t="s">
        <v>83</v>
      </c>
      <c r="B20" s="190" t="s">
        <v>98</v>
      </c>
      <c r="C20" s="190" t="s">
        <v>101</v>
      </c>
      <c r="D20" s="191">
        <v>39942</v>
      </c>
      <c r="E20" s="190" t="s">
        <v>86</v>
      </c>
      <c r="F20" s="190" t="s">
        <v>86</v>
      </c>
      <c r="G20" s="190" t="s">
        <v>38</v>
      </c>
    </row>
    <row r="21" spans="1:7" s="192" customFormat="1" ht="14.25">
      <c r="A21" s="190" t="s">
        <v>83</v>
      </c>
      <c r="B21" s="190" t="s">
        <v>98</v>
      </c>
      <c r="C21" s="190" t="s">
        <v>102</v>
      </c>
      <c r="D21" s="191">
        <v>39872</v>
      </c>
      <c r="E21" s="190" t="s">
        <v>86</v>
      </c>
      <c r="F21" s="190" t="s">
        <v>86</v>
      </c>
      <c r="G21" s="190" t="s">
        <v>38</v>
      </c>
    </row>
    <row r="22" spans="1:8" s="195" customFormat="1" ht="14.25">
      <c r="A22" s="193" t="s">
        <v>83</v>
      </c>
      <c r="B22" s="193" t="s">
        <v>98</v>
      </c>
      <c r="C22" s="193" t="s">
        <v>106</v>
      </c>
      <c r="D22" s="194">
        <v>39968</v>
      </c>
      <c r="E22" s="193" t="s">
        <v>90</v>
      </c>
      <c r="F22" s="193" t="s">
        <v>90</v>
      </c>
      <c r="G22" s="193" t="s">
        <v>38</v>
      </c>
      <c r="H22" s="195" t="s">
        <v>164</v>
      </c>
    </row>
    <row r="23" spans="1:8" s="195" customFormat="1" ht="14.25">
      <c r="A23" s="193" t="s">
        <v>83</v>
      </c>
      <c r="B23" s="193" t="s">
        <v>98</v>
      </c>
      <c r="C23" s="193" t="s">
        <v>107</v>
      </c>
      <c r="D23" s="194">
        <v>39925</v>
      </c>
      <c r="E23" s="193" t="s">
        <v>90</v>
      </c>
      <c r="F23" s="193" t="s">
        <v>90</v>
      </c>
      <c r="G23" s="193" t="s">
        <v>38</v>
      </c>
      <c r="H23" s="195" t="s">
        <v>165</v>
      </c>
    </row>
    <row r="24" spans="1:7" s="192" customFormat="1" ht="14.25">
      <c r="A24" s="190" t="s">
        <v>83</v>
      </c>
      <c r="B24" s="190" t="s">
        <v>111</v>
      </c>
      <c r="C24" s="190" t="s">
        <v>114</v>
      </c>
      <c r="D24" s="191">
        <v>40106</v>
      </c>
      <c r="E24" s="190" t="s">
        <v>86</v>
      </c>
      <c r="F24" s="190" t="s">
        <v>86</v>
      </c>
      <c r="G24" s="190" t="s">
        <v>38</v>
      </c>
    </row>
    <row r="25" spans="1:7" s="192" customFormat="1" ht="14.25">
      <c r="A25" s="190" t="s">
        <v>83</v>
      </c>
      <c r="B25" s="190" t="s">
        <v>111</v>
      </c>
      <c r="C25" s="190" t="s">
        <v>115</v>
      </c>
      <c r="D25" s="191">
        <v>39792</v>
      </c>
      <c r="E25" s="190" t="s">
        <v>86</v>
      </c>
      <c r="F25" s="190" t="s">
        <v>86</v>
      </c>
      <c r="G25" s="190" t="s">
        <v>38</v>
      </c>
    </row>
    <row r="26" spans="1:8" s="195" customFormat="1" ht="14.25">
      <c r="A26" s="193" t="s">
        <v>83</v>
      </c>
      <c r="B26" s="193" t="s">
        <v>116</v>
      </c>
      <c r="C26" s="193" t="s">
        <v>117</v>
      </c>
      <c r="D26" s="194">
        <v>40098</v>
      </c>
      <c r="E26" s="193" t="s">
        <v>90</v>
      </c>
      <c r="F26" s="193" t="s">
        <v>90</v>
      </c>
      <c r="G26" s="193" t="s">
        <v>38</v>
      </c>
      <c r="H26" s="195" t="s">
        <v>164</v>
      </c>
    </row>
    <row r="27" spans="1:8" s="195" customFormat="1" ht="14.25">
      <c r="A27" s="193" t="s">
        <v>83</v>
      </c>
      <c r="B27" s="193" t="s">
        <v>116</v>
      </c>
      <c r="C27" s="193" t="s">
        <v>118</v>
      </c>
      <c r="D27" s="194">
        <v>40345</v>
      </c>
      <c r="E27" s="193" t="s">
        <v>90</v>
      </c>
      <c r="F27" s="193" t="s">
        <v>90</v>
      </c>
      <c r="G27" s="193" t="s">
        <v>38</v>
      </c>
      <c r="H27" s="195" t="s">
        <v>165</v>
      </c>
    </row>
    <row r="28" spans="1:8" s="183" customFormat="1" ht="14.25">
      <c r="A28" s="181" t="s">
        <v>103</v>
      </c>
      <c r="B28" s="181" t="s">
        <v>98</v>
      </c>
      <c r="C28" s="181" t="s">
        <v>104</v>
      </c>
      <c r="D28" s="182">
        <v>39306</v>
      </c>
      <c r="E28" s="181" t="s">
        <v>86</v>
      </c>
      <c r="F28" s="181" t="s">
        <v>86</v>
      </c>
      <c r="G28" s="181" t="s">
        <v>38</v>
      </c>
      <c r="H28" s="183" t="s">
        <v>164</v>
      </c>
    </row>
    <row r="29" spans="1:8" s="183" customFormat="1" ht="14.25">
      <c r="A29" s="181" t="s">
        <v>103</v>
      </c>
      <c r="B29" s="181" t="s">
        <v>98</v>
      </c>
      <c r="C29" s="181" t="s">
        <v>105</v>
      </c>
      <c r="D29" s="182">
        <v>39096</v>
      </c>
      <c r="E29" s="181" t="s">
        <v>86</v>
      </c>
      <c r="F29" s="181" t="s">
        <v>86</v>
      </c>
      <c r="G29" s="181" t="s">
        <v>38</v>
      </c>
      <c r="H29" s="183" t="s">
        <v>165</v>
      </c>
    </row>
    <row r="30" spans="1:7" s="180" customFormat="1" ht="14.25">
      <c r="A30" s="178" t="s">
        <v>103</v>
      </c>
      <c r="B30" s="178" t="s">
        <v>121</v>
      </c>
      <c r="C30" s="178" t="s">
        <v>122</v>
      </c>
      <c r="D30" s="179">
        <v>39410</v>
      </c>
      <c r="E30" s="178" t="s">
        <v>90</v>
      </c>
      <c r="F30" s="178" t="s">
        <v>90</v>
      </c>
      <c r="G30" s="178" t="s">
        <v>38</v>
      </c>
    </row>
    <row r="31" spans="1:7" s="180" customFormat="1" ht="14.25">
      <c r="A31" s="178" t="s">
        <v>103</v>
      </c>
      <c r="B31" s="178" t="s">
        <v>121</v>
      </c>
      <c r="C31" s="178" t="s">
        <v>123</v>
      </c>
      <c r="D31" s="179">
        <v>40207</v>
      </c>
      <c r="E31" s="178" t="s">
        <v>90</v>
      </c>
      <c r="F31" s="178" t="s">
        <v>90</v>
      </c>
      <c r="G31" s="178" t="s">
        <v>38</v>
      </c>
    </row>
    <row r="32" spans="1:7" s="180" customFormat="1" ht="14.25">
      <c r="A32" s="178" t="s">
        <v>103</v>
      </c>
      <c r="B32" s="178" t="s">
        <v>128</v>
      </c>
      <c r="C32" s="178" t="s">
        <v>132</v>
      </c>
      <c r="D32" s="179">
        <v>39028</v>
      </c>
      <c r="E32" s="178" t="s">
        <v>90</v>
      </c>
      <c r="F32" s="178" t="s">
        <v>90</v>
      </c>
      <c r="G32" s="178" t="s">
        <v>38</v>
      </c>
    </row>
    <row r="33" spans="1:7" s="180" customFormat="1" ht="14.25">
      <c r="A33" s="178" t="s">
        <v>103</v>
      </c>
      <c r="B33" s="178" t="s">
        <v>128</v>
      </c>
      <c r="C33" s="178" t="s">
        <v>133</v>
      </c>
      <c r="D33" s="179">
        <v>39105</v>
      </c>
      <c r="E33" s="178" t="s">
        <v>90</v>
      </c>
      <c r="F33" s="178" t="s">
        <v>90</v>
      </c>
      <c r="G33" s="178" t="s">
        <v>38</v>
      </c>
    </row>
    <row r="34" spans="1:7" s="180" customFormat="1" ht="14.25">
      <c r="A34" s="178" t="s">
        <v>103</v>
      </c>
      <c r="B34" s="178" t="s">
        <v>136</v>
      </c>
      <c r="C34" s="178" t="s">
        <v>137</v>
      </c>
      <c r="D34" s="179">
        <v>39418</v>
      </c>
      <c r="E34" s="178" t="s">
        <v>90</v>
      </c>
      <c r="F34" s="178" t="s">
        <v>90</v>
      </c>
      <c r="G34" s="178" t="s">
        <v>38</v>
      </c>
    </row>
    <row r="35" spans="1:7" s="180" customFormat="1" ht="14.25">
      <c r="A35" s="178" t="s">
        <v>103</v>
      </c>
      <c r="B35" s="178" t="s">
        <v>136</v>
      </c>
      <c r="C35" s="178" t="s">
        <v>138</v>
      </c>
      <c r="D35" s="179">
        <v>39242</v>
      </c>
      <c r="E35" s="178" t="s">
        <v>90</v>
      </c>
      <c r="F35" s="178" t="s">
        <v>90</v>
      </c>
      <c r="G35" s="178" t="s">
        <v>38</v>
      </c>
    </row>
    <row r="36" spans="1:8" s="183" customFormat="1" ht="14.25">
      <c r="A36" s="181" t="s">
        <v>103</v>
      </c>
      <c r="B36" s="181" t="s">
        <v>139</v>
      </c>
      <c r="C36" s="181" t="s">
        <v>140</v>
      </c>
      <c r="D36" s="182">
        <v>38882</v>
      </c>
      <c r="E36" s="181" t="s">
        <v>86</v>
      </c>
      <c r="F36" s="181" t="s">
        <v>86</v>
      </c>
      <c r="G36" s="181" t="s">
        <v>38</v>
      </c>
      <c r="H36" s="183" t="s">
        <v>164</v>
      </c>
    </row>
    <row r="37" spans="1:8" s="183" customFormat="1" ht="14.25">
      <c r="A37" s="181" t="s">
        <v>103</v>
      </c>
      <c r="B37" s="181" t="s">
        <v>139</v>
      </c>
      <c r="C37" s="181" t="s">
        <v>141</v>
      </c>
      <c r="D37" s="182">
        <v>38811</v>
      </c>
      <c r="E37" s="181" t="s">
        <v>86</v>
      </c>
      <c r="F37" s="181" t="s">
        <v>86</v>
      </c>
      <c r="G37" s="181" t="s">
        <v>38</v>
      </c>
      <c r="H37" s="183" t="s">
        <v>165</v>
      </c>
    </row>
    <row r="38" spans="1:8" s="198" customFormat="1" ht="14.25">
      <c r="A38" s="196" t="s">
        <v>127</v>
      </c>
      <c r="B38" s="196" t="s">
        <v>128</v>
      </c>
      <c r="C38" s="196" t="s">
        <v>129</v>
      </c>
      <c r="D38" s="197">
        <v>39090</v>
      </c>
      <c r="E38" s="196" t="s">
        <v>90</v>
      </c>
      <c r="F38" s="196" t="s">
        <v>90</v>
      </c>
      <c r="G38" s="196" t="s">
        <v>37</v>
      </c>
      <c r="H38" s="198" t="s">
        <v>163</v>
      </c>
    </row>
    <row r="39" spans="1:7" s="198" customFormat="1" ht="14.25">
      <c r="A39" s="196" t="s">
        <v>127</v>
      </c>
      <c r="B39" s="196" t="s">
        <v>128</v>
      </c>
      <c r="C39" s="196" t="s">
        <v>130</v>
      </c>
      <c r="D39" s="197">
        <v>38214</v>
      </c>
      <c r="E39" s="196" t="s">
        <v>90</v>
      </c>
      <c r="F39" s="196" t="s">
        <v>90</v>
      </c>
      <c r="G39" s="196" t="s">
        <v>37</v>
      </c>
    </row>
    <row r="40" spans="1:7" s="198" customFormat="1" ht="14.25">
      <c r="A40" s="196" t="s">
        <v>127</v>
      </c>
      <c r="B40" s="196" t="s">
        <v>128</v>
      </c>
      <c r="C40" s="196" t="s">
        <v>131</v>
      </c>
      <c r="D40" s="197">
        <v>39193</v>
      </c>
      <c r="E40" s="196" t="s">
        <v>90</v>
      </c>
      <c r="F40" s="196" t="s">
        <v>90</v>
      </c>
      <c r="G40" s="196" t="s">
        <v>37</v>
      </c>
    </row>
    <row r="41" spans="1:8" s="201" customFormat="1" ht="14.25">
      <c r="A41" s="199" t="s">
        <v>127</v>
      </c>
      <c r="B41" s="199" t="s">
        <v>128</v>
      </c>
      <c r="C41" s="199" t="s">
        <v>134</v>
      </c>
      <c r="D41" s="200">
        <v>38711</v>
      </c>
      <c r="E41" s="199" t="s">
        <v>90</v>
      </c>
      <c r="F41" s="199" t="s">
        <v>90</v>
      </c>
      <c r="G41" s="199" t="s">
        <v>38</v>
      </c>
      <c r="H41" s="201" t="s">
        <v>163</v>
      </c>
    </row>
    <row r="42" spans="1:7" s="201" customFormat="1" ht="14.25">
      <c r="A42" s="199" t="s">
        <v>127</v>
      </c>
      <c r="B42" s="199" t="s">
        <v>128</v>
      </c>
      <c r="C42" s="199" t="s">
        <v>135</v>
      </c>
      <c r="D42" s="200">
        <v>38174</v>
      </c>
      <c r="E42" s="199" t="s">
        <v>90</v>
      </c>
      <c r="F42" s="199" t="s">
        <v>90</v>
      </c>
      <c r="G42" s="199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F1" s="166" t="s">
        <v>75</v>
      </c>
    </row>
    <row r="3" ht="14.25">
      <c r="B3" s="167" t="s">
        <v>166</v>
      </c>
    </row>
    <row r="4" ht="14.25">
      <c r="B4" s="167" t="s">
        <v>73</v>
      </c>
    </row>
    <row r="5" ht="12.75">
      <c r="B5" s="166" t="s">
        <v>74</v>
      </c>
    </row>
    <row r="7" ht="12.75">
      <c r="B7" t="s">
        <v>167</v>
      </c>
    </row>
    <row r="8" ht="12.75">
      <c r="B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12.140625" style="0" customWidth="1"/>
    <col min="5" max="5" width="29.421875" style="0" customWidth="1"/>
    <col min="6" max="6" width="26.421875" style="0" customWidth="1"/>
    <col min="7" max="7" width="16.8515625" style="0" customWidth="1"/>
  </cols>
  <sheetData>
    <row r="1" spans="1:7" ht="25.5">
      <c r="A1" s="222" t="s">
        <v>145</v>
      </c>
      <c r="B1" s="223"/>
      <c r="C1" s="223"/>
      <c r="D1" s="223"/>
      <c r="E1" s="223"/>
      <c r="F1" s="223"/>
      <c r="G1" s="223"/>
    </row>
    <row r="2" spans="1:7" ht="27">
      <c r="A2" s="202" t="s">
        <v>142</v>
      </c>
      <c r="B2" s="203" t="s">
        <v>143</v>
      </c>
      <c r="C2" s="202" t="s">
        <v>144</v>
      </c>
      <c r="D2" s="204"/>
      <c r="E2" s="204"/>
      <c r="F2" s="204"/>
      <c r="G2" s="204"/>
    </row>
    <row r="3" spans="1:7" ht="14.25">
      <c r="A3" s="209">
        <v>0.375</v>
      </c>
      <c r="B3" s="206"/>
      <c r="C3" s="217" t="s">
        <v>146</v>
      </c>
      <c r="D3" s="218" t="s">
        <v>38</v>
      </c>
      <c r="E3" s="218" t="s">
        <v>147</v>
      </c>
      <c r="F3" s="218" t="s">
        <v>148</v>
      </c>
      <c r="G3" s="207"/>
    </row>
    <row r="4" spans="1:7" ht="14.25">
      <c r="A4" s="209">
        <v>0.375</v>
      </c>
      <c r="B4" s="206"/>
      <c r="C4" s="211" t="s">
        <v>149</v>
      </c>
      <c r="D4" s="212" t="s">
        <v>38</v>
      </c>
      <c r="E4" s="212" t="s">
        <v>147</v>
      </c>
      <c r="F4" s="212" t="s">
        <v>150</v>
      </c>
      <c r="G4" s="207"/>
    </row>
    <row r="5" spans="1:7" ht="14.25">
      <c r="A5" s="209">
        <v>0.375</v>
      </c>
      <c r="B5" s="206"/>
      <c r="C5" s="213" t="s">
        <v>151</v>
      </c>
      <c r="D5" s="214" t="s">
        <v>38</v>
      </c>
      <c r="E5" s="214" t="s">
        <v>147</v>
      </c>
      <c r="F5" s="214" t="s">
        <v>148</v>
      </c>
      <c r="G5" s="207"/>
    </row>
    <row r="6" spans="1:7" ht="14.25">
      <c r="A6" s="210">
        <v>0.4375</v>
      </c>
      <c r="B6" s="206"/>
      <c r="C6" s="219" t="s">
        <v>153</v>
      </c>
      <c r="D6" s="220" t="s">
        <v>38</v>
      </c>
      <c r="E6" s="220" t="s">
        <v>156</v>
      </c>
      <c r="F6" s="220" t="s">
        <v>155</v>
      </c>
      <c r="G6" s="207"/>
    </row>
    <row r="7" spans="1:7" ht="14.25">
      <c r="A7" s="210">
        <v>0.4375</v>
      </c>
      <c r="B7" s="206"/>
      <c r="C7" s="215" t="s">
        <v>157</v>
      </c>
      <c r="D7" s="216" t="s">
        <v>38</v>
      </c>
      <c r="E7" s="216" t="s">
        <v>159</v>
      </c>
      <c r="F7" s="216" t="s">
        <v>147</v>
      </c>
      <c r="G7" s="207"/>
    </row>
    <row r="8" spans="1:7" ht="14.25">
      <c r="A8" s="209">
        <v>0.5</v>
      </c>
      <c r="B8" s="206"/>
      <c r="C8" s="213" t="s">
        <v>151</v>
      </c>
      <c r="D8" s="214" t="s">
        <v>38</v>
      </c>
      <c r="E8" s="214" t="s">
        <v>147</v>
      </c>
      <c r="F8" s="214" t="s">
        <v>152</v>
      </c>
      <c r="G8" s="207"/>
    </row>
    <row r="9" spans="1:7" ht="14.25">
      <c r="A9" s="209">
        <v>0.5</v>
      </c>
      <c r="B9" s="208"/>
      <c r="C9" s="219" t="s">
        <v>153</v>
      </c>
      <c r="D9" s="221" t="s">
        <v>38</v>
      </c>
      <c r="E9" s="220" t="s">
        <v>155</v>
      </c>
      <c r="F9" s="220" t="s">
        <v>154</v>
      </c>
      <c r="G9" s="207"/>
    </row>
    <row r="10" spans="1:7" ht="14.25">
      <c r="A10" s="209">
        <v>0.5</v>
      </c>
      <c r="B10" s="206"/>
      <c r="C10" s="215" t="s">
        <v>158</v>
      </c>
      <c r="D10" s="216" t="s">
        <v>38</v>
      </c>
      <c r="E10" s="216" t="s">
        <v>159</v>
      </c>
      <c r="F10" s="216" t="s">
        <v>152</v>
      </c>
      <c r="G10" s="207"/>
    </row>
    <row r="11" spans="1:7" ht="14.25">
      <c r="A11" s="210">
        <v>0.5416666666666666</v>
      </c>
      <c r="B11" s="206"/>
      <c r="C11" s="213" t="s">
        <v>151</v>
      </c>
      <c r="D11" s="214" t="s">
        <v>38</v>
      </c>
      <c r="E11" s="214" t="s">
        <v>148</v>
      </c>
      <c r="F11" s="214" t="s">
        <v>152</v>
      </c>
      <c r="G11" s="207"/>
    </row>
    <row r="12" spans="1:7" ht="14.25">
      <c r="A12" s="210">
        <v>0.5416666666666666</v>
      </c>
      <c r="B12" s="206"/>
      <c r="C12" s="219" t="s">
        <v>153</v>
      </c>
      <c r="D12" s="220" t="s">
        <v>38</v>
      </c>
      <c r="E12" s="220" t="s">
        <v>156</v>
      </c>
      <c r="F12" s="220" t="s">
        <v>154</v>
      </c>
      <c r="G12" s="207"/>
    </row>
    <row r="13" spans="1:7" ht="14.25">
      <c r="A13" s="210">
        <v>0.5416666666666666</v>
      </c>
      <c r="B13" s="206"/>
      <c r="C13" s="215" t="s">
        <v>158</v>
      </c>
      <c r="D13" s="216" t="s">
        <v>38</v>
      </c>
      <c r="E13" s="216" t="s">
        <v>147</v>
      </c>
      <c r="F13" s="216" t="s">
        <v>152</v>
      </c>
      <c r="G13" s="207"/>
    </row>
    <row r="14" spans="1:7" ht="14.25">
      <c r="A14" s="205">
        <v>0.6041666666666666</v>
      </c>
      <c r="B14" s="206"/>
      <c r="C14" s="205"/>
      <c r="D14" s="207"/>
      <c r="E14" s="207"/>
      <c r="F14" s="207"/>
      <c r="G14" s="207"/>
    </row>
    <row r="15" spans="1:7" ht="14.25">
      <c r="A15" s="205">
        <v>0.6041666666666666</v>
      </c>
      <c r="B15" s="206"/>
      <c r="C15" s="205"/>
      <c r="D15" s="207"/>
      <c r="E15" s="207"/>
      <c r="F15" s="207"/>
      <c r="G15" s="207"/>
    </row>
    <row r="16" spans="1:7" ht="14.25">
      <c r="A16" s="205">
        <v>0.6041666666666666</v>
      </c>
      <c r="B16" s="206"/>
      <c r="C16" s="205"/>
      <c r="D16" s="207"/>
      <c r="E16" s="207"/>
      <c r="F16" s="207"/>
      <c r="G16" s="207"/>
    </row>
    <row r="17" spans="1:7" ht="14.25">
      <c r="A17" s="205">
        <v>0.625</v>
      </c>
      <c r="B17" s="206"/>
      <c r="C17" s="205"/>
      <c r="D17" s="207"/>
      <c r="E17" s="207"/>
      <c r="F17" s="207"/>
      <c r="G17" s="207"/>
    </row>
    <row r="18" spans="1:7" ht="14.25">
      <c r="A18" s="205">
        <v>0.625</v>
      </c>
      <c r="B18" s="206"/>
      <c r="C18" s="205"/>
      <c r="D18" s="207"/>
      <c r="E18" s="207"/>
      <c r="F18" s="207"/>
      <c r="G18" s="207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149" hidden="1" customWidth="1"/>
    <col min="26" max="37" width="0" style="149" hidden="1" customWidth="1"/>
  </cols>
  <sheetData>
    <row r="1" spans="1:37" ht="26.25">
      <c r="A1" s="227" t="str">
        <f>Altalanos!$A$6</f>
        <v>Tolna megyei DiákOlimpia</v>
      </c>
      <c r="B1" s="227"/>
      <c r="C1" s="227"/>
      <c r="D1" s="227"/>
      <c r="E1" s="227"/>
      <c r="F1" s="227"/>
      <c r="G1" s="71"/>
      <c r="H1" s="74" t="s">
        <v>29</v>
      </c>
      <c r="I1" s="72"/>
      <c r="J1" s="73"/>
      <c r="L1" s="75"/>
      <c r="M1" s="96"/>
      <c r="N1" s="98"/>
      <c r="O1" s="98" t="s">
        <v>9</v>
      </c>
      <c r="P1" s="98"/>
      <c r="Q1" s="99"/>
      <c r="R1" s="98"/>
      <c r="S1" s="100"/>
      <c r="Y1"/>
      <c r="Z1"/>
      <c r="AA1"/>
      <c r="AB1" s="156" t="e">
        <f>IF(Y5=1,CONCATENATE(VLOOKUP(Y3,AA16:AH27,2)),CONCATENATE(VLOOKUP(Y3,AA2:AK13,2)))</f>
        <v>#N/A</v>
      </c>
      <c r="AC1" s="156" t="e">
        <f>IF(Y5=1,CONCATENATE(VLOOKUP(Y3,AA16:AK27,3)),CONCATENATE(VLOOKUP(Y3,AA2:AK13,3)))</f>
        <v>#N/A</v>
      </c>
      <c r="AD1" s="156" t="e">
        <f>IF(Y5=1,CONCATENATE(VLOOKUP(Y3,AA16:AK27,4)),CONCATENATE(VLOOKUP(Y3,AA2:AK13,4)))</f>
        <v>#N/A</v>
      </c>
      <c r="AE1" s="156" t="e">
        <f>IF(Y5=1,CONCATENATE(VLOOKUP(Y3,AA16:AK27,5)),CONCATENATE(VLOOKUP(Y3,AA2:AK13,5)))</f>
        <v>#N/A</v>
      </c>
      <c r="AF1" s="156" t="e">
        <f>IF(Y5=1,CONCATENATE(VLOOKUP(Y3,AA16:AK27,6)),CONCATENATE(VLOOKUP(Y3,AA2:AK13,6)))</f>
        <v>#N/A</v>
      </c>
      <c r="AG1" s="156" t="e">
        <f>IF(Y5=1,CONCATENATE(VLOOKUP(Y3,AA16:AK27,7)),CONCATENATE(VLOOKUP(Y3,AA2:AK13,7)))</f>
        <v>#N/A</v>
      </c>
      <c r="AH1" s="156" t="e">
        <f>IF(Y5=1,CONCATENATE(VLOOKUP(Y3,AA16:AK27,8)),CONCATENATE(VLOOKUP(Y3,AA2:AK13,8)))</f>
        <v>#N/A</v>
      </c>
      <c r="AI1" s="156" t="e">
        <f>IF(Y5=1,CONCATENATE(VLOOKUP(Y3,AA16:AK27,9)),CONCATENATE(VLOOKUP(Y3,AA2:AK13,9)))</f>
        <v>#N/A</v>
      </c>
      <c r="AJ1" s="156" t="e">
        <f>IF(Y5=1,CONCATENATE(VLOOKUP(Y3,AA16:AK27,10)),CONCATENATE(VLOOKUP(Y3,AA2:AK13,10)))</f>
        <v>#N/A</v>
      </c>
      <c r="AK1" s="156" t="e">
        <f>IF(Y5=1,CONCATENATE(VLOOKUP(Y3,AA16:AK27,11)),CONCATENATE(VLOOKUP(Y3,AA2:AK13,11)))</f>
        <v>#N/A</v>
      </c>
    </row>
    <row r="2" spans="1:37" ht="12.75">
      <c r="A2" s="76" t="s">
        <v>28</v>
      </c>
      <c r="B2" s="77"/>
      <c r="C2" s="77"/>
      <c r="D2" s="77"/>
      <c r="E2" s="77">
        <f>Altalanos!$A$8</f>
        <v>0</v>
      </c>
      <c r="F2" s="77"/>
      <c r="G2" s="78"/>
      <c r="H2" s="79"/>
      <c r="I2" s="79"/>
      <c r="J2" s="80"/>
      <c r="K2" s="75"/>
      <c r="L2" s="75"/>
      <c r="M2" s="97"/>
      <c r="N2" s="101"/>
      <c r="O2" s="102"/>
      <c r="P2" s="101"/>
      <c r="Q2" s="102"/>
      <c r="R2" s="101"/>
      <c r="S2" s="100"/>
      <c r="Y2" s="151"/>
      <c r="Z2" s="150"/>
      <c r="AA2" s="150" t="s">
        <v>37</v>
      </c>
      <c r="AB2" s="154">
        <v>150</v>
      </c>
      <c r="AC2" s="154">
        <v>120</v>
      </c>
      <c r="AD2" s="154">
        <v>100</v>
      </c>
      <c r="AE2" s="154">
        <v>80</v>
      </c>
      <c r="AF2" s="154">
        <v>70</v>
      </c>
      <c r="AG2" s="154">
        <v>60</v>
      </c>
      <c r="AH2" s="154">
        <v>55</v>
      </c>
      <c r="AI2" s="154">
        <v>50</v>
      </c>
      <c r="AJ2" s="154">
        <v>45</v>
      </c>
      <c r="AK2" s="154">
        <v>40</v>
      </c>
    </row>
    <row r="3" spans="1:37" ht="12.7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41" t="s">
        <v>44</v>
      </c>
      <c r="R3" s="142" t="s">
        <v>47</v>
      </c>
      <c r="S3" s="100"/>
      <c r="Y3" s="150">
        <f>IF(H4="OB","A",IF(H4="IX","W",H4))</f>
        <v>0</v>
      </c>
      <c r="Z3" s="150"/>
      <c r="AA3" s="150" t="s">
        <v>50</v>
      </c>
      <c r="AB3" s="154">
        <v>120</v>
      </c>
      <c r="AC3" s="154">
        <v>90</v>
      </c>
      <c r="AD3" s="154">
        <v>65</v>
      </c>
      <c r="AE3" s="154">
        <v>55</v>
      </c>
      <c r="AF3" s="154">
        <v>50</v>
      </c>
      <c r="AG3" s="154">
        <v>45</v>
      </c>
      <c r="AH3" s="154">
        <v>40</v>
      </c>
      <c r="AI3" s="154">
        <v>35</v>
      </c>
      <c r="AJ3" s="154">
        <v>25</v>
      </c>
      <c r="AK3" s="154">
        <v>20</v>
      </c>
    </row>
    <row r="4" spans="1:37" ht="13.5" thickBot="1">
      <c r="A4" s="224">
        <f>Altalanos!$A$10</f>
        <v>44678</v>
      </c>
      <c r="B4" s="224"/>
      <c r="C4" s="224"/>
      <c r="D4" s="81"/>
      <c r="E4" s="82" t="str">
        <f>Altalanos!$C$10</f>
        <v>Szekszárd</v>
      </c>
      <c r="F4" s="82"/>
      <c r="G4" s="82"/>
      <c r="H4" s="84"/>
      <c r="I4" s="82"/>
      <c r="J4" s="83"/>
      <c r="K4" s="84"/>
      <c r="L4" s="85" t="str">
        <f>Altalanos!$E$10</f>
        <v>Lakatosné Klopcsik Diana</v>
      </c>
      <c r="M4" s="84"/>
      <c r="N4" s="105"/>
      <c r="O4" s="106"/>
      <c r="P4" s="105"/>
      <c r="Q4" s="143" t="s">
        <v>48</v>
      </c>
      <c r="R4" s="144" t="s">
        <v>45</v>
      </c>
      <c r="S4" s="100"/>
      <c r="Y4" s="150"/>
      <c r="Z4" s="150"/>
      <c r="AA4" s="150" t="s">
        <v>51</v>
      </c>
      <c r="AB4" s="154">
        <v>90</v>
      </c>
      <c r="AC4" s="154">
        <v>60</v>
      </c>
      <c r="AD4" s="154">
        <v>45</v>
      </c>
      <c r="AE4" s="154">
        <v>34</v>
      </c>
      <c r="AF4" s="154">
        <v>27</v>
      </c>
      <c r="AG4" s="154">
        <v>22</v>
      </c>
      <c r="AH4" s="154">
        <v>18</v>
      </c>
      <c r="AI4" s="154">
        <v>15</v>
      </c>
      <c r="AJ4" s="154">
        <v>12</v>
      </c>
      <c r="AK4" s="154">
        <v>9</v>
      </c>
    </row>
    <row r="5" spans="1:37" ht="12.75">
      <c r="A5" s="29"/>
      <c r="B5" s="29" t="s">
        <v>27</v>
      </c>
      <c r="C5" s="95" t="s">
        <v>35</v>
      </c>
      <c r="D5" s="29" t="s">
        <v>22</v>
      </c>
      <c r="E5" s="29" t="s">
        <v>40</v>
      </c>
      <c r="F5" s="29"/>
      <c r="G5" s="29" t="s">
        <v>17</v>
      </c>
      <c r="H5" s="29"/>
      <c r="I5" s="29" t="s">
        <v>20</v>
      </c>
      <c r="J5" s="29"/>
      <c r="K5" s="137" t="s">
        <v>41</v>
      </c>
      <c r="L5" s="137" t="s">
        <v>42</v>
      </c>
      <c r="M5" s="137" t="s">
        <v>43</v>
      </c>
      <c r="N5" s="100"/>
      <c r="O5" s="100"/>
      <c r="P5" s="100"/>
      <c r="Q5" s="145" t="s">
        <v>49</v>
      </c>
      <c r="R5" s="146" t="s">
        <v>46</v>
      </c>
      <c r="S5" s="100"/>
      <c r="Y5" s="150">
        <f>IF(OR(Altalanos!$A$8="F1",Altalanos!$A$8="F2",Altalanos!$A$8="N1",Altalanos!$A$8="N2"),1,2)</f>
        <v>2</v>
      </c>
      <c r="Z5" s="150"/>
      <c r="AA5" s="150" t="s">
        <v>52</v>
      </c>
      <c r="AB5" s="154">
        <v>60</v>
      </c>
      <c r="AC5" s="154">
        <v>40</v>
      </c>
      <c r="AD5" s="154">
        <v>30</v>
      </c>
      <c r="AE5" s="154">
        <v>20</v>
      </c>
      <c r="AF5" s="154">
        <v>18</v>
      </c>
      <c r="AG5" s="154">
        <v>15</v>
      </c>
      <c r="AH5" s="154">
        <v>12</v>
      </c>
      <c r="AI5" s="154">
        <v>10</v>
      </c>
      <c r="AJ5" s="154">
        <v>8</v>
      </c>
      <c r="AK5" s="154">
        <v>6</v>
      </c>
    </row>
    <row r="6" spans="1:37" ht="12.75">
      <c r="A6" s="87"/>
      <c r="B6" s="87"/>
      <c r="C6" s="136"/>
      <c r="D6" s="87"/>
      <c r="E6" s="87"/>
      <c r="F6" s="87"/>
      <c r="G6" s="87"/>
      <c r="H6" s="87"/>
      <c r="I6" s="87"/>
      <c r="J6" s="87"/>
      <c r="K6" s="87"/>
      <c r="L6" s="87"/>
      <c r="M6" s="87"/>
      <c r="N6" s="100"/>
      <c r="O6" s="100"/>
      <c r="P6" s="100"/>
      <c r="Q6" s="100"/>
      <c r="R6" s="100"/>
      <c r="S6" s="100"/>
      <c r="Y6" s="150"/>
      <c r="Z6" s="150"/>
      <c r="AA6" s="150" t="s">
        <v>53</v>
      </c>
      <c r="AB6" s="154">
        <v>40</v>
      </c>
      <c r="AC6" s="154">
        <v>25</v>
      </c>
      <c r="AD6" s="154">
        <v>18</v>
      </c>
      <c r="AE6" s="154">
        <v>13</v>
      </c>
      <c r="AF6" s="154">
        <v>10</v>
      </c>
      <c r="AG6" s="154">
        <v>8</v>
      </c>
      <c r="AH6" s="154">
        <v>6</v>
      </c>
      <c r="AI6" s="154">
        <v>5</v>
      </c>
      <c r="AJ6" s="154">
        <v>4</v>
      </c>
      <c r="AK6" s="154">
        <v>3</v>
      </c>
    </row>
    <row r="7" spans="1:37" ht="12.75">
      <c r="A7" s="107" t="s">
        <v>37</v>
      </c>
      <c r="B7" s="138"/>
      <c r="C7" s="232" t="s">
        <v>111</v>
      </c>
      <c r="D7" s="233"/>
      <c r="E7" s="233"/>
      <c r="F7" s="233"/>
      <c r="G7" s="233"/>
      <c r="H7" s="233"/>
      <c r="I7" s="233"/>
      <c r="J7" s="87"/>
      <c r="K7" s="157"/>
      <c r="L7" s="152">
        <f>IF(K7="","",CONCATENATE(VLOOKUP($Y$3,$AB$1:$AK$1,K7)," pont"))</f>
      </c>
      <c r="M7" s="158"/>
      <c r="N7" s="100"/>
      <c r="O7" s="100"/>
      <c r="P7" s="100"/>
      <c r="Q7" s="100"/>
      <c r="R7" s="100"/>
      <c r="S7" s="100"/>
      <c r="Y7" s="150"/>
      <c r="Z7" s="150"/>
      <c r="AA7" s="150" t="s">
        <v>54</v>
      </c>
      <c r="AB7" s="154">
        <v>25</v>
      </c>
      <c r="AC7" s="154">
        <v>15</v>
      </c>
      <c r="AD7" s="154">
        <v>13</v>
      </c>
      <c r="AE7" s="154">
        <v>8</v>
      </c>
      <c r="AF7" s="154">
        <v>6</v>
      </c>
      <c r="AG7" s="154">
        <v>4</v>
      </c>
      <c r="AH7" s="154">
        <v>3</v>
      </c>
      <c r="AI7" s="154">
        <v>2</v>
      </c>
      <c r="AJ7" s="154">
        <v>1</v>
      </c>
      <c r="AK7" s="154">
        <v>0</v>
      </c>
    </row>
    <row r="8" spans="1:37" ht="12.75">
      <c r="A8" s="107"/>
      <c r="B8" s="139"/>
      <c r="C8" s="108"/>
      <c r="D8" s="108"/>
      <c r="E8" s="108"/>
      <c r="F8" s="108"/>
      <c r="G8" s="108"/>
      <c r="H8" s="108"/>
      <c r="I8" s="108"/>
      <c r="J8" s="87"/>
      <c r="K8" s="107"/>
      <c r="L8" s="107"/>
      <c r="M8" s="159"/>
      <c r="N8" s="100"/>
      <c r="O8" s="100"/>
      <c r="P8" s="100"/>
      <c r="Q8" s="100"/>
      <c r="R8" s="100"/>
      <c r="S8" s="100"/>
      <c r="Y8" s="150"/>
      <c r="Z8" s="150"/>
      <c r="AA8" s="150" t="s">
        <v>55</v>
      </c>
      <c r="AB8" s="154">
        <v>15</v>
      </c>
      <c r="AC8" s="154">
        <v>10</v>
      </c>
      <c r="AD8" s="154">
        <v>7</v>
      </c>
      <c r="AE8" s="154">
        <v>5</v>
      </c>
      <c r="AF8" s="154">
        <v>4</v>
      </c>
      <c r="AG8" s="154">
        <v>3</v>
      </c>
      <c r="AH8" s="154">
        <v>2</v>
      </c>
      <c r="AI8" s="154">
        <v>1</v>
      </c>
      <c r="AJ8" s="154">
        <v>0</v>
      </c>
      <c r="AK8" s="154">
        <v>0</v>
      </c>
    </row>
    <row r="9" spans="1:37" ht="12.75">
      <c r="A9" s="107" t="s">
        <v>38</v>
      </c>
      <c r="B9" s="138"/>
      <c r="C9" s="232" t="s">
        <v>160</v>
      </c>
      <c r="D9" s="233"/>
      <c r="E9" s="233"/>
      <c r="F9" s="233"/>
      <c r="G9" s="233"/>
      <c r="H9" s="233"/>
      <c r="I9" s="233"/>
      <c r="J9" s="87"/>
      <c r="K9" s="157"/>
      <c r="L9" s="152">
        <f>IF(K9="","",CONCATENATE(VLOOKUP($Y$3,$AB$1:$AK$1,K9)," pont"))</f>
      </c>
      <c r="M9" s="158"/>
      <c r="N9" s="100"/>
      <c r="O9" s="100"/>
      <c r="P9" s="100"/>
      <c r="Q9" s="100"/>
      <c r="R9" s="100"/>
      <c r="S9" s="100"/>
      <c r="Y9" s="150"/>
      <c r="Z9" s="150"/>
      <c r="AA9" s="150" t="s">
        <v>56</v>
      </c>
      <c r="AB9" s="154">
        <v>10</v>
      </c>
      <c r="AC9" s="154">
        <v>6</v>
      </c>
      <c r="AD9" s="154">
        <v>4</v>
      </c>
      <c r="AE9" s="154">
        <v>2</v>
      </c>
      <c r="AF9" s="154">
        <v>1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</row>
    <row r="10" spans="1:37" ht="12.75">
      <c r="A10" s="107"/>
      <c r="B10" s="139"/>
      <c r="C10" s="108"/>
      <c r="D10" s="108"/>
      <c r="E10" s="108"/>
      <c r="F10" s="108"/>
      <c r="G10" s="108"/>
      <c r="H10" s="108"/>
      <c r="I10" s="108"/>
      <c r="J10" s="87"/>
      <c r="K10" s="107"/>
      <c r="L10" s="107"/>
      <c r="M10" s="159"/>
      <c r="N10" s="100"/>
      <c r="O10" s="100"/>
      <c r="P10" s="100"/>
      <c r="Q10" s="100"/>
      <c r="R10" s="100"/>
      <c r="S10" s="100"/>
      <c r="Y10" s="150"/>
      <c r="Z10" s="150"/>
      <c r="AA10" s="150" t="s">
        <v>57</v>
      </c>
      <c r="AB10" s="154">
        <v>6</v>
      </c>
      <c r="AC10" s="154">
        <v>3</v>
      </c>
      <c r="AD10" s="154">
        <v>2</v>
      </c>
      <c r="AE10" s="154">
        <v>1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</row>
    <row r="11" spans="1:37" ht="12.75">
      <c r="A11" s="107" t="s">
        <v>39</v>
      </c>
      <c r="B11" s="138"/>
      <c r="C11" s="232" t="s">
        <v>98</v>
      </c>
      <c r="D11" s="233"/>
      <c r="E11" s="233"/>
      <c r="F11" s="233"/>
      <c r="G11" s="233"/>
      <c r="H11" s="233"/>
      <c r="I11" s="233"/>
      <c r="J11" s="87"/>
      <c r="K11" s="157"/>
      <c r="L11" s="152">
        <f>IF(K11="","",CONCATENATE(VLOOKUP($Y$3,$AB$1:$AK$1,K11)," pont"))</f>
      </c>
      <c r="M11" s="158"/>
      <c r="N11" s="100"/>
      <c r="O11" s="100"/>
      <c r="P11" s="100"/>
      <c r="Q11" s="100"/>
      <c r="R11" s="100"/>
      <c r="S11" s="100"/>
      <c r="Y11" s="150"/>
      <c r="Z11" s="150"/>
      <c r="AA11" s="150" t="s">
        <v>62</v>
      </c>
      <c r="AB11" s="154">
        <v>3</v>
      </c>
      <c r="AC11" s="154">
        <v>2</v>
      </c>
      <c r="AD11" s="154">
        <v>1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</row>
    <row r="12" spans="1:37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50"/>
      <c r="Z12" s="150"/>
      <c r="AA12" s="150" t="s">
        <v>58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</row>
    <row r="13" spans="1:37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50"/>
      <c r="Z13" s="150"/>
      <c r="AA13" s="150" t="s">
        <v>59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</row>
    <row r="14" spans="1:37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</row>
    <row r="15" spans="1:37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50"/>
      <c r="Z16" s="150"/>
      <c r="AA16" s="150" t="s">
        <v>37</v>
      </c>
      <c r="AB16" s="150">
        <v>300</v>
      </c>
      <c r="AC16" s="150">
        <v>250</v>
      </c>
      <c r="AD16" s="150">
        <v>220</v>
      </c>
      <c r="AE16" s="150">
        <v>180</v>
      </c>
      <c r="AF16" s="150">
        <v>160</v>
      </c>
      <c r="AG16" s="150">
        <v>150</v>
      </c>
      <c r="AH16" s="150">
        <v>140</v>
      </c>
      <c r="AI16" s="150">
        <v>130</v>
      </c>
      <c r="AJ16" s="150">
        <v>120</v>
      </c>
      <c r="AK16" s="150">
        <v>110</v>
      </c>
    </row>
    <row r="17" spans="1:37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50"/>
      <c r="Z17" s="150"/>
      <c r="AA17" s="150" t="s">
        <v>50</v>
      </c>
      <c r="AB17" s="150">
        <v>250</v>
      </c>
      <c r="AC17" s="150">
        <v>200</v>
      </c>
      <c r="AD17" s="150">
        <v>160</v>
      </c>
      <c r="AE17" s="150">
        <v>140</v>
      </c>
      <c r="AF17" s="150">
        <v>120</v>
      </c>
      <c r="AG17" s="150">
        <v>110</v>
      </c>
      <c r="AH17" s="150">
        <v>100</v>
      </c>
      <c r="AI17" s="150">
        <v>90</v>
      </c>
      <c r="AJ17" s="150">
        <v>80</v>
      </c>
      <c r="AK17" s="150">
        <v>70</v>
      </c>
    </row>
    <row r="18" spans="1:37" ht="18.75" customHeight="1">
      <c r="A18" s="87"/>
      <c r="B18" s="226"/>
      <c r="C18" s="226"/>
      <c r="D18" s="225">
        <f>E7</f>
        <v>0</v>
      </c>
      <c r="E18" s="225"/>
      <c r="F18" s="225">
        <f>E9</f>
        <v>0</v>
      </c>
      <c r="G18" s="225"/>
      <c r="H18" s="225">
        <f>E11</f>
        <v>0</v>
      </c>
      <c r="I18" s="225"/>
      <c r="J18" s="87"/>
      <c r="K18" s="87"/>
      <c r="L18" s="87"/>
      <c r="M18" s="87"/>
      <c r="Y18" s="150"/>
      <c r="Z18" s="150"/>
      <c r="AA18" s="150" t="s">
        <v>51</v>
      </c>
      <c r="AB18" s="150">
        <v>200</v>
      </c>
      <c r="AC18" s="150">
        <v>150</v>
      </c>
      <c r="AD18" s="150">
        <v>130</v>
      </c>
      <c r="AE18" s="150">
        <v>110</v>
      </c>
      <c r="AF18" s="150">
        <v>95</v>
      </c>
      <c r="AG18" s="150">
        <v>80</v>
      </c>
      <c r="AH18" s="150">
        <v>70</v>
      </c>
      <c r="AI18" s="150">
        <v>60</v>
      </c>
      <c r="AJ18" s="150">
        <v>55</v>
      </c>
      <c r="AK18" s="150">
        <v>50</v>
      </c>
    </row>
    <row r="19" spans="1:37" ht="18.75" customHeight="1">
      <c r="A19" s="140" t="s">
        <v>37</v>
      </c>
      <c r="B19" s="229">
        <f>E7</f>
        <v>0</v>
      </c>
      <c r="C19" s="229"/>
      <c r="D19" s="231"/>
      <c r="E19" s="231"/>
      <c r="F19" s="230"/>
      <c r="G19" s="230"/>
      <c r="H19" s="230"/>
      <c r="I19" s="230"/>
      <c r="J19" s="87"/>
      <c r="K19" s="87"/>
      <c r="L19" s="87"/>
      <c r="M19" s="87"/>
      <c r="Y19" s="150"/>
      <c r="Z19" s="150"/>
      <c r="AA19" s="150" t="s">
        <v>52</v>
      </c>
      <c r="AB19" s="150">
        <v>150</v>
      </c>
      <c r="AC19" s="150">
        <v>120</v>
      </c>
      <c r="AD19" s="150">
        <v>100</v>
      </c>
      <c r="AE19" s="150">
        <v>80</v>
      </c>
      <c r="AF19" s="150">
        <v>70</v>
      </c>
      <c r="AG19" s="150">
        <v>60</v>
      </c>
      <c r="AH19" s="150">
        <v>55</v>
      </c>
      <c r="AI19" s="150">
        <v>50</v>
      </c>
      <c r="AJ19" s="150">
        <v>45</v>
      </c>
      <c r="AK19" s="150">
        <v>40</v>
      </c>
    </row>
    <row r="20" spans="1:37" ht="18.75" customHeight="1">
      <c r="A20" s="140" t="s">
        <v>38</v>
      </c>
      <c r="B20" s="229">
        <f>E9</f>
        <v>0</v>
      </c>
      <c r="C20" s="229"/>
      <c r="D20" s="230"/>
      <c r="E20" s="230"/>
      <c r="F20" s="231"/>
      <c r="G20" s="231"/>
      <c r="H20" s="230"/>
      <c r="I20" s="230"/>
      <c r="J20" s="87"/>
      <c r="K20" s="87"/>
      <c r="L20" s="87"/>
      <c r="M20" s="87"/>
      <c r="Y20" s="150"/>
      <c r="Z20" s="150"/>
      <c r="AA20" s="150" t="s">
        <v>53</v>
      </c>
      <c r="AB20" s="150">
        <v>120</v>
      </c>
      <c r="AC20" s="150">
        <v>90</v>
      </c>
      <c r="AD20" s="150">
        <v>65</v>
      </c>
      <c r="AE20" s="150">
        <v>55</v>
      </c>
      <c r="AF20" s="150">
        <v>50</v>
      </c>
      <c r="AG20" s="150">
        <v>45</v>
      </c>
      <c r="AH20" s="150">
        <v>40</v>
      </c>
      <c r="AI20" s="150">
        <v>35</v>
      </c>
      <c r="AJ20" s="150">
        <v>25</v>
      </c>
      <c r="AK20" s="150">
        <v>20</v>
      </c>
    </row>
    <row r="21" spans="1:37" ht="18.75" customHeight="1">
      <c r="A21" s="140" t="s">
        <v>39</v>
      </c>
      <c r="B21" s="229">
        <f>E11</f>
        <v>0</v>
      </c>
      <c r="C21" s="229"/>
      <c r="D21" s="230"/>
      <c r="E21" s="230"/>
      <c r="F21" s="230"/>
      <c r="G21" s="230"/>
      <c r="H21" s="231"/>
      <c r="I21" s="231"/>
      <c r="J21" s="87"/>
      <c r="K21" s="87"/>
      <c r="L21" s="87"/>
      <c r="M21" s="87"/>
      <c r="Y21" s="150"/>
      <c r="Z21" s="150"/>
      <c r="AA21" s="150" t="s">
        <v>54</v>
      </c>
      <c r="AB21" s="150">
        <v>90</v>
      </c>
      <c r="AC21" s="150">
        <v>60</v>
      </c>
      <c r="AD21" s="150">
        <v>45</v>
      </c>
      <c r="AE21" s="150">
        <v>34</v>
      </c>
      <c r="AF21" s="150">
        <v>27</v>
      </c>
      <c r="AG21" s="150">
        <v>22</v>
      </c>
      <c r="AH21" s="150">
        <v>18</v>
      </c>
      <c r="AI21" s="150">
        <v>15</v>
      </c>
      <c r="AJ21" s="150">
        <v>12</v>
      </c>
      <c r="AK21" s="150">
        <v>9</v>
      </c>
    </row>
    <row r="22" spans="1:37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50"/>
      <c r="Z22" s="150"/>
      <c r="AA22" s="150" t="s">
        <v>55</v>
      </c>
      <c r="AB22" s="150">
        <v>60</v>
      </c>
      <c r="AC22" s="150">
        <v>40</v>
      </c>
      <c r="AD22" s="150">
        <v>30</v>
      </c>
      <c r="AE22" s="150">
        <v>20</v>
      </c>
      <c r="AF22" s="150">
        <v>18</v>
      </c>
      <c r="AG22" s="150">
        <v>15</v>
      </c>
      <c r="AH22" s="150">
        <v>12</v>
      </c>
      <c r="AI22" s="150">
        <v>10</v>
      </c>
      <c r="AJ22" s="150">
        <v>8</v>
      </c>
      <c r="AK22" s="150">
        <v>6</v>
      </c>
    </row>
    <row r="23" spans="1:37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50"/>
      <c r="Z23" s="150"/>
      <c r="AA23" s="150" t="s">
        <v>56</v>
      </c>
      <c r="AB23" s="150">
        <v>40</v>
      </c>
      <c r="AC23" s="150">
        <v>25</v>
      </c>
      <c r="AD23" s="150">
        <v>18</v>
      </c>
      <c r="AE23" s="150">
        <v>13</v>
      </c>
      <c r="AF23" s="150">
        <v>8</v>
      </c>
      <c r="AG23" s="150">
        <v>7</v>
      </c>
      <c r="AH23" s="150">
        <v>6</v>
      </c>
      <c r="AI23" s="150">
        <v>5</v>
      </c>
      <c r="AJ23" s="150">
        <v>4</v>
      </c>
      <c r="AK23" s="150">
        <v>3</v>
      </c>
    </row>
    <row r="24" spans="1:37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50"/>
      <c r="Z24" s="150"/>
      <c r="AA24" s="150" t="s">
        <v>57</v>
      </c>
      <c r="AB24" s="150">
        <v>25</v>
      </c>
      <c r="AC24" s="150">
        <v>15</v>
      </c>
      <c r="AD24" s="150">
        <v>13</v>
      </c>
      <c r="AE24" s="150">
        <v>7</v>
      </c>
      <c r="AF24" s="150">
        <v>6</v>
      </c>
      <c r="AG24" s="150">
        <v>5</v>
      </c>
      <c r="AH24" s="150">
        <v>4</v>
      </c>
      <c r="AI24" s="150">
        <v>3</v>
      </c>
      <c r="AJ24" s="150">
        <v>2</v>
      </c>
      <c r="AK24" s="150">
        <v>1</v>
      </c>
    </row>
    <row r="25" spans="1:37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50"/>
      <c r="Z25" s="150"/>
      <c r="AA25" s="150" t="s">
        <v>62</v>
      </c>
      <c r="AB25" s="150">
        <v>15</v>
      </c>
      <c r="AC25" s="150">
        <v>10</v>
      </c>
      <c r="AD25" s="150">
        <v>8</v>
      </c>
      <c r="AE25" s="150">
        <v>4</v>
      </c>
      <c r="AF25" s="150">
        <v>3</v>
      </c>
      <c r="AG25" s="150">
        <v>2</v>
      </c>
      <c r="AH25" s="150">
        <v>1</v>
      </c>
      <c r="AI25" s="150">
        <v>0</v>
      </c>
      <c r="AJ25" s="150">
        <v>0</v>
      </c>
      <c r="AK25" s="150">
        <v>0</v>
      </c>
    </row>
    <row r="26" spans="1:37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50"/>
      <c r="Z26" s="150"/>
      <c r="AA26" s="150" t="s">
        <v>58</v>
      </c>
      <c r="AB26" s="150">
        <v>10</v>
      </c>
      <c r="AC26" s="150">
        <v>6</v>
      </c>
      <c r="AD26" s="150">
        <v>4</v>
      </c>
      <c r="AE26" s="150">
        <v>2</v>
      </c>
      <c r="AF26" s="150">
        <v>1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</row>
    <row r="27" spans="1:37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50"/>
      <c r="Z27" s="150"/>
      <c r="AA27" s="150" t="s">
        <v>59</v>
      </c>
      <c r="AB27" s="150">
        <v>3</v>
      </c>
      <c r="AC27" s="150">
        <v>2</v>
      </c>
      <c r="AD27" s="150">
        <v>1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</row>
    <row r="28" spans="1:13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0"/>
      <c r="P32" s="100"/>
      <c r="Q32" s="100"/>
      <c r="R32" s="100"/>
      <c r="S32" s="100"/>
    </row>
    <row r="33" spans="1:19" ht="12.75">
      <c r="A33" s="38" t="s">
        <v>22</v>
      </c>
      <c r="B33" s="39"/>
      <c r="C33" s="67"/>
      <c r="D33" s="115" t="s">
        <v>0</v>
      </c>
      <c r="E33" s="116" t="s">
        <v>24</v>
      </c>
      <c r="F33" s="134"/>
      <c r="G33" s="115" t="s">
        <v>0</v>
      </c>
      <c r="H33" s="116" t="s">
        <v>31</v>
      </c>
      <c r="I33" s="46"/>
      <c r="J33" s="116" t="s">
        <v>32</v>
      </c>
      <c r="K33" s="45" t="s">
        <v>33</v>
      </c>
      <c r="L33" s="29"/>
      <c r="M33" s="163"/>
      <c r="N33" s="162"/>
      <c r="O33" s="100"/>
      <c r="P33" s="109"/>
      <c r="Q33" s="109"/>
      <c r="R33" s="110"/>
      <c r="S33" s="100"/>
    </row>
    <row r="34" spans="1:19" ht="12.75">
      <c r="A34" s="90" t="s">
        <v>23</v>
      </c>
      <c r="B34" s="91"/>
      <c r="C34" s="92"/>
      <c r="D34" s="117"/>
      <c r="E34" s="228"/>
      <c r="F34" s="228"/>
      <c r="G34" s="128" t="s">
        <v>1</v>
      </c>
      <c r="H34" s="91"/>
      <c r="I34" s="118"/>
      <c r="J34" s="129"/>
      <c r="K34" s="88" t="s">
        <v>25</v>
      </c>
      <c r="L34" s="135"/>
      <c r="M34" s="123"/>
      <c r="O34" s="100"/>
      <c r="P34" s="111"/>
      <c r="Q34" s="111"/>
      <c r="R34" s="112"/>
      <c r="S34" s="100"/>
    </row>
    <row r="35" spans="1:19" ht="12.75">
      <c r="A35" s="93" t="s">
        <v>30</v>
      </c>
      <c r="B35" s="44"/>
      <c r="C35" s="94"/>
      <c r="D35" s="120"/>
      <c r="E35" s="234"/>
      <c r="F35" s="234"/>
      <c r="G35" s="130" t="s">
        <v>2</v>
      </c>
      <c r="H35" s="121"/>
      <c r="I35" s="122"/>
      <c r="J35" s="36"/>
      <c r="K35" s="132"/>
      <c r="L35" s="86"/>
      <c r="M35" s="127"/>
      <c r="O35" s="100"/>
      <c r="P35" s="112"/>
      <c r="Q35" s="113"/>
      <c r="R35" s="112"/>
      <c r="S35" s="100"/>
    </row>
    <row r="36" spans="1:19" ht="12.75">
      <c r="A36" s="57"/>
      <c r="B36" s="58"/>
      <c r="C36" s="59"/>
      <c r="D36" s="120"/>
      <c r="E36" s="124"/>
      <c r="F36" s="125"/>
      <c r="G36" s="130" t="s">
        <v>3</v>
      </c>
      <c r="H36" s="121"/>
      <c r="I36" s="122"/>
      <c r="J36" s="36"/>
      <c r="K36" s="88" t="s">
        <v>26</v>
      </c>
      <c r="L36" s="135"/>
      <c r="M36" s="119"/>
      <c r="O36" s="100"/>
      <c r="P36" s="111"/>
      <c r="Q36" s="111"/>
      <c r="R36" s="112"/>
      <c r="S36" s="100"/>
    </row>
    <row r="37" spans="1:19" ht="12.75">
      <c r="A37" s="40"/>
      <c r="B37" s="65"/>
      <c r="C37" s="41"/>
      <c r="D37" s="120"/>
      <c r="E37" s="124"/>
      <c r="F37" s="125"/>
      <c r="G37" s="130" t="s">
        <v>4</v>
      </c>
      <c r="H37" s="121"/>
      <c r="I37" s="122"/>
      <c r="J37" s="36"/>
      <c r="K37" s="133"/>
      <c r="L37" s="125"/>
      <c r="M37" s="123"/>
      <c r="O37" s="100"/>
      <c r="P37" s="112"/>
      <c r="Q37" s="113"/>
      <c r="R37" s="112"/>
      <c r="S37" s="100"/>
    </row>
    <row r="38" spans="1:19" ht="12.75">
      <c r="A38" s="48"/>
      <c r="B38" s="60"/>
      <c r="C38" s="66"/>
      <c r="D38" s="120"/>
      <c r="E38" s="124"/>
      <c r="F38" s="125"/>
      <c r="G38" s="130" t="s">
        <v>5</v>
      </c>
      <c r="H38" s="121"/>
      <c r="I38" s="122"/>
      <c r="J38" s="36"/>
      <c r="K38" s="93"/>
      <c r="L38" s="86"/>
      <c r="M38" s="127"/>
      <c r="O38" s="100"/>
      <c r="P38" s="112"/>
      <c r="Q38" s="113"/>
      <c r="R38" s="112"/>
      <c r="S38" s="100"/>
    </row>
    <row r="39" spans="1:19" ht="12.75">
      <c r="A39" s="49"/>
      <c r="B39" s="61"/>
      <c r="C39" s="41"/>
      <c r="D39" s="120"/>
      <c r="E39" s="124"/>
      <c r="F39" s="125"/>
      <c r="G39" s="130" t="s">
        <v>6</v>
      </c>
      <c r="H39" s="121"/>
      <c r="I39" s="122"/>
      <c r="J39" s="36"/>
      <c r="K39" s="88" t="s">
        <v>21</v>
      </c>
      <c r="L39" s="135"/>
      <c r="M39" s="119"/>
      <c r="O39" s="100"/>
      <c r="P39" s="111"/>
      <c r="Q39" s="111"/>
      <c r="R39" s="112"/>
      <c r="S39" s="100"/>
    </row>
    <row r="40" spans="1:19" ht="12.75">
      <c r="A40" s="49"/>
      <c r="B40" s="61"/>
      <c r="C40" s="55"/>
      <c r="D40" s="120"/>
      <c r="E40" s="124"/>
      <c r="F40" s="125"/>
      <c r="G40" s="130" t="s">
        <v>7</v>
      </c>
      <c r="H40" s="121"/>
      <c r="I40" s="122"/>
      <c r="J40" s="36"/>
      <c r="K40" s="133"/>
      <c r="L40" s="125"/>
      <c r="M40" s="123"/>
      <c r="O40" s="100"/>
      <c r="P40" s="112"/>
      <c r="Q40" s="113"/>
      <c r="R40" s="112"/>
      <c r="S40" s="100"/>
    </row>
    <row r="41" spans="1:19" ht="12.75">
      <c r="A41" s="50"/>
      <c r="B41" s="47"/>
      <c r="C41" s="56"/>
      <c r="D41" s="126"/>
      <c r="E41" s="42"/>
      <c r="F41" s="86"/>
      <c r="G41" s="131" t="s">
        <v>8</v>
      </c>
      <c r="H41" s="44"/>
      <c r="I41" s="89"/>
      <c r="J41" s="43"/>
      <c r="K41" s="93" t="str">
        <f>L4</f>
        <v>Lakatosné Klopcsik Diana</v>
      </c>
      <c r="L41" s="86"/>
      <c r="M41" s="127"/>
      <c r="O41" s="100"/>
      <c r="P41" s="112"/>
      <c r="Q41" s="113"/>
      <c r="R41" s="114"/>
      <c r="S41" s="100"/>
    </row>
    <row r="42" spans="15:19" ht="12.75">
      <c r="O42" s="100"/>
      <c r="P42" s="100"/>
      <c r="Q42" s="100"/>
      <c r="R42" s="100"/>
      <c r="S42" s="100"/>
    </row>
    <row r="43" spans="15:19" ht="12.75">
      <c r="O43" s="100"/>
      <c r="P43" s="100"/>
      <c r="Q43" s="100"/>
      <c r="R43" s="100"/>
      <c r="S43" s="100"/>
    </row>
  </sheetData>
  <sheetProtection/>
  <mergeCells count="23">
    <mergeCell ref="E35:F35"/>
    <mergeCell ref="F21:G21"/>
    <mergeCell ref="H21:I21"/>
    <mergeCell ref="H19:I19"/>
    <mergeCell ref="H20:I20"/>
    <mergeCell ref="E34:F34"/>
    <mergeCell ref="B19:C19"/>
    <mergeCell ref="B20:C20"/>
    <mergeCell ref="B21:C21"/>
    <mergeCell ref="D21:E21"/>
    <mergeCell ref="D19:E19"/>
    <mergeCell ref="F19:G19"/>
    <mergeCell ref="D20:E20"/>
    <mergeCell ref="F20:G20"/>
    <mergeCell ref="A4:C4"/>
    <mergeCell ref="D18:E18"/>
    <mergeCell ref="F18:G18"/>
    <mergeCell ref="H18:I18"/>
    <mergeCell ref="B18:C18"/>
    <mergeCell ref="A1:F1"/>
    <mergeCell ref="C7:I7"/>
    <mergeCell ref="C9:I9"/>
    <mergeCell ref="C11:I11"/>
  </mergeCells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C11" sqref="C11:I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149" hidden="1" customWidth="1"/>
    <col min="26" max="37" width="0" style="149" hidden="1" customWidth="1"/>
  </cols>
  <sheetData>
    <row r="1" spans="1:37" ht="26.25">
      <c r="A1" s="227" t="str">
        <f>Altalanos!$A$6</f>
        <v>Tolna megyei DiákOlimpia</v>
      </c>
      <c r="B1" s="227"/>
      <c r="C1" s="227"/>
      <c r="D1" s="227"/>
      <c r="E1" s="227"/>
      <c r="F1" s="227"/>
      <c r="G1" s="71"/>
      <c r="H1" s="74" t="s">
        <v>29</v>
      </c>
      <c r="I1" s="72"/>
      <c r="J1" s="73"/>
      <c r="L1" s="75"/>
      <c r="M1" s="96"/>
      <c r="N1" s="98"/>
      <c r="O1" s="98" t="s">
        <v>9</v>
      </c>
      <c r="P1" s="98"/>
      <c r="Q1" s="99"/>
      <c r="R1" s="98"/>
      <c r="S1" s="100"/>
      <c r="Y1"/>
      <c r="Z1"/>
      <c r="AA1"/>
      <c r="AB1" s="156" t="e">
        <f>IF(Y5=1,CONCATENATE(VLOOKUP(Y3,AA16:AH27,2)),CONCATENATE(VLOOKUP(Y3,AA2:AK13,2)))</f>
        <v>#N/A</v>
      </c>
      <c r="AC1" s="156" t="e">
        <f>IF(Y5=1,CONCATENATE(VLOOKUP(Y3,AA16:AK27,3)),CONCATENATE(VLOOKUP(Y3,AA2:AK13,3)))</f>
        <v>#N/A</v>
      </c>
      <c r="AD1" s="156" t="e">
        <f>IF(Y5=1,CONCATENATE(VLOOKUP(Y3,AA16:AK27,4)),CONCATENATE(VLOOKUP(Y3,AA2:AK13,4)))</f>
        <v>#N/A</v>
      </c>
      <c r="AE1" s="156" t="e">
        <f>IF(Y5=1,CONCATENATE(VLOOKUP(Y3,AA16:AK27,5)),CONCATENATE(VLOOKUP(Y3,AA2:AK13,5)))</f>
        <v>#N/A</v>
      </c>
      <c r="AF1" s="156" t="e">
        <f>IF(Y5=1,CONCATENATE(VLOOKUP(Y3,AA16:AK27,6)),CONCATENATE(VLOOKUP(Y3,AA2:AK13,6)))</f>
        <v>#N/A</v>
      </c>
      <c r="AG1" s="156" t="e">
        <f>IF(Y5=1,CONCATENATE(VLOOKUP(Y3,AA16:AK27,7)),CONCATENATE(VLOOKUP(Y3,AA2:AK13,7)))</f>
        <v>#N/A</v>
      </c>
      <c r="AH1" s="156" t="e">
        <f>IF(Y5=1,CONCATENATE(VLOOKUP(Y3,AA16:AK27,8)),CONCATENATE(VLOOKUP(Y3,AA2:AK13,8)))</f>
        <v>#N/A</v>
      </c>
      <c r="AI1" s="156" t="e">
        <f>IF(Y5=1,CONCATENATE(VLOOKUP(Y3,AA16:AK27,9)),CONCATENATE(VLOOKUP(Y3,AA2:AK13,9)))</f>
        <v>#N/A</v>
      </c>
      <c r="AJ1" s="156" t="e">
        <f>IF(Y5=1,CONCATENATE(VLOOKUP(Y3,AA16:AK27,10)),CONCATENATE(VLOOKUP(Y3,AA2:AK13,10)))</f>
        <v>#N/A</v>
      </c>
      <c r="AK1" s="156" t="e">
        <f>IF(Y5=1,CONCATENATE(VLOOKUP(Y3,AA16:AK27,11)),CONCATENATE(VLOOKUP(Y3,AA2:AK13,11)))</f>
        <v>#N/A</v>
      </c>
    </row>
    <row r="2" spans="1:37" ht="12.75">
      <c r="A2" s="76" t="s">
        <v>28</v>
      </c>
      <c r="B2" s="77"/>
      <c r="C2" s="77"/>
      <c r="D2" s="77"/>
      <c r="E2" s="164">
        <f>Altalanos!$B$8</f>
        <v>0</v>
      </c>
      <c r="F2" s="77"/>
      <c r="G2" s="78"/>
      <c r="H2" s="79"/>
      <c r="I2" s="79"/>
      <c r="J2" s="80"/>
      <c r="K2" s="75"/>
      <c r="L2" s="75"/>
      <c r="M2" s="97"/>
      <c r="N2" s="101"/>
      <c r="O2" s="102"/>
      <c r="P2" s="101"/>
      <c r="Q2" s="102"/>
      <c r="R2" s="101"/>
      <c r="S2" s="100"/>
      <c r="Y2" s="151"/>
      <c r="Z2" s="150"/>
      <c r="AA2" s="150" t="s">
        <v>37</v>
      </c>
      <c r="AB2" s="154">
        <v>150</v>
      </c>
      <c r="AC2" s="154">
        <v>120</v>
      </c>
      <c r="AD2" s="154">
        <v>100</v>
      </c>
      <c r="AE2" s="154">
        <v>80</v>
      </c>
      <c r="AF2" s="154">
        <v>70</v>
      </c>
      <c r="AG2" s="154">
        <v>60</v>
      </c>
      <c r="AH2" s="154">
        <v>55</v>
      </c>
      <c r="AI2" s="154">
        <v>50</v>
      </c>
      <c r="AJ2" s="154">
        <v>45</v>
      </c>
      <c r="AK2" s="154">
        <v>40</v>
      </c>
    </row>
    <row r="3" spans="1:37" ht="12.7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41" t="s">
        <v>44</v>
      </c>
      <c r="R3" s="142" t="s">
        <v>47</v>
      </c>
      <c r="S3" s="100"/>
      <c r="Y3" s="150">
        <f>IF(H4="OB","A",IF(H4="IX","W",H4))</f>
        <v>0</v>
      </c>
      <c r="Z3" s="150"/>
      <c r="AA3" s="150" t="s">
        <v>50</v>
      </c>
      <c r="AB3" s="154">
        <v>120</v>
      </c>
      <c r="AC3" s="154">
        <v>90</v>
      </c>
      <c r="AD3" s="154">
        <v>65</v>
      </c>
      <c r="AE3" s="154">
        <v>55</v>
      </c>
      <c r="AF3" s="154">
        <v>50</v>
      </c>
      <c r="AG3" s="154">
        <v>45</v>
      </c>
      <c r="AH3" s="154">
        <v>40</v>
      </c>
      <c r="AI3" s="154">
        <v>35</v>
      </c>
      <c r="AJ3" s="154">
        <v>25</v>
      </c>
      <c r="AK3" s="154">
        <v>20</v>
      </c>
    </row>
    <row r="4" spans="1:37" ht="13.5" thickBot="1">
      <c r="A4" s="224">
        <f>Altalanos!$A$10</f>
        <v>44678</v>
      </c>
      <c r="B4" s="224"/>
      <c r="C4" s="224"/>
      <c r="D4" s="81"/>
      <c r="E4" s="82" t="str">
        <f>Altalanos!$C$10</f>
        <v>Szekszárd</v>
      </c>
      <c r="F4" s="82"/>
      <c r="G4" s="82"/>
      <c r="H4" s="84"/>
      <c r="I4" s="82"/>
      <c r="J4" s="83"/>
      <c r="K4" s="84"/>
      <c r="L4" s="85" t="str">
        <f>Altalanos!$E$10</f>
        <v>Lakatosné Klopcsik Diana</v>
      </c>
      <c r="M4" s="84"/>
      <c r="N4" s="105"/>
      <c r="O4" s="106"/>
      <c r="P4" s="105"/>
      <c r="Q4" s="143" t="s">
        <v>48</v>
      </c>
      <c r="R4" s="144" t="s">
        <v>45</v>
      </c>
      <c r="S4" s="100"/>
      <c r="Y4" s="150"/>
      <c r="Z4" s="150"/>
      <c r="AA4" s="150" t="s">
        <v>51</v>
      </c>
      <c r="AB4" s="154">
        <v>90</v>
      </c>
      <c r="AC4" s="154">
        <v>60</v>
      </c>
      <c r="AD4" s="154">
        <v>45</v>
      </c>
      <c r="AE4" s="154">
        <v>34</v>
      </c>
      <c r="AF4" s="154">
        <v>27</v>
      </c>
      <c r="AG4" s="154">
        <v>22</v>
      </c>
      <c r="AH4" s="154">
        <v>18</v>
      </c>
      <c r="AI4" s="154">
        <v>15</v>
      </c>
      <c r="AJ4" s="154">
        <v>12</v>
      </c>
      <c r="AK4" s="154">
        <v>9</v>
      </c>
    </row>
    <row r="5" spans="1:37" ht="12.75">
      <c r="A5" s="29"/>
      <c r="B5" s="29" t="s">
        <v>27</v>
      </c>
      <c r="C5" s="95" t="s">
        <v>35</v>
      </c>
      <c r="D5" s="29" t="s">
        <v>22</v>
      </c>
      <c r="E5" s="29" t="s">
        <v>40</v>
      </c>
      <c r="F5" s="29"/>
      <c r="G5" s="29" t="s">
        <v>17</v>
      </c>
      <c r="H5" s="29"/>
      <c r="I5" s="29" t="s">
        <v>20</v>
      </c>
      <c r="J5" s="29"/>
      <c r="K5" s="137" t="s">
        <v>41</v>
      </c>
      <c r="L5" s="137" t="s">
        <v>42</v>
      </c>
      <c r="M5" s="137" t="s">
        <v>43</v>
      </c>
      <c r="N5" s="100"/>
      <c r="O5" s="100"/>
      <c r="P5" s="100"/>
      <c r="Q5" s="145" t="s">
        <v>49</v>
      </c>
      <c r="R5" s="146" t="s">
        <v>46</v>
      </c>
      <c r="S5" s="100"/>
      <c r="Y5" s="150">
        <f>IF(OR(Altalanos!$A$8="F1",Altalanos!$A$8="F2",Altalanos!$A$8="N1",Altalanos!$A$8="N2"),1,2)</f>
        <v>2</v>
      </c>
      <c r="Z5" s="150"/>
      <c r="AA5" s="150" t="s">
        <v>52</v>
      </c>
      <c r="AB5" s="154">
        <v>60</v>
      </c>
      <c r="AC5" s="154">
        <v>40</v>
      </c>
      <c r="AD5" s="154">
        <v>30</v>
      </c>
      <c r="AE5" s="154">
        <v>20</v>
      </c>
      <c r="AF5" s="154">
        <v>18</v>
      </c>
      <c r="AG5" s="154">
        <v>15</v>
      </c>
      <c r="AH5" s="154">
        <v>12</v>
      </c>
      <c r="AI5" s="154">
        <v>10</v>
      </c>
      <c r="AJ5" s="154">
        <v>8</v>
      </c>
      <c r="AK5" s="154">
        <v>6</v>
      </c>
    </row>
    <row r="6" spans="1:37" ht="12.75">
      <c r="A6" s="87"/>
      <c r="B6" s="87"/>
      <c r="C6" s="136"/>
      <c r="D6" s="87"/>
      <c r="E6" s="87"/>
      <c r="F6" s="87"/>
      <c r="G6" s="87"/>
      <c r="H6" s="87"/>
      <c r="I6" s="87"/>
      <c r="J6" s="87"/>
      <c r="K6" s="87"/>
      <c r="L6" s="87"/>
      <c r="M6" s="87"/>
      <c r="N6" s="100"/>
      <c r="O6" s="100"/>
      <c r="P6" s="100"/>
      <c r="Q6" s="100"/>
      <c r="R6" s="100"/>
      <c r="S6" s="100"/>
      <c r="Y6" s="150"/>
      <c r="Z6" s="150"/>
      <c r="AA6" s="150" t="s">
        <v>53</v>
      </c>
      <c r="AB6" s="154">
        <v>40</v>
      </c>
      <c r="AC6" s="154">
        <v>25</v>
      </c>
      <c r="AD6" s="154">
        <v>18</v>
      </c>
      <c r="AE6" s="154">
        <v>13</v>
      </c>
      <c r="AF6" s="154">
        <v>10</v>
      </c>
      <c r="AG6" s="154">
        <v>8</v>
      </c>
      <c r="AH6" s="154">
        <v>6</v>
      </c>
      <c r="AI6" s="154">
        <v>5</v>
      </c>
      <c r="AJ6" s="154">
        <v>4</v>
      </c>
      <c r="AK6" s="154">
        <v>3</v>
      </c>
    </row>
    <row r="7" spans="1:37" ht="12.75">
      <c r="A7" s="107" t="s">
        <v>37</v>
      </c>
      <c r="B7" s="138"/>
      <c r="C7" s="232" t="s">
        <v>111</v>
      </c>
      <c r="D7" s="233"/>
      <c r="E7" s="233"/>
      <c r="F7" s="233"/>
      <c r="G7" s="233"/>
      <c r="H7" s="233"/>
      <c r="I7" s="233"/>
      <c r="J7" s="87"/>
      <c r="K7" s="157"/>
      <c r="L7" s="152">
        <f>IF(K7="","",CONCATENATE(VLOOKUP($Y$3,$AB$1:$AK$1,K7)," pont"))</f>
      </c>
      <c r="M7" s="158"/>
      <c r="N7" s="100"/>
      <c r="O7" s="100"/>
      <c r="P7" s="100"/>
      <c r="Q7" s="100"/>
      <c r="R7" s="100"/>
      <c r="S7" s="100"/>
      <c r="Y7" s="150"/>
      <c r="Z7" s="150"/>
      <c r="AA7" s="150" t="s">
        <v>54</v>
      </c>
      <c r="AB7" s="154">
        <v>25</v>
      </c>
      <c r="AC7" s="154">
        <v>15</v>
      </c>
      <c r="AD7" s="154">
        <v>13</v>
      </c>
      <c r="AE7" s="154">
        <v>8</v>
      </c>
      <c r="AF7" s="154">
        <v>6</v>
      </c>
      <c r="AG7" s="154">
        <v>4</v>
      </c>
      <c r="AH7" s="154">
        <v>3</v>
      </c>
      <c r="AI7" s="154">
        <v>2</v>
      </c>
      <c r="AJ7" s="154">
        <v>1</v>
      </c>
      <c r="AK7" s="154">
        <v>0</v>
      </c>
    </row>
    <row r="8" spans="1:37" ht="12.75">
      <c r="A8" s="107"/>
      <c r="B8" s="139"/>
      <c r="C8" s="108"/>
      <c r="D8" s="108"/>
      <c r="E8" s="108"/>
      <c r="F8" s="108"/>
      <c r="G8" s="108"/>
      <c r="H8" s="108"/>
      <c r="I8" s="108"/>
      <c r="J8" s="87"/>
      <c r="K8" s="107"/>
      <c r="L8" s="107"/>
      <c r="M8" s="159"/>
      <c r="N8" s="100"/>
      <c r="O8" s="100"/>
      <c r="P8" s="100"/>
      <c r="Q8" s="100"/>
      <c r="R8" s="100"/>
      <c r="S8" s="100"/>
      <c r="Y8" s="150"/>
      <c r="Z8" s="150"/>
      <c r="AA8" s="150" t="s">
        <v>55</v>
      </c>
      <c r="AB8" s="154">
        <v>15</v>
      </c>
      <c r="AC8" s="154">
        <v>10</v>
      </c>
      <c r="AD8" s="154">
        <v>7</v>
      </c>
      <c r="AE8" s="154">
        <v>5</v>
      </c>
      <c r="AF8" s="154">
        <v>4</v>
      </c>
      <c r="AG8" s="154">
        <v>3</v>
      </c>
      <c r="AH8" s="154">
        <v>2</v>
      </c>
      <c r="AI8" s="154">
        <v>1</v>
      </c>
      <c r="AJ8" s="154">
        <v>0</v>
      </c>
      <c r="AK8" s="154">
        <v>0</v>
      </c>
    </row>
    <row r="9" spans="1:37" ht="12.75">
      <c r="A9" s="107" t="s">
        <v>38</v>
      </c>
      <c r="B9" s="138"/>
      <c r="C9" s="232" t="s">
        <v>98</v>
      </c>
      <c r="D9" s="233"/>
      <c r="E9" s="233"/>
      <c r="F9" s="233"/>
      <c r="G9" s="233"/>
      <c r="H9" s="233"/>
      <c r="I9" s="233"/>
      <c r="J9" s="87"/>
      <c r="K9" s="157"/>
      <c r="L9" s="152">
        <f>IF(K9="","",CONCATENATE(VLOOKUP($Y$3,$AB$1:$AK$1,K9)," pont"))</f>
      </c>
      <c r="M9" s="158"/>
      <c r="N9" s="100"/>
      <c r="O9" s="100"/>
      <c r="P9" s="100"/>
      <c r="Q9" s="100"/>
      <c r="R9" s="100"/>
      <c r="S9" s="100"/>
      <c r="Y9" s="150"/>
      <c r="Z9" s="150"/>
      <c r="AA9" s="150" t="s">
        <v>56</v>
      </c>
      <c r="AB9" s="154">
        <v>10</v>
      </c>
      <c r="AC9" s="154">
        <v>6</v>
      </c>
      <c r="AD9" s="154">
        <v>4</v>
      </c>
      <c r="AE9" s="154">
        <v>2</v>
      </c>
      <c r="AF9" s="154">
        <v>1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</row>
    <row r="10" spans="1:37" ht="12.75">
      <c r="A10" s="107"/>
      <c r="B10" s="139"/>
      <c r="C10" s="108"/>
      <c r="D10" s="108"/>
      <c r="E10" s="108"/>
      <c r="F10" s="108"/>
      <c r="G10" s="108"/>
      <c r="H10" s="108"/>
      <c r="I10" s="108"/>
      <c r="J10" s="87"/>
      <c r="K10" s="107"/>
      <c r="L10" s="107"/>
      <c r="M10" s="159"/>
      <c r="N10" s="100"/>
      <c r="O10" s="100"/>
      <c r="P10" s="100"/>
      <c r="Q10" s="100"/>
      <c r="R10" s="100"/>
      <c r="S10" s="100"/>
      <c r="Y10" s="150"/>
      <c r="Z10" s="150"/>
      <c r="AA10" s="150" t="s">
        <v>57</v>
      </c>
      <c r="AB10" s="154">
        <v>6</v>
      </c>
      <c r="AC10" s="154">
        <v>3</v>
      </c>
      <c r="AD10" s="154">
        <v>2</v>
      </c>
      <c r="AE10" s="154">
        <v>1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</row>
    <row r="11" spans="1:37" ht="12.75">
      <c r="A11" s="107" t="s">
        <v>39</v>
      </c>
      <c r="B11" s="138"/>
      <c r="C11" s="232" t="s">
        <v>84</v>
      </c>
      <c r="D11" s="233"/>
      <c r="E11" s="233"/>
      <c r="F11" s="233"/>
      <c r="G11" s="233"/>
      <c r="H11" s="233"/>
      <c r="I11" s="233"/>
      <c r="J11" s="87"/>
      <c r="K11" s="157"/>
      <c r="L11" s="152">
        <f>IF(K11="","",CONCATENATE(VLOOKUP($Y$3,$AB$1:$AK$1,K11)," pont"))</f>
      </c>
      <c r="M11" s="158"/>
      <c r="N11" s="100"/>
      <c r="O11" s="100"/>
      <c r="P11" s="100"/>
      <c r="Q11" s="100"/>
      <c r="R11" s="100"/>
      <c r="S11" s="100"/>
      <c r="Y11" s="150"/>
      <c r="Z11" s="150"/>
      <c r="AA11" s="150" t="s">
        <v>62</v>
      </c>
      <c r="AB11" s="154">
        <v>3</v>
      </c>
      <c r="AC11" s="154">
        <v>2</v>
      </c>
      <c r="AD11" s="154">
        <v>1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</row>
    <row r="12" spans="1:37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50"/>
      <c r="Z12" s="150"/>
      <c r="AA12" s="150" t="s">
        <v>58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</row>
    <row r="13" spans="1:37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50"/>
      <c r="Z13" s="150"/>
      <c r="AA13" s="150" t="s">
        <v>59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</row>
    <row r="14" spans="1:37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</row>
    <row r="15" spans="1:37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50"/>
      <c r="Z16" s="150"/>
      <c r="AA16" s="150" t="s">
        <v>37</v>
      </c>
      <c r="AB16" s="150">
        <v>300</v>
      </c>
      <c r="AC16" s="150">
        <v>250</v>
      </c>
      <c r="AD16" s="150">
        <v>220</v>
      </c>
      <c r="AE16" s="150">
        <v>180</v>
      </c>
      <c r="AF16" s="150">
        <v>160</v>
      </c>
      <c r="AG16" s="150">
        <v>150</v>
      </c>
      <c r="AH16" s="150">
        <v>140</v>
      </c>
      <c r="AI16" s="150">
        <v>130</v>
      </c>
      <c r="AJ16" s="150">
        <v>120</v>
      </c>
      <c r="AK16" s="150">
        <v>110</v>
      </c>
    </row>
    <row r="17" spans="1:37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50"/>
      <c r="Z17" s="150"/>
      <c r="AA17" s="150" t="s">
        <v>50</v>
      </c>
      <c r="AB17" s="150">
        <v>250</v>
      </c>
      <c r="AC17" s="150">
        <v>200</v>
      </c>
      <c r="AD17" s="150">
        <v>160</v>
      </c>
      <c r="AE17" s="150">
        <v>140</v>
      </c>
      <c r="AF17" s="150">
        <v>120</v>
      </c>
      <c r="AG17" s="150">
        <v>110</v>
      </c>
      <c r="AH17" s="150">
        <v>100</v>
      </c>
      <c r="AI17" s="150">
        <v>90</v>
      </c>
      <c r="AJ17" s="150">
        <v>80</v>
      </c>
      <c r="AK17" s="150">
        <v>70</v>
      </c>
    </row>
    <row r="18" spans="1:37" ht="18.75" customHeight="1">
      <c r="A18" s="87"/>
      <c r="B18" s="226"/>
      <c r="C18" s="226"/>
      <c r="D18" s="225">
        <f>E7</f>
        <v>0</v>
      </c>
      <c r="E18" s="225"/>
      <c r="F18" s="225">
        <f>E9</f>
        <v>0</v>
      </c>
      <c r="G18" s="225"/>
      <c r="H18" s="225">
        <f>E11</f>
        <v>0</v>
      </c>
      <c r="I18" s="225"/>
      <c r="J18" s="87"/>
      <c r="K18" s="87"/>
      <c r="L18" s="87"/>
      <c r="M18" s="87"/>
      <c r="Y18" s="150"/>
      <c r="Z18" s="150"/>
      <c r="AA18" s="150" t="s">
        <v>51</v>
      </c>
      <c r="AB18" s="150">
        <v>200</v>
      </c>
      <c r="AC18" s="150">
        <v>150</v>
      </c>
      <c r="AD18" s="150">
        <v>130</v>
      </c>
      <c r="AE18" s="150">
        <v>110</v>
      </c>
      <c r="AF18" s="150">
        <v>95</v>
      </c>
      <c r="AG18" s="150">
        <v>80</v>
      </c>
      <c r="AH18" s="150">
        <v>70</v>
      </c>
      <c r="AI18" s="150">
        <v>60</v>
      </c>
      <c r="AJ18" s="150">
        <v>55</v>
      </c>
      <c r="AK18" s="150">
        <v>50</v>
      </c>
    </row>
    <row r="19" spans="1:37" ht="18.75" customHeight="1">
      <c r="A19" s="140" t="s">
        <v>37</v>
      </c>
      <c r="B19" s="229">
        <f>E7</f>
        <v>0</v>
      </c>
      <c r="C19" s="229"/>
      <c r="D19" s="231"/>
      <c r="E19" s="231"/>
      <c r="F19" s="230"/>
      <c r="G19" s="230"/>
      <c r="H19" s="230"/>
      <c r="I19" s="230"/>
      <c r="J19" s="87"/>
      <c r="K19" s="87"/>
      <c r="L19" s="87"/>
      <c r="M19" s="87"/>
      <c r="Y19" s="150"/>
      <c r="Z19" s="150"/>
      <c r="AA19" s="150" t="s">
        <v>52</v>
      </c>
      <c r="AB19" s="150">
        <v>150</v>
      </c>
      <c r="AC19" s="150">
        <v>120</v>
      </c>
      <c r="AD19" s="150">
        <v>100</v>
      </c>
      <c r="AE19" s="150">
        <v>80</v>
      </c>
      <c r="AF19" s="150">
        <v>70</v>
      </c>
      <c r="AG19" s="150">
        <v>60</v>
      </c>
      <c r="AH19" s="150">
        <v>55</v>
      </c>
      <c r="AI19" s="150">
        <v>50</v>
      </c>
      <c r="AJ19" s="150">
        <v>45</v>
      </c>
      <c r="AK19" s="150">
        <v>40</v>
      </c>
    </row>
    <row r="20" spans="1:37" ht="18.75" customHeight="1">
      <c r="A20" s="140" t="s">
        <v>38</v>
      </c>
      <c r="B20" s="229">
        <f>E9</f>
        <v>0</v>
      </c>
      <c r="C20" s="229"/>
      <c r="D20" s="230"/>
      <c r="E20" s="230"/>
      <c r="F20" s="231"/>
      <c r="G20" s="231"/>
      <c r="H20" s="230"/>
      <c r="I20" s="230"/>
      <c r="J20" s="87"/>
      <c r="K20" s="87"/>
      <c r="L20" s="87"/>
      <c r="M20" s="87"/>
      <c r="Y20" s="150"/>
      <c r="Z20" s="150"/>
      <c r="AA20" s="150" t="s">
        <v>53</v>
      </c>
      <c r="AB20" s="150">
        <v>120</v>
      </c>
      <c r="AC20" s="150">
        <v>90</v>
      </c>
      <c r="AD20" s="150">
        <v>65</v>
      </c>
      <c r="AE20" s="150">
        <v>55</v>
      </c>
      <c r="AF20" s="150">
        <v>50</v>
      </c>
      <c r="AG20" s="150">
        <v>45</v>
      </c>
      <c r="AH20" s="150">
        <v>40</v>
      </c>
      <c r="AI20" s="150">
        <v>35</v>
      </c>
      <c r="AJ20" s="150">
        <v>25</v>
      </c>
      <c r="AK20" s="150">
        <v>20</v>
      </c>
    </row>
    <row r="21" spans="1:37" ht="18.75" customHeight="1">
      <c r="A21" s="140" t="s">
        <v>39</v>
      </c>
      <c r="B21" s="229">
        <f>E11</f>
        <v>0</v>
      </c>
      <c r="C21" s="229"/>
      <c r="D21" s="230"/>
      <c r="E21" s="230"/>
      <c r="F21" s="230"/>
      <c r="G21" s="230"/>
      <c r="H21" s="231"/>
      <c r="I21" s="231"/>
      <c r="J21" s="87"/>
      <c r="K21" s="87"/>
      <c r="L21" s="87"/>
      <c r="M21" s="87"/>
      <c r="Y21" s="150"/>
      <c r="Z21" s="150"/>
      <c r="AA21" s="150" t="s">
        <v>54</v>
      </c>
      <c r="AB21" s="150">
        <v>90</v>
      </c>
      <c r="AC21" s="150">
        <v>60</v>
      </c>
      <c r="AD21" s="150">
        <v>45</v>
      </c>
      <c r="AE21" s="150">
        <v>34</v>
      </c>
      <c r="AF21" s="150">
        <v>27</v>
      </c>
      <c r="AG21" s="150">
        <v>22</v>
      </c>
      <c r="AH21" s="150">
        <v>18</v>
      </c>
      <c r="AI21" s="150">
        <v>15</v>
      </c>
      <c r="AJ21" s="150">
        <v>12</v>
      </c>
      <c r="AK21" s="150">
        <v>9</v>
      </c>
    </row>
    <row r="22" spans="1:37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50"/>
      <c r="Z22" s="150"/>
      <c r="AA22" s="150" t="s">
        <v>55</v>
      </c>
      <c r="AB22" s="150">
        <v>60</v>
      </c>
      <c r="AC22" s="150">
        <v>40</v>
      </c>
      <c r="AD22" s="150">
        <v>30</v>
      </c>
      <c r="AE22" s="150">
        <v>20</v>
      </c>
      <c r="AF22" s="150">
        <v>18</v>
      </c>
      <c r="AG22" s="150">
        <v>15</v>
      </c>
      <c r="AH22" s="150">
        <v>12</v>
      </c>
      <c r="AI22" s="150">
        <v>10</v>
      </c>
      <c r="AJ22" s="150">
        <v>8</v>
      </c>
      <c r="AK22" s="150">
        <v>6</v>
      </c>
    </row>
    <row r="23" spans="1:37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50"/>
      <c r="Z23" s="150"/>
      <c r="AA23" s="150" t="s">
        <v>56</v>
      </c>
      <c r="AB23" s="150">
        <v>40</v>
      </c>
      <c r="AC23" s="150">
        <v>25</v>
      </c>
      <c r="AD23" s="150">
        <v>18</v>
      </c>
      <c r="AE23" s="150">
        <v>13</v>
      </c>
      <c r="AF23" s="150">
        <v>8</v>
      </c>
      <c r="AG23" s="150">
        <v>7</v>
      </c>
      <c r="AH23" s="150">
        <v>6</v>
      </c>
      <c r="AI23" s="150">
        <v>5</v>
      </c>
      <c r="AJ23" s="150">
        <v>4</v>
      </c>
      <c r="AK23" s="150">
        <v>3</v>
      </c>
    </row>
    <row r="24" spans="1:37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50"/>
      <c r="Z24" s="150"/>
      <c r="AA24" s="150" t="s">
        <v>57</v>
      </c>
      <c r="AB24" s="150">
        <v>25</v>
      </c>
      <c r="AC24" s="150">
        <v>15</v>
      </c>
      <c r="AD24" s="150">
        <v>13</v>
      </c>
      <c r="AE24" s="150">
        <v>7</v>
      </c>
      <c r="AF24" s="150">
        <v>6</v>
      </c>
      <c r="AG24" s="150">
        <v>5</v>
      </c>
      <c r="AH24" s="150">
        <v>4</v>
      </c>
      <c r="AI24" s="150">
        <v>3</v>
      </c>
      <c r="AJ24" s="150">
        <v>2</v>
      </c>
      <c r="AK24" s="150">
        <v>1</v>
      </c>
    </row>
    <row r="25" spans="1:37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50"/>
      <c r="Z25" s="150"/>
      <c r="AA25" s="150" t="s">
        <v>62</v>
      </c>
      <c r="AB25" s="150">
        <v>15</v>
      </c>
      <c r="AC25" s="150">
        <v>10</v>
      </c>
      <c r="AD25" s="150">
        <v>8</v>
      </c>
      <c r="AE25" s="150">
        <v>4</v>
      </c>
      <c r="AF25" s="150">
        <v>3</v>
      </c>
      <c r="AG25" s="150">
        <v>2</v>
      </c>
      <c r="AH25" s="150">
        <v>1</v>
      </c>
      <c r="AI25" s="150">
        <v>0</v>
      </c>
      <c r="AJ25" s="150">
        <v>0</v>
      </c>
      <c r="AK25" s="150">
        <v>0</v>
      </c>
    </row>
    <row r="26" spans="1:37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50"/>
      <c r="Z26" s="150"/>
      <c r="AA26" s="150" t="s">
        <v>58</v>
      </c>
      <c r="AB26" s="150">
        <v>10</v>
      </c>
      <c r="AC26" s="150">
        <v>6</v>
      </c>
      <c r="AD26" s="150">
        <v>4</v>
      </c>
      <c r="AE26" s="150">
        <v>2</v>
      </c>
      <c r="AF26" s="150">
        <v>1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</row>
    <row r="27" spans="1:37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50"/>
      <c r="Z27" s="150"/>
      <c r="AA27" s="150" t="s">
        <v>59</v>
      </c>
      <c r="AB27" s="150">
        <v>3</v>
      </c>
      <c r="AC27" s="150">
        <v>2</v>
      </c>
      <c r="AD27" s="150">
        <v>1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</row>
    <row r="28" spans="1:13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0"/>
      <c r="P32" s="100"/>
      <c r="Q32" s="100"/>
      <c r="R32" s="100"/>
      <c r="S32" s="100"/>
    </row>
    <row r="33" spans="1:19" ht="12.75">
      <c r="A33" s="38" t="s">
        <v>22</v>
      </c>
      <c r="B33" s="39"/>
      <c r="C33" s="67"/>
      <c r="D33" s="115" t="s">
        <v>0</v>
      </c>
      <c r="E33" s="116" t="s">
        <v>24</v>
      </c>
      <c r="F33" s="134"/>
      <c r="G33" s="115" t="s">
        <v>0</v>
      </c>
      <c r="H33" s="116" t="s">
        <v>31</v>
      </c>
      <c r="I33" s="46"/>
      <c r="J33" s="116" t="s">
        <v>32</v>
      </c>
      <c r="K33" s="45" t="s">
        <v>33</v>
      </c>
      <c r="L33" s="29"/>
      <c r="M33" s="163"/>
      <c r="N33" s="162"/>
      <c r="O33" s="100"/>
      <c r="P33" s="109"/>
      <c r="Q33" s="109"/>
      <c r="R33" s="110"/>
      <c r="S33" s="100"/>
    </row>
    <row r="34" spans="1:19" ht="12.75">
      <c r="A34" s="90" t="s">
        <v>23</v>
      </c>
      <c r="B34" s="91"/>
      <c r="C34" s="92"/>
      <c r="D34" s="117"/>
      <c r="E34" s="228"/>
      <c r="F34" s="228"/>
      <c r="G34" s="128" t="s">
        <v>1</v>
      </c>
      <c r="H34" s="91"/>
      <c r="I34" s="118"/>
      <c r="J34" s="129"/>
      <c r="K34" s="88" t="s">
        <v>25</v>
      </c>
      <c r="L34" s="135"/>
      <c r="M34" s="123"/>
      <c r="O34" s="100"/>
      <c r="P34" s="111"/>
      <c r="Q34" s="111"/>
      <c r="R34" s="112"/>
      <c r="S34" s="100"/>
    </row>
    <row r="35" spans="1:19" ht="12.75">
      <c r="A35" s="93" t="s">
        <v>30</v>
      </c>
      <c r="B35" s="44"/>
      <c r="C35" s="94"/>
      <c r="D35" s="120"/>
      <c r="E35" s="234"/>
      <c r="F35" s="234"/>
      <c r="G35" s="130" t="s">
        <v>2</v>
      </c>
      <c r="H35" s="121"/>
      <c r="I35" s="122"/>
      <c r="J35" s="36"/>
      <c r="K35" s="132"/>
      <c r="L35" s="86"/>
      <c r="M35" s="127"/>
      <c r="O35" s="100"/>
      <c r="P35" s="112"/>
      <c r="Q35" s="113"/>
      <c r="R35" s="112"/>
      <c r="S35" s="100"/>
    </row>
    <row r="36" spans="1:19" ht="12.75">
      <c r="A36" s="57"/>
      <c r="B36" s="58"/>
      <c r="C36" s="59"/>
      <c r="D36" s="120"/>
      <c r="E36" s="124"/>
      <c r="F36" s="125"/>
      <c r="G36" s="130" t="s">
        <v>3</v>
      </c>
      <c r="H36" s="121"/>
      <c r="I36" s="122"/>
      <c r="J36" s="36"/>
      <c r="K36" s="88" t="s">
        <v>26</v>
      </c>
      <c r="L36" s="135"/>
      <c r="M36" s="119"/>
      <c r="O36" s="100"/>
      <c r="P36" s="111"/>
      <c r="Q36" s="111"/>
      <c r="R36" s="112"/>
      <c r="S36" s="100"/>
    </row>
    <row r="37" spans="1:19" ht="12.75">
      <c r="A37" s="40"/>
      <c r="B37" s="65"/>
      <c r="C37" s="41"/>
      <c r="D37" s="120"/>
      <c r="E37" s="124"/>
      <c r="F37" s="125"/>
      <c r="G37" s="130" t="s">
        <v>4</v>
      </c>
      <c r="H37" s="121"/>
      <c r="I37" s="122"/>
      <c r="J37" s="36"/>
      <c r="K37" s="133"/>
      <c r="L37" s="125"/>
      <c r="M37" s="123"/>
      <c r="O37" s="100"/>
      <c r="P37" s="112"/>
      <c r="Q37" s="113"/>
      <c r="R37" s="112"/>
      <c r="S37" s="100"/>
    </row>
    <row r="38" spans="1:19" ht="12.75">
      <c r="A38" s="48"/>
      <c r="B38" s="60"/>
      <c r="C38" s="66"/>
      <c r="D38" s="120"/>
      <c r="E38" s="124"/>
      <c r="F38" s="125"/>
      <c r="G38" s="130" t="s">
        <v>5</v>
      </c>
      <c r="H38" s="121"/>
      <c r="I38" s="122"/>
      <c r="J38" s="36"/>
      <c r="K38" s="93"/>
      <c r="L38" s="86"/>
      <c r="M38" s="127"/>
      <c r="O38" s="100"/>
      <c r="P38" s="112"/>
      <c r="Q38" s="113"/>
      <c r="R38" s="112"/>
      <c r="S38" s="100"/>
    </row>
    <row r="39" spans="1:19" ht="12.75">
      <c r="A39" s="49"/>
      <c r="B39" s="61"/>
      <c r="C39" s="41"/>
      <c r="D39" s="120"/>
      <c r="E39" s="124"/>
      <c r="F39" s="125"/>
      <c r="G39" s="130" t="s">
        <v>6</v>
      </c>
      <c r="H39" s="121"/>
      <c r="I39" s="122"/>
      <c r="J39" s="36"/>
      <c r="K39" s="88" t="s">
        <v>21</v>
      </c>
      <c r="L39" s="135"/>
      <c r="M39" s="119"/>
      <c r="O39" s="100"/>
      <c r="P39" s="111"/>
      <c r="Q39" s="111"/>
      <c r="R39" s="112"/>
      <c r="S39" s="100"/>
    </row>
    <row r="40" spans="1:19" ht="12.75">
      <c r="A40" s="49"/>
      <c r="B40" s="61"/>
      <c r="C40" s="55"/>
      <c r="D40" s="120"/>
      <c r="E40" s="124"/>
      <c r="F40" s="125"/>
      <c r="G40" s="130" t="s">
        <v>7</v>
      </c>
      <c r="H40" s="121"/>
      <c r="I40" s="122"/>
      <c r="J40" s="36"/>
      <c r="K40" s="133"/>
      <c r="L40" s="125"/>
      <c r="M40" s="123"/>
      <c r="O40" s="100"/>
      <c r="P40" s="112"/>
      <c r="Q40" s="113"/>
      <c r="R40" s="112"/>
      <c r="S40" s="100"/>
    </row>
    <row r="41" spans="1:19" ht="12.75">
      <c r="A41" s="50"/>
      <c r="B41" s="47"/>
      <c r="C41" s="56"/>
      <c r="D41" s="126"/>
      <c r="E41" s="42"/>
      <c r="F41" s="86"/>
      <c r="G41" s="131" t="s">
        <v>8</v>
      </c>
      <c r="H41" s="44"/>
      <c r="I41" s="89"/>
      <c r="J41" s="43"/>
      <c r="K41" s="93" t="str">
        <f>L4</f>
        <v>Lakatosné Klopcsik Diana</v>
      </c>
      <c r="L41" s="86"/>
      <c r="M41" s="127"/>
      <c r="O41" s="100"/>
      <c r="P41" s="112"/>
      <c r="Q41" s="113"/>
      <c r="R41" s="114"/>
      <c r="S41" s="100"/>
    </row>
    <row r="42" spans="15:19" ht="12.75">
      <c r="O42" s="100"/>
      <c r="P42" s="100"/>
      <c r="Q42" s="100"/>
      <c r="R42" s="100"/>
      <c r="S42" s="100"/>
    </row>
    <row r="43" spans="15:19" ht="12.75">
      <c r="O43" s="100"/>
      <c r="P43" s="100"/>
      <c r="Q43" s="100"/>
      <c r="R43" s="100"/>
      <c r="S43" s="100"/>
    </row>
  </sheetData>
  <sheetProtection/>
  <mergeCells count="23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  <mergeCell ref="C7:I7"/>
    <mergeCell ref="C9:I9"/>
    <mergeCell ref="C11:I11"/>
  </mergeCells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149" hidden="1" customWidth="1"/>
    <col min="26" max="37" width="0" style="149" hidden="1" customWidth="1"/>
  </cols>
  <sheetData>
    <row r="1" spans="1:37" ht="26.25">
      <c r="A1" s="227" t="str">
        <f>Altalanos!$A$6</f>
        <v>Tolna megyei DiákOlimpia</v>
      </c>
      <c r="B1" s="227"/>
      <c r="C1" s="227"/>
      <c r="D1" s="227"/>
      <c r="E1" s="227"/>
      <c r="F1" s="227"/>
      <c r="G1" s="71"/>
      <c r="H1" s="74" t="s">
        <v>29</v>
      </c>
      <c r="I1" s="72"/>
      <c r="J1" s="73"/>
      <c r="L1" s="75"/>
      <c r="M1" s="96"/>
      <c r="N1" s="98"/>
      <c r="O1" s="98" t="s">
        <v>9</v>
      </c>
      <c r="P1" s="98"/>
      <c r="Q1" s="99"/>
      <c r="R1" s="98"/>
      <c r="S1" s="100"/>
      <c r="Y1"/>
      <c r="Z1"/>
      <c r="AA1"/>
      <c r="AB1" s="156" t="e">
        <f>IF(Y5=1,CONCATENATE(VLOOKUP(Y3,AA16:AH27,2)),CONCATENATE(VLOOKUP(Y3,AA2:AK13,2)))</f>
        <v>#N/A</v>
      </c>
      <c r="AC1" s="156" t="e">
        <f>IF(Y5=1,CONCATENATE(VLOOKUP(Y3,AA16:AK27,3)),CONCATENATE(VLOOKUP(Y3,AA2:AK13,3)))</f>
        <v>#N/A</v>
      </c>
      <c r="AD1" s="156" t="e">
        <f>IF(Y5=1,CONCATENATE(VLOOKUP(Y3,AA16:AK27,4)),CONCATENATE(VLOOKUP(Y3,AA2:AK13,4)))</f>
        <v>#N/A</v>
      </c>
      <c r="AE1" s="156" t="e">
        <f>IF(Y5=1,CONCATENATE(VLOOKUP(Y3,AA16:AK27,5)),CONCATENATE(VLOOKUP(Y3,AA2:AK13,5)))</f>
        <v>#N/A</v>
      </c>
      <c r="AF1" s="156" t="e">
        <f>IF(Y5=1,CONCATENATE(VLOOKUP(Y3,AA16:AK27,6)),CONCATENATE(VLOOKUP(Y3,AA2:AK13,6)))</f>
        <v>#N/A</v>
      </c>
      <c r="AG1" s="156" t="e">
        <f>IF(Y5=1,CONCATENATE(VLOOKUP(Y3,AA16:AK27,7)),CONCATENATE(VLOOKUP(Y3,AA2:AK13,7)))</f>
        <v>#N/A</v>
      </c>
      <c r="AH1" s="156" t="e">
        <f>IF(Y5=1,CONCATENATE(VLOOKUP(Y3,AA16:AK27,8)),CONCATENATE(VLOOKUP(Y3,AA2:AK13,8)))</f>
        <v>#N/A</v>
      </c>
      <c r="AI1" s="156" t="e">
        <f>IF(Y5=1,CONCATENATE(VLOOKUP(Y3,AA16:AK27,9)),CONCATENATE(VLOOKUP(Y3,AA2:AK13,9)))</f>
        <v>#N/A</v>
      </c>
      <c r="AJ1" s="156" t="e">
        <f>IF(Y5=1,CONCATENATE(VLOOKUP(Y3,AA16:AK27,10)),CONCATENATE(VLOOKUP(Y3,AA2:AK13,10)))</f>
        <v>#N/A</v>
      </c>
      <c r="AK1" s="156" t="e">
        <f>IF(Y5=1,CONCATENATE(VLOOKUP(Y3,AA16:AK27,11)),CONCATENATE(VLOOKUP(Y3,AA2:AK13,11)))</f>
        <v>#N/A</v>
      </c>
    </row>
    <row r="2" spans="1:37" ht="12.75">
      <c r="A2" s="76" t="s">
        <v>28</v>
      </c>
      <c r="B2" s="77"/>
      <c r="C2" s="77"/>
      <c r="D2" s="77"/>
      <c r="E2" s="164">
        <f>Altalanos!$C$8</f>
        <v>0</v>
      </c>
      <c r="F2" s="77"/>
      <c r="G2" s="78"/>
      <c r="H2" s="79"/>
      <c r="I2" s="79"/>
      <c r="J2" s="80"/>
      <c r="K2" s="75"/>
      <c r="L2" s="75"/>
      <c r="M2" s="97"/>
      <c r="N2" s="101"/>
      <c r="O2" s="102"/>
      <c r="P2" s="101"/>
      <c r="Q2" s="102"/>
      <c r="R2" s="101"/>
      <c r="S2" s="100"/>
      <c r="Y2" s="151"/>
      <c r="Z2" s="150"/>
      <c r="AA2" s="150" t="s">
        <v>37</v>
      </c>
      <c r="AB2" s="154">
        <v>150</v>
      </c>
      <c r="AC2" s="154">
        <v>120</v>
      </c>
      <c r="AD2" s="154">
        <v>100</v>
      </c>
      <c r="AE2" s="154">
        <v>80</v>
      </c>
      <c r="AF2" s="154">
        <v>70</v>
      </c>
      <c r="AG2" s="154">
        <v>60</v>
      </c>
      <c r="AH2" s="154">
        <v>55</v>
      </c>
      <c r="AI2" s="154">
        <v>50</v>
      </c>
      <c r="AJ2" s="154">
        <v>45</v>
      </c>
      <c r="AK2" s="154">
        <v>40</v>
      </c>
    </row>
    <row r="3" spans="1:37" ht="12.7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41" t="s">
        <v>44</v>
      </c>
      <c r="R3" s="142" t="s">
        <v>47</v>
      </c>
      <c r="S3" s="100"/>
      <c r="Y3" s="150">
        <f>IF(H4="OB","A",IF(H4="IX","W",H4))</f>
        <v>0</v>
      </c>
      <c r="Z3" s="150"/>
      <c r="AA3" s="150" t="s">
        <v>50</v>
      </c>
      <c r="AB3" s="154">
        <v>120</v>
      </c>
      <c r="AC3" s="154">
        <v>90</v>
      </c>
      <c r="AD3" s="154">
        <v>65</v>
      </c>
      <c r="AE3" s="154">
        <v>55</v>
      </c>
      <c r="AF3" s="154">
        <v>50</v>
      </c>
      <c r="AG3" s="154">
        <v>45</v>
      </c>
      <c r="AH3" s="154">
        <v>40</v>
      </c>
      <c r="AI3" s="154">
        <v>35</v>
      </c>
      <c r="AJ3" s="154">
        <v>25</v>
      </c>
      <c r="AK3" s="154">
        <v>20</v>
      </c>
    </row>
    <row r="4" spans="1:37" ht="13.5" thickBot="1">
      <c r="A4" s="224">
        <f>Altalanos!$A$10</f>
        <v>44678</v>
      </c>
      <c r="B4" s="224"/>
      <c r="C4" s="224"/>
      <c r="D4" s="81"/>
      <c r="E4" s="82" t="str">
        <f>Altalanos!$C$10</f>
        <v>Szekszárd</v>
      </c>
      <c r="F4" s="82"/>
      <c r="G4" s="82"/>
      <c r="H4" s="84"/>
      <c r="I4" s="82"/>
      <c r="J4" s="83"/>
      <c r="K4" s="84"/>
      <c r="L4" s="85" t="str">
        <f>Altalanos!$E$10</f>
        <v>Lakatosné Klopcsik Diana</v>
      </c>
      <c r="M4" s="84"/>
      <c r="N4" s="105"/>
      <c r="O4" s="106"/>
      <c r="P4" s="105"/>
      <c r="Q4" s="143" t="s">
        <v>48</v>
      </c>
      <c r="R4" s="144" t="s">
        <v>45</v>
      </c>
      <c r="S4" s="100"/>
      <c r="Y4" s="150"/>
      <c r="Z4" s="150"/>
      <c r="AA4" s="150" t="s">
        <v>51</v>
      </c>
      <c r="AB4" s="154">
        <v>90</v>
      </c>
      <c r="AC4" s="154">
        <v>60</v>
      </c>
      <c r="AD4" s="154">
        <v>45</v>
      </c>
      <c r="AE4" s="154">
        <v>34</v>
      </c>
      <c r="AF4" s="154">
        <v>27</v>
      </c>
      <c r="AG4" s="154">
        <v>22</v>
      </c>
      <c r="AH4" s="154">
        <v>18</v>
      </c>
      <c r="AI4" s="154">
        <v>15</v>
      </c>
      <c r="AJ4" s="154">
        <v>12</v>
      </c>
      <c r="AK4" s="154">
        <v>9</v>
      </c>
    </row>
    <row r="5" spans="1:37" ht="12.75">
      <c r="A5" s="29"/>
      <c r="B5" s="29" t="s">
        <v>27</v>
      </c>
      <c r="C5" s="95" t="s">
        <v>35</v>
      </c>
      <c r="D5" s="29" t="s">
        <v>22</v>
      </c>
      <c r="E5" s="29" t="s">
        <v>40</v>
      </c>
      <c r="F5" s="29"/>
      <c r="G5" s="29" t="s">
        <v>17</v>
      </c>
      <c r="H5" s="29"/>
      <c r="I5" s="29" t="s">
        <v>20</v>
      </c>
      <c r="J5" s="29"/>
      <c r="K5" s="137" t="s">
        <v>41</v>
      </c>
      <c r="L5" s="137" t="s">
        <v>42</v>
      </c>
      <c r="M5" s="137" t="s">
        <v>43</v>
      </c>
      <c r="N5" s="100"/>
      <c r="O5" s="100"/>
      <c r="P5" s="100"/>
      <c r="Q5" s="145" t="s">
        <v>49</v>
      </c>
      <c r="R5" s="146" t="s">
        <v>46</v>
      </c>
      <c r="S5" s="100"/>
      <c r="Y5" s="150">
        <f>IF(OR(Altalanos!$A$8="F1",Altalanos!$A$8="F2",Altalanos!$A$8="N1",Altalanos!$A$8="N2"),1,2)</f>
        <v>2</v>
      </c>
      <c r="Z5" s="150"/>
      <c r="AA5" s="150" t="s">
        <v>52</v>
      </c>
      <c r="AB5" s="154">
        <v>60</v>
      </c>
      <c r="AC5" s="154">
        <v>40</v>
      </c>
      <c r="AD5" s="154">
        <v>30</v>
      </c>
      <c r="AE5" s="154">
        <v>20</v>
      </c>
      <c r="AF5" s="154">
        <v>18</v>
      </c>
      <c r="AG5" s="154">
        <v>15</v>
      </c>
      <c r="AH5" s="154">
        <v>12</v>
      </c>
      <c r="AI5" s="154">
        <v>10</v>
      </c>
      <c r="AJ5" s="154">
        <v>8</v>
      </c>
      <c r="AK5" s="154">
        <v>6</v>
      </c>
    </row>
    <row r="6" spans="1:37" ht="12.75">
      <c r="A6" s="87"/>
      <c r="B6" s="87"/>
      <c r="C6" s="136"/>
      <c r="D6" s="87"/>
      <c r="E6" s="87"/>
      <c r="F6" s="87"/>
      <c r="G6" s="87"/>
      <c r="H6" s="87"/>
      <c r="I6" s="87"/>
      <c r="J6" s="87"/>
      <c r="K6" s="87"/>
      <c r="L6" s="87"/>
      <c r="M6" s="87"/>
      <c r="N6" s="100"/>
      <c r="O6" s="100"/>
      <c r="P6" s="100"/>
      <c r="Q6" s="100"/>
      <c r="R6" s="100"/>
      <c r="S6" s="100"/>
      <c r="Y6" s="150"/>
      <c r="Z6" s="150"/>
      <c r="AA6" s="150" t="s">
        <v>53</v>
      </c>
      <c r="AB6" s="154">
        <v>40</v>
      </c>
      <c r="AC6" s="154">
        <v>25</v>
      </c>
      <c r="AD6" s="154">
        <v>18</v>
      </c>
      <c r="AE6" s="154">
        <v>13</v>
      </c>
      <c r="AF6" s="154">
        <v>10</v>
      </c>
      <c r="AG6" s="154">
        <v>8</v>
      </c>
      <c r="AH6" s="154">
        <v>6</v>
      </c>
      <c r="AI6" s="154">
        <v>5</v>
      </c>
      <c r="AJ6" s="154">
        <v>4</v>
      </c>
      <c r="AK6" s="154">
        <v>3</v>
      </c>
    </row>
    <row r="7" spans="1:37" ht="12.75">
      <c r="A7" s="107" t="s">
        <v>37</v>
      </c>
      <c r="B7" s="138"/>
      <c r="C7" s="232" t="s">
        <v>161</v>
      </c>
      <c r="D7" s="233"/>
      <c r="E7" s="233"/>
      <c r="F7" s="233"/>
      <c r="G7" s="233"/>
      <c r="H7" s="233"/>
      <c r="I7" s="233"/>
      <c r="J7" s="87"/>
      <c r="K7" s="157"/>
      <c r="L7" s="152">
        <f>IF(K7="","",CONCATENATE(VLOOKUP($Y$3,$AB$1:$AK$1,K7)," pont"))</f>
      </c>
      <c r="M7" s="158"/>
      <c r="N7" s="100"/>
      <c r="O7" s="100"/>
      <c r="P7" s="100"/>
      <c r="Q7" s="100"/>
      <c r="R7" s="100"/>
      <c r="S7" s="100"/>
      <c r="Y7" s="150"/>
      <c r="Z7" s="150"/>
      <c r="AA7" s="150" t="s">
        <v>54</v>
      </c>
      <c r="AB7" s="154">
        <v>25</v>
      </c>
      <c r="AC7" s="154">
        <v>15</v>
      </c>
      <c r="AD7" s="154">
        <v>13</v>
      </c>
      <c r="AE7" s="154">
        <v>8</v>
      </c>
      <c r="AF7" s="154">
        <v>6</v>
      </c>
      <c r="AG7" s="154">
        <v>4</v>
      </c>
      <c r="AH7" s="154">
        <v>3</v>
      </c>
      <c r="AI7" s="154">
        <v>2</v>
      </c>
      <c r="AJ7" s="154">
        <v>1</v>
      </c>
      <c r="AK7" s="154">
        <v>0</v>
      </c>
    </row>
    <row r="8" spans="1:37" ht="12.75">
      <c r="A8" s="107"/>
      <c r="B8" s="139"/>
      <c r="C8" s="108"/>
      <c r="D8" s="108"/>
      <c r="E8" s="108"/>
      <c r="F8" s="108"/>
      <c r="G8" s="108"/>
      <c r="H8" s="108"/>
      <c r="I8" s="108"/>
      <c r="J8" s="87"/>
      <c r="K8" s="107"/>
      <c r="L8" s="107"/>
      <c r="M8" s="159"/>
      <c r="N8" s="100"/>
      <c r="O8" s="100"/>
      <c r="P8" s="100"/>
      <c r="Q8" s="100"/>
      <c r="R8" s="100"/>
      <c r="S8" s="100"/>
      <c r="Y8" s="150"/>
      <c r="Z8" s="150"/>
      <c r="AA8" s="150" t="s">
        <v>55</v>
      </c>
      <c r="AB8" s="154">
        <v>15</v>
      </c>
      <c r="AC8" s="154">
        <v>10</v>
      </c>
      <c r="AD8" s="154">
        <v>7</v>
      </c>
      <c r="AE8" s="154">
        <v>5</v>
      </c>
      <c r="AF8" s="154">
        <v>4</v>
      </c>
      <c r="AG8" s="154">
        <v>3</v>
      </c>
      <c r="AH8" s="154">
        <v>2</v>
      </c>
      <c r="AI8" s="154">
        <v>1</v>
      </c>
      <c r="AJ8" s="154">
        <v>0</v>
      </c>
      <c r="AK8" s="154">
        <v>0</v>
      </c>
    </row>
    <row r="9" spans="1:37" ht="12.75">
      <c r="A9" s="107" t="s">
        <v>38</v>
      </c>
      <c r="B9" s="138"/>
      <c r="C9" s="232" t="s">
        <v>128</v>
      </c>
      <c r="D9" s="233"/>
      <c r="E9" s="233"/>
      <c r="F9" s="233"/>
      <c r="G9" s="233"/>
      <c r="H9" s="233"/>
      <c r="I9" s="233"/>
      <c r="J9" s="87"/>
      <c r="K9" s="157"/>
      <c r="L9" s="152">
        <f>IF(K9="","",CONCATENATE(VLOOKUP($Y$3,$AB$1:$AK$1,K9)," pont"))</f>
      </c>
      <c r="M9" s="158"/>
      <c r="N9" s="100"/>
      <c r="O9" s="100"/>
      <c r="P9" s="100"/>
      <c r="Q9" s="100"/>
      <c r="R9" s="100"/>
      <c r="S9" s="100"/>
      <c r="Y9" s="150"/>
      <c r="Z9" s="150"/>
      <c r="AA9" s="150" t="s">
        <v>56</v>
      </c>
      <c r="AB9" s="154">
        <v>10</v>
      </c>
      <c r="AC9" s="154">
        <v>6</v>
      </c>
      <c r="AD9" s="154">
        <v>4</v>
      </c>
      <c r="AE9" s="154">
        <v>2</v>
      </c>
      <c r="AF9" s="154">
        <v>1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</row>
    <row r="10" spans="1:37" ht="12.75">
      <c r="A10" s="107"/>
      <c r="B10" s="139"/>
      <c r="C10" s="108"/>
      <c r="D10" s="108"/>
      <c r="E10" s="108"/>
      <c r="F10" s="108"/>
      <c r="G10" s="108"/>
      <c r="H10" s="108"/>
      <c r="I10" s="108"/>
      <c r="J10" s="87"/>
      <c r="K10" s="107"/>
      <c r="L10" s="107"/>
      <c r="M10" s="159"/>
      <c r="N10" s="100"/>
      <c r="O10" s="100"/>
      <c r="P10" s="100"/>
      <c r="Q10" s="100"/>
      <c r="R10" s="100"/>
      <c r="S10" s="100"/>
      <c r="Y10" s="150"/>
      <c r="Z10" s="150"/>
      <c r="AA10" s="150" t="s">
        <v>57</v>
      </c>
      <c r="AB10" s="154">
        <v>6</v>
      </c>
      <c r="AC10" s="154">
        <v>3</v>
      </c>
      <c r="AD10" s="154">
        <v>2</v>
      </c>
      <c r="AE10" s="154">
        <v>1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</row>
    <row r="11" spans="1:37" ht="12.75">
      <c r="A11" s="107" t="s">
        <v>39</v>
      </c>
      <c r="B11" s="138"/>
      <c r="C11" s="232" t="s">
        <v>162</v>
      </c>
      <c r="D11" s="233"/>
      <c r="E11" s="233"/>
      <c r="F11" s="233"/>
      <c r="G11" s="233"/>
      <c r="H11" s="233"/>
      <c r="I11" s="233"/>
      <c r="J11" s="87"/>
      <c r="K11" s="157"/>
      <c r="L11" s="152">
        <f>IF(K11="","",CONCATENATE(VLOOKUP($Y$3,$AB$1:$AK$1,K11)," pont"))</f>
      </c>
      <c r="M11" s="158"/>
      <c r="N11" s="100"/>
      <c r="O11" s="100"/>
      <c r="P11" s="100"/>
      <c r="Q11" s="100"/>
      <c r="R11" s="100"/>
      <c r="S11" s="100"/>
      <c r="Y11" s="150"/>
      <c r="Z11" s="150"/>
      <c r="AA11" s="150" t="s">
        <v>62</v>
      </c>
      <c r="AB11" s="154">
        <v>3</v>
      </c>
      <c r="AC11" s="154">
        <v>2</v>
      </c>
      <c r="AD11" s="154">
        <v>1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</row>
    <row r="12" spans="1:37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50"/>
      <c r="Z12" s="150"/>
      <c r="AA12" s="150" t="s">
        <v>58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</row>
    <row r="13" spans="1:37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50"/>
      <c r="Z13" s="150"/>
      <c r="AA13" s="150" t="s">
        <v>59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</row>
    <row r="14" spans="1:37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</row>
    <row r="15" spans="1:37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50"/>
      <c r="Z16" s="150"/>
      <c r="AA16" s="150" t="s">
        <v>37</v>
      </c>
      <c r="AB16" s="150">
        <v>300</v>
      </c>
      <c r="AC16" s="150">
        <v>250</v>
      </c>
      <c r="AD16" s="150">
        <v>220</v>
      </c>
      <c r="AE16" s="150">
        <v>180</v>
      </c>
      <c r="AF16" s="150">
        <v>160</v>
      </c>
      <c r="AG16" s="150">
        <v>150</v>
      </c>
      <c r="AH16" s="150">
        <v>140</v>
      </c>
      <c r="AI16" s="150">
        <v>130</v>
      </c>
      <c r="AJ16" s="150">
        <v>120</v>
      </c>
      <c r="AK16" s="150">
        <v>110</v>
      </c>
    </row>
    <row r="17" spans="1:37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50"/>
      <c r="Z17" s="150"/>
      <c r="AA17" s="150" t="s">
        <v>50</v>
      </c>
      <c r="AB17" s="150">
        <v>250</v>
      </c>
      <c r="AC17" s="150">
        <v>200</v>
      </c>
      <c r="AD17" s="150">
        <v>160</v>
      </c>
      <c r="AE17" s="150">
        <v>140</v>
      </c>
      <c r="AF17" s="150">
        <v>120</v>
      </c>
      <c r="AG17" s="150">
        <v>110</v>
      </c>
      <c r="AH17" s="150">
        <v>100</v>
      </c>
      <c r="AI17" s="150">
        <v>90</v>
      </c>
      <c r="AJ17" s="150">
        <v>80</v>
      </c>
      <c r="AK17" s="150">
        <v>70</v>
      </c>
    </row>
    <row r="18" spans="1:37" ht="18.75" customHeight="1">
      <c r="A18" s="87"/>
      <c r="B18" s="226"/>
      <c r="C18" s="226"/>
      <c r="D18" s="225">
        <f>E7</f>
        <v>0</v>
      </c>
      <c r="E18" s="225"/>
      <c r="F18" s="225">
        <f>E9</f>
        <v>0</v>
      </c>
      <c r="G18" s="225"/>
      <c r="H18" s="225">
        <f>E11</f>
        <v>0</v>
      </c>
      <c r="I18" s="225"/>
      <c r="J18" s="87"/>
      <c r="K18" s="87"/>
      <c r="L18" s="87"/>
      <c r="M18" s="87"/>
      <c r="Y18" s="150"/>
      <c r="Z18" s="150"/>
      <c r="AA18" s="150" t="s">
        <v>51</v>
      </c>
      <c r="AB18" s="150">
        <v>200</v>
      </c>
      <c r="AC18" s="150">
        <v>150</v>
      </c>
      <c r="AD18" s="150">
        <v>130</v>
      </c>
      <c r="AE18" s="150">
        <v>110</v>
      </c>
      <c r="AF18" s="150">
        <v>95</v>
      </c>
      <c r="AG18" s="150">
        <v>80</v>
      </c>
      <c r="AH18" s="150">
        <v>70</v>
      </c>
      <c r="AI18" s="150">
        <v>60</v>
      </c>
      <c r="AJ18" s="150">
        <v>55</v>
      </c>
      <c r="AK18" s="150">
        <v>50</v>
      </c>
    </row>
    <row r="19" spans="1:37" ht="18.75" customHeight="1">
      <c r="A19" s="140" t="s">
        <v>37</v>
      </c>
      <c r="B19" s="229">
        <f>E7</f>
        <v>0</v>
      </c>
      <c r="C19" s="229"/>
      <c r="D19" s="231"/>
      <c r="E19" s="231"/>
      <c r="F19" s="230"/>
      <c r="G19" s="230"/>
      <c r="H19" s="230"/>
      <c r="I19" s="230"/>
      <c r="J19" s="87"/>
      <c r="K19" s="87"/>
      <c r="L19" s="87"/>
      <c r="M19" s="87"/>
      <c r="Y19" s="150"/>
      <c r="Z19" s="150"/>
      <c r="AA19" s="150" t="s">
        <v>52</v>
      </c>
      <c r="AB19" s="150">
        <v>150</v>
      </c>
      <c r="AC19" s="150">
        <v>120</v>
      </c>
      <c r="AD19" s="150">
        <v>100</v>
      </c>
      <c r="AE19" s="150">
        <v>80</v>
      </c>
      <c r="AF19" s="150">
        <v>70</v>
      </c>
      <c r="AG19" s="150">
        <v>60</v>
      </c>
      <c r="AH19" s="150">
        <v>55</v>
      </c>
      <c r="AI19" s="150">
        <v>50</v>
      </c>
      <c r="AJ19" s="150">
        <v>45</v>
      </c>
      <c r="AK19" s="150">
        <v>40</v>
      </c>
    </row>
    <row r="20" spans="1:37" ht="18.75" customHeight="1">
      <c r="A20" s="140" t="s">
        <v>38</v>
      </c>
      <c r="B20" s="229">
        <f>E9</f>
        <v>0</v>
      </c>
      <c r="C20" s="229"/>
      <c r="D20" s="230"/>
      <c r="E20" s="230"/>
      <c r="F20" s="231"/>
      <c r="G20" s="231"/>
      <c r="H20" s="230"/>
      <c r="I20" s="230"/>
      <c r="J20" s="87"/>
      <c r="K20" s="87"/>
      <c r="L20" s="87"/>
      <c r="M20" s="87"/>
      <c r="Y20" s="150"/>
      <c r="Z20" s="150"/>
      <c r="AA20" s="150" t="s">
        <v>53</v>
      </c>
      <c r="AB20" s="150">
        <v>120</v>
      </c>
      <c r="AC20" s="150">
        <v>90</v>
      </c>
      <c r="AD20" s="150">
        <v>65</v>
      </c>
      <c r="AE20" s="150">
        <v>55</v>
      </c>
      <c r="AF20" s="150">
        <v>50</v>
      </c>
      <c r="AG20" s="150">
        <v>45</v>
      </c>
      <c r="AH20" s="150">
        <v>40</v>
      </c>
      <c r="AI20" s="150">
        <v>35</v>
      </c>
      <c r="AJ20" s="150">
        <v>25</v>
      </c>
      <c r="AK20" s="150">
        <v>20</v>
      </c>
    </row>
    <row r="21" spans="1:37" ht="18.75" customHeight="1">
      <c r="A21" s="140" t="s">
        <v>39</v>
      </c>
      <c r="B21" s="229">
        <f>E11</f>
        <v>0</v>
      </c>
      <c r="C21" s="229"/>
      <c r="D21" s="230"/>
      <c r="E21" s="230"/>
      <c r="F21" s="230"/>
      <c r="G21" s="230"/>
      <c r="H21" s="231"/>
      <c r="I21" s="231"/>
      <c r="J21" s="87"/>
      <c r="K21" s="87"/>
      <c r="L21" s="87"/>
      <c r="M21" s="87"/>
      <c r="Y21" s="150"/>
      <c r="Z21" s="150"/>
      <c r="AA21" s="150" t="s">
        <v>54</v>
      </c>
      <c r="AB21" s="150">
        <v>90</v>
      </c>
      <c r="AC21" s="150">
        <v>60</v>
      </c>
      <c r="AD21" s="150">
        <v>45</v>
      </c>
      <c r="AE21" s="150">
        <v>34</v>
      </c>
      <c r="AF21" s="150">
        <v>27</v>
      </c>
      <c r="AG21" s="150">
        <v>22</v>
      </c>
      <c r="AH21" s="150">
        <v>18</v>
      </c>
      <c r="AI21" s="150">
        <v>15</v>
      </c>
      <c r="AJ21" s="150">
        <v>12</v>
      </c>
      <c r="AK21" s="150">
        <v>9</v>
      </c>
    </row>
    <row r="22" spans="1:37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50"/>
      <c r="Z22" s="150"/>
      <c r="AA22" s="150" t="s">
        <v>55</v>
      </c>
      <c r="AB22" s="150">
        <v>60</v>
      </c>
      <c r="AC22" s="150">
        <v>40</v>
      </c>
      <c r="AD22" s="150">
        <v>30</v>
      </c>
      <c r="AE22" s="150">
        <v>20</v>
      </c>
      <c r="AF22" s="150">
        <v>18</v>
      </c>
      <c r="AG22" s="150">
        <v>15</v>
      </c>
      <c r="AH22" s="150">
        <v>12</v>
      </c>
      <c r="AI22" s="150">
        <v>10</v>
      </c>
      <c r="AJ22" s="150">
        <v>8</v>
      </c>
      <c r="AK22" s="150">
        <v>6</v>
      </c>
    </row>
    <row r="23" spans="1:37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50"/>
      <c r="Z23" s="150"/>
      <c r="AA23" s="150" t="s">
        <v>56</v>
      </c>
      <c r="AB23" s="150">
        <v>40</v>
      </c>
      <c r="AC23" s="150">
        <v>25</v>
      </c>
      <c r="AD23" s="150">
        <v>18</v>
      </c>
      <c r="AE23" s="150">
        <v>13</v>
      </c>
      <c r="AF23" s="150">
        <v>8</v>
      </c>
      <c r="AG23" s="150">
        <v>7</v>
      </c>
      <c r="AH23" s="150">
        <v>6</v>
      </c>
      <c r="AI23" s="150">
        <v>5</v>
      </c>
      <c r="AJ23" s="150">
        <v>4</v>
      </c>
      <c r="AK23" s="150">
        <v>3</v>
      </c>
    </row>
    <row r="24" spans="1:37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50"/>
      <c r="Z24" s="150"/>
      <c r="AA24" s="150" t="s">
        <v>57</v>
      </c>
      <c r="AB24" s="150">
        <v>25</v>
      </c>
      <c r="AC24" s="150">
        <v>15</v>
      </c>
      <c r="AD24" s="150">
        <v>13</v>
      </c>
      <c r="AE24" s="150">
        <v>7</v>
      </c>
      <c r="AF24" s="150">
        <v>6</v>
      </c>
      <c r="AG24" s="150">
        <v>5</v>
      </c>
      <c r="AH24" s="150">
        <v>4</v>
      </c>
      <c r="AI24" s="150">
        <v>3</v>
      </c>
      <c r="AJ24" s="150">
        <v>2</v>
      </c>
      <c r="AK24" s="150">
        <v>1</v>
      </c>
    </row>
    <row r="25" spans="1:37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50"/>
      <c r="Z25" s="150"/>
      <c r="AA25" s="150" t="s">
        <v>62</v>
      </c>
      <c r="AB25" s="150">
        <v>15</v>
      </c>
      <c r="AC25" s="150">
        <v>10</v>
      </c>
      <c r="AD25" s="150">
        <v>8</v>
      </c>
      <c r="AE25" s="150">
        <v>4</v>
      </c>
      <c r="AF25" s="150">
        <v>3</v>
      </c>
      <c r="AG25" s="150">
        <v>2</v>
      </c>
      <c r="AH25" s="150">
        <v>1</v>
      </c>
      <c r="AI25" s="150">
        <v>0</v>
      </c>
      <c r="AJ25" s="150">
        <v>0</v>
      </c>
      <c r="AK25" s="150">
        <v>0</v>
      </c>
    </row>
    <row r="26" spans="1:37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50"/>
      <c r="Z26" s="150"/>
      <c r="AA26" s="150" t="s">
        <v>58</v>
      </c>
      <c r="AB26" s="150">
        <v>10</v>
      </c>
      <c r="AC26" s="150">
        <v>6</v>
      </c>
      <c r="AD26" s="150">
        <v>4</v>
      </c>
      <c r="AE26" s="150">
        <v>2</v>
      </c>
      <c r="AF26" s="150">
        <v>1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</row>
    <row r="27" spans="1:37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50"/>
      <c r="Z27" s="150"/>
      <c r="AA27" s="150" t="s">
        <v>59</v>
      </c>
      <c r="AB27" s="150">
        <v>3</v>
      </c>
      <c r="AC27" s="150">
        <v>2</v>
      </c>
      <c r="AD27" s="150">
        <v>1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</row>
    <row r="28" spans="1:13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0"/>
      <c r="P32" s="100"/>
      <c r="Q32" s="100"/>
      <c r="R32" s="100"/>
      <c r="S32" s="100"/>
    </row>
    <row r="33" spans="1:19" ht="12.75">
      <c r="A33" s="38" t="s">
        <v>22</v>
      </c>
      <c r="B33" s="39"/>
      <c r="C33" s="67"/>
      <c r="D33" s="115" t="s">
        <v>0</v>
      </c>
      <c r="E33" s="116" t="s">
        <v>24</v>
      </c>
      <c r="F33" s="134"/>
      <c r="G33" s="115" t="s">
        <v>0</v>
      </c>
      <c r="H33" s="116" t="s">
        <v>31</v>
      </c>
      <c r="I33" s="46"/>
      <c r="J33" s="116" t="s">
        <v>32</v>
      </c>
      <c r="K33" s="45" t="s">
        <v>33</v>
      </c>
      <c r="L33" s="29"/>
      <c r="M33" s="163"/>
      <c r="N33" s="162"/>
      <c r="O33" s="100"/>
      <c r="P33" s="109"/>
      <c r="Q33" s="109"/>
      <c r="R33" s="110"/>
      <c r="S33" s="100"/>
    </row>
    <row r="34" spans="1:19" ht="12.75">
      <c r="A34" s="90" t="s">
        <v>23</v>
      </c>
      <c r="B34" s="91"/>
      <c r="C34" s="92"/>
      <c r="D34" s="117"/>
      <c r="E34" s="228"/>
      <c r="F34" s="228"/>
      <c r="G34" s="128" t="s">
        <v>1</v>
      </c>
      <c r="H34" s="91"/>
      <c r="I34" s="118"/>
      <c r="J34" s="129"/>
      <c r="K34" s="88" t="s">
        <v>25</v>
      </c>
      <c r="L34" s="135"/>
      <c r="M34" s="123"/>
      <c r="O34" s="100"/>
      <c r="P34" s="111"/>
      <c r="Q34" s="111"/>
      <c r="R34" s="112"/>
      <c r="S34" s="100"/>
    </row>
    <row r="35" spans="1:19" ht="12.75">
      <c r="A35" s="93" t="s">
        <v>30</v>
      </c>
      <c r="B35" s="44"/>
      <c r="C35" s="94"/>
      <c r="D35" s="120"/>
      <c r="E35" s="234"/>
      <c r="F35" s="234"/>
      <c r="G35" s="130" t="s">
        <v>2</v>
      </c>
      <c r="H35" s="121"/>
      <c r="I35" s="122"/>
      <c r="J35" s="36"/>
      <c r="K35" s="132"/>
      <c r="L35" s="86"/>
      <c r="M35" s="127"/>
      <c r="O35" s="100"/>
      <c r="P35" s="112"/>
      <c r="Q35" s="113"/>
      <c r="R35" s="112"/>
      <c r="S35" s="100"/>
    </row>
    <row r="36" spans="1:19" ht="12.75">
      <c r="A36" s="57"/>
      <c r="B36" s="58"/>
      <c r="C36" s="59"/>
      <c r="D36" s="120"/>
      <c r="E36" s="124"/>
      <c r="F36" s="125"/>
      <c r="G36" s="130" t="s">
        <v>3</v>
      </c>
      <c r="H36" s="121"/>
      <c r="I36" s="122"/>
      <c r="J36" s="36"/>
      <c r="K36" s="88" t="s">
        <v>26</v>
      </c>
      <c r="L36" s="135"/>
      <c r="M36" s="119"/>
      <c r="O36" s="100"/>
      <c r="P36" s="111"/>
      <c r="Q36" s="111"/>
      <c r="R36" s="112"/>
      <c r="S36" s="100"/>
    </row>
    <row r="37" spans="1:19" ht="12.75">
      <c r="A37" s="40"/>
      <c r="B37" s="65"/>
      <c r="C37" s="41"/>
      <c r="D37" s="120"/>
      <c r="E37" s="124"/>
      <c r="F37" s="125"/>
      <c r="G37" s="130" t="s">
        <v>4</v>
      </c>
      <c r="H37" s="121"/>
      <c r="I37" s="122"/>
      <c r="J37" s="36"/>
      <c r="K37" s="133"/>
      <c r="L37" s="125"/>
      <c r="M37" s="123"/>
      <c r="O37" s="100"/>
      <c r="P37" s="112"/>
      <c r="Q37" s="113"/>
      <c r="R37" s="112"/>
      <c r="S37" s="100"/>
    </row>
    <row r="38" spans="1:19" ht="12.75">
      <c r="A38" s="48"/>
      <c r="B38" s="60"/>
      <c r="C38" s="66"/>
      <c r="D38" s="120"/>
      <c r="E38" s="124"/>
      <c r="F38" s="125"/>
      <c r="G38" s="130" t="s">
        <v>5</v>
      </c>
      <c r="H38" s="121"/>
      <c r="I38" s="122"/>
      <c r="J38" s="36"/>
      <c r="K38" s="93"/>
      <c r="L38" s="86"/>
      <c r="M38" s="127"/>
      <c r="O38" s="100"/>
      <c r="P38" s="112"/>
      <c r="Q38" s="113"/>
      <c r="R38" s="112"/>
      <c r="S38" s="100"/>
    </row>
    <row r="39" spans="1:19" ht="12.75">
      <c r="A39" s="49"/>
      <c r="B39" s="61"/>
      <c r="C39" s="41"/>
      <c r="D39" s="120"/>
      <c r="E39" s="124"/>
      <c r="F39" s="125"/>
      <c r="G39" s="130" t="s">
        <v>6</v>
      </c>
      <c r="H39" s="121"/>
      <c r="I39" s="122"/>
      <c r="J39" s="36"/>
      <c r="K39" s="88" t="s">
        <v>21</v>
      </c>
      <c r="L39" s="135"/>
      <c r="M39" s="119"/>
      <c r="O39" s="100"/>
      <c r="P39" s="111"/>
      <c r="Q39" s="111"/>
      <c r="R39" s="112"/>
      <c r="S39" s="100"/>
    </row>
    <row r="40" spans="1:19" ht="12.75">
      <c r="A40" s="49"/>
      <c r="B40" s="61"/>
      <c r="C40" s="55"/>
      <c r="D40" s="120"/>
      <c r="E40" s="124"/>
      <c r="F40" s="125"/>
      <c r="G40" s="130" t="s">
        <v>7</v>
      </c>
      <c r="H40" s="121"/>
      <c r="I40" s="122"/>
      <c r="J40" s="36"/>
      <c r="K40" s="133"/>
      <c r="L40" s="125"/>
      <c r="M40" s="123"/>
      <c r="O40" s="100"/>
      <c r="P40" s="112"/>
      <c r="Q40" s="113"/>
      <c r="R40" s="112"/>
      <c r="S40" s="100"/>
    </row>
    <row r="41" spans="1:19" ht="12.75">
      <c r="A41" s="50"/>
      <c r="B41" s="47"/>
      <c r="C41" s="56"/>
      <c r="D41" s="126"/>
      <c r="E41" s="42"/>
      <c r="F41" s="86"/>
      <c r="G41" s="131" t="s">
        <v>8</v>
      </c>
      <c r="H41" s="44"/>
      <c r="I41" s="89"/>
      <c r="J41" s="43"/>
      <c r="K41" s="93" t="str">
        <f>L4</f>
        <v>Lakatosné Klopcsik Diana</v>
      </c>
      <c r="L41" s="86"/>
      <c r="M41" s="127"/>
      <c r="O41" s="100"/>
      <c r="P41" s="112"/>
      <c r="Q41" s="113"/>
      <c r="R41" s="114"/>
      <c r="S41" s="100"/>
    </row>
    <row r="42" spans="15:19" ht="12.75">
      <c r="O42" s="100"/>
      <c r="P42" s="100"/>
      <c r="Q42" s="100"/>
      <c r="R42" s="100"/>
      <c r="S42" s="100"/>
    </row>
    <row r="43" spans="15:19" ht="12.75">
      <c r="O43" s="100"/>
      <c r="P43" s="100"/>
      <c r="Q43" s="100"/>
      <c r="R43" s="100"/>
      <c r="S43" s="100"/>
    </row>
  </sheetData>
  <sheetProtection/>
  <mergeCells count="23">
    <mergeCell ref="A1:F1"/>
    <mergeCell ref="A4:C4"/>
    <mergeCell ref="B18:C18"/>
    <mergeCell ref="D18:E18"/>
    <mergeCell ref="F18:G18"/>
    <mergeCell ref="H18:I18"/>
    <mergeCell ref="C7:I7"/>
    <mergeCell ref="C9:I9"/>
    <mergeCell ref="C11:I11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2022-04-20T10:38:12Z</dcterms:modified>
  <cp:category>Forms</cp:category>
  <cp:version/>
  <cp:contentType/>
  <cp:contentStatus/>
</cp:coreProperties>
</file>