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025" tabRatio="884" activeTab="5"/>
  </bookViews>
  <sheets>
    <sheet name="Altalanos" sheetId="1" r:id="rId1"/>
    <sheet name="Birók" sheetId="2" r:id="rId2"/>
    <sheet name="Nevezők" sheetId="3" r:id="rId3"/>
    <sheet name="Információk" sheetId="4" r:id="rId4"/>
    <sheet name="játékrend csütörtök" sheetId="5" r:id="rId5"/>
    <sheet name="I. kcs . fiú Narancs &quot;A&quot;" sheetId="6" r:id="rId6"/>
    <sheet name="I. kcs . fiú Zöld &quot;A&quot;" sheetId="7" r:id="rId7"/>
    <sheet name="II. kcs. fiú &quot;A&quot;" sheetId="8" r:id="rId8"/>
    <sheet name="II. kcs. lány &quot;A&quot;" sheetId="9" r:id="rId9"/>
    <sheet name="III. kcs.fiú &quot;A&quot;" sheetId="10" r:id="rId10"/>
    <sheet name="III. kcs.fiú &quot;B&quot;" sheetId="11" r:id="rId11"/>
    <sheet name="IV. kcs.fiú &quot;A&quot;" sheetId="12" r:id="rId12"/>
    <sheet name="IV. kcs.lány &quot;B&quot;" sheetId="13" r:id="rId13"/>
    <sheet name="V. kcs.fiú &quot;A&quot;" sheetId="14" r:id="rId14"/>
    <sheet name="V. kcs.fiú &quot;B&quot;" sheetId="15" r:id="rId15"/>
    <sheet name="V. kcs. lány &quot;B&quot;" sheetId="16" r:id="rId16"/>
    <sheet name="VI. kcs.fiú &quot;B&quot;" sheetId="17" r:id="rId1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'Birók'!$A$1:$N$29</definedName>
    <definedName name="_xlnm.Print_Area" localSheetId="7">'II. kcs. fiú "A"'!$A$1:$M$41</definedName>
    <definedName name="_xlnm.Print_Area" localSheetId="9">'III. kcs.fiú "A"'!$A$1:$M$41</definedName>
    <definedName name="_xlnm.Print_Area" localSheetId="10">'III. kcs.fiú "B"'!$A$1:$M$41</definedName>
    <definedName name="_xlnm.Print_Area" localSheetId="11">'IV. kcs.fiú "A"'!$A$1:$M$41</definedName>
    <definedName name="_xlnm.Print_Area" localSheetId="12">'IV. kcs.lány "B"'!$A$1:$M$41</definedName>
    <definedName name="_xlnm.Print_Area" localSheetId="15">'V. kcs. lány "B"'!$A$1:$M$41</definedName>
    <definedName name="_xlnm.Print_Area" localSheetId="13">'V. kcs.fiú "A"'!$A$1:$M$41</definedName>
    <definedName name="_xlnm.Print_Area" localSheetId="14">'V. kcs.fiú "B"'!$A$1:$M$41</definedName>
    <definedName name="_xlnm.Print_Area" localSheetId="16">'VI. kcs.fiú "B"'!$A$1:$M$41</definedName>
  </definedNames>
  <calcPr fullCalcOnLoad="1"/>
</workbook>
</file>

<file path=xl/sharedStrings.xml><?xml version="1.0" encoding="utf-8"?>
<sst xmlns="http://schemas.openxmlformats.org/spreadsheetml/2006/main" count="2134" uniqueCount="417">
  <si>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</si>
  <si>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</si>
  <si>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</si>
  <si>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</si>
  <si>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</si>
  <si>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</si>
  <si>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</si>
  <si>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</si>
  <si>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</si>
  <si>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</si>
  <si>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</si>
  <si>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</si>
  <si>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</si>
  <si>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</si>
  <si>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</si>
  <si>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</si>
  <si>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</si>
  <si>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</si>
  <si>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</si>
  <si>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</si>
  <si>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</si>
  <si>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</si>
  <si>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</si>
  <si>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</si>
  <si>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</si>
  <si>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</si>
  <si>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</si>
  <si>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</si>
  <si>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</si>
  <si>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</si>
  <si>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</si>
  <si>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</si>
  <si>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</si>
  <si>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</si>
  <si>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</si>
  <si>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</si>
  <si>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</si>
  <si>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</si>
  <si>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</si>
  <si>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</si>
  <si>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</si>
  <si>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</si>
  <si>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</si>
  <si>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</si>
  <si>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</si>
  <si>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</si>
  <si>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</si>
  <si>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</si>
  <si>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</si>
  <si>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</si>
  <si>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</si>
  <si>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</si>
  <si>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</si>
  <si>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</si>
  <si>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</si>
  <si>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</si>
  <si>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</si>
  <si>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</si>
  <si>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</si>
  <si>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</si>
  <si>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</si>
  <si>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</si>
  <si>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</si>
  <si>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</si>
  <si>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</si>
  <si>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</si>
  <si>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</si>
  <si>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</si>
  <si>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</si>
  <si>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</si>
  <si>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</si>
  <si>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</si>
  <si>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</si>
  <si>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</si>
  <si>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</si>
  <si>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</si>
  <si>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</si>
  <si>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</si>
  <si>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V. kcs. Fiú "A"</t>
  </si>
  <si>
    <t>Előre tervezett</t>
  </si>
  <si>
    <t>Pályára ment</t>
  </si>
  <si>
    <t>vsz</t>
  </si>
  <si>
    <t>pálya</t>
  </si>
  <si>
    <t>eredmény</t>
  </si>
  <si>
    <t>Országos döntőbe jutott csapatok:</t>
  </si>
  <si>
    <t>I.</t>
  </si>
  <si>
    <t>I. kcs. Fiú piros "A"</t>
  </si>
  <si>
    <t>I. kcs. Fiú piros "B"</t>
  </si>
  <si>
    <t>II. kcs. fiú "A"</t>
  </si>
  <si>
    <t>III. kcs. Fiú "A"</t>
  </si>
  <si>
    <t>Egyedi azonosító</t>
  </si>
  <si>
    <t>Csapat azonosító</t>
  </si>
  <si>
    <t>Korcsoport</t>
  </si>
  <si>
    <t>Csapat</t>
  </si>
  <si>
    <t>Versenyző</t>
  </si>
  <si>
    <t>Születési idő</t>
  </si>
  <si>
    <t>Nem</t>
  </si>
  <si>
    <t>Születési név</t>
  </si>
  <si>
    <t>Anyja neve</t>
  </si>
  <si>
    <t>Születési hely</t>
  </si>
  <si>
    <t>Oktatási azonosító</t>
  </si>
  <si>
    <t>Érvényesség</t>
  </si>
  <si>
    <t>Nevezés dátum</t>
  </si>
  <si>
    <t>Csapattagság kezdete</t>
  </si>
  <si>
    <t>Csapattagság vége</t>
  </si>
  <si>
    <t>Testnevelő neve</t>
  </si>
  <si>
    <t>Testnevelő email</t>
  </si>
  <si>
    <t>Testnevelő telefon</t>
  </si>
  <si>
    <t>Kisérő</t>
  </si>
  <si>
    <t>Intézmény</t>
  </si>
  <si>
    <t>OM azonosító</t>
  </si>
  <si>
    <t>OM sorszám</t>
  </si>
  <si>
    <t>Intézmény cím</t>
  </si>
  <si>
    <t>Intézmény email</t>
  </si>
  <si>
    <t>Intézmény telefon</t>
  </si>
  <si>
    <t>Fenntartó név</t>
  </si>
  <si>
    <t>Fenntartó típus név</t>
  </si>
  <si>
    <t>DSB</t>
  </si>
  <si>
    <t>Megyei szervezet</t>
  </si>
  <si>
    <t>Versenyrész</t>
  </si>
  <si>
    <t>Versenyszám nem</t>
  </si>
  <si>
    <t>Versenyszám jelleg</t>
  </si>
  <si>
    <t>Versenyszám kategória</t>
  </si>
  <si>
    <t>I.kcs Narancs Tenisz</t>
  </si>
  <si>
    <t>lány</t>
  </si>
  <si>
    <t>001</t>
  </si>
  <si>
    <t>tankerületi központ</t>
  </si>
  <si>
    <t>Tenisz</t>
  </si>
  <si>
    <t>csapat</t>
  </si>
  <si>
    <t>fiú</t>
  </si>
  <si>
    <t>I.kcs Zöld Tenisz</t>
  </si>
  <si>
    <t>Budapest</t>
  </si>
  <si>
    <t>egyházi jogi személy</t>
  </si>
  <si>
    <t>II.kcs Tenisz</t>
  </si>
  <si>
    <t>III.kcs Tenisz</t>
  </si>
  <si>
    <t>IV.kcs Tenisz</t>
  </si>
  <si>
    <t>V.kcs Tenisz</t>
  </si>
  <si>
    <t>VI.kcs Tenisz</t>
  </si>
  <si>
    <t>III. Fiú "A"</t>
  </si>
  <si>
    <t>III. fiú "A"</t>
  </si>
  <si>
    <t>V. fiú "A"</t>
  </si>
  <si>
    <t>A táblázatban megtaláljátok a nevezett csapatokat és a játékrendet. Abban a versenyszámban, ahol 3, illetve 4 csapat nevezett ott megtalálható a sorsolás,</t>
  </si>
  <si>
    <t>ahol 2 csapat nevezett, ott ez a kettő játszik egy mérkőzést egymás ellen, ahol pedig 1, ott ők megnyerték a megyei bajnokságot és bejutottak az Országos Döntőbe.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</si>
  <si>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</si>
  <si>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</si>
  <si>
    <t>Bács-Kiskun megyei Tenisz Diákolimpia</t>
  </si>
  <si>
    <t>Kecskemét</t>
  </si>
  <si>
    <t>Csávás István</t>
  </si>
  <si>
    <t>Versenyszám felversenyzés</t>
  </si>
  <si>
    <t>Versenykiírás</t>
  </si>
  <si>
    <t>Licenciás</t>
  </si>
  <si>
    <t>Részvételszám</t>
  </si>
  <si>
    <t>Kiskunfélegyházi József Attila Általános Iskola</t>
  </si>
  <si>
    <t>Rekedt-Nagy Zoltán</t>
  </si>
  <si>
    <t>Rekedt- Nagy Zoltán</t>
  </si>
  <si>
    <t>Hatvani Emőke</t>
  </si>
  <si>
    <t>73160432183</t>
  </si>
  <si>
    <t>Rekedt-Nagy Zoltán Attila</t>
  </si>
  <si>
    <t>rekedtzoli@gmail.com</t>
  </si>
  <si>
    <t>201063</t>
  </si>
  <si>
    <t>6100 Kiskunfélegyháza Deák Ferenc utca 14.</t>
  </si>
  <si>
    <t>koaisuli@gmail.com</t>
  </si>
  <si>
    <t>76/ 461-824</t>
  </si>
  <si>
    <t>Kecskeméti Tankerületi Központ</t>
  </si>
  <si>
    <t>Kiskunfélegyháza és körzete DSB</t>
  </si>
  <si>
    <t xml:space="preserve">Bács-Kiskun Megyei Diák- és Szabadidősport Egyesület </t>
  </si>
  <si>
    <t>Tenisz Diákolimpia</t>
  </si>
  <si>
    <t>Igen</t>
  </si>
  <si>
    <t>Horváth Dániel</t>
  </si>
  <si>
    <t>Rekedt- Nagy Gréta</t>
  </si>
  <si>
    <t>Szeged</t>
  </si>
  <si>
    <t>73251764089</t>
  </si>
  <si>
    <t>Szent Imre Katolikus Óvoda és Általános Iskola</t>
  </si>
  <si>
    <t>Bokor György</t>
  </si>
  <si>
    <t>Dr. Karasz Zsuzsanna</t>
  </si>
  <si>
    <t>73266025140</t>
  </si>
  <si>
    <t>Boller Péter</t>
  </si>
  <si>
    <t>boller.peter@szentimre-kmet.hu</t>
  </si>
  <si>
    <t>200702</t>
  </si>
  <si>
    <t>6000 Kecskemét Szent Imre utca 9.</t>
  </si>
  <si>
    <t>zsoltpapp0602@gmail.com</t>
  </si>
  <si>
    <t>76/505-736</t>
  </si>
  <si>
    <t>Kalocsa-Kecskeméti Főegyházmegye</t>
  </si>
  <si>
    <t>Kecskemét Városi DSE</t>
  </si>
  <si>
    <t>Molnár Domán</t>
  </si>
  <si>
    <t>Kuti Kitti</t>
  </si>
  <si>
    <t>73184756543</t>
  </si>
  <si>
    <t>Nino Alessandro</t>
  </si>
  <si>
    <t>Major Bernadett</t>
  </si>
  <si>
    <t>73169314770</t>
  </si>
  <si>
    <t>Kecskeméti Vásárhelyi Pál Általános Iskola és Alapfokú Művészeti Iskola</t>
  </si>
  <si>
    <t>Balai Bernát</t>
  </si>
  <si>
    <t>Mester Szilvia</t>
  </si>
  <si>
    <t>73022989309</t>
  </si>
  <si>
    <t>Végh József</t>
  </si>
  <si>
    <t>jozsec.vegh@gmail.com</t>
  </si>
  <si>
    <t>+36703796907</t>
  </si>
  <si>
    <t>200924</t>
  </si>
  <si>
    <t>6000 Kecskemét Alkony utca 11.</t>
  </si>
  <si>
    <t>intezmenyvezeto@kecskemeti-vasarhelyi.sulinet.hu</t>
  </si>
  <si>
    <t>76/508-446</t>
  </si>
  <si>
    <t>Szórát Tamás</t>
  </si>
  <si>
    <t>Fehér Éva</t>
  </si>
  <si>
    <t>73022190075</t>
  </si>
  <si>
    <t>Bajai Eötvös József Általános Iskola</t>
  </si>
  <si>
    <t>Ábrahám Fanni</t>
  </si>
  <si>
    <t>Halmosi Judit</t>
  </si>
  <si>
    <t>Budapest VIII. kerület (1081)</t>
  </si>
  <si>
    <t>72907964649</t>
  </si>
  <si>
    <t>Kálmánczhelyi Ildikó</t>
  </si>
  <si>
    <t>kildi0708@gmail.com</t>
  </si>
  <si>
    <t>+3670/336-6608</t>
  </si>
  <si>
    <t>027732</t>
  </si>
  <si>
    <t>6500 Baja Bezerédj utca 15.</t>
  </si>
  <si>
    <t>eotvosbaja@gmail.com</t>
  </si>
  <si>
    <t>79/425444</t>
  </si>
  <si>
    <t>Bajai Tankerületi Központ</t>
  </si>
  <si>
    <t>Baja és körzete DSB</t>
  </si>
  <si>
    <t>Ábrahám Zara</t>
  </si>
  <si>
    <t>Budapest VIII.</t>
  </si>
  <si>
    <t>72982786042</t>
  </si>
  <si>
    <t>Kószó Dóra</t>
  </si>
  <si>
    <t>Zelei Orsolya</t>
  </si>
  <si>
    <t>Kiskunfélegyháza</t>
  </si>
  <si>
    <t>72824512777</t>
  </si>
  <si>
    <t>Rekedt- Nagy Panni</t>
  </si>
  <si>
    <t>72894924194</t>
  </si>
  <si>
    <t>Csillag Ádám</t>
  </si>
  <si>
    <t>Barkóczi Boglárka</t>
  </si>
  <si>
    <t>Pécs (7691)</t>
  </si>
  <si>
    <t>72880629568</t>
  </si>
  <si>
    <t>Andrási Barna</t>
  </si>
  <si>
    <t>andrasi.judo@gmail.com</t>
  </si>
  <si>
    <t>Kazy Levente Mór</t>
  </si>
  <si>
    <t>Szarvas Ágnes</t>
  </si>
  <si>
    <t>Szekszárd</t>
  </si>
  <si>
    <t>72628984206</t>
  </si>
  <si>
    <t>Pintér Péter</t>
  </si>
  <si>
    <t>Gömöri Katalin</t>
  </si>
  <si>
    <t>Baja</t>
  </si>
  <si>
    <t>72893223176</t>
  </si>
  <si>
    <t>Tarjányi Balázs</t>
  </si>
  <si>
    <t>Fekete Edit</t>
  </si>
  <si>
    <t>72824497133</t>
  </si>
  <si>
    <t>Horváth Döme</t>
  </si>
  <si>
    <t>72807311336</t>
  </si>
  <si>
    <t>Kecskeméti Széchenyivárosi Arany János Általános Iskola</t>
  </si>
  <si>
    <t>Ördög Dominik</t>
  </si>
  <si>
    <t>Kusztos Erika</t>
  </si>
  <si>
    <t>72914761691</t>
  </si>
  <si>
    <t>Balla-Szabó Márta</t>
  </si>
  <si>
    <t>martiszab@freemail.hu</t>
  </si>
  <si>
    <t>+3620 4144648</t>
  </si>
  <si>
    <t>200922</t>
  </si>
  <si>
    <t>6000 Kecskemét Lunkányi János utca 10.</t>
  </si>
  <si>
    <t>titkarsag@keszeiskola.hu</t>
  </si>
  <si>
    <t>76/478-549</t>
  </si>
  <si>
    <t>Ördög Patrik</t>
  </si>
  <si>
    <t>72914763103</t>
  </si>
  <si>
    <t>Kiefer Olivér</t>
  </si>
  <si>
    <t>Kovács Bernadett</t>
  </si>
  <si>
    <t>72709589229</t>
  </si>
  <si>
    <t>Hóman Dániel</t>
  </si>
  <si>
    <t>Horváth Eszter</t>
  </si>
  <si>
    <t>72709456699</t>
  </si>
  <si>
    <t>Magyarországi Németek Általános Művelődési Központja</t>
  </si>
  <si>
    <t>Bognár Bence</t>
  </si>
  <si>
    <t>Schveitzer Henrietta</t>
  </si>
  <si>
    <t>72708650664</t>
  </si>
  <si>
    <t>Vétek Frigyes</t>
  </si>
  <si>
    <t>vetek.frigyes@mnamk.hu</t>
  </si>
  <si>
    <t>+36305975590</t>
  </si>
  <si>
    <t>027939</t>
  </si>
  <si>
    <t>6500 Baja Duna utca 33.</t>
  </si>
  <si>
    <t>titkarsag@mnamk.hu</t>
  </si>
  <si>
    <t>79/520-930</t>
  </si>
  <si>
    <t>Magyarországi Németek Általános Művelődési Központja Intézményfenntartó és Működtető Közalapítvány</t>
  </si>
  <si>
    <t>közalapítvány</t>
  </si>
  <si>
    <t>Koch Dávid</t>
  </si>
  <si>
    <t>Mótyán Éva</t>
  </si>
  <si>
    <t>72635199840</t>
  </si>
  <si>
    <t>Bajai III. Béla Gimnázium</t>
  </si>
  <si>
    <t>Eichardt Janka Éva</t>
  </si>
  <si>
    <t>Makai Éva Judit</t>
  </si>
  <si>
    <t>72695131004</t>
  </si>
  <si>
    <t>Kissné Sipos Dorottya</t>
  </si>
  <si>
    <t>kissnedorka@gmail.com</t>
  </si>
  <si>
    <t>06-70-331-2777</t>
  </si>
  <si>
    <t>Makai Éva Judit/ Eichardt Balázs</t>
  </si>
  <si>
    <t>027938</t>
  </si>
  <si>
    <t>6500 Baja Szent Imre tér 5.</t>
  </si>
  <si>
    <t>arno@bajabela.sulinet.hu</t>
  </si>
  <si>
    <t>79/325642</t>
  </si>
  <si>
    <t>Bundity Réka</t>
  </si>
  <si>
    <t>Takács Ildikó</t>
  </si>
  <si>
    <t>72765575675</t>
  </si>
  <si>
    <t>Kecskeméti Bolyai János Gimnázium</t>
  </si>
  <si>
    <t>Halász István</t>
  </si>
  <si>
    <t>Kremzer Nóra</t>
  </si>
  <si>
    <t>Szolnok</t>
  </si>
  <si>
    <t>72745554159</t>
  </si>
  <si>
    <t>Nyilas Beáta Gabriella</t>
  </si>
  <si>
    <t>nyilbea@gmail.com</t>
  </si>
  <si>
    <t>+36309981333</t>
  </si>
  <si>
    <t>Ujhidy Zoltán,</t>
  </si>
  <si>
    <t>027945</t>
  </si>
  <si>
    <t>6000 Kecskemét Irinyi út 49.</t>
  </si>
  <si>
    <t>bolyaigim@bolyai-kkt.sulinet.hu</t>
  </si>
  <si>
    <t>76/491524</t>
  </si>
  <si>
    <t>Huszka Péter</t>
  </si>
  <si>
    <t>Klátik Ildikó Kornélia</t>
  </si>
  <si>
    <t>72558670267</t>
  </si>
  <si>
    <t>Pausch Máté József</t>
  </si>
  <si>
    <t>Gász Beatrix</t>
  </si>
  <si>
    <t>72421530135</t>
  </si>
  <si>
    <t>Kovács Gábor</t>
  </si>
  <si>
    <t>gaborkov84@gmail.com</t>
  </si>
  <si>
    <t>+36704172246</t>
  </si>
  <si>
    <t>Szabolcs Kristóf Koppány</t>
  </si>
  <si>
    <t>Pestuka Szilvia</t>
  </si>
  <si>
    <t>72421534958</t>
  </si>
  <si>
    <t>Kiskunfélegyházi Móra Ferenc Gimnázium</t>
  </si>
  <si>
    <t>Cseh Blanka</t>
  </si>
  <si>
    <t>Sipos Klára</t>
  </si>
  <si>
    <t>72516007131</t>
  </si>
  <si>
    <t>Kornokovics Györgyi</t>
  </si>
  <si>
    <t>korgyi1@gmail.com</t>
  </si>
  <si>
    <t>+06703600848</t>
  </si>
  <si>
    <t>Cseh Imre</t>
  </si>
  <si>
    <t>027946</t>
  </si>
  <si>
    <t>6100 Kiskunfélegyháza Kossuth Lajos utca 9.</t>
  </si>
  <si>
    <t>moragimi@gmail.com</t>
  </si>
  <si>
    <t>76/461262</t>
  </si>
  <si>
    <t>Téglás Tamara Éva</t>
  </si>
  <si>
    <t>Kovács Éva</t>
  </si>
  <si>
    <t>72622849554</t>
  </si>
  <si>
    <t>Kecskeméti Református Gimnázium</t>
  </si>
  <si>
    <t>Novomeszky Lili</t>
  </si>
  <si>
    <t>Virág Gabriella</t>
  </si>
  <si>
    <t>72559631924</t>
  </si>
  <si>
    <t>Dulka Szilárd</t>
  </si>
  <si>
    <t>dulkaszilard@gmail.com</t>
  </si>
  <si>
    <t>+30/5495166</t>
  </si>
  <si>
    <t>027953</t>
  </si>
  <si>
    <t>6000 Kecskemét Szabadság tér 7.</t>
  </si>
  <si>
    <t>refgim.igazgato@krek.hu</t>
  </si>
  <si>
    <t>76/500384</t>
  </si>
  <si>
    <t>Kecskeméti Református Egyházközség</t>
  </si>
  <si>
    <t>Bakos Petra Kira</t>
  </si>
  <si>
    <t>Csák Tünde</t>
  </si>
  <si>
    <t>72665133053</t>
  </si>
  <si>
    <t>Farkas Sebestyén</t>
  </si>
  <si>
    <t>Szécsényi Dóra Anikó</t>
  </si>
  <si>
    <t>72516391089</t>
  </si>
  <si>
    <t>Móczár Áron Milos</t>
  </si>
  <si>
    <t>Szalai Éva</t>
  </si>
  <si>
    <t>Budapest XII. kerület</t>
  </si>
  <si>
    <t>72515806536</t>
  </si>
  <si>
    <t>2022. évi diákolimpia Bács-Kiskun megyei teniszverseny sorsolás és játékrend</t>
  </si>
  <si>
    <t>Amennyiben kérdésetek van, keressétek Csávás Istvánt a 06/70 3333069-es számon vagy emailben a ktc.csavas.istvan@gmail.com email címen.</t>
  </si>
  <si>
    <t>Kiskunfélegyházi József Attila Általános Iskola 
Rekedt-Nagy Zoltán-Horváth Dániel</t>
  </si>
  <si>
    <t>I. narancs Fiú "A"</t>
  </si>
  <si>
    <t>I. narancs Fiú "B"</t>
  </si>
  <si>
    <t>Szent Imre Katolikus Óvoda és Általános Iskola
Molnár Domán-Bokor György</t>
  </si>
  <si>
    <t>I. Zöld Fiú "A"</t>
  </si>
  <si>
    <t>Szent Imre Katolikus Óvoda és Általános Iskola
Nino Alessandro-Molnár Domán</t>
  </si>
  <si>
    <t>II. Fiú "A"</t>
  </si>
  <si>
    <t>Kecskeméti Vásárhelyi Pál Általános Iskola és Alapfokú Művészeti Iskola
Balai Bernát-Szórát Tamás</t>
  </si>
  <si>
    <t>Bajai Eötvös József Általános Iskola
Ábrahám Fanni-Ábrahám Zara</t>
  </si>
  <si>
    <t>Kiskunfélegyházi József Attila Általános Iskola
Kószó Dóra-Rekedt- Nagy Panni</t>
  </si>
  <si>
    <t>II.Lány "A"</t>
  </si>
  <si>
    <t>Kecskeméti Széchenyivárosi Arany János Általános Iskola
Ördög Dominik-Ördög Patrik</t>
  </si>
  <si>
    <t>10.00</t>
  </si>
  <si>
    <t>Bajai Eötvös József Általános Iskola
Csillag Ádám-Kazy Levente Mór-Pintér Péter</t>
  </si>
  <si>
    <t>Kiskunfélegyházi József Attila Általános Iskola 
Tarjányi Balázs-Horváth Döme</t>
  </si>
  <si>
    <t>11.00</t>
  </si>
  <si>
    <t>12.00</t>
  </si>
  <si>
    <t>III. fiú "B"</t>
  </si>
  <si>
    <t>IV. fiú "A"</t>
  </si>
  <si>
    <t>Magyarországi Németek Általános Művelődési Központja
Bognár Bence-Koch Dávid</t>
  </si>
  <si>
    <t>IV. lány "B"</t>
  </si>
  <si>
    <t xml:space="preserve">Bajai III. Béla Gimnázium
Eichardt Janka Éva-Bundity Réka
</t>
  </si>
  <si>
    <t>V. fiú "B"</t>
  </si>
  <si>
    <t xml:space="preserve">Kecskeméti Bolyai János Gimnázium
Halász István-Huszka Péter
</t>
  </si>
  <si>
    <t xml:space="preserve">Magyarországi Németek Általános Művelődési Központja
Pausch Máté József-Szabolcs Kristóf Koppány
</t>
  </si>
  <si>
    <t xml:space="preserve">Kiskunfélegyházi Móra Ferenc Gimnázium
Cseh Blanka-Téglás Tamara Éva
</t>
  </si>
  <si>
    <t>V. lány "B"</t>
  </si>
  <si>
    <t xml:space="preserve">Kecskeméti Református Gimnázium
Novomeszky Lili-Bakos Petra Kira
</t>
  </si>
  <si>
    <t>VI. fiú "B"</t>
  </si>
  <si>
    <t xml:space="preserve">Kecskeméti Református Gimnázium
Farkas Sebestyén-Móczár Áron Milos
</t>
  </si>
  <si>
    <t>JÁTÉKREND 2022. 05. 05. csütörtök</t>
  </si>
  <si>
    <t>Játék nélkül továbbjutott</t>
  </si>
  <si>
    <t>Játék nélkül továbbjutottak</t>
  </si>
  <si>
    <t>Kecskemét TC</t>
  </si>
  <si>
    <t>Rekedt-Horváth</t>
  </si>
  <si>
    <t>Nino-Molnár</t>
  </si>
  <si>
    <t>Balai-Szórát</t>
  </si>
  <si>
    <t>Csillag-Kazy-Pintér</t>
  </si>
  <si>
    <t>Bajai Eötvös</t>
  </si>
  <si>
    <t>Tarjányi-Horváth</t>
  </si>
  <si>
    <t>Ördög-Ördög</t>
  </si>
  <si>
    <t>Kiskunfélegyházi József Attila</t>
  </si>
  <si>
    <t>Kecskeméti Arany</t>
  </si>
  <si>
    <t>Cseh-Téglás</t>
  </si>
  <si>
    <t>Farkas-Móczár</t>
  </si>
  <si>
    <t>Kecskeméti Református</t>
  </si>
  <si>
    <t>Kiskunfélegyházi Móra</t>
  </si>
  <si>
    <t>Törölve</t>
  </si>
  <si>
    <t>Ábrahám-Ábrahám</t>
  </si>
  <si>
    <t>Kózsó Rekedt</t>
  </si>
  <si>
    <t>Kiefer-Hóman</t>
  </si>
  <si>
    <t>Bognár-Koch</t>
  </si>
  <si>
    <t>Eichardt-Bundity</t>
  </si>
  <si>
    <t>Halász-Huszka</t>
  </si>
  <si>
    <t>Pausch-Szabolcs</t>
  </si>
  <si>
    <t>Novomeszki-Bakos</t>
  </si>
  <si>
    <t>Az aktuális helyzetről Csávás István a 06/70 3333-069-as számon érdeklődhet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</si>
</sst>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\.mm\.dd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0"/>
      <color indexed="10"/>
      <name val="Arial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4" fillId="0" borderId="0">
      <alignment/>
      <protection/>
    </xf>
    <xf numFmtId="0" fontId="77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5" fillId="35" borderId="14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43" applyFont="1" applyFill="1" applyAlignment="1">
      <alignment/>
    </xf>
    <xf numFmtId="0" fontId="0" fillId="0" borderId="0" xfId="0" applyAlignment="1">
      <alignment horizontal="center"/>
    </xf>
    <xf numFmtId="49" fontId="18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6" fillId="33" borderId="16" xfId="0" applyNumberFormat="1" applyFont="1" applyFill="1" applyBorder="1" applyAlignment="1">
      <alignment horizontal="left" vertical="center"/>
    </xf>
    <xf numFmtId="49" fontId="16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vertical="center"/>
    </xf>
    <xf numFmtId="0" fontId="15" fillId="33" borderId="0" xfId="58" applyNumberFormat="1" applyFont="1" applyFill="1" applyAlignment="1" applyProtection="1">
      <alignment vertical="center"/>
      <protection locked="0"/>
    </xf>
    <xf numFmtId="0" fontId="16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8" fillId="37" borderId="26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0" fontId="20" fillId="33" borderId="27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0" fillId="33" borderId="31" xfId="0" applyNumberFormat="1" applyFont="1" applyFill="1" applyBorder="1" applyAlignment="1">
      <alignment horizontal="left" vertical="center"/>
    </xf>
    <xf numFmtId="49" fontId="26" fillId="33" borderId="31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3" fillId="33" borderId="33" xfId="0" applyFont="1" applyFill="1" applyBorder="1" applyAlignment="1">
      <alignment horizontal="left" vertical="center"/>
    </xf>
    <xf numFmtId="0" fontId="24" fillId="33" borderId="34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33" fillId="33" borderId="13" xfId="0" applyNumberFormat="1" applyFont="1" applyFill="1" applyBorder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5" fillId="37" borderId="0" xfId="0" applyNumberFormat="1" applyFont="1" applyFill="1" applyAlignment="1">
      <alignment vertical="top"/>
    </xf>
    <xf numFmtId="49" fontId="25" fillId="37" borderId="0" xfId="0" applyNumberFormat="1" applyFont="1" applyFill="1" applyAlignment="1">
      <alignment vertical="top"/>
    </xf>
    <xf numFmtId="49" fontId="28" fillId="37" borderId="0" xfId="0" applyNumberFormat="1" applyFont="1" applyFill="1" applyAlignment="1">
      <alignment horizontal="center"/>
    </xf>
    <xf numFmtId="49" fontId="28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5" fillId="37" borderId="15" xfId="0" applyNumberFormat="1" applyFont="1" applyFill="1" applyBorder="1" applyAlignment="1">
      <alignment horizontal="left" vertical="center"/>
    </xf>
    <xf numFmtId="49" fontId="15" fillId="37" borderId="15" xfId="0" applyNumberFormat="1" applyFont="1" applyFill="1" applyBorder="1" applyAlignment="1">
      <alignment vertical="center"/>
    </xf>
    <xf numFmtId="49" fontId="30" fillId="37" borderId="15" xfId="0" applyNumberFormat="1" applyFont="1" applyFill="1" applyBorder="1" applyAlignment="1">
      <alignment vertical="center"/>
    </xf>
    <xf numFmtId="49" fontId="15" fillId="37" borderId="15" xfId="58" applyNumberFormat="1" applyFont="1" applyFill="1" applyBorder="1" applyAlignment="1" applyProtection="1">
      <alignment vertical="center"/>
      <protection locked="0"/>
    </xf>
    <xf numFmtId="49" fontId="16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0" fillId="37" borderId="35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31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vertical="center"/>
    </xf>
    <xf numFmtId="49" fontId="8" fillId="37" borderId="30" xfId="0" applyNumberFormat="1" applyFont="1" applyFill="1" applyBorder="1" applyAlignment="1">
      <alignment horizontal="right" vertical="center"/>
    </xf>
    <xf numFmtId="0" fontId="31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31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8" fillId="37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49" fontId="21" fillId="33" borderId="31" xfId="0" applyNumberFormat="1" applyFont="1" applyFill="1" applyBorder="1" applyAlignment="1">
      <alignment horizontal="center" vertical="center"/>
    </xf>
    <xf numFmtId="49" fontId="21" fillId="33" borderId="31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29" fillId="37" borderId="31" xfId="0" applyNumberFormat="1" applyFont="1" applyFill="1" applyBorder="1" applyAlignment="1">
      <alignment vertical="center"/>
    </xf>
    <xf numFmtId="0" fontId="0" fillId="37" borderId="36" xfId="0" applyFill="1" applyBorder="1" applyAlignment="1">
      <alignment/>
    </xf>
    <xf numFmtId="49" fontId="8" fillId="37" borderId="29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29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2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49" fontId="27" fillId="37" borderId="35" xfId="0" applyNumberFormat="1" applyFont="1" applyFill="1" applyBorder="1" applyAlignment="1">
      <alignment horizontal="center" vertical="center"/>
    </xf>
    <xf numFmtId="49" fontId="8" fillId="37" borderId="36" xfId="0" applyNumberFormat="1" applyFont="1" applyFill="1" applyBorder="1" applyAlignment="1">
      <alignment vertical="center"/>
    </xf>
    <xf numFmtId="49" fontId="27" fillId="37" borderId="29" xfId="0" applyNumberFormat="1" applyFont="1" applyFill="1" applyBorder="1" applyAlignment="1">
      <alignment horizontal="center" vertical="center"/>
    </xf>
    <xf numFmtId="49" fontId="27" fillId="37" borderId="32" xfId="0" applyNumberFormat="1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vertical="center"/>
    </xf>
    <xf numFmtId="49" fontId="8" fillId="37" borderId="29" xfId="0" applyNumberFormat="1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36" fillId="38" borderId="0" xfId="0" applyFont="1" applyFill="1" applyAlignment="1">
      <alignment/>
    </xf>
    <xf numFmtId="0" fontId="36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33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38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6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37" fillId="37" borderId="16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37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7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0" fontId="0" fillId="33" borderId="37" xfId="0" applyFill="1" applyBorder="1" applyAlignment="1">
      <alignment/>
    </xf>
    <xf numFmtId="0" fontId="12" fillId="37" borderId="0" xfId="0" applyNumberFormat="1" applyFont="1" applyFill="1" applyAlignment="1">
      <alignment horizontal="left"/>
    </xf>
    <xf numFmtId="49" fontId="10" fillId="35" borderId="27" xfId="0" applyNumberFormat="1" applyFont="1" applyFill="1" applyBorder="1" applyAlignment="1">
      <alignment vertical="center"/>
    </xf>
    <xf numFmtId="0" fontId="31" fillId="37" borderId="16" xfId="0" applyFont="1" applyFill="1" applyBorder="1" applyAlignment="1">
      <alignment vertical="center"/>
    </xf>
    <xf numFmtId="0" fontId="64" fillId="0" borderId="0" xfId="56">
      <alignment/>
      <protection/>
    </xf>
    <xf numFmtId="49" fontId="81" fillId="0" borderId="0" xfId="56" applyNumberFormat="1" applyFont="1" applyAlignment="1">
      <alignment textRotation="90" wrapText="1"/>
      <protection/>
    </xf>
    <xf numFmtId="49" fontId="81" fillId="0" borderId="0" xfId="56" applyNumberFormat="1" applyFont="1" applyAlignment="1">
      <alignment horizontal="right" textRotation="90" wrapText="1"/>
      <protection/>
    </xf>
    <xf numFmtId="49" fontId="64" fillId="0" borderId="0" xfId="56" applyNumberFormat="1" applyAlignment="1">
      <alignment horizontal="center" vertical="center"/>
      <protection/>
    </xf>
    <xf numFmtId="49" fontId="64" fillId="0" borderId="0" xfId="56" applyNumberFormat="1" applyAlignment="1">
      <alignment horizontal="center"/>
      <protection/>
    </xf>
    <xf numFmtId="49" fontId="64" fillId="0" borderId="14" xfId="56" applyNumberFormat="1" applyBorder="1">
      <alignment/>
      <protection/>
    </xf>
    <xf numFmtId="49" fontId="72" fillId="0" borderId="14" xfId="56" applyNumberFormat="1" applyFont="1" applyBorder="1">
      <alignment/>
      <protection/>
    </xf>
    <xf numFmtId="49" fontId="64" fillId="0" borderId="14" xfId="56" applyNumberFormat="1" applyBorder="1" applyAlignment="1">
      <alignment horizontal="center"/>
      <protection/>
    </xf>
    <xf numFmtId="0" fontId="77" fillId="0" borderId="14" xfId="56" applyFont="1" applyBorder="1" applyAlignment="1">
      <alignment horizontal="center" vertical="center"/>
      <protection/>
    </xf>
    <xf numFmtId="0" fontId="64" fillId="0" borderId="14" xfId="56" applyBorder="1" applyAlignment="1">
      <alignment horizontal="center" vertical="center"/>
      <protection/>
    </xf>
    <xf numFmtId="49" fontId="64" fillId="0" borderId="14" xfId="56" applyNumberFormat="1" applyBorder="1" applyAlignment="1">
      <alignment horizontal="center" vertical="center"/>
      <protection/>
    </xf>
    <xf numFmtId="0" fontId="39" fillId="0" borderId="14" xfId="56" applyFont="1" applyBorder="1" applyAlignment="1">
      <alignment horizontal="center" vertical="center"/>
      <protection/>
    </xf>
    <xf numFmtId="49" fontId="64" fillId="0" borderId="0" xfId="56" applyNumberFormat="1">
      <alignment/>
      <protection/>
    </xf>
    <xf numFmtId="49" fontId="72" fillId="0" borderId="0" xfId="56" applyNumberFormat="1" applyFont="1">
      <alignment/>
      <protection/>
    </xf>
    <xf numFmtId="0" fontId="64" fillId="0" borderId="0" xfId="56" applyAlignment="1">
      <alignment horizontal="center" vertical="center"/>
      <protection/>
    </xf>
    <xf numFmtId="0" fontId="39" fillId="0" borderId="0" xfId="56" applyFont="1" applyAlignment="1">
      <alignment horizontal="center" vertical="center"/>
      <protection/>
    </xf>
    <xf numFmtId="0" fontId="0" fillId="38" borderId="16" xfId="0" applyFont="1" applyFill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wrapText="1"/>
    </xf>
    <xf numFmtId="199" fontId="0" fillId="0" borderId="0" xfId="0" applyNumberFormat="1" applyAlignment="1">
      <alignment/>
    </xf>
    <xf numFmtId="0" fontId="82" fillId="0" borderId="0" xfId="0" applyFont="1" applyAlignment="1">
      <alignment/>
    </xf>
    <xf numFmtId="0" fontId="38" fillId="43" borderId="0" xfId="0" applyFont="1" applyFill="1" applyAlignment="1">
      <alignment/>
    </xf>
    <xf numFmtId="0" fontId="83" fillId="0" borderId="0" xfId="0" applyFont="1" applyAlignment="1">
      <alignment/>
    </xf>
    <xf numFmtId="0" fontId="38" fillId="44" borderId="0" xfId="0" applyFont="1" applyFill="1" applyAlignment="1">
      <alignment/>
    </xf>
    <xf numFmtId="0" fontId="64" fillId="0" borderId="14" xfId="56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64" fillId="0" borderId="14" xfId="56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64" fillId="0" borderId="14" xfId="56" applyFont="1" applyBorder="1" applyAlignment="1">
      <alignment horizontal="center" vertical="center" wrapText="1"/>
      <protection/>
    </xf>
    <xf numFmtId="49" fontId="64" fillId="0" borderId="14" xfId="56" applyNumberFormat="1" applyBorder="1" applyAlignment="1">
      <alignment horizontal="center" vertical="center" wrapText="1"/>
      <protection/>
    </xf>
    <xf numFmtId="0" fontId="39" fillId="0" borderId="14" xfId="56" applyFont="1" applyBorder="1" applyAlignment="1">
      <alignment horizontal="center" vertical="center" wrapText="1"/>
      <protection/>
    </xf>
    <xf numFmtId="49" fontId="72" fillId="0" borderId="14" xfId="56" applyNumberFormat="1" applyFont="1" applyBorder="1" applyAlignment="1">
      <alignment horizontal="center" vertical="center"/>
      <protection/>
    </xf>
    <xf numFmtId="0" fontId="64" fillId="0" borderId="14" xfId="56" applyBorder="1" applyAlignment="1">
      <alignment horizontal="center" vertical="top" wrapText="1"/>
      <protection/>
    </xf>
    <xf numFmtId="49" fontId="64" fillId="0" borderId="14" xfId="56" applyNumberFormat="1" applyBorder="1" applyAlignment="1">
      <alignment vertical="center"/>
      <protection/>
    </xf>
    <xf numFmtId="0" fontId="0" fillId="37" borderId="16" xfId="0" applyFont="1" applyFill="1" applyBorder="1" applyAlignment="1">
      <alignment vertical="center" shrinkToFit="1"/>
    </xf>
    <xf numFmtId="49" fontId="64" fillId="28" borderId="14" xfId="56" applyNumberFormat="1" applyFill="1" applyBorder="1" applyAlignment="1">
      <alignment horizontal="center" vertical="center" wrapText="1"/>
      <protection/>
    </xf>
    <xf numFmtId="0" fontId="39" fillId="0" borderId="0" xfId="56" applyFont="1" applyBorder="1" applyAlignment="1">
      <alignment horizontal="center" vertical="center" wrapText="1"/>
      <protection/>
    </xf>
    <xf numFmtId="0" fontId="64" fillId="0" borderId="0" xfId="56" applyFont="1" applyBorder="1" applyAlignment="1">
      <alignment horizontal="center" vertical="center" wrapText="1"/>
      <protection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199" fontId="85" fillId="0" borderId="0" xfId="0" applyNumberFormat="1" applyFont="1" applyAlignment="1">
      <alignment/>
    </xf>
    <xf numFmtId="0" fontId="82" fillId="43" borderId="0" xfId="0" applyFont="1" applyFill="1" applyAlignment="1">
      <alignment/>
    </xf>
    <xf numFmtId="49" fontId="64" fillId="45" borderId="14" xfId="56" applyNumberFormat="1" applyFill="1" applyBorder="1" applyAlignment="1">
      <alignment horizontal="center" vertical="center" wrapText="1"/>
      <protection/>
    </xf>
    <xf numFmtId="14" fontId="22" fillId="33" borderId="31" xfId="0" applyNumberFormat="1" applyFont="1" applyFill="1" applyBorder="1" applyAlignment="1">
      <alignment horizontal="left" vertical="center" wrapText="1"/>
    </xf>
    <xf numFmtId="0" fontId="86" fillId="0" borderId="0" xfId="56" applyFont="1" applyAlignment="1">
      <alignment horizontal="center" vertical="center"/>
      <protection/>
    </xf>
    <xf numFmtId="0" fontId="87" fillId="46" borderId="0" xfId="56" applyFont="1" applyFill="1" applyAlignment="1">
      <alignment horizontal="center" vertical="center" wrapText="1"/>
      <protection/>
    </xf>
    <xf numFmtId="0" fontId="87" fillId="0" borderId="0" xfId="56" applyFont="1" applyAlignment="1">
      <alignment horizontal="center" vertical="center" wrapText="1"/>
      <protection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47" borderId="14" xfId="0" applyFill="1" applyBorder="1" applyAlignment="1">
      <alignment horizontal="center" vertical="center"/>
    </xf>
    <xf numFmtId="0" fontId="8" fillId="37" borderId="31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14" fontId="15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16" xfId="0" applyFont="1" applyFill="1" applyBorder="1" applyAlignment="1">
      <alignment vertical="center"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4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1219200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14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38100</xdr:rowOff>
    </xdr:from>
    <xdr:to>
      <xdr:col>12</xdr:col>
      <xdr:colOff>552450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810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2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2</xdr:row>
      <xdr:rowOff>38100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94" t="s">
        <v>72</v>
      </c>
      <c r="B1" s="3"/>
      <c r="C1" s="3"/>
      <c r="D1" s="95"/>
      <c r="E1" s="4"/>
      <c r="F1" s="5"/>
      <c r="G1" s="5"/>
    </row>
    <row r="2" spans="1:7" s="6" customFormat="1" ht="36.75" customHeight="1" thickBot="1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11</v>
      </c>
      <c r="B4" s="16"/>
      <c r="C4" s="16"/>
      <c r="D4" s="16"/>
      <c r="E4" s="17"/>
      <c r="F4" s="5"/>
      <c r="G4" s="5"/>
    </row>
    <row r="5" spans="1:7" s="18" customFormat="1" ht="15" customHeight="1">
      <c r="A5" s="107" t="s">
        <v>12</v>
      </c>
      <c r="B5" s="20"/>
      <c r="C5" s="20"/>
      <c r="D5" s="20"/>
      <c r="E5" s="213"/>
      <c r="F5" s="21"/>
      <c r="G5" s="22"/>
    </row>
    <row r="6" spans="1:7" s="2" customFormat="1" ht="26.25">
      <c r="A6" s="218" t="s">
        <v>145</v>
      </c>
      <c r="B6" s="214"/>
      <c r="C6" s="23"/>
      <c r="D6" s="24"/>
      <c r="E6" s="25"/>
      <c r="F6" s="5"/>
      <c r="G6" s="5"/>
    </row>
    <row r="7" spans="1:7" s="18" customFormat="1" ht="15" customHeight="1">
      <c r="A7" s="199" t="s">
        <v>73</v>
      </c>
      <c r="B7" s="199" t="s">
        <v>74</v>
      </c>
      <c r="C7" s="199" t="s">
        <v>75</v>
      </c>
      <c r="D7" s="199" t="s">
        <v>76</v>
      </c>
      <c r="E7" s="199" t="s">
        <v>77</v>
      </c>
      <c r="F7" s="21"/>
      <c r="G7" s="22"/>
    </row>
    <row r="8" spans="1:7" s="2" customFormat="1" ht="16.5" customHeight="1">
      <c r="A8" s="114"/>
      <c r="B8" s="114"/>
      <c r="C8" s="114"/>
      <c r="D8" s="114"/>
      <c r="E8" s="114"/>
      <c r="F8" s="5"/>
      <c r="G8" s="5"/>
    </row>
    <row r="9" spans="1:7" s="2" customFormat="1" ht="15" customHeight="1">
      <c r="A9" s="107" t="s">
        <v>13</v>
      </c>
      <c r="B9" s="20"/>
      <c r="C9" s="108" t="s">
        <v>14</v>
      </c>
      <c r="D9" s="108"/>
      <c r="E9" s="109" t="s">
        <v>15</v>
      </c>
      <c r="F9" s="5"/>
      <c r="G9" s="5"/>
    </row>
    <row r="10" spans="1:7" s="2" customFormat="1" ht="12.75">
      <c r="A10" s="27">
        <v>44686</v>
      </c>
      <c r="B10" s="28"/>
      <c r="C10" s="29" t="s">
        <v>146</v>
      </c>
      <c r="D10" s="108" t="s">
        <v>41</v>
      </c>
      <c r="E10" s="205" t="s">
        <v>147</v>
      </c>
      <c r="F10" s="5"/>
      <c r="G10" s="5"/>
    </row>
    <row r="11" spans="1:7" ht="12.75">
      <c r="A11" s="19"/>
      <c r="B11" s="20"/>
      <c r="C11" s="113" t="s">
        <v>39</v>
      </c>
      <c r="D11" s="113" t="s">
        <v>69</v>
      </c>
      <c r="E11" s="113" t="s">
        <v>70</v>
      </c>
      <c r="F11" s="31"/>
      <c r="G11" s="31"/>
    </row>
    <row r="12" spans="1:7" s="2" customFormat="1" ht="12.75">
      <c r="A12" s="96"/>
      <c r="B12" s="5"/>
      <c r="C12" s="115"/>
      <c r="D12" s="115" t="s">
        <v>393</v>
      </c>
      <c r="E12" s="115" t="s">
        <v>147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198"/>
      <c r="C17" s="9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1">
      <selection activeCell="B22" sqref="B22:C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397</v>
      </c>
      <c r="F7" s="277"/>
      <c r="G7" s="276"/>
      <c r="H7" s="277"/>
      <c r="I7" s="254" t="s">
        <v>398</v>
      </c>
      <c r="J7" s="132"/>
      <c r="K7" s="209"/>
      <c r="L7" s="203">
        <f>IF(K7="","",CONCATENATE(VLOOKUP($Y$3,$AB$1:$AK$1,K7)," pont"))</f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 t="s">
        <v>399</v>
      </c>
      <c r="F9" s="277"/>
      <c r="G9" s="276"/>
      <c r="H9" s="277"/>
      <c r="I9" s="254" t="s">
        <v>401</v>
      </c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 t="s">
        <v>400</v>
      </c>
      <c r="F11" s="277"/>
      <c r="G11" s="276"/>
      <c r="H11" s="277"/>
      <c r="I11" s="254" t="s">
        <v>402</v>
      </c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Csillag-Kazy-Pintér</v>
      </c>
      <c r="E18" s="275"/>
      <c r="F18" s="275" t="str">
        <f>E9</f>
        <v>Tarjányi-Horváth</v>
      </c>
      <c r="G18" s="275"/>
      <c r="H18" s="275" t="str">
        <f>E11</f>
        <v>Ördög-Ördög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Csillag-Kazy-Pintér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 t="str">
        <f>E9</f>
        <v>Tarjányi-Horváth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 t="str">
        <f>E11</f>
        <v>Ördög-Ördög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  <mergeCell ref="J22:K22"/>
    <mergeCell ref="E34:F34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5">
    <tabColor indexed="11"/>
  </sheetPr>
  <dimension ref="A1:AK43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410</v>
      </c>
      <c r="F7" s="277"/>
      <c r="G7" s="276"/>
      <c r="H7" s="277"/>
      <c r="I7" s="254"/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254"/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254"/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Kiefer-Hóman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Kiefer-Hóman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6">
    <tabColor indexed="11"/>
  </sheetPr>
  <dimension ref="A1:AK43"/>
  <sheetViews>
    <sheetView zoomScalePageLayoutView="0" workbookViewId="0" topLeftCell="A1">
      <selection activeCell="E9" sqref="E9:F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411</v>
      </c>
      <c r="F7" s="277"/>
      <c r="G7" s="276"/>
      <c r="H7" s="277"/>
      <c r="I7" s="254"/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254"/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254"/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Bognár-Koch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Bognár-Koch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>
    <tabColor indexed="11"/>
  </sheetPr>
  <dimension ref="A1:AK43"/>
  <sheetViews>
    <sheetView zoomScalePageLayoutView="0" workbookViewId="0" topLeftCell="A1">
      <selection activeCell="E9" sqref="E9:F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412</v>
      </c>
      <c r="F7" s="277"/>
      <c r="G7" s="276"/>
      <c r="H7" s="277"/>
      <c r="I7" s="254"/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254"/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254"/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Eichardt-Bundity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Eichardt-Bundity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8">
    <tabColor indexed="11"/>
  </sheetPr>
  <dimension ref="A1:AK4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413</v>
      </c>
      <c r="F7" s="277"/>
      <c r="G7" s="276"/>
      <c r="H7" s="277"/>
      <c r="I7" s="254"/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254"/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254"/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Halász-Huszka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Halász-Huszka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>
    <tabColor indexed="11"/>
  </sheetPr>
  <dimension ref="A1:AK43"/>
  <sheetViews>
    <sheetView zoomScalePageLayoutView="0" workbookViewId="0" topLeftCell="A2">
      <selection activeCell="K7" sqref="K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414</v>
      </c>
      <c r="F7" s="277"/>
      <c r="G7" s="276"/>
      <c r="H7" s="277"/>
      <c r="I7" s="254"/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254"/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254"/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Pausch-Szabolcs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Pausch-Szabolcs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4">
    <tabColor indexed="11"/>
  </sheetPr>
  <dimension ref="A1:AK4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0" hidden="1" customWidth="1"/>
    <col min="26" max="37" width="0" style="20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Y1"/>
      <c r="Z1"/>
      <c r="AA1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Altalanos!$D$8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78</v>
      </c>
      <c r="I3" s="49"/>
      <c r="J3" s="80"/>
      <c r="K3" s="49"/>
      <c r="L3" s="50" t="s">
        <v>22</v>
      </c>
      <c r="M3" s="49"/>
      <c r="N3" s="152"/>
      <c r="O3" s="151"/>
      <c r="P3" s="152"/>
      <c r="Q3" s="192" t="s">
        <v>50</v>
      </c>
      <c r="R3" s="193" t="s">
        <v>56</v>
      </c>
      <c r="S3" s="148"/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130" t="str">
        <f>Altalanos!$E$10</f>
        <v>Csávás István</v>
      </c>
      <c r="M4" s="129"/>
      <c r="N4" s="153"/>
      <c r="O4" s="154"/>
      <c r="P4" s="153"/>
      <c r="Q4" s="194" t="s">
        <v>57</v>
      </c>
      <c r="R4" s="195" t="s">
        <v>52</v>
      </c>
      <c r="S4" s="148"/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48"/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42">
        <f>IF($B7="","",VLOOKUP($B7,#REF!,5))</f>
      </c>
      <c r="D7" s="142">
        <f>IF($B7="","",VLOOKUP($B7,#REF!,15))</f>
      </c>
      <c r="E7" s="219" t="s">
        <v>403</v>
      </c>
      <c r="F7" s="143"/>
      <c r="G7" s="219"/>
      <c r="H7" s="143"/>
      <c r="I7" s="219" t="s">
        <v>406</v>
      </c>
      <c r="J7" s="132"/>
      <c r="K7" s="209"/>
      <c r="L7" s="203">
        <f>IF(K7="","",CONCATENATE(VLOOKUP($Y$3,$AB$1:$AK$1,K7)," pont"))</f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56"/>
      <c r="D8" s="156"/>
      <c r="E8" s="156"/>
      <c r="F8" s="156"/>
      <c r="G8" s="156"/>
      <c r="H8" s="156"/>
      <c r="I8" s="156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42">
        <f>IF($B9="","",VLOOKUP($B9,#REF!,5))</f>
      </c>
      <c r="D9" s="142">
        <f>IF($B9="","",VLOOKUP($B9,#REF!,15))</f>
      </c>
      <c r="E9" s="219" t="s">
        <v>415</v>
      </c>
      <c r="F9" s="143"/>
      <c r="G9" s="219"/>
      <c r="H9" s="143"/>
      <c r="I9" s="219" t="s">
        <v>405</v>
      </c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56"/>
      <c r="D10" s="156"/>
      <c r="E10" s="156"/>
      <c r="F10" s="156"/>
      <c r="G10" s="156"/>
      <c r="H10" s="156"/>
      <c r="I10" s="156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42">
        <f>IF($B11="","",VLOOKUP($B11,#REF!,5))</f>
      </c>
      <c r="D11" s="142">
        <f>IF($B11="","",VLOOKUP($B11,#REF!,15))</f>
      </c>
      <c r="E11" s="140">
        <f>UPPER(IF($B11="","",VLOOKUP($B11,#REF!,2)))</f>
      </c>
      <c r="F11" s="143"/>
      <c r="G11" s="140">
        <f>IF($B11="","",VLOOKUP($B11,#REF!,3))</f>
      </c>
      <c r="H11" s="143"/>
      <c r="I11" s="140">
        <f>IF($B11="","",VLOOKUP($B11,#REF!,4))</f>
      </c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Cseh-Téglás</v>
      </c>
      <c r="E18" s="275"/>
      <c r="F18" s="275" t="str">
        <f>E9</f>
        <v>Novomeszki-Bakos</v>
      </c>
      <c r="G18" s="275"/>
      <c r="H18" s="275">
        <f>E11</f>
      </c>
      <c r="I18" s="275"/>
      <c r="J18" s="132"/>
      <c r="K18" s="132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Cseh-Téglás</v>
      </c>
      <c r="C19" s="267"/>
      <c r="D19" s="269"/>
      <c r="E19" s="269"/>
      <c r="F19" s="268"/>
      <c r="G19" s="268"/>
      <c r="H19" s="268"/>
      <c r="I19" s="268"/>
      <c r="J19" s="132"/>
      <c r="K19" s="132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 t="str">
        <f>E9</f>
        <v>Novomeszki-Bakos</v>
      </c>
      <c r="C20" s="267"/>
      <c r="D20" s="268"/>
      <c r="E20" s="268"/>
      <c r="F20" s="269"/>
      <c r="G20" s="269"/>
      <c r="H20" s="268"/>
      <c r="I20" s="268"/>
      <c r="J20" s="132"/>
      <c r="K20" s="132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</c>
      <c r="C21" s="267"/>
      <c r="D21" s="268"/>
      <c r="E21" s="268"/>
      <c r="F21" s="268"/>
      <c r="G21" s="268"/>
      <c r="H21" s="269"/>
      <c r="I21" s="269"/>
      <c r="J21" s="132"/>
      <c r="K21" s="132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1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216"/>
      <c r="N33" s="215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71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L4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0">
    <tabColor indexed="11"/>
  </sheetPr>
  <dimension ref="A1:AK43"/>
  <sheetViews>
    <sheetView zoomScalePageLayoutView="0" workbookViewId="0" topLeftCell="A2">
      <selection activeCell="K7" sqref="K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22.003906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Altalanos!$C$8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89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404</v>
      </c>
      <c r="F7" s="277"/>
      <c r="G7" s="276"/>
      <c r="H7" s="277"/>
      <c r="I7" s="254"/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254"/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254"/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Farkas-Móczár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Farkas-Móczár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/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Bács-Kiskun megyei Tenisz Diákolimpia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16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17</v>
      </c>
      <c r="B4" s="47" t="s">
        <v>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>
        <f>Altalanos!$A$10</f>
        <v>44686</v>
      </c>
      <c r="B5" s="53" t="str">
        <f>Altalanos!$C$10</f>
        <v>Kecskemét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263" t="s">
        <v>18</v>
      </c>
      <c r="B6" s="263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98" t="s">
        <v>19</v>
      </c>
      <c r="B20" s="9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20</v>
      </c>
      <c r="B21" s="70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37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38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8"/>
  <sheetViews>
    <sheetView zoomScalePageLayoutView="0" workbookViewId="0" topLeftCell="A1">
      <selection activeCell="A4" sqref="A4:AM5"/>
    </sheetView>
  </sheetViews>
  <sheetFormatPr defaultColWidth="9.140625" defaultRowHeight="12.75"/>
  <cols>
    <col min="1" max="1" width="9.28125" style="0" bestFit="1" customWidth="1"/>
    <col min="2" max="2" width="8.140625" style="0" bestFit="1" customWidth="1"/>
    <col min="3" max="3" width="18.28125" style="0" bestFit="1" customWidth="1"/>
    <col min="4" max="4" width="64.28125" style="0" bestFit="1" customWidth="1"/>
    <col min="5" max="5" width="28.28125" style="0" bestFit="1" customWidth="1"/>
    <col min="6" max="6" width="10.28125" style="0" bestFit="1" customWidth="1"/>
    <col min="8" max="8" width="28.28125" style="0" bestFit="1" customWidth="1"/>
    <col min="9" max="9" width="24.28125" style="0" bestFit="1" customWidth="1"/>
    <col min="10" max="10" width="18.7109375" style="0" bestFit="1" customWidth="1"/>
    <col min="13" max="14" width="10.140625" style="0" bestFit="1" customWidth="1"/>
    <col min="37" max="37" width="9.28125" style="0" bestFit="1" customWidth="1"/>
  </cols>
  <sheetData>
    <row r="1" spans="1:37" ht="60">
      <c r="A1" s="237" t="s">
        <v>90</v>
      </c>
      <c r="B1" s="237" t="s">
        <v>91</v>
      </c>
      <c r="C1" s="237" t="s">
        <v>92</v>
      </c>
      <c r="D1" s="237" t="s">
        <v>93</v>
      </c>
      <c r="E1" s="237" t="s">
        <v>94</v>
      </c>
      <c r="F1" s="237" t="s">
        <v>95</v>
      </c>
      <c r="G1" s="237" t="s">
        <v>96</v>
      </c>
      <c r="H1" s="237" t="s">
        <v>97</v>
      </c>
      <c r="I1" s="237" t="s">
        <v>98</v>
      </c>
      <c r="J1" s="237" t="s">
        <v>99</v>
      </c>
      <c r="K1" s="237" t="s">
        <v>100</v>
      </c>
      <c r="L1" s="237" t="s">
        <v>101</v>
      </c>
      <c r="M1" s="237" t="s">
        <v>102</v>
      </c>
      <c r="N1" s="237" t="s">
        <v>103</v>
      </c>
      <c r="O1" s="237" t="s">
        <v>104</v>
      </c>
      <c r="P1" s="237" t="s">
        <v>105</v>
      </c>
      <c r="Q1" s="237" t="s">
        <v>106</v>
      </c>
      <c r="R1" s="237" t="s">
        <v>107</v>
      </c>
      <c r="S1" s="237" t="s">
        <v>108</v>
      </c>
      <c r="T1" s="237" t="s">
        <v>109</v>
      </c>
      <c r="U1" s="237" t="s">
        <v>110</v>
      </c>
      <c r="V1" s="237" t="s">
        <v>111</v>
      </c>
      <c r="W1" s="237" t="s">
        <v>112</v>
      </c>
      <c r="X1" s="237" t="s">
        <v>113</v>
      </c>
      <c r="Y1" s="237" t="s">
        <v>114</v>
      </c>
      <c r="Z1" s="237" t="s">
        <v>115</v>
      </c>
      <c r="AA1" s="237" t="s">
        <v>116</v>
      </c>
      <c r="AB1" s="237" t="s">
        <v>117</v>
      </c>
      <c r="AC1" s="237" t="s">
        <v>118</v>
      </c>
      <c r="AD1" s="237" t="s">
        <v>119</v>
      </c>
      <c r="AE1" s="237" t="s">
        <v>120</v>
      </c>
      <c r="AF1" s="237" t="s">
        <v>121</v>
      </c>
      <c r="AG1" s="238" t="s">
        <v>122</v>
      </c>
      <c r="AH1" s="237" t="s">
        <v>148</v>
      </c>
      <c r="AI1" s="237" t="s">
        <v>149</v>
      </c>
      <c r="AJ1" s="237" t="s">
        <v>150</v>
      </c>
      <c r="AK1" s="237" t="s">
        <v>151</v>
      </c>
    </row>
    <row r="2" spans="1:37" ht="15">
      <c r="A2">
        <v>30341</v>
      </c>
      <c r="B2">
        <v>128774</v>
      </c>
      <c r="C2" t="s">
        <v>123</v>
      </c>
      <c r="D2" t="s">
        <v>152</v>
      </c>
      <c r="E2" t="s">
        <v>153</v>
      </c>
      <c r="F2" s="239">
        <v>41296</v>
      </c>
      <c r="G2" s="242" t="s">
        <v>129</v>
      </c>
      <c r="H2" t="s">
        <v>154</v>
      </c>
      <c r="I2" t="s">
        <v>155</v>
      </c>
      <c r="J2" t="s">
        <v>131</v>
      </c>
      <c r="K2" t="s">
        <v>156</v>
      </c>
      <c r="L2" t="s">
        <v>59</v>
      </c>
      <c r="M2" s="239">
        <v>44653</v>
      </c>
      <c r="N2" s="239">
        <v>44653</v>
      </c>
      <c r="P2" t="s">
        <v>157</v>
      </c>
      <c r="Q2" t="s">
        <v>158</v>
      </c>
      <c r="T2" t="s">
        <v>152</v>
      </c>
      <c r="U2" t="s">
        <v>159</v>
      </c>
      <c r="V2" t="s">
        <v>125</v>
      </c>
      <c r="W2" t="s">
        <v>160</v>
      </c>
      <c r="X2" t="s">
        <v>161</v>
      </c>
      <c r="Y2" t="s">
        <v>162</v>
      </c>
      <c r="Z2" t="s">
        <v>163</v>
      </c>
      <c r="AA2" t="s">
        <v>126</v>
      </c>
      <c r="AB2" t="s">
        <v>164</v>
      </c>
      <c r="AC2" t="s">
        <v>165</v>
      </c>
      <c r="AD2" t="s">
        <v>127</v>
      </c>
      <c r="AE2" t="s">
        <v>129</v>
      </c>
      <c r="AF2" t="s">
        <v>128</v>
      </c>
      <c r="AG2" s="243" t="s">
        <v>42</v>
      </c>
      <c r="AH2" t="s">
        <v>4</v>
      </c>
      <c r="AI2" t="s">
        <v>166</v>
      </c>
      <c r="AJ2" t="s">
        <v>167</v>
      </c>
      <c r="AK2">
        <v>0</v>
      </c>
    </row>
    <row r="3" spans="1:37" ht="15">
      <c r="A3">
        <v>30342</v>
      </c>
      <c r="B3">
        <v>128774</v>
      </c>
      <c r="C3" t="s">
        <v>123</v>
      </c>
      <c r="D3" t="s">
        <v>152</v>
      </c>
      <c r="E3" t="s">
        <v>168</v>
      </c>
      <c r="F3" s="239">
        <v>41622</v>
      </c>
      <c r="G3" s="242" t="s">
        <v>129</v>
      </c>
      <c r="H3" t="s">
        <v>168</v>
      </c>
      <c r="I3" t="s">
        <v>169</v>
      </c>
      <c r="J3" t="s">
        <v>170</v>
      </c>
      <c r="K3" t="s">
        <v>171</v>
      </c>
      <c r="L3" t="s">
        <v>59</v>
      </c>
      <c r="M3" s="239">
        <v>44653</v>
      </c>
      <c r="N3" s="239">
        <v>44653</v>
      </c>
      <c r="P3" t="s">
        <v>157</v>
      </c>
      <c r="Q3" t="s">
        <v>158</v>
      </c>
      <c r="T3" t="s">
        <v>152</v>
      </c>
      <c r="U3" t="s">
        <v>159</v>
      </c>
      <c r="V3" t="s">
        <v>125</v>
      </c>
      <c r="W3" t="s">
        <v>160</v>
      </c>
      <c r="X3" t="s">
        <v>161</v>
      </c>
      <c r="Y3" t="s">
        <v>162</v>
      </c>
      <c r="Z3" t="s">
        <v>163</v>
      </c>
      <c r="AA3" t="s">
        <v>126</v>
      </c>
      <c r="AB3" t="s">
        <v>164</v>
      </c>
      <c r="AC3" t="s">
        <v>165</v>
      </c>
      <c r="AD3" t="s">
        <v>127</v>
      </c>
      <c r="AE3" t="s">
        <v>129</v>
      </c>
      <c r="AF3" t="s">
        <v>128</v>
      </c>
      <c r="AG3" s="243" t="s">
        <v>42</v>
      </c>
      <c r="AH3" t="s">
        <v>4</v>
      </c>
      <c r="AI3" t="s">
        <v>166</v>
      </c>
      <c r="AJ3" t="s">
        <v>167</v>
      </c>
      <c r="AK3">
        <v>0</v>
      </c>
    </row>
    <row r="4" spans="1:39" ht="15">
      <c r="A4" s="259">
        <v>65962</v>
      </c>
      <c r="B4" s="259">
        <v>132167</v>
      </c>
      <c r="C4" s="259" t="s">
        <v>123</v>
      </c>
      <c r="D4" s="258" t="s">
        <v>407</v>
      </c>
      <c r="E4" s="259" t="s">
        <v>173</v>
      </c>
      <c r="F4" s="260">
        <v>41785</v>
      </c>
      <c r="G4" s="240" t="s">
        <v>129</v>
      </c>
      <c r="H4" s="259" t="s">
        <v>173</v>
      </c>
      <c r="I4" s="259" t="s">
        <v>174</v>
      </c>
      <c r="J4" s="259" t="s">
        <v>146</v>
      </c>
      <c r="K4" s="259" t="s">
        <v>175</v>
      </c>
      <c r="L4" s="259" t="s">
        <v>59</v>
      </c>
      <c r="M4" s="260">
        <v>44673</v>
      </c>
      <c r="N4" s="260">
        <v>44673</v>
      </c>
      <c r="O4" s="259" t="s">
        <v>9</v>
      </c>
      <c r="P4" s="259" t="s">
        <v>176</v>
      </c>
      <c r="Q4" s="259" t="s">
        <v>177</v>
      </c>
      <c r="R4" s="259" t="s">
        <v>9</v>
      </c>
      <c r="S4" s="259" t="s">
        <v>9</v>
      </c>
      <c r="T4" s="259" t="s">
        <v>172</v>
      </c>
      <c r="U4" s="259" t="s">
        <v>178</v>
      </c>
      <c r="V4" s="259" t="s">
        <v>125</v>
      </c>
      <c r="W4" s="259" t="s">
        <v>179</v>
      </c>
      <c r="X4" s="259" t="s">
        <v>180</v>
      </c>
      <c r="Y4" s="259" t="s">
        <v>181</v>
      </c>
      <c r="Z4" s="259" t="s">
        <v>182</v>
      </c>
      <c r="AA4" s="259" t="s">
        <v>132</v>
      </c>
      <c r="AB4" s="259" t="s">
        <v>183</v>
      </c>
      <c r="AC4" s="259" t="s">
        <v>165</v>
      </c>
      <c r="AD4" s="259" t="s">
        <v>127</v>
      </c>
      <c r="AE4" s="259" t="s">
        <v>129</v>
      </c>
      <c r="AF4" s="259" t="s">
        <v>128</v>
      </c>
      <c r="AG4" s="261" t="s">
        <v>43</v>
      </c>
      <c r="AH4" s="259" t="s">
        <v>4</v>
      </c>
      <c r="AI4" s="259" t="s">
        <v>166</v>
      </c>
      <c r="AJ4" s="259" t="s">
        <v>167</v>
      </c>
      <c r="AK4" s="259">
        <v>0</v>
      </c>
      <c r="AL4" s="259"/>
      <c r="AM4" s="259"/>
    </row>
    <row r="5" spans="1:39" ht="15">
      <c r="A5" s="259">
        <v>65963</v>
      </c>
      <c r="B5" s="259">
        <v>132167</v>
      </c>
      <c r="C5" s="259" t="s">
        <v>123</v>
      </c>
      <c r="D5" s="258" t="s">
        <v>407</v>
      </c>
      <c r="E5" s="259" t="s">
        <v>184</v>
      </c>
      <c r="F5" s="260">
        <v>41458</v>
      </c>
      <c r="G5" s="240" t="s">
        <v>129</v>
      </c>
      <c r="H5" s="259" t="s">
        <v>184</v>
      </c>
      <c r="I5" s="259" t="s">
        <v>185</v>
      </c>
      <c r="J5" s="259" t="s">
        <v>146</v>
      </c>
      <c r="K5" s="259" t="s">
        <v>186</v>
      </c>
      <c r="L5" s="259" t="s">
        <v>59</v>
      </c>
      <c r="M5" s="260">
        <v>44673</v>
      </c>
      <c r="N5" s="260">
        <v>44673</v>
      </c>
      <c r="O5" s="259" t="s">
        <v>9</v>
      </c>
      <c r="P5" s="259" t="s">
        <v>176</v>
      </c>
      <c r="Q5" s="259" t="s">
        <v>177</v>
      </c>
      <c r="R5" s="259" t="s">
        <v>9</v>
      </c>
      <c r="S5" s="259" t="s">
        <v>9</v>
      </c>
      <c r="T5" s="259" t="s">
        <v>172</v>
      </c>
      <c r="U5" s="259" t="s">
        <v>178</v>
      </c>
      <c r="V5" s="259" t="s">
        <v>125</v>
      </c>
      <c r="W5" s="259" t="s">
        <v>179</v>
      </c>
      <c r="X5" s="259" t="s">
        <v>180</v>
      </c>
      <c r="Y5" s="259" t="s">
        <v>181</v>
      </c>
      <c r="Z5" s="259" t="s">
        <v>182</v>
      </c>
      <c r="AA5" s="259" t="s">
        <v>132</v>
      </c>
      <c r="AB5" s="259" t="s">
        <v>183</v>
      </c>
      <c r="AC5" s="259" t="s">
        <v>165</v>
      </c>
      <c r="AD5" s="259" t="s">
        <v>127</v>
      </c>
      <c r="AE5" s="259" t="s">
        <v>129</v>
      </c>
      <c r="AF5" s="259" t="s">
        <v>128</v>
      </c>
      <c r="AG5" s="261" t="s">
        <v>43</v>
      </c>
      <c r="AH5" s="259" t="s">
        <v>4</v>
      </c>
      <c r="AI5" s="259" t="s">
        <v>166</v>
      </c>
      <c r="AJ5" s="259" t="s">
        <v>167</v>
      </c>
      <c r="AK5" s="259">
        <v>0</v>
      </c>
      <c r="AL5" s="259"/>
      <c r="AM5" s="259"/>
    </row>
    <row r="6" spans="1:37" ht="15">
      <c r="A6">
        <v>65925</v>
      </c>
      <c r="B6">
        <v>128551</v>
      </c>
      <c r="C6" t="s">
        <v>130</v>
      </c>
      <c r="D6" t="s">
        <v>172</v>
      </c>
      <c r="E6" t="s">
        <v>187</v>
      </c>
      <c r="F6" s="239">
        <v>41172</v>
      </c>
      <c r="G6" s="242" t="s">
        <v>129</v>
      </c>
      <c r="H6" t="s">
        <v>187</v>
      </c>
      <c r="I6" t="s">
        <v>188</v>
      </c>
      <c r="J6" t="s">
        <v>146</v>
      </c>
      <c r="K6" t="s">
        <v>189</v>
      </c>
      <c r="L6" t="s">
        <v>59</v>
      </c>
      <c r="M6" s="239">
        <v>44652</v>
      </c>
      <c r="N6" s="239">
        <v>44652</v>
      </c>
      <c r="P6" t="s">
        <v>176</v>
      </c>
      <c r="Q6" t="s">
        <v>177</v>
      </c>
      <c r="T6" t="s">
        <v>172</v>
      </c>
      <c r="U6" t="s">
        <v>178</v>
      </c>
      <c r="V6" t="s">
        <v>125</v>
      </c>
      <c r="W6" t="s">
        <v>179</v>
      </c>
      <c r="X6" t="s">
        <v>180</v>
      </c>
      <c r="Y6" t="s">
        <v>181</v>
      </c>
      <c r="Z6" t="s">
        <v>182</v>
      </c>
      <c r="AA6" t="s">
        <v>132</v>
      </c>
      <c r="AB6" t="s">
        <v>183</v>
      </c>
      <c r="AC6" t="s">
        <v>165</v>
      </c>
      <c r="AD6" t="s">
        <v>127</v>
      </c>
      <c r="AE6" t="s">
        <v>129</v>
      </c>
      <c r="AF6" t="s">
        <v>128</v>
      </c>
      <c r="AG6" s="243" t="s">
        <v>42</v>
      </c>
      <c r="AH6" t="s">
        <v>4</v>
      </c>
      <c r="AI6" t="s">
        <v>166</v>
      </c>
      <c r="AJ6" t="s">
        <v>167</v>
      </c>
      <c r="AK6">
        <v>0</v>
      </c>
    </row>
    <row r="7" spans="1:37" ht="15">
      <c r="A7">
        <v>65926</v>
      </c>
      <c r="B7">
        <v>128551</v>
      </c>
      <c r="C7" t="s">
        <v>130</v>
      </c>
      <c r="D7" t="s">
        <v>172</v>
      </c>
      <c r="E7" t="s">
        <v>184</v>
      </c>
      <c r="F7" s="239">
        <v>41458</v>
      </c>
      <c r="G7" s="242" t="s">
        <v>129</v>
      </c>
      <c r="H7" t="s">
        <v>184</v>
      </c>
      <c r="I7" t="s">
        <v>185</v>
      </c>
      <c r="J7" t="s">
        <v>146</v>
      </c>
      <c r="K7" t="s">
        <v>186</v>
      </c>
      <c r="L7" t="s">
        <v>59</v>
      </c>
      <c r="M7" s="239">
        <v>44652</v>
      </c>
      <c r="N7" s="239">
        <v>44652</v>
      </c>
      <c r="P7" t="s">
        <v>176</v>
      </c>
      <c r="Q7" t="s">
        <v>177</v>
      </c>
      <c r="T7" t="s">
        <v>172</v>
      </c>
      <c r="U7" t="s">
        <v>178</v>
      </c>
      <c r="V7" t="s">
        <v>125</v>
      </c>
      <c r="W7" t="s">
        <v>179</v>
      </c>
      <c r="X7" t="s">
        <v>180</v>
      </c>
      <c r="Y7" t="s">
        <v>181</v>
      </c>
      <c r="Z7" t="s">
        <v>182</v>
      </c>
      <c r="AA7" t="s">
        <v>132</v>
      </c>
      <c r="AB7" t="s">
        <v>183</v>
      </c>
      <c r="AC7" t="s">
        <v>165</v>
      </c>
      <c r="AD7" t="s">
        <v>127</v>
      </c>
      <c r="AE7" t="s">
        <v>129</v>
      </c>
      <c r="AF7" t="s">
        <v>128</v>
      </c>
      <c r="AG7" s="243" t="s">
        <v>42</v>
      </c>
      <c r="AH7" t="s">
        <v>4</v>
      </c>
      <c r="AI7" t="s">
        <v>166</v>
      </c>
      <c r="AJ7" t="s">
        <v>167</v>
      </c>
      <c r="AK7">
        <v>0</v>
      </c>
    </row>
    <row r="8" spans="1:37" ht="15">
      <c r="A8">
        <v>59462</v>
      </c>
      <c r="B8">
        <v>130596</v>
      </c>
      <c r="C8" t="s">
        <v>133</v>
      </c>
      <c r="D8" t="s">
        <v>190</v>
      </c>
      <c r="E8" t="s">
        <v>191</v>
      </c>
      <c r="F8" s="239">
        <v>40748</v>
      </c>
      <c r="G8" s="242" t="s">
        <v>129</v>
      </c>
      <c r="H8" t="s">
        <v>191</v>
      </c>
      <c r="I8" t="s">
        <v>192</v>
      </c>
      <c r="J8" t="s">
        <v>146</v>
      </c>
      <c r="K8" t="s">
        <v>193</v>
      </c>
      <c r="L8" t="s">
        <v>59</v>
      </c>
      <c r="M8" s="239">
        <v>44664</v>
      </c>
      <c r="N8" s="239">
        <v>44664</v>
      </c>
      <c r="P8" t="s">
        <v>194</v>
      </c>
      <c r="Q8" t="s">
        <v>195</v>
      </c>
      <c r="R8" t="s">
        <v>196</v>
      </c>
      <c r="T8" t="s">
        <v>190</v>
      </c>
      <c r="U8" t="s">
        <v>197</v>
      </c>
      <c r="V8" t="s">
        <v>125</v>
      </c>
      <c r="W8" t="s">
        <v>198</v>
      </c>
      <c r="X8" t="s">
        <v>199</v>
      </c>
      <c r="Y8" t="s">
        <v>200</v>
      </c>
      <c r="Z8" t="s">
        <v>163</v>
      </c>
      <c r="AA8" t="s">
        <v>126</v>
      </c>
      <c r="AB8" t="s">
        <v>183</v>
      </c>
      <c r="AC8" t="s">
        <v>165</v>
      </c>
      <c r="AD8" t="s">
        <v>127</v>
      </c>
      <c r="AE8" t="s">
        <v>129</v>
      </c>
      <c r="AF8" t="s">
        <v>128</v>
      </c>
      <c r="AG8" s="243" t="s">
        <v>42</v>
      </c>
      <c r="AH8" t="s">
        <v>4</v>
      </c>
      <c r="AI8" t="s">
        <v>166</v>
      </c>
      <c r="AJ8" t="s">
        <v>167</v>
      </c>
      <c r="AK8">
        <v>0</v>
      </c>
    </row>
    <row r="9" spans="1:37" ht="15">
      <c r="A9">
        <v>59463</v>
      </c>
      <c r="B9">
        <v>130596</v>
      </c>
      <c r="C9" t="s">
        <v>133</v>
      </c>
      <c r="D9" t="s">
        <v>190</v>
      </c>
      <c r="E9" t="s">
        <v>201</v>
      </c>
      <c r="F9" s="239">
        <v>40794</v>
      </c>
      <c r="G9" s="242" t="s">
        <v>129</v>
      </c>
      <c r="H9" t="s">
        <v>201</v>
      </c>
      <c r="I9" t="s">
        <v>202</v>
      </c>
      <c r="J9" t="s">
        <v>146</v>
      </c>
      <c r="K9" t="s">
        <v>203</v>
      </c>
      <c r="L9" t="s">
        <v>59</v>
      </c>
      <c r="M9" s="239">
        <v>44664</v>
      </c>
      <c r="N9" s="239">
        <v>44664</v>
      </c>
      <c r="P9" t="s">
        <v>194</v>
      </c>
      <c r="Q9" t="s">
        <v>195</v>
      </c>
      <c r="R9" t="s">
        <v>196</v>
      </c>
      <c r="T9" t="s">
        <v>190</v>
      </c>
      <c r="U9" t="s">
        <v>197</v>
      </c>
      <c r="V9" t="s">
        <v>125</v>
      </c>
      <c r="W9" t="s">
        <v>198</v>
      </c>
      <c r="X9" t="s">
        <v>199</v>
      </c>
      <c r="Y9" t="s">
        <v>200</v>
      </c>
      <c r="Z9" t="s">
        <v>163</v>
      </c>
      <c r="AA9" t="s">
        <v>126</v>
      </c>
      <c r="AB9" t="s">
        <v>183</v>
      </c>
      <c r="AC9" t="s">
        <v>165</v>
      </c>
      <c r="AD9" t="s">
        <v>127</v>
      </c>
      <c r="AE9" t="s">
        <v>129</v>
      </c>
      <c r="AF9" t="s">
        <v>128</v>
      </c>
      <c r="AG9" s="243" t="s">
        <v>42</v>
      </c>
      <c r="AH9" t="s">
        <v>4</v>
      </c>
      <c r="AI9" t="s">
        <v>166</v>
      </c>
      <c r="AJ9" t="s">
        <v>167</v>
      </c>
      <c r="AK9">
        <v>0</v>
      </c>
    </row>
    <row r="10" spans="1:37" ht="15">
      <c r="A10">
        <v>1534</v>
      </c>
      <c r="B10">
        <v>128300</v>
      </c>
      <c r="C10" t="s">
        <v>133</v>
      </c>
      <c r="D10" t="s">
        <v>204</v>
      </c>
      <c r="E10" t="s">
        <v>205</v>
      </c>
      <c r="F10" s="239">
        <v>40445</v>
      </c>
      <c r="G10" s="240" t="s">
        <v>124</v>
      </c>
      <c r="H10" t="s">
        <v>205</v>
      </c>
      <c r="I10" t="s">
        <v>206</v>
      </c>
      <c r="J10" t="s">
        <v>207</v>
      </c>
      <c r="K10" t="s">
        <v>208</v>
      </c>
      <c r="L10" t="s">
        <v>59</v>
      </c>
      <c r="M10" s="239">
        <v>44651</v>
      </c>
      <c r="N10" s="239">
        <v>44651</v>
      </c>
      <c r="P10" t="s">
        <v>209</v>
      </c>
      <c r="Q10" t="s">
        <v>210</v>
      </c>
      <c r="R10" t="s">
        <v>211</v>
      </c>
      <c r="T10" t="s">
        <v>204</v>
      </c>
      <c r="U10" t="s">
        <v>212</v>
      </c>
      <c r="V10" t="s">
        <v>125</v>
      </c>
      <c r="W10" t="s">
        <v>213</v>
      </c>
      <c r="X10" t="s">
        <v>214</v>
      </c>
      <c r="Y10" t="s">
        <v>215</v>
      </c>
      <c r="Z10" t="s">
        <v>216</v>
      </c>
      <c r="AA10" t="s">
        <v>126</v>
      </c>
      <c r="AB10" t="s">
        <v>217</v>
      </c>
      <c r="AC10" t="s">
        <v>165</v>
      </c>
      <c r="AD10" t="s">
        <v>127</v>
      </c>
      <c r="AE10" t="s">
        <v>124</v>
      </c>
      <c r="AF10" t="s">
        <v>128</v>
      </c>
      <c r="AG10" s="243" t="s">
        <v>42</v>
      </c>
      <c r="AH10" t="s">
        <v>4</v>
      </c>
      <c r="AI10" t="s">
        <v>166</v>
      </c>
      <c r="AJ10" t="s">
        <v>167</v>
      </c>
      <c r="AK10">
        <v>0</v>
      </c>
    </row>
    <row r="11" spans="1:37" ht="15">
      <c r="A11">
        <v>1535</v>
      </c>
      <c r="B11">
        <v>128300</v>
      </c>
      <c r="C11" t="s">
        <v>133</v>
      </c>
      <c r="D11" t="s">
        <v>204</v>
      </c>
      <c r="E11" t="s">
        <v>218</v>
      </c>
      <c r="F11" s="239">
        <v>40896</v>
      </c>
      <c r="G11" s="240" t="s">
        <v>124</v>
      </c>
      <c r="H11" t="s">
        <v>218</v>
      </c>
      <c r="I11" t="s">
        <v>206</v>
      </c>
      <c r="J11" t="s">
        <v>219</v>
      </c>
      <c r="K11" t="s">
        <v>220</v>
      </c>
      <c r="L11" t="s">
        <v>59</v>
      </c>
      <c r="M11" s="239">
        <v>44651</v>
      </c>
      <c r="N11" s="239">
        <v>44651</v>
      </c>
      <c r="P11" t="s">
        <v>209</v>
      </c>
      <c r="Q11" t="s">
        <v>210</v>
      </c>
      <c r="R11" t="s">
        <v>211</v>
      </c>
      <c r="T11" t="s">
        <v>204</v>
      </c>
      <c r="U11" t="s">
        <v>212</v>
      </c>
      <c r="V11" t="s">
        <v>125</v>
      </c>
      <c r="W11" t="s">
        <v>213</v>
      </c>
      <c r="X11" t="s">
        <v>214</v>
      </c>
      <c r="Y11" t="s">
        <v>215</v>
      </c>
      <c r="Z11" t="s">
        <v>216</v>
      </c>
      <c r="AA11" t="s">
        <v>126</v>
      </c>
      <c r="AB11" t="s">
        <v>217</v>
      </c>
      <c r="AC11" t="s">
        <v>165</v>
      </c>
      <c r="AD11" t="s">
        <v>127</v>
      </c>
      <c r="AE11" t="s">
        <v>124</v>
      </c>
      <c r="AF11" t="s">
        <v>128</v>
      </c>
      <c r="AG11" s="243" t="s">
        <v>42</v>
      </c>
      <c r="AH11" t="s">
        <v>4</v>
      </c>
      <c r="AI11" t="s">
        <v>166</v>
      </c>
      <c r="AJ11" t="s">
        <v>167</v>
      </c>
      <c r="AK11">
        <v>0</v>
      </c>
    </row>
    <row r="12" spans="1:37" ht="15">
      <c r="A12">
        <v>30345</v>
      </c>
      <c r="B12">
        <v>128785</v>
      </c>
      <c r="C12" t="s">
        <v>133</v>
      </c>
      <c r="D12" t="s">
        <v>152</v>
      </c>
      <c r="E12" t="s">
        <v>221</v>
      </c>
      <c r="F12" s="239">
        <v>40226</v>
      </c>
      <c r="G12" s="240" t="s">
        <v>124</v>
      </c>
      <c r="H12" t="s">
        <v>221</v>
      </c>
      <c r="I12" t="s">
        <v>222</v>
      </c>
      <c r="J12" t="s">
        <v>223</v>
      </c>
      <c r="K12" t="s">
        <v>224</v>
      </c>
      <c r="L12" t="s">
        <v>59</v>
      </c>
      <c r="M12" s="239">
        <v>44653</v>
      </c>
      <c r="N12" s="239">
        <v>44653</v>
      </c>
      <c r="P12" t="s">
        <v>157</v>
      </c>
      <c r="Q12" t="s">
        <v>158</v>
      </c>
      <c r="T12" t="s">
        <v>152</v>
      </c>
      <c r="U12" t="s">
        <v>159</v>
      </c>
      <c r="V12" t="s">
        <v>125</v>
      </c>
      <c r="W12" t="s">
        <v>160</v>
      </c>
      <c r="X12" t="s">
        <v>161</v>
      </c>
      <c r="Y12" t="s">
        <v>162</v>
      </c>
      <c r="Z12" t="s">
        <v>163</v>
      </c>
      <c r="AA12" t="s">
        <v>126</v>
      </c>
      <c r="AB12" t="s">
        <v>164</v>
      </c>
      <c r="AC12" t="s">
        <v>165</v>
      </c>
      <c r="AD12" t="s">
        <v>127</v>
      </c>
      <c r="AE12" t="s">
        <v>124</v>
      </c>
      <c r="AF12" t="s">
        <v>128</v>
      </c>
      <c r="AG12" s="243" t="s">
        <v>42</v>
      </c>
      <c r="AH12" t="s">
        <v>4</v>
      </c>
      <c r="AI12" t="s">
        <v>166</v>
      </c>
      <c r="AJ12" t="s">
        <v>167</v>
      </c>
      <c r="AK12">
        <v>0</v>
      </c>
    </row>
    <row r="13" spans="1:37" ht="15">
      <c r="A13">
        <v>30346</v>
      </c>
      <c r="B13">
        <v>128785</v>
      </c>
      <c r="C13" t="s">
        <v>133</v>
      </c>
      <c r="D13" t="s">
        <v>152</v>
      </c>
      <c r="E13" t="s">
        <v>225</v>
      </c>
      <c r="F13" s="239">
        <v>40266</v>
      </c>
      <c r="G13" s="240" t="s">
        <v>124</v>
      </c>
      <c r="H13" t="s">
        <v>225</v>
      </c>
      <c r="I13" t="s">
        <v>155</v>
      </c>
      <c r="J13" t="s">
        <v>131</v>
      </c>
      <c r="K13" t="s">
        <v>226</v>
      </c>
      <c r="L13" t="s">
        <v>59</v>
      </c>
      <c r="M13" s="239">
        <v>44653</v>
      </c>
      <c r="N13" s="239">
        <v>44653</v>
      </c>
      <c r="P13" t="s">
        <v>157</v>
      </c>
      <c r="Q13" t="s">
        <v>158</v>
      </c>
      <c r="T13" t="s">
        <v>152</v>
      </c>
      <c r="U13" t="s">
        <v>159</v>
      </c>
      <c r="V13" t="s">
        <v>125</v>
      </c>
      <c r="W13" t="s">
        <v>160</v>
      </c>
      <c r="X13" t="s">
        <v>161</v>
      </c>
      <c r="Y13" t="s">
        <v>162</v>
      </c>
      <c r="Z13" t="s">
        <v>163</v>
      </c>
      <c r="AA13" t="s">
        <v>126</v>
      </c>
      <c r="AB13" t="s">
        <v>164</v>
      </c>
      <c r="AC13" t="s">
        <v>165</v>
      </c>
      <c r="AD13" t="s">
        <v>127</v>
      </c>
      <c r="AE13" t="s">
        <v>124</v>
      </c>
      <c r="AF13" t="s">
        <v>128</v>
      </c>
      <c r="AG13" s="243" t="s">
        <v>42</v>
      </c>
      <c r="AH13" t="s">
        <v>4</v>
      </c>
      <c r="AI13" t="s">
        <v>166</v>
      </c>
      <c r="AJ13" t="s">
        <v>167</v>
      </c>
      <c r="AK13">
        <v>0</v>
      </c>
    </row>
    <row r="14" spans="1:37" ht="15">
      <c r="A14">
        <v>1531</v>
      </c>
      <c r="B14">
        <v>128262</v>
      </c>
      <c r="C14" t="s">
        <v>134</v>
      </c>
      <c r="D14" t="s">
        <v>204</v>
      </c>
      <c r="E14" t="s">
        <v>227</v>
      </c>
      <c r="F14" s="239">
        <v>40440</v>
      </c>
      <c r="G14" s="242" t="s">
        <v>129</v>
      </c>
      <c r="H14" t="s">
        <v>227</v>
      </c>
      <c r="I14" t="s">
        <v>228</v>
      </c>
      <c r="J14" t="s">
        <v>229</v>
      </c>
      <c r="K14" t="s">
        <v>230</v>
      </c>
      <c r="L14" t="s">
        <v>59</v>
      </c>
      <c r="M14" s="239">
        <v>44651</v>
      </c>
      <c r="N14" s="239">
        <v>44651</v>
      </c>
      <c r="P14" t="s">
        <v>231</v>
      </c>
      <c r="Q14" t="s">
        <v>232</v>
      </c>
      <c r="T14" t="s">
        <v>204</v>
      </c>
      <c r="U14" t="s">
        <v>212</v>
      </c>
      <c r="V14" t="s">
        <v>125</v>
      </c>
      <c r="W14" t="s">
        <v>213</v>
      </c>
      <c r="X14" t="s">
        <v>214</v>
      </c>
      <c r="Y14" t="s">
        <v>215</v>
      </c>
      <c r="Z14" t="s">
        <v>216</v>
      </c>
      <c r="AA14" t="s">
        <v>126</v>
      </c>
      <c r="AB14" t="s">
        <v>217</v>
      </c>
      <c r="AC14" t="s">
        <v>165</v>
      </c>
      <c r="AD14" t="s">
        <v>127</v>
      </c>
      <c r="AE14" t="s">
        <v>129</v>
      </c>
      <c r="AF14" t="s">
        <v>128</v>
      </c>
      <c r="AG14" s="243" t="s">
        <v>42</v>
      </c>
      <c r="AH14" t="s">
        <v>4</v>
      </c>
      <c r="AI14" t="s">
        <v>166</v>
      </c>
      <c r="AJ14" t="s">
        <v>167</v>
      </c>
      <c r="AK14">
        <v>0</v>
      </c>
    </row>
    <row r="15" spans="1:37" ht="15">
      <c r="A15">
        <v>1532</v>
      </c>
      <c r="B15">
        <v>128262</v>
      </c>
      <c r="C15" t="s">
        <v>134</v>
      </c>
      <c r="D15" t="s">
        <v>204</v>
      </c>
      <c r="E15" t="s">
        <v>233</v>
      </c>
      <c r="F15" s="239">
        <v>40039</v>
      </c>
      <c r="G15" s="242" t="s">
        <v>129</v>
      </c>
      <c r="H15" t="s">
        <v>233</v>
      </c>
      <c r="I15" t="s">
        <v>234</v>
      </c>
      <c r="J15" t="s">
        <v>235</v>
      </c>
      <c r="K15" t="s">
        <v>236</v>
      </c>
      <c r="L15" t="s">
        <v>59</v>
      </c>
      <c r="M15" s="239">
        <v>44651</v>
      </c>
      <c r="N15" s="239">
        <v>44651</v>
      </c>
      <c r="P15" t="s">
        <v>231</v>
      </c>
      <c r="Q15" t="s">
        <v>232</v>
      </c>
      <c r="T15" t="s">
        <v>204</v>
      </c>
      <c r="U15" t="s">
        <v>212</v>
      </c>
      <c r="V15" t="s">
        <v>125</v>
      </c>
      <c r="W15" t="s">
        <v>213</v>
      </c>
      <c r="X15" t="s">
        <v>214</v>
      </c>
      <c r="Y15" t="s">
        <v>215</v>
      </c>
      <c r="Z15" t="s">
        <v>216</v>
      </c>
      <c r="AA15" t="s">
        <v>126</v>
      </c>
      <c r="AB15" t="s">
        <v>217</v>
      </c>
      <c r="AC15" t="s">
        <v>165</v>
      </c>
      <c r="AD15" t="s">
        <v>127</v>
      </c>
      <c r="AE15" t="s">
        <v>129</v>
      </c>
      <c r="AF15" t="s">
        <v>128</v>
      </c>
      <c r="AG15" s="243" t="s">
        <v>42</v>
      </c>
      <c r="AH15" t="s">
        <v>4</v>
      </c>
      <c r="AI15" t="s">
        <v>166</v>
      </c>
      <c r="AJ15" t="s">
        <v>167</v>
      </c>
      <c r="AK15">
        <v>0</v>
      </c>
    </row>
    <row r="16" spans="1:37" ht="15">
      <c r="A16">
        <v>1533</v>
      </c>
      <c r="B16">
        <v>128262</v>
      </c>
      <c r="C16" t="s">
        <v>134</v>
      </c>
      <c r="D16" t="s">
        <v>204</v>
      </c>
      <c r="E16" t="s">
        <v>237</v>
      </c>
      <c r="F16" s="239">
        <v>40263</v>
      </c>
      <c r="G16" s="242" t="s">
        <v>129</v>
      </c>
      <c r="H16" t="s">
        <v>237</v>
      </c>
      <c r="I16" t="s">
        <v>238</v>
      </c>
      <c r="J16" t="s">
        <v>239</v>
      </c>
      <c r="K16" t="s">
        <v>240</v>
      </c>
      <c r="L16" t="s">
        <v>59</v>
      </c>
      <c r="M16" s="239">
        <v>44651</v>
      </c>
      <c r="N16" s="239">
        <v>44664</v>
      </c>
      <c r="P16" t="s">
        <v>231</v>
      </c>
      <c r="Q16" t="s">
        <v>232</v>
      </c>
      <c r="T16" t="s">
        <v>204</v>
      </c>
      <c r="U16" t="s">
        <v>212</v>
      </c>
      <c r="V16" t="s">
        <v>125</v>
      </c>
      <c r="W16" t="s">
        <v>213</v>
      </c>
      <c r="X16" t="s">
        <v>214</v>
      </c>
      <c r="Y16" t="s">
        <v>215</v>
      </c>
      <c r="Z16" t="s">
        <v>216</v>
      </c>
      <c r="AA16" t="s">
        <v>126</v>
      </c>
      <c r="AB16" t="s">
        <v>217</v>
      </c>
      <c r="AC16" t="s">
        <v>165</v>
      </c>
      <c r="AD16" t="s">
        <v>127</v>
      </c>
      <c r="AE16" t="s">
        <v>129</v>
      </c>
      <c r="AF16" t="s">
        <v>128</v>
      </c>
      <c r="AG16" s="243" t="s">
        <v>42</v>
      </c>
      <c r="AH16" t="s">
        <v>4</v>
      </c>
      <c r="AI16" t="s">
        <v>166</v>
      </c>
      <c r="AJ16" t="s">
        <v>167</v>
      </c>
      <c r="AK16">
        <v>0</v>
      </c>
    </row>
    <row r="17" spans="1:37" ht="15">
      <c r="A17">
        <v>30343</v>
      </c>
      <c r="B17">
        <v>128780</v>
      </c>
      <c r="C17" t="s">
        <v>134</v>
      </c>
      <c r="D17" t="s">
        <v>152</v>
      </c>
      <c r="E17" t="s">
        <v>241</v>
      </c>
      <c r="F17" s="239">
        <v>40212</v>
      </c>
      <c r="G17" s="242" t="s">
        <v>129</v>
      </c>
      <c r="H17" t="s">
        <v>241</v>
      </c>
      <c r="I17" t="s">
        <v>242</v>
      </c>
      <c r="J17" t="s">
        <v>223</v>
      </c>
      <c r="K17" t="s">
        <v>243</v>
      </c>
      <c r="L17" t="s">
        <v>59</v>
      </c>
      <c r="M17" s="239">
        <v>44653</v>
      </c>
      <c r="N17" s="239">
        <v>44653</v>
      </c>
      <c r="P17" t="s">
        <v>157</v>
      </c>
      <c r="Q17" t="s">
        <v>158</v>
      </c>
      <c r="T17" t="s">
        <v>152</v>
      </c>
      <c r="U17" t="s">
        <v>159</v>
      </c>
      <c r="V17" t="s">
        <v>125</v>
      </c>
      <c r="W17" t="s">
        <v>160</v>
      </c>
      <c r="X17" t="s">
        <v>161</v>
      </c>
      <c r="Y17" t="s">
        <v>162</v>
      </c>
      <c r="Z17" t="s">
        <v>163</v>
      </c>
      <c r="AA17" t="s">
        <v>126</v>
      </c>
      <c r="AB17" t="s">
        <v>164</v>
      </c>
      <c r="AC17" t="s">
        <v>165</v>
      </c>
      <c r="AD17" t="s">
        <v>127</v>
      </c>
      <c r="AE17" t="s">
        <v>129</v>
      </c>
      <c r="AF17" t="s">
        <v>128</v>
      </c>
      <c r="AG17" s="243" t="s">
        <v>42</v>
      </c>
      <c r="AH17" t="s">
        <v>4</v>
      </c>
      <c r="AI17" t="s">
        <v>166</v>
      </c>
      <c r="AJ17" t="s">
        <v>167</v>
      </c>
      <c r="AK17">
        <v>0</v>
      </c>
    </row>
    <row r="18" spans="1:37" ht="15">
      <c r="A18">
        <v>30344</v>
      </c>
      <c r="B18">
        <v>128780</v>
      </c>
      <c r="C18" t="s">
        <v>134</v>
      </c>
      <c r="D18" t="s">
        <v>152</v>
      </c>
      <c r="E18" t="s">
        <v>244</v>
      </c>
      <c r="F18" s="239">
        <v>39857</v>
      </c>
      <c r="G18" s="242" t="s">
        <v>129</v>
      </c>
      <c r="H18" t="s">
        <v>244</v>
      </c>
      <c r="I18" t="s">
        <v>169</v>
      </c>
      <c r="J18" t="s">
        <v>170</v>
      </c>
      <c r="K18" t="s">
        <v>245</v>
      </c>
      <c r="L18" t="s">
        <v>59</v>
      </c>
      <c r="M18" s="239">
        <v>44653</v>
      </c>
      <c r="N18" s="239">
        <v>44653</v>
      </c>
      <c r="P18" t="s">
        <v>157</v>
      </c>
      <c r="Q18" t="s">
        <v>158</v>
      </c>
      <c r="T18" t="s">
        <v>152</v>
      </c>
      <c r="U18" t="s">
        <v>159</v>
      </c>
      <c r="V18" t="s">
        <v>125</v>
      </c>
      <c r="W18" t="s">
        <v>160</v>
      </c>
      <c r="X18" t="s">
        <v>161</v>
      </c>
      <c r="Y18" t="s">
        <v>162</v>
      </c>
      <c r="Z18" t="s">
        <v>163</v>
      </c>
      <c r="AA18" t="s">
        <v>126</v>
      </c>
      <c r="AB18" t="s">
        <v>164</v>
      </c>
      <c r="AC18" t="s">
        <v>165</v>
      </c>
      <c r="AD18" t="s">
        <v>127</v>
      </c>
      <c r="AE18" t="s">
        <v>129</v>
      </c>
      <c r="AF18" t="s">
        <v>128</v>
      </c>
      <c r="AG18" s="243" t="s">
        <v>42</v>
      </c>
      <c r="AH18" t="s">
        <v>4</v>
      </c>
      <c r="AI18" t="s">
        <v>166</v>
      </c>
      <c r="AJ18" t="s">
        <v>167</v>
      </c>
      <c r="AK18">
        <v>0</v>
      </c>
    </row>
    <row r="19" spans="1:37" ht="15">
      <c r="A19">
        <v>58085</v>
      </c>
      <c r="B19">
        <v>132027</v>
      </c>
      <c r="C19" t="s">
        <v>134</v>
      </c>
      <c r="D19" t="s">
        <v>246</v>
      </c>
      <c r="E19" t="s">
        <v>247</v>
      </c>
      <c r="F19" s="239">
        <v>40095</v>
      </c>
      <c r="G19" s="242" t="s">
        <v>129</v>
      </c>
      <c r="H19" t="s">
        <v>247</v>
      </c>
      <c r="I19" t="s">
        <v>248</v>
      </c>
      <c r="J19" t="s">
        <v>146</v>
      </c>
      <c r="K19" t="s">
        <v>249</v>
      </c>
      <c r="L19" t="s">
        <v>59</v>
      </c>
      <c r="M19" s="239">
        <v>44672</v>
      </c>
      <c r="N19" s="239">
        <v>44672</v>
      </c>
      <c r="P19" t="s">
        <v>250</v>
      </c>
      <c r="Q19" t="s">
        <v>251</v>
      </c>
      <c r="R19" t="s">
        <v>252</v>
      </c>
      <c r="T19" t="s">
        <v>246</v>
      </c>
      <c r="U19" t="s">
        <v>253</v>
      </c>
      <c r="V19" t="s">
        <v>125</v>
      </c>
      <c r="W19" t="s">
        <v>254</v>
      </c>
      <c r="X19" t="s">
        <v>255</v>
      </c>
      <c r="Y19" t="s">
        <v>256</v>
      </c>
      <c r="Z19" t="s">
        <v>163</v>
      </c>
      <c r="AA19" t="s">
        <v>126</v>
      </c>
      <c r="AB19" t="s">
        <v>183</v>
      </c>
      <c r="AC19" t="s">
        <v>165</v>
      </c>
      <c r="AD19" t="s">
        <v>127</v>
      </c>
      <c r="AE19" t="s">
        <v>129</v>
      </c>
      <c r="AF19" t="s">
        <v>128</v>
      </c>
      <c r="AG19" s="243" t="s">
        <v>42</v>
      </c>
      <c r="AH19" t="s">
        <v>4</v>
      </c>
      <c r="AI19" t="s">
        <v>166</v>
      </c>
      <c r="AJ19" t="s">
        <v>167</v>
      </c>
      <c r="AK19">
        <v>0</v>
      </c>
    </row>
    <row r="20" spans="1:37" ht="15">
      <c r="A20">
        <v>58086</v>
      </c>
      <c r="B20">
        <v>132027</v>
      </c>
      <c r="C20" t="s">
        <v>134</v>
      </c>
      <c r="D20" t="s">
        <v>246</v>
      </c>
      <c r="E20" t="s">
        <v>257</v>
      </c>
      <c r="F20" s="239">
        <v>40095</v>
      </c>
      <c r="G20" s="242" t="s">
        <v>129</v>
      </c>
      <c r="H20" t="s">
        <v>257</v>
      </c>
      <c r="I20" t="s">
        <v>248</v>
      </c>
      <c r="J20" t="s">
        <v>146</v>
      </c>
      <c r="K20" t="s">
        <v>258</v>
      </c>
      <c r="L20" t="s">
        <v>59</v>
      </c>
      <c r="M20" s="239">
        <v>44672</v>
      </c>
      <c r="N20" s="239">
        <v>44672</v>
      </c>
      <c r="P20" t="s">
        <v>250</v>
      </c>
      <c r="Q20" t="s">
        <v>251</v>
      </c>
      <c r="R20" t="s">
        <v>252</v>
      </c>
      <c r="T20" t="s">
        <v>246</v>
      </c>
      <c r="U20" t="s">
        <v>253</v>
      </c>
      <c r="V20" t="s">
        <v>125</v>
      </c>
      <c r="W20" t="s">
        <v>254</v>
      </c>
      <c r="X20" t="s">
        <v>255</v>
      </c>
      <c r="Y20" t="s">
        <v>256</v>
      </c>
      <c r="Z20" t="s">
        <v>163</v>
      </c>
      <c r="AA20" t="s">
        <v>126</v>
      </c>
      <c r="AB20" t="s">
        <v>183</v>
      </c>
      <c r="AC20" t="s">
        <v>165</v>
      </c>
      <c r="AD20" t="s">
        <v>127</v>
      </c>
      <c r="AE20" t="s">
        <v>129</v>
      </c>
      <c r="AF20" t="s">
        <v>128</v>
      </c>
      <c r="AG20" s="243" t="s">
        <v>42</v>
      </c>
      <c r="AH20" t="s">
        <v>4</v>
      </c>
      <c r="AI20" t="s">
        <v>166</v>
      </c>
      <c r="AJ20" t="s">
        <v>167</v>
      </c>
      <c r="AK20">
        <v>0</v>
      </c>
    </row>
    <row r="21" spans="1:37" ht="15">
      <c r="A21">
        <v>1536</v>
      </c>
      <c r="B21">
        <v>128864</v>
      </c>
      <c r="C21" t="s">
        <v>134</v>
      </c>
      <c r="D21" t="s">
        <v>204</v>
      </c>
      <c r="E21" t="s">
        <v>259</v>
      </c>
      <c r="F21" s="239">
        <v>39805</v>
      </c>
      <c r="G21" s="242" t="s">
        <v>129</v>
      </c>
      <c r="H21" t="s">
        <v>259</v>
      </c>
      <c r="I21" t="s">
        <v>260</v>
      </c>
      <c r="J21" t="s">
        <v>239</v>
      </c>
      <c r="K21" t="s">
        <v>261</v>
      </c>
      <c r="L21" t="s">
        <v>59</v>
      </c>
      <c r="M21" s="239">
        <v>44654</v>
      </c>
      <c r="N21" s="239">
        <v>44654</v>
      </c>
      <c r="P21" t="s">
        <v>209</v>
      </c>
      <c r="Q21" t="s">
        <v>210</v>
      </c>
      <c r="R21" t="s">
        <v>211</v>
      </c>
      <c r="T21" t="s">
        <v>204</v>
      </c>
      <c r="U21" t="s">
        <v>212</v>
      </c>
      <c r="V21" t="s">
        <v>125</v>
      </c>
      <c r="W21" t="s">
        <v>213</v>
      </c>
      <c r="X21" t="s">
        <v>214</v>
      </c>
      <c r="Y21" t="s">
        <v>215</v>
      </c>
      <c r="Z21" t="s">
        <v>216</v>
      </c>
      <c r="AA21" t="s">
        <v>126</v>
      </c>
      <c r="AB21" t="s">
        <v>217</v>
      </c>
      <c r="AC21" t="s">
        <v>165</v>
      </c>
      <c r="AD21" t="s">
        <v>127</v>
      </c>
      <c r="AE21" t="s">
        <v>129</v>
      </c>
      <c r="AF21" t="s">
        <v>128</v>
      </c>
      <c r="AG21" s="241" t="s">
        <v>43</v>
      </c>
      <c r="AH21" t="s">
        <v>4</v>
      </c>
      <c r="AI21" t="s">
        <v>166</v>
      </c>
      <c r="AJ21" t="s">
        <v>167</v>
      </c>
      <c r="AK21">
        <v>0</v>
      </c>
    </row>
    <row r="22" spans="1:37" ht="15">
      <c r="A22">
        <v>1537</v>
      </c>
      <c r="B22">
        <v>128864</v>
      </c>
      <c r="C22" t="s">
        <v>134</v>
      </c>
      <c r="D22" t="s">
        <v>204</v>
      </c>
      <c r="E22" t="s">
        <v>262</v>
      </c>
      <c r="F22" s="239">
        <v>39861</v>
      </c>
      <c r="G22" s="242" t="s">
        <v>129</v>
      </c>
      <c r="H22" t="s">
        <v>262</v>
      </c>
      <c r="I22" t="s">
        <v>263</v>
      </c>
      <c r="J22" t="s">
        <v>239</v>
      </c>
      <c r="K22" t="s">
        <v>264</v>
      </c>
      <c r="L22" t="s">
        <v>59</v>
      </c>
      <c r="M22" s="239">
        <v>44654</v>
      </c>
      <c r="N22" s="239">
        <v>44654</v>
      </c>
      <c r="P22" t="s">
        <v>209</v>
      </c>
      <c r="Q22" t="s">
        <v>210</v>
      </c>
      <c r="R22" t="s">
        <v>211</v>
      </c>
      <c r="T22" t="s">
        <v>204</v>
      </c>
      <c r="U22" t="s">
        <v>212</v>
      </c>
      <c r="V22" t="s">
        <v>125</v>
      </c>
      <c r="W22" t="s">
        <v>213</v>
      </c>
      <c r="X22" t="s">
        <v>214</v>
      </c>
      <c r="Y22" t="s">
        <v>215</v>
      </c>
      <c r="Z22" t="s">
        <v>216</v>
      </c>
      <c r="AA22" t="s">
        <v>126</v>
      </c>
      <c r="AB22" t="s">
        <v>217</v>
      </c>
      <c r="AC22" t="s">
        <v>165</v>
      </c>
      <c r="AD22" t="s">
        <v>127</v>
      </c>
      <c r="AE22" t="s">
        <v>129</v>
      </c>
      <c r="AF22" t="s">
        <v>128</v>
      </c>
      <c r="AG22" s="241" t="s">
        <v>43</v>
      </c>
      <c r="AH22" t="s">
        <v>4</v>
      </c>
      <c r="AI22" t="s">
        <v>166</v>
      </c>
      <c r="AJ22" t="s">
        <v>167</v>
      </c>
      <c r="AK22">
        <v>0</v>
      </c>
    </row>
    <row r="23" spans="1:37" ht="15">
      <c r="A23">
        <v>6506</v>
      </c>
      <c r="B23">
        <v>129021</v>
      </c>
      <c r="C23" t="s">
        <v>135</v>
      </c>
      <c r="D23" t="s">
        <v>265</v>
      </c>
      <c r="E23" t="s">
        <v>266</v>
      </c>
      <c r="F23" s="239">
        <v>39566</v>
      </c>
      <c r="G23" s="242" t="s">
        <v>129</v>
      </c>
      <c r="H23" t="s">
        <v>266</v>
      </c>
      <c r="I23" t="s">
        <v>267</v>
      </c>
      <c r="J23" t="s">
        <v>146</v>
      </c>
      <c r="K23" t="s">
        <v>268</v>
      </c>
      <c r="L23" t="s">
        <v>59</v>
      </c>
      <c r="M23" s="239">
        <v>44655</v>
      </c>
      <c r="N23" s="239">
        <v>44655</v>
      </c>
      <c r="P23" t="s">
        <v>269</v>
      </c>
      <c r="Q23" t="s">
        <v>270</v>
      </c>
      <c r="R23" t="s">
        <v>271</v>
      </c>
      <c r="T23" t="s">
        <v>265</v>
      </c>
      <c r="U23" t="s">
        <v>272</v>
      </c>
      <c r="V23" t="s">
        <v>125</v>
      </c>
      <c r="W23" t="s">
        <v>273</v>
      </c>
      <c r="X23" t="s">
        <v>274</v>
      </c>
      <c r="Y23" t="s">
        <v>275</v>
      </c>
      <c r="Z23" t="s">
        <v>276</v>
      </c>
      <c r="AA23" t="s">
        <v>277</v>
      </c>
      <c r="AB23" t="s">
        <v>217</v>
      </c>
      <c r="AC23" t="s">
        <v>165</v>
      </c>
      <c r="AD23" t="s">
        <v>127</v>
      </c>
      <c r="AE23" t="s">
        <v>129</v>
      </c>
      <c r="AF23" t="s">
        <v>128</v>
      </c>
      <c r="AG23" s="243" t="s">
        <v>42</v>
      </c>
      <c r="AH23" t="s">
        <v>4</v>
      </c>
      <c r="AI23" t="s">
        <v>166</v>
      </c>
      <c r="AJ23" t="s">
        <v>167</v>
      </c>
      <c r="AK23">
        <v>0</v>
      </c>
    </row>
    <row r="24" spans="1:37" ht="15">
      <c r="A24">
        <v>6507</v>
      </c>
      <c r="B24">
        <v>129021</v>
      </c>
      <c r="C24" t="s">
        <v>135</v>
      </c>
      <c r="D24" t="s">
        <v>265</v>
      </c>
      <c r="E24" t="s">
        <v>278</v>
      </c>
      <c r="F24" s="239">
        <v>39224</v>
      </c>
      <c r="G24" s="242" t="s">
        <v>129</v>
      </c>
      <c r="H24" t="s">
        <v>278</v>
      </c>
      <c r="I24" t="s">
        <v>279</v>
      </c>
      <c r="J24" t="s">
        <v>170</v>
      </c>
      <c r="K24" t="s">
        <v>280</v>
      </c>
      <c r="L24" t="s">
        <v>59</v>
      </c>
      <c r="M24" s="239">
        <v>44655</v>
      </c>
      <c r="N24" s="239">
        <v>44655</v>
      </c>
      <c r="P24" t="s">
        <v>269</v>
      </c>
      <c r="Q24" t="s">
        <v>270</v>
      </c>
      <c r="R24" t="s">
        <v>271</v>
      </c>
      <c r="T24" t="s">
        <v>265</v>
      </c>
      <c r="U24" t="s">
        <v>272</v>
      </c>
      <c r="V24" t="s">
        <v>125</v>
      </c>
      <c r="W24" t="s">
        <v>273</v>
      </c>
      <c r="X24" t="s">
        <v>274</v>
      </c>
      <c r="Y24" t="s">
        <v>275</v>
      </c>
      <c r="Z24" t="s">
        <v>276</v>
      </c>
      <c r="AA24" t="s">
        <v>277</v>
      </c>
      <c r="AB24" t="s">
        <v>217</v>
      </c>
      <c r="AC24" t="s">
        <v>165</v>
      </c>
      <c r="AD24" t="s">
        <v>127</v>
      </c>
      <c r="AE24" t="s">
        <v>129</v>
      </c>
      <c r="AF24" t="s">
        <v>128</v>
      </c>
      <c r="AG24" s="243" t="s">
        <v>42</v>
      </c>
      <c r="AH24" t="s">
        <v>4</v>
      </c>
      <c r="AI24" t="s">
        <v>166</v>
      </c>
      <c r="AJ24" t="s">
        <v>167</v>
      </c>
      <c r="AK24">
        <v>0</v>
      </c>
    </row>
    <row r="25" spans="1:37" ht="15">
      <c r="A25">
        <v>5222</v>
      </c>
      <c r="B25">
        <v>128355</v>
      </c>
      <c r="C25" t="s">
        <v>135</v>
      </c>
      <c r="D25" t="s">
        <v>281</v>
      </c>
      <c r="E25" t="s">
        <v>282</v>
      </c>
      <c r="F25" s="239">
        <v>39606</v>
      </c>
      <c r="G25" s="240" t="s">
        <v>124</v>
      </c>
      <c r="H25" t="s">
        <v>282</v>
      </c>
      <c r="I25" t="s">
        <v>283</v>
      </c>
      <c r="J25" t="s">
        <v>239</v>
      </c>
      <c r="K25" t="s">
        <v>284</v>
      </c>
      <c r="L25" t="s">
        <v>59</v>
      </c>
      <c r="M25" s="239">
        <v>44651</v>
      </c>
      <c r="N25" s="239">
        <v>44651</v>
      </c>
      <c r="P25" t="s">
        <v>285</v>
      </c>
      <c r="Q25" t="s">
        <v>286</v>
      </c>
      <c r="R25" t="s">
        <v>287</v>
      </c>
      <c r="S25" t="s">
        <v>288</v>
      </c>
      <c r="T25" t="s">
        <v>281</v>
      </c>
      <c r="U25" t="s">
        <v>289</v>
      </c>
      <c r="V25" t="s">
        <v>125</v>
      </c>
      <c r="W25" t="s">
        <v>290</v>
      </c>
      <c r="X25" t="s">
        <v>291</v>
      </c>
      <c r="Y25" t="s">
        <v>292</v>
      </c>
      <c r="Z25" t="s">
        <v>216</v>
      </c>
      <c r="AA25" t="s">
        <v>126</v>
      </c>
      <c r="AB25" t="s">
        <v>217</v>
      </c>
      <c r="AC25" t="s">
        <v>165</v>
      </c>
      <c r="AD25" t="s">
        <v>127</v>
      </c>
      <c r="AE25" t="s">
        <v>124</v>
      </c>
      <c r="AF25" t="s">
        <v>128</v>
      </c>
      <c r="AG25" s="241" t="s">
        <v>43</v>
      </c>
      <c r="AH25" t="s">
        <v>4</v>
      </c>
      <c r="AI25" t="s">
        <v>166</v>
      </c>
      <c r="AJ25" t="s">
        <v>167</v>
      </c>
      <c r="AK25">
        <v>0</v>
      </c>
    </row>
    <row r="26" spans="1:37" ht="15">
      <c r="A26">
        <v>5223</v>
      </c>
      <c r="B26">
        <v>128355</v>
      </c>
      <c r="C26" t="s">
        <v>135</v>
      </c>
      <c r="D26" t="s">
        <v>281</v>
      </c>
      <c r="E26" t="s">
        <v>293</v>
      </c>
      <c r="F26" s="239">
        <v>39095</v>
      </c>
      <c r="G26" s="240" t="s">
        <v>124</v>
      </c>
      <c r="H26" t="s">
        <v>293</v>
      </c>
      <c r="I26" t="s">
        <v>294</v>
      </c>
      <c r="J26" t="s">
        <v>235</v>
      </c>
      <c r="K26" t="s">
        <v>295</v>
      </c>
      <c r="L26" t="s">
        <v>59</v>
      </c>
      <c r="M26" s="239">
        <v>44651</v>
      </c>
      <c r="N26" s="239">
        <v>44651</v>
      </c>
      <c r="P26" t="s">
        <v>285</v>
      </c>
      <c r="Q26" t="s">
        <v>286</v>
      </c>
      <c r="R26" t="s">
        <v>287</v>
      </c>
      <c r="S26" t="s">
        <v>288</v>
      </c>
      <c r="T26" t="s">
        <v>281</v>
      </c>
      <c r="U26" t="s">
        <v>289</v>
      </c>
      <c r="V26" t="s">
        <v>125</v>
      </c>
      <c r="W26" t="s">
        <v>290</v>
      </c>
      <c r="X26" t="s">
        <v>291</v>
      </c>
      <c r="Y26" t="s">
        <v>292</v>
      </c>
      <c r="Z26" t="s">
        <v>216</v>
      </c>
      <c r="AA26" t="s">
        <v>126</v>
      </c>
      <c r="AB26" t="s">
        <v>217</v>
      </c>
      <c r="AC26" t="s">
        <v>165</v>
      </c>
      <c r="AD26" t="s">
        <v>127</v>
      </c>
      <c r="AE26" t="s">
        <v>124</v>
      </c>
      <c r="AF26" t="s">
        <v>128</v>
      </c>
      <c r="AG26" s="241" t="s">
        <v>43</v>
      </c>
      <c r="AH26" t="s">
        <v>4</v>
      </c>
      <c r="AI26" t="s">
        <v>166</v>
      </c>
      <c r="AJ26" t="s">
        <v>167</v>
      </c>
      <c r="AK26">
        <v>0</v>
      </c>
    </row>
    <row r="27" spans="1:37" ht="15">
      <c r="A27">
        <v>49208</v>
      </c>
      <c r="B27">
        <v>127300</v>
      </c>
      <c r="C27" t="s">
        <v>136</v>
      </c>
      <c r="D27" t="s">
        <v>296</v>
      </c>
      <c r="E27" t="s">
        <v>297</v>
      </c>
      <c r="F27" s="239">
        <v>39146</v>
      </c>
      <c r="G27" s="242" t="s">
        <v>129</v>
      </c>
      <c r="H27" t="s">
        <v>297</v>
      </c>
      <c r="I27" t="s">
        <v>298</v>
      </c>
      <c r="J27" t="s">
        <v>299</v>
      </c>
      <c r="K27" t="s">
        <v>300</v>
      </c>
      <c r="L27" t="s">
        <v>59</v>
      </c>
      <c r="M27" s="239">
        <v>44647</v>
      </c>
      <c r="N27" s="239">
        <v>44647</v>
      </c>
      <c r="P27" t="s">
        <v>301</v>
      </c>
      <c r="Q27" t="s">
        <v>302</v>
      </c>
      <c r="R27" t="s">
        <v>303</v>
      </c>
      <c r="S27" t="s">
        <v>304</v>
      </c>
      <c r="T27" t="s">
        <v>296</v>
      </c>
      <c r="U27" t="s">
        <v>305</v>
      </c>
      <c r="V27" t="s">
        <v>125</v>
      </c>
      <c r="W27" t="s">
        <v>306</v>
      </c>
      <c r="X27" t="s">
        <v>307</v>
      </c>
      <c r="Y27" t="s">
        <v>308</v>
      </c>
      <c r="Z27" t="s">
        <v>163</v>
      </c>
      <c r="AA27" t="s">
        <v>126</v>
      </c>
      <c r="AB27" t="s">
        <v>183</v>
      </c>
      <c r="AC27" t="s">
        <v>165</v>
      </c>
      <c r="AD27" t="s">
        <v>127</v>
      </c>
      <c r="AE27" t="s">
        <v>129</v>
      </c>
      <c r="AF27" t="s">
        <v>128</v>
      </c>
      <c r="AG27" s="243" t="s">
        <v>42</v>
      </c>
      <c r="AH27" t="s">
        <v>4</v>
      </c>
      <c r="AI27" t="s">
        <v>166</v>
      </c>
      <c r="AJ27" t="s">
        <v>167</v>
      </c>
      <c r="AK27">
        <v>0</v>
      </c>
    </row>
    <row r="28" spans="1:37" ht="15">
      <c r="A28">
        <v>49209</v>
      </c>
      <c r="B28">
        <v>127300</v>
      </c>
      <c r="C28" t="s">
        <v>136</v>
      </c>
      <c r="D28" t="s">
        <v>296</v>
      </c>
      <c r="E28" t="s">
        <v>309</v>
      </c>
      <c r="F28" s="239">
        <v>38584</v>
      </c>
      <c r="G28" s="242" t="s">
        <v>129</v>
      </c>
      <c r="H28" t="s">
        <v>309</v>
      </c>
      <c r="I28" t="s">
        <v>310</v>
      </c>
      <c r="J28" t="s">
        <v>146</v>
      </c>
      <c r="K28" t="s">
        <v>311</v>
      </c>
      <c r="L28" t="s">
        <v>59</v>
      </c>
      <c r="M28" s="239">
        <v>44647</v>
      </c>
      <c r="N28" s="239">
        <v>44647</v>
      </c>
      <c r="P28" t="s">
        <v>301</v>
      </c>
      <c r="Q28" t="s">
        <v>302</v>
      </c>
      <c r="R28" t="s">
        <v>303</v>
      </c>
      <c r="S28" t="s">
        <v>304</v>
      </c>
      <c r="T28" t="s">
        <v>296</v>
      </c>
      <c r="U28" t="s">
        <v>305</v>
      </c>
      <c r="V28" t="s">
        <v>125</v>
      </c>
      <c r="W28" t="s">
        <v>306</v>
      </c>
      <c r="X28" t="s">
        <v>307</v>
      </c>
      <c r="Y28" t="s">
        <v>308</v>
      </c>
      <c r="Z28" t="s">
        <v>163</v>
      </c>
      <c r="AA28" t="s">
        <v>126</v>
      </c>
      <c r="AB28" t="s">
        <v>183</v>
      </c>
      <c r="AC28" t="s">
        <v>165</v>
      </c>
      <c r="AD28" t="s">
        <v>127</v>
      </c>
      <c r="AE28" t="s">
        <v>129</v>
      </c>
      <c r="AF28" t="s">
        <v>128</v>
      </c>
      <c r="AG28" s="243" t="s">
        <v>42</v>
      </c>
      <c r="AH28" t="s">
        <v>4</v>
      </c>
      <c r="AI28" t="s">
        <v>166</v>
      </c>
      <c r="AJ28" t="s">
        <v>167</v>
      </c>
      <c r="AK28">
        <v>0</v>
      </c>
    </row>
    <row r="29" spans="1:37" ht="15">
      <c r="A29">
        <v>6504</v>
      </c>
      <c r="B29">
        <v>128446</v>
      </c>
      <c r="C29" t="s">
        <v>136</v>
      </c>
      <c r="D29" t="s">
        <v>265</v>
      </c>
      <c r="E29" t="s">
        <v>312</v>
      </c>
      <c r="F29" s="239">
        <v>38292</v>
      </c>
      <c r="G29" s="242" t="s">
        <v>129</v>
      </c>
      <c r="H29" t="s">
        <v>312</v>
      </c>
      <c r="I29" t="s">
        <v>313</v>
      </c>
      <c r="J29" t="s">
        <v>239</v>
      </c>
      <c r="K29" t="s">
        <v>314</v>
      </c>
      <c r="L29" t="s">
        <v>59</v>
      </c>
      <c r="M29" s="239">
        <v>44651</v>
      </c>
      <c r="N29" s="239">
        <v>44651</v>
      </c>
      <c r="P29" t="s">
        <v>315</v>
      </c>
      <c r="Q29" t="s">
        <v>316</v>
      </c>
      <c r="R29" t="s">
        <v>317</v>
      </c>
      <c r="T29" t="s">
        <v>265</v>
      </c>
      <c r="U29" t="s">
        <v>272</v>
      </c>
      <c r="V29" t="s">
        <v>125</v>
      </c>
      <c r="W29" t="s">
        <v>273</v>
      </c>
      <c r="X29" t="s">
        <v>274</v>
      </c>
      <c r="Y29" t="s">
        <v>275</v>
      </c>
      <c r="Z29" t="s">
        <v>276</v>
      </c>
      <c r="AA29" t="s">
        <v>277</v>
      </c>
      <c r="AB29" t="s">
        <v>217</v>
      </c>
      <c r="AC29" t="s">
        <v>165</v>
      </c>
      <c r="AD29" t="s">
        <v>127</v>
      </c>
      <c r="AE29" t="s">
        <v>129</v>
      </c>
      <c r="AF29" t="s">
        <v>128</v>
      </c>
      <c r="AG29" s="241" t="s">
        <v>43</v>
      </c>
      <c r="AH29" t="s">
        <v>4</v>
      </c>
      <c r="AI29" t="s">
        <v>166</v>
      </c>
      <c r="AJ29" t="s">
        <v>167</v>
      </c>
      <c r="AK29">
        <v>0</v>
      </c>
    </row>
    <row r="30" spans="1:37" ht="15">
      <c r="A30">
        <v>6505</v>
      </c>
      <c r="B30">
        <v>128446</v>
      </c>
      <c r="C30" t="s">
        <v>136</v>
      </c>
      <c r="D30" t="s">
        <v>265</v>
      </c>
      <c r="E30" t="s">
        <v>318</v>
      </c>
      <c r="F30" s="239">
        <v>38391</v>
      </c>
      <c r="G30" s="242" t="s">
        <v>129</v>
      </c>
      <c r="H30" t="s">
        <v>318</v>
      </c>
      <c r="I30" t="s">
        <v>319</v>
      </c>
      <c r="J30" t="s">
        <v>239</v>
      </c>
      <c r="K30" t="s">
        <v>320</v>
      </c>
      <c r="L30" t="s">
        <v>59</v>
      </c>
      <c r="M30" s="239">
        <v>44651</v>
      </c>
      <c r="N30" s="239">
        <v>44651</v>
      </c>
      <c r="P30" t="s">
        <v>315</v>
      </c>
      <c r="Q30" t="s">
        <v>316</v>
      </c>
      <c r="R30" t="s">
        <v>317</v>
      </c>
      <c r="T30" t="s">
        <v>265</v>
      </c>
      <c r="U30" t="s">
        <v>272</v>
      </c>
      <c r="V30" t="s">
        <v>125</v>
      </c>
      <c r="W30" t="s">
        <v>273</v>
      </c>
      <c r="X30" t="s">
        <v>274</v>
      </c>
      <c r="Y30" t="s">
        <v>275</v>
      </c>
      <c r="Z30" t="s">
        <v>276</v>
      </c>
      <c r="AA30" t="s">
        <v>277</v>
      </c>
      <c r="AB30" t="s">
        <v>217</v>
      </c>
      <c r="AC30" t="s">
        <v>165</v>
      </c>
      <c r="AD30" t="s">
        <v>127</v>
      </c>
      <c r="AE30" t="s">
        <v>129</v>
      </c>
      <c r="AF30" t="s">
        <v>128</v>
      </c>
      <c r="AG30" s="241" t="s">
        <v>43</v>
      </c>
      <c r="AH30" t="s">
        <v>4</v>
      </c>
      <c r="AI30" t="s">
        <v>166</v>
      </c>
      <c r="AJ30" t="s">
        <v>167</v>
      </c>
      <c r="AK30">
        <v>0</v>
      </c>
    </row>
    <row r="31" spans="1:37" ht="15">
      <c r="A31">
        <v>26279</v>
      </c>
      <c r="B31">
        <v>130882</v>
      </c>
      <c r="C31" t="s">
        <v>136</v>
      </c>
      <c r="D31" t="s">
        <v>321</v>
      </c>
      <c r="E31" t="s">
        <v>322</v>
      </c>
      <c r="F31" s="239">
        <v>38288</v>
      </c>
      <c r="G31" s="240" t="s">
        <v>124</v>
      </c>
      <c r="H31" t="s">
        <v>322</v>
      </c>
      <c r="I31" t="s">
        <v>323</v>
      </c>
      <c r="J31" t="s">
        <v>223</v>
      </c>
      <c r="K31" t="s">
        <v>324</v>
      </c>
      <c r="L31" t="s">
        <v>59</v>
      </c>
      <c r="M31" s="239">
        <v>44665</v>
      </c>
      <c r="N31" s="239">
        <v>44665</v>
      </c>
      <c r="P31" t="s">
        <v>325</v>
      </c>
      <c r="Q31" t="s">
        <v>326</v>
      </c>
      <c r="R31" t="s">
        <v>327</v>
      </c>
      <c r="S31" t="s">
        <v>328</v>
      </c>
      <c r="T31" t="s">
        <v>321</v>
      </c>
      <c r="U31" t="s">
        <v>329</v>
      </c>
      <c r="V31" t="s">
        <v>125</v>
      </c>
      <c r="W31" t="s">
        <v>330</v>
      </c>
      <c r="X31" t="s">
        <v>331</v>
      </c>
      <c r="Y31" t="s">
        <v>332</v>
      </c>
      <c r="Z31" t="s">
        <v>163</v>
      </c>
      <c r="AA31" t="s">
        <v>126</v>
      </c>
      <c r="AB31" t="s">
        <v>164</v>
      </c>
      <c r="AC31" t="s">
        <v>165</v>
      </c>
      <c r="AD31" t="s">
        <v>127</v>
      </c>
      <c r="AE31" t="s">
        <v>124</v>
      </c>
      <c r="AF31" t="s">
        <v>128</v>
      </c>
      <c r="AG31" s="241" t="s">
        <v>43</v>
      </c>
      <c r="AH31" t="s">
        <v>4</v>
      </c>
      <c r="AI31" t="s">
        <v>166</v>
      </c>
      <c r="AJ31" t="s">
        <v>167</v>
      </c>
      <c r="AK31">
        <v>0</v>
      </c>
    </row>
    <row r="32" spans="1:37" ht="15">
      <c r="A32">
        <v>26280</v>
      </c>
      <c r="B32">
        <v>130882</v>
      </c>
      <c r="C32" t="s">
        <v>136</v>
      </c>
      <c r="D32" t="s">
        <v>321</v>
      </c>
      <c r="E32" t="s">
        <v>333</v>
      </c>
      <c r="F32" s="239">
        <v>38756</v>
      </c>
      <c r="G32" s="240" t="s">
        <v>124</v>
      </c>
      <c r="H32" t="s">
        <v>333</v>
      </c>
      <c r="I32" t="s">
        <v>334</v>
      </c>
      <c r="J32" t="s">
        <v>146</v>
      </c>
      <c r="K32" t="s">
        <v>335</v>
      </c>
      <c r="L32" t="s">
        <v>59</v>
      </c>
      <c r="M32" s="239">
        <v>44665</v>
      </c>
      <c r="N32" s="239">
        <v>44665</v>
      </c>
      <c r="P32" t="s">
        <v>325</v>
      </c>
      <c r="Q32" t="s">
        <v>326</v>
      </c>
      <c r="R32" t="s">
        <v>327</v>
      </c>
      <c r="S32" t="s">
        <v>328</v>
      </c>
      <c r="T32" t="s">
        <v>321</v>
      </c>
      <c r="U32" t="s">
        <v>329</v>
      </c>
      <c r="V32" t="s">
        <v>125</v>
      </c>
      <c r="W32" t="s">
        <v>330</v>
      </c>
      <c r="X32" t="s">
        <v>331</v>
      </c>
      <c r="Y32" t="s">
        <v>332</v>
      </c>
      <c r="Z32" t="s">
        <v>163</v>
      </c>
      <c r="AA32" t="s">
        <v>126</v>
      </c>
      <c r="AB32" t="s">
        <v>164</v>
      </c>
      <c r="AC32" t="s">
        <v>165</v>
      </c>
      <c r="AD32" t="s">
        <v>127</v>
      </c>
      <c r="AE32" t="s">
        <v>124</v>
      </c>
      <c r="AF32" t="s">
        <v>128</v>
      </c>
      <c r="AG32" s="241" t="s">
        <v>43</v>
      </c>
      <c r="AH32" t="s">
        <v>4</v>
      </c>
      <c r="AI32" t="s">
        <v>166</v>
      </c>
      <c r="AJ32" t="s">
        <v>167</v>
      </c>
      <c r="AK32">
        <v>0</v>
      </c>
    </row>
    <row r="33" spans="1:37" ht="15">
      <c r="A33">
        <v>51719</v>
      </c>
      <c r="B33">
        <v>127517</v>
      </c>
      <c r="C33" t="s">
        <v>136</v>
      </c>
      <c r="D33" t="s">
        <v>336</v>
      </c>
      <c r="E33" t="s">
        <v>337</v>
      </c>
      <c r="F33" s="239">
        <v>38639</v>
      </c>
      <c r="G33" s="240" t="s">
        <v>124</v>
      </c>
      <c r="H33" t="s">
        <v>337</v>
      </c>
      <c r="I33" t="s">
        <v>338</v>
      </c>
      <c r="J33" t="s">
        <v>146</v>
      </c>
      <c r="K33" t="s">
        <v>339</v>
      </c>
      <c r="L33" t="s">
        <v>59</v>
      </c>
      <c r="M33" s="239">
        <v>44648</v>
      </c>
      <c r="N33" s="239">
        <v>44648</v>
      </c>
      <c r="P33" t="s">
        <v>340</v>
      </c>
      <c r="Q33" t="s">
        <v>341</v>
      </c>
      <c r="R33" t="s">
        <v>342</v>
      </c>
      <c r="T33" t="s">
        <v>336</v>
      </c>
      <c r="U33" t="s">
        <v>343</v>
      </c>
      <c r="V33" t="s">
        <v>125</v>
      </c>
      <c r="W33" t="s">
        <v>344</v>
      </c>
      <c r="X33" t="s">
        <v>345</v>
      </c>
      <c r="Y33" t="s">
        <v>346</v>
      </c>
      <c r="Z33" t="s">
        <v>347</v>
      </c>
      <c r="AA33" t="s">
        <v>132</v>
      </c>
      <c r="AB33" t="s">
        <v>183</v>
      </c>
      <c r="AC33" t="s">
        <v>165</v>
      </c>
      <c r="AD33" t="s">
        <v>127</v>
      </c>
      <c r="AE33" t="s">
        <v>124</v>
      </c>
      <c r="AF33" t="s">
        <v>128</v>
      </c>
      <c r="AG33" s="241" t="s">
        <v>43</v>
      </c>
      <c r="AH33" t="s">
        <v>4</v>
      </c>
      <c r="AI33" t="s">
        <v>166</v>
      </c>
      <c r="AJ33" t="s">
        <v>167</v>
      </c>
      <c r="AK33">
        <v>0</v>
      </c>
    </row>
    <row r="34" spans="1:37" ht="15">
      <c r="A34">
        <v>51720</v>
      </c>
      <c r="B34">
        <v>127517</v>
      </c>
      <c r="C34" t="s">
        <v>136</v>
      </c>
      <c r="D34" t="s">
        <v>336</v>
      </c>
      <c r="E34" t="s">
        <v>348</v>
      </c>
      <c r="F34" s="239">
        <v>39379</v>
      </c>
      <c r="G34" s="240" t="s">
        <v>124</v>
      </c>
      <c r="H34" t="s">
        <v>348</v>
      </c>
      <c r="I34" t="s">
        <v>349</v>
      </c>
      <c r="J34" t="s">
        <v>146</v>
      </c>
      <c r="K34" t="s">
        <v>350</v>
      </c>
      <c r="L34" t="s">
        <v>59</v>
      </c>
      <c r="M34" s="239">
        <v>44648</v>
      </c>
      <c r="N34" s="239">
        <v>44648</v>
      </c>
      <c r="P34" t="s">
        <v>340</v>
      </c>
      <c r="Q34" t="s">
        <v>341</v>
      </c>
      <c r="R34" t="s">
        <v>342</v>
      </c>
      <c r="T34" t="s">
        <v>336</v>
      </c>
      <c r="U34" t="s">
        <v>343</v>
      </c>
      <c r="V34" t="s">
        <v>125</v>
      </c>
      <c r="W34" t="s">
        <v>344</v>
      </c>
      <c r="X34" t="s">
        <v>345</v>
      </c>
      <c r="Y34" t="s">
        <v>346</v>
      </c>
      <c r="Z34" t="s">
        <v>347</v>
      </c>
      <c r="AA34" t="s">
        <v>132</v>
      </c>
      <c r="AB34" t="s">
        <v>183</v>
      </c>
      <c r="AC34" t="s">
        <v>165</v>
      </c>
      <c r="AD34" t="s">
        <v>127</v>
      </c>
      <c r="AE34" t="s">
        <v>124</v>
      </c>
      <c r="AF34" t="s">
        <v>128</v>
      </c>
      <c r="AG34" s="241" t="s">
        <v>43</v>
      </c>
      <c r="AH34" t="s">
        <v>4</v>
      </c>
      <c r="AI34" t="s">
        <v>166</v>
      </c>
      <c r="AJ34" t="s">
        <v>167</v>
      </c>
      <c r="AK34">
        <v>0</v>
      </c>
    </row>
    <row r="35" spans="1:37" ht="15">
      <c r="A35">
        <v>51721</v>
      </c>
      <c r="B35">
        <v>127743</v>
      </c>
      <c r="C35" t="s">
        <v>137</v>
      </c>
      <c r="D35" t="s">
        <v>336</v>
      </c>
      <c r="E35" t="s">
        <v>351</v>
      </c>
      <c r="F35" s="239">
        <v>38208</v>
      </c>
      <c r="G35" s="242" t="s">
        <v>129</v>
      </c>
      <c r="H35" t="s">
        <v>351</v>
      </c>
      <c r="I35" t="s">
        <v>352</v>
      </c>
      <c r="J35" t="s">
        <v>146</v>
      </c>
      <c r="K35" t="s">
        <v>353</v>
      </c>
      <c r="L35" t="s">
        <v>59</v>
      </c>
      <c r="M35" s="239">
        <v>44649</v>
      </c>
      <c r="N35" s="239">
        <v>44649</v>
      </c>
      <c r="P35" t="s">
        <v>340</v>
      </c>
      <c r="Q35" t="s">
        <v>341</v>
      </c>
      <c r="R35" t="s">
        <v>342</v>
      </c>
      <c r="T35" t="s">
        <v>336</v>
      </c>
      <c r="U35" t="s">
        <v>343</v>
      </c>
      <c r="V35" t="s">
        <v>125</v>
      </c>
      <c r="W35" t="s">
        <v>344</v>
      </c>
      <c r="X35" t="s">
        <v>345</v>
      </c>
      <c r="Y35" t="s">
        <v>346</v>
      </c>
      <c r="Z35" t="s">
        <v>347</v>
      </c>
      <c r="AA35" t="s">
        <v>132</v>
      </c>
      <c r="AB35" t="s">
        <v>183</v>
      </c>
      <c r="AC35" t="s">
        <v>165</v>
      </c>
      <c r="AD35" t="s">
        <v>127</v>
      </c>
      <c r="AE35" t="s">
        <v>129</v>
      </c>
      <c r="AF35" t="s">
        <v>128</v>
      </c>
      <c r="AG35" s="241" t="s">
        <v>43</v>
      </c>
      <c r="AH35" t="s">
        <v>4</v>
      </c>
      <c r="AI35" t="s">
        <v>166</v>
      </c>
      <c r="AJ35" t="s">
        <v>167</v>
      </c>
      <c r="AK35">
        <v>0</v>
      </c>
    </row>
    <row r="36" spans="1:37" ht="15">
      <c r="A36">
        <v>51722</v>
      </c>
      <c r="B36">
        <v>127743</v>
      </c>
      <c r="C36" t="s">
        <v>137</v>
      </c>
      <c r="D36" t="s">
        <v>336</v>
      </c>
      <c r="E36" t="s">
        <v>354</v>
      </c>
      <c r="F36" s="239">
        <v>38258</v>
      </c>
      <c r="G36" s="242" t="s">
        <v>129</v>
      </c>
      <c r="H36" t="s">
        <v>354</v>
      </c>
      <c r="I36" t="s">
        <v>355</v>
      </c>
      <c r="J36" t="s">
        <v>356</v>
      </c>
      <c r="K36" t="s">
        <v>357</v>
      </c>
      <c r="L36" t="s">
        <v>59</v>
      </c>
      <c r="M36" s="239">
        <v>44649</v>
      </c>
      <c r="N36" s="239">
        <v>44649</v>
      </c>
      <c r="P36" t="s">
        <v>340</v>
      </c>
      <c r="Q36" t="s">
        <v>341</v>
      </c>
      <c r="R36" t="s">
        <v>342</v>
      </c>
      <c r="T36" t="s">
        <v>336</v>
      </c>
      <c r="U36" t="s">
        <v>343</v>
      </c>
      <c r="V36" t="s">
        <v>125</v>
      </c>
      <c r="W36" t="s">
        <v>344</v>
      </c>
      <c r="X36" t="s">
        <v>345</v>
      </c>
      <c r="Y36" t="s">
        <v>346</v>
      </c>
      <c r="Z36" t="s">
        <v>347</v>
      </c>
      <c r="AA36" t="s">
        <v>132</v>
      </c>
      <c r="AB36" t="s">
        <v>183</v>
      </c>
      <c r="AC36" t="s">
        <v>165</v>
      </c>
      <c r="AD36" t="s">
        <v>127</v>
      </c>
      <c r="AE36" t="s">
        <v>129</v>
      </c>
      <c r="AF36" t="s">
        <v>128</v>
      </c>
      <c r="AG36" s="241" t="s">
        <v>43</v>
      </c>
      <c r="AH36" t="s">
        <v>4</v>
      </c>
      <c r="AI36" t="s">
        <v>166</v>
      </c>
      <c r="AJ36" t="s">
        <v>167</v>
      </c>
      <c r="AK36">
        <v>0</v>
      </c>
    </row>
    <row r="37" spans="6:33" ht="15">
      <c r="F37" s="239"/>
      <c r="G37" s="240"/>
      <c r="M37" s="239"/>
      <c r="N37" s="239"/>
      <c r="AG37" s="241"/>
    </row>
    <row r="38" spans="6:33" ht="15">
      <c r="F38" s="239"/>
      <c r="G38" s="242"/>
      <c r="M38" s="239"/>
      <c r="N38" s="239"/>
      <c r="AG38" s="243"/>
    </row>
    <row r="39" spans="6:33" ht="15">
      <c r="F39" s="239"/>
      <c r="G39" s="242"/>
      <c r="M39" s="239"/>
      <c r="N39" s="239"/>
      <c r="AG39" s="243"/>
    </row>
    <row r="40" spans="6:33" ht="15">
      <c r="F40" s="239"/>
      <c r="G40" s="242"/>
      <c r="M40" s="239"/>
      <c r="N40" s="239"/>
      <c r="AG40" s="243"/>
    </row>
    <row r="41" spans="6:33" ht="15">
      <c r="F41" s="239"/>
      <c r="G41" s="242"/>
      <c r="M41" s="239"/>
      <c r="N41" s="239"/>
      <c r="AG41" s="243"/>
    </row>
    <row r="42" spans="6:33" ht="15">
      <c r="F42" s="239"/>
      <c r="G42" s="242"/>
      <c r="M42" s="239"/>
      <c r="N42" s="239"/>
      <c r="AG42" s="243"/>
    </row>
    <row r="43" spans="6:33" ht="15">
      <c r="F43" s="239"/>
      <c r="G43" s="242"/>
      <c r="M43" s="239"/>
      <c r="N43" s="239"/>
      <c r="AG43" s="243"/>
    </row>
    <row r="44" spans="6:33" ht="15">
      <c r="F44" s="239"/>
      <c r="G44" s="242"/>
      <c r="M44" s="239"/>
      <c r="N44" s="239"/>
      <c r="AG44" s="243"/>
    </row>
    <row r="45" spans="6:33" ht="15">
      <c r="F45" s="239"/>
      <c r="G45" s="242"/>
      <c r="M45" s="239"/>
      <c r="N45" s="239"/>
      <c r="AG45" s="243"/>
    </row>
    <row r="46" spans="6:33" ht="15">
      <c r="F46" s="239"/>
      <c r="G46" s="242"/>
      <c r="M46" s="239"/>
      <c r="N46" s="239"/>
      <c r="AG46" s="241"/>
    </row>
    <row r="47" spans="6:33" ht="15">
      <c r="F47" s="239"/>
      <c r="G47" s="242"/>
      <c r="M47" s="239"/>
      <c r="N47" s="239"/>
      <c r="AG47" s="241"/>
    </row>
    <row r="48" spans="6:33" ht="15">
      <c r="F48" s="239"/>
      <c r="G48" s="242"/>
      <c r="M48" s="239"/>
      <c r="N48" s="239"/>
      <c r="AG48" s="241"/>
    </row>
    <row r="49" spans="6:33" ht="15">
      <c r="F49" s="239"/>
      <c r="G49" s="242"/>
      <c r="M49" s="239"/>
      <c r="N49" s="239"/>
      <c r="AG49" s="241"/>
    </row>
    <row r="50" spans="6:33" ht="15">
      <c r="F50" s="239"/>
      <c r="G50" s="242"/>
      <c r="M50" s="239"/>
      <c r="N50" s="239"/>
      <c r="AG50" s="241"/>
    </row>
    <row r="51" spans="6:33" ht="15">
      <c r="F51" s="239"/>
      <c r="G51" s="242"/>
      <c r="M51" s="239"/>
      <c r="N51" s="239"/>
      <c r="AG51" s="241"/>
    </row>
    <row r="52" spans="6:33" ht="15">
      <c r="F52" s="239"/>
      <c r="G52" s="242"/>
      <c r="M52" s="239"/>
      <c r="N52" s="239"/>
      <c r="AG52" s="241"/>
    </row>
    <row r="53" spans="6:33" ht="15">
      <c r="F53" s="239"/>
      <c r="G53" s="242"/>
      <c r="M53" s="239"/>
      <c r="N53" s="239"/>
      <c r="AG53" s="241"/>
    </row>
    <row r="54" spans="6:33" ht="15">
      <c r="F54" s="239"/>
      <c r="G54" s="242"/>
      <c r="M54" s="239"/>
      <c r="N54" s="239"/>
      <c r="AG54" s="241"/>
    </row>
    <row r="55" spans="6:33" ht="15">
      <c r="F55" s="239"/>
      <c r="G55" s="242"/>
      <c r="M55" s="239"/>
      <c r="N55" s="239"/>
      <c r="AG55" s="241"/>
    </row>
    <row r="56" spans="6:33" ht="15">
      <c r="F56" s="239"/>
      <c r="G56" s="242"/>
      <c r="M56" s="239"/>
      <c r="N56" s="239"/>
      <c r="AG56" s="241"/>
    </row>
    <row r="57" spans="6:33" ht="15">
      <c r="F57" s="239"/>
      <c r="G57" s="242"/>
      <c r="M57" s="239"/>
      <c r="N57" s="239"/>
      <c r="AG57" s="241"/>
    </row>
    <row r="58" spans="6:33" ht="15">
      <c r="F58" s="239"/>
      <c r="G58" s="240"/>
      <c r="M58" s="239"/>
      <c r="N58" s="239"/>
      <c r="AG58" s="243"/>
    </row>
    <row r="59" spans="6:33" ht="15">
      <c r="F59" s="239"/>
      <c r="G59" s="240"/>
      <c r="M59" s="239"/>
      <c r="N59" s="239"/>
      <c r="AG59" s="243"/>
    </row>
    <row r="60" spans="6:33" ht="15">
      <c r="F60" s="239"/>
      <c r="G60" s="240"/>
      <c r="M60" s="239"/>
      <c r="N60" s="239"/>
      <c r="AG60" s="241"/>
    </row>
    <row r="61" spans="6:33" ht="15">
      <c r="F61" s="239"/>
      <c r="G61" s="240"/>
      <c r="M61" s="239"/>
      <c r="N61" s="239"/>
      <c r="O61" s="239"/>
      <c r="AG61" s="241"/>
    </row>
    <row r="62" spans="6:33" ht="15">
      <c r="F62" s="239"/>
      <c r="G62" s="240"/>
      <c r="M62" s="239"/>
      <c r="N62" s="239"/>
      <c r="AG62" s="241"/>
    </row>
    <row r="63" spans="6:33" ht="15">
      <c r="F63" s="239"/>
      <c r="G63" s="240"/>
      <c r="M63" s="239"/>
      <c r="N63" s="239"/>
      <c r="AG63" s="241"/>
    </row>
    <row r="64" spans="6:33" ht="15">
      <c r="F64" s="239"/>
      <c r="G64" s="240"/>
      <c r="M64" s="239"/>
      <c r="N64" s="239"/>
      <c r="AG64" s="241"/>
    </row>
    <row r="65" spans="6:33" ht="15">
      <c r="F65" s="239"/>
      <c r="G65" s="242"/>
      <c r="M65" s="239"/>
      <c r="N65" s="239"/>
      <c r="AG65" s="243"/>
    </row>
    <row r="66" spans="6:33" ht="15">
      <c r="F66" s="239"/>
      <c r="G66" s="242"/>
      <c r="M66" s="239"/>
      <c r="N66" s="239"/>
      <c r="AG66" s="243"/>
    </row>
    <row r="67" spans="6:33" ht="15">
      <c r="F67" s="239"/>
      <c r="G67" s="242"/>
      <c r="M67" s="239"/>
      <c r="N67" s="239"/>
      <c r="AG67" s="243"/>
    </row>
    <row r="68" spans="6:33" ht="15">
      <c r="F68" s="239"/>
      <c r="G68" s="242"/>
      <c r="M68" s="239"/>
      <c r="N68" s="239"/>
      <c r="AG68" s="243"/>
    </row>
    <row r="69" spans="6:33" ht="15">
      <c r="F69" s="239"/>
      <c r="G69" s="242"/>
      <c r="M69" s="239"/>
      <c r="N69" s="239"/>
      <c r="AG69" s="243"/>
    </row>
    <row r="70" spans="6:33" ht="15">
      <c r="F70" s="239"/>
      <c r="G70" s="242"/>
      <c r="M70" s="239"/>
      <c r="N70" s="239"/>
      <c r="AG70" s="243"/>
    </row>
    <row r="71" spans="6:33" ht="15">
      <c r="F71" s="239"/>
      <c r="G71" s="242"/>
      <c r="M71" s="239"/>
      <c r="N71" s="239"/>
      <c r="AG71" s="243"/>
    </row>
    <row r="72" spans="6:33" ht="15">
      <c r="F72" s="239"/>
      <c r="G72" s="242"/>
      <c r="M72" s="239"/>
      <c r="N72" s="239"/>
      <c r="AG72" s="243"/>
    </row>
    <row r="73" spans="6:33" ht="15">
      <c r="F73" s="239"/>
      <c r="G73" s="242"/>
      <c r="M73" s="239"/>
      <c r="N73" s="239"/>
      <c r="AG73" s="243"/>
    </row>
    <row r="74" spans="6:33" ht="15">
      <c r="F74" s="239"/>
      <c r="G74" s="242"/>
      <c r="M74" s="239"/>
      <c r="N74" s="239"/>
      <c r="AG74" s="243"/>
    </row>
    <row r="75" spans="6:33" ht="15">
      <c r="F75" s="239"/>
      <c r="G75" s="242"/>
      <c r="M75" s="239"/>
      <c r="N75" s="239"/>
      <c r="AG75" s="241"/>
    </row>
    <row r="76" spans="6:33" ht="15">
      <c r="F76" s="239"/>
      <c r="G76" s="242"/>
      <c r="M76" s="239"/>
      <c r="N76" s="239"/>
      <c r="AG76" s="241"/>
    </row>
    <row r="77" spans="6:33" ht="15">
      <c r="F77" s="239"/>
      <c r="G77" s="242"/>
      <c r="M77" s="239"/>
      <c r="N77" s="239"/>
      <c r="AG77" s="241"/>
    </row>
    <row r="78" spans="6:33" ht="15">
      <c r="F78" s="239"/>
      <c r="G78" s="242"/>
      <c r="M78" s="239"/>
      <c r="N78" s="239"/>
      <c r="AG78" s="241"/>
    </row>
    <row r="79" spans="6:33" ht="15">
      <c r="F79" s="239"/>
      <c r="G79" s="240"/>
      <c r="M79" s="239"/>
      <c r="N79" s="239"/>
      <c r="AG79" s="243"/>
    </row>
    <row r="80" spans="6:33" ht="15">
      <c r="F80" s="239"/>
      <c r="G80" s="240"/>
      <c r="M80" s="239"/>
      <c r="N80" s="239"/>
      <c r="AG80" s="243"/>
    </row>
    <row r="81" spans="6:33" ht="15">
      <c r="F81" s="239"/>
      <c r="G81" s="240"/>
      <c r="M81" s="239"/>
      <c r="N81" s="239"/>
      <c r="AG81" s="243"/>
    </row>
    <row r="82" spans="6:33" ht="15">
      <c r="F82" s="239"/>
      <c r="G82" s="240"/>
      <c r="M82" s="239"/>
      <c r="N82" s="239"/>
      <c r="AG82" s="243"/>
    </row>
    <row r="83" spans="6:33" ht="15">
      <c r="F83" s="239"/>
      <c r="G83" s="240"/>
      <c r="M83" s="239"/>
      <c r="N83" s="239"/>
      <c r="AG83" s="243"/>
    </row>
    <row r="84" spans="6:33" ht="15">
      <c r="F84" s="239"/>
      <c r="G84" s="240"/>
      <c r="M84" s="239"/>
      <c r="N84" s="239"/>
      <c r="AG84" s="241"/>
    </row>
    <row r="85" spans="6:33" ht="15">
      <c r="F85" s="239"/>
      <c r="G85" s="240"/>
      <c r="M85" s="239"/>
      <c r="N85" s="239"/>
      <c r="AG85" s="241"/>
    </row>
    <row r="86" spans="6:33" ht="15">
      <c r="F86" s="239"/>
      <c r="G86" s="240"/>
      <c r="M86" s="239"/>
      <c r="N86" s="239"/>
      <c r="AG86" s="241"/>
    </row>
    <row r="87" spans="6:33" ht="15">
      <c r="F87" s="239"/>
      <c r="G87" s="240"/>
      <c r="M87" s="239"/>
      <c r="N87" s="239"/>
      <c r="AG87" s="241"/>
    </row>
    <row r="88" spans="6:33" ht="15">
      <c r="F88" s="239"/>
      <c r="G88" s="242"/>
      <c r="M88" s="239"/>
      <c r="N88" s="239"/>
      <c r="AG88" s="243"/>
    </row>
    <row r="89" spans="6:33" ht="15">
      <c r="F89" s="239"/>
      <c r="G89" s="242"/>
      <c r="M89" s="239"/>
      <c r="N89" s="239"/>
      <c r="AG89" s="243"/>
    </row>
    <row r="90" spans="6:33" ht="15">
      <c r="F90" s="239"/>
      <c r="G90" s="242"/>
      <c r="M90" s="239"/>
      <c r="N90" s="239"/>
      <c r="AG90" s="243"/>
    </row>
    <row r="91" spans="6:33" ht="15">
      <c r="F91" s="239"/>
      <c r="G91" s="242"/>
      <c r="M91" s="239"/>
      <c r="N91" s="239"/>
      <c r="AG91" s="243"/>
    </row>
    <row r="92" spans="6:33" ht="15">
      <c r="F92" s="239"/>
      <c r="G92" s="242"/>
      <c r="M92" s="239"/>
      <c r="N92" s="239"/>
      <c r="AG92" s="241"/>
    </row>
    <row r="93" spans="6:33" ht="15">
      <c r="F93" s="239"/>
      <c r="G93" s="242"/>
      <c r="M93" s="239"/>
      <c r="N93" s="239"/>
      <c r="AG93" s="241"/>
    </row>
    <row r="94" spans="6:33" ht="15">
      <c r="F94" s="239"/>
      <c r="G94" s="240"/>
      <c r="M94" s="239"/>
      <c r="N94" s="239"/>
      <c r="AG94" s="241"/>
    </row>
    <row r="95" spans="6:33" ht="15">
      <c r="F95" s="239"/>
      <c r="G95" s="240"/>
      <c r="M95" s="239"/>
      <c r="N95" s="239"/>
      <c r="AG95" s="241"/>
    </row>
    <row r="96" spans="6:33" ht="15">
      <c r="F96" s="239"/>
      <c r="G96" s="242"/>
      <c r="M96" s="239"/>
      <c r="N96" s="239"/>
      <c r="AG96" s="243"/>
    </row>
    <row r="97" spans="6:33" ht="15">
      <c r="F97" s="239"/>
      <c r="G97" s="242"/>
      <c r="M97" s="239"/>
      <c r="N97" s="239"/>
      <c r="AG97" s="243"/>
    </row>
    <row r="98" spans="6:33" ht="15">
      <c r="F98" s="239"/>
      <c r="G98" s="242"/>
      <c r="M98" s="239"/>
      <c r="N98" s="239"/>
      <c r="AG98" s="243"/>
    </row>
    <row r="99" spans="6:33" ht="15">
      <c r="F99" s="239"/>
      <c r="G99" s="242"/>
      <c r="M99" s="239"/>
      <c r="N99" s="239"/>
      <c r="AG99" s="243"/>
    </row>
    <row r="100" spans="6:33" ht="15">
      <c r="F100" s="239"/>
      <c r="G100" s="240"/>
      <c r="M100" s="239"/>
      <c r="N100" s="239"/>
      <c r="AG100" s="241"/>
    </row>
    <row r="101" spans="6:33" ht="15">
      <c r="F101" s="239"/>
      <c r="G101" s="240"/>
      <c r="M101" s="239"/>
      <c r="N101" s="239"/>
      <c r="AG101" s="241"/>
    </row>
    <row r="102" spans="6:33" ht="15">
      <c r="F102" s="239"/>
      <c r="G102" s="240"/>
      <c r="M102" s="239"/>
      <c r="N102" s="239"/>
      <c r="AG102" s="241"/>
    </row>
    <row r="103" spans="6:33" ht="15">
      <c r="F103" s="239"/>
      <c r="G103" s="240"/>
      <c r="M103" s="239"/>
      <c r="N103" s="239"/>
      <c r="AG103" s="241"/>
    </row>
    <row r="104" spans="6:33" ht="15">
      <c r="F104" s="239"/>
      <c r="G104" s="242"/>
      <c r="M104" s="239"/>
      <c r="N104" s="239"/>
      <c r="AG104" s="243"/>
    </row>
    <row r="105" spans="6:33" ht="15">
      <c r="F105" s="239"/>
      <c r="G105" s="242"/>
      <c r="M105" s="239"/>
      <c r="N105" s="239"/>
      <c r="AG105" s="243"/>
    </row>
    <row r="106" spans="6:33" ht="15">
      <c r="F106" s="239"/>
      <c r="G106" s="240"/>
      <c r="M106" s="239"/>
      <c r="N106" s="239"/>
      <c r="AG106" s="241"/>
    </row>
    <row r="107" spans="6:33" ht="15">
      <c r="F107" s="239"/>
      <c r="G107" s="240"/>
      <c r="M107" s="239"/>
      <c r="N107" s="239"/>
      <c r="AG107" s="241"/>
    </row>
    <row r="108" spans="6:33" ht="15">
      <c r="F108" s="239"/>
      <c r="G108" s="240"/>
      <c r="M108" s="239"/>
      <c r="N108" s="239"/>
      <c r="AG108" s="24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F1" s="245" t="s">
        <v>358</v>
      </c>
    </row>
    <row r="3" ht="15">
      <c r="B3" s="247" t="s">
        <v>141</v>
      </c>
    </row>
    <row r="4" ht="15">
      <c r="B4" s="247" t="s">
        <v>142</v>
      </c>
    </row>
    <row r="5" ht="12.75">
      <c r="B5" s="245" t="s">
        <v>359</v>
      </c>
    </row>
    <row r="7" ht="12.75">
      <c r="B7" s="245" t="s">
        <v>143</v>
      </c>
    </row>
    <row r="8" ht="12.75">
      <c r="B8" s="24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J4" sqref="J4"/>
    </sheetView>
  </sheetViews>
  <sheetFormatPr defaultColWidth="8.8515625" defaultRowHeight="12.75"/>
  <cols>
    <col min="1" max="1" width="5.7109375" style="232" customWidth="1"/>
    <col min="2" max="2" width="17.8515625" style="232" customWidth="1"/>
    <col min="3" max="3" width="4.28125" style="232" customWidth="1"/>
    <col min="4" max="4" width="4.28125" style="224" customWidth="1"/>
    <col min="5" max="5" width="70.57421875" style="223" customWidth="1"/>
    <col min="6" max="6" width="53.00390625" style="223" customWidth="1"/>
    <col min="7" max="7" width="15.7109375" style="223" customWidth="1"/>
    <col min="8" max="16384" width="8.8515625" style="220" customWidth="1"/>
  </cols>
  <sheetData>
    <row r="1" spans="1:7" ht="26.25">
      <c r="A1" s="264" t="s">
        <v>390</v>
      </c>
      <c r="B1" s="264"/>
      <c r="C1" s="264"/>
      <c r="D1" s="264"/>
      <c r="E1" s="264"/>
      <c r="F1" s="264"/>
      <c r="G1" s="264"/>
    </row>
    <row r="2" spans="1:7" ht="46.5" customHeight="1">
      <c r="A2" s="265" t="s">
        <v>416</v>
      </c>
      <c r="B2" s="265"/>
      <c r="C2" s="265"/>
      <c r="D2" s="265"/>
      <c r="E2" s="265"/>
      <c r="F2" s="265"/>
      <c r="G2" s="265"/>
    </row>
    <row r="3" spans="1:7" ht="21">
      <c r="A3" s="266"/>
      <c r="B3" s="266"/>
      <c r="C3" s="266"/>
      <c r="D3" s="266"/>
      <c r="E3" s="266"/>
      <c r="F3" s="266"/>
      <c r="G3" s="266"/>
    </row>
    <row r="4" spans="1:7" ht="63">
      <c r="A4" s="221" t="s">
        <v>79</v>
      </c>
      <c r="B4" s="221" t="s">
        <v>80</v>
      </c>
      <c r="C4" s="221" t="s">
        <v>81</v>
      </c>
      <c r="D4" s="222" t="s">
        <v>82</v>
      </c>
      <c r="G4" s="224" t="s">
        <v>83</v>
      </c>
    </row>
    <row r="5" spans="1:7" ht="42.75" customHeight="1">
      <c r="A5" s="225"/>
      <c r="B5" s="251" t="s">
        <v>361</v>
      </c>
      <c r="C5" s="225"/>
      <c r="D5" s="227"/>
      <c r="E5" s="248" t="s">
        <v>360</v>
      </c>
      <c r="F5" s="229"/>
      <c r="G5" s="255" t="s">
        <v>391</v>
      </c>
    </row>
    <row r="6" spans="1:7" ht="39" customHeight="1">
      <c r="A6" s="225"/>
      <c r="B6" s="251" t="s">
        <v>362</v>
      </c>
      <c r="C6" s="225"/>
      <c r="D6" s="227" t="s">
        <v>3</v>
      </c>
      <c r="E6" s="250" t="s">
        <v>363</v>
      </c>
      <c r="F6" s="231"/>
      <c r="G6" s="262" t="s">
        <v>407</v>
      </c>
    </row>
    <row r="7" spans="1:7" ht="37.5" customHeight="1">
      <c r="A7" s="225"/>
      <c r="B7" s="251" t="s">
        <v>364</v>
      </c>
      <c r="C7" s="225"/>
      <c r="D7" s="227" t="s">
        <v>4</v>
      </c>
      <c r="E7" s="250" t="s">
        <v>365</v>
      </c>
      <c r="F7" s="231"/>
      <c r="G7" s="255" t="s">
        <v>391</v>
      </c>
    </row>
    <row r="8" spans="1:7" ht="39.75" customHeight="1">
      <c r="A8" s="225"/>
      <c r="B8" s="251" t="s">
        <v>366</v>
      </c>
      <c r="C8" s="225"/>
      <c r="D8" s="227" t="s">
        <v>5</v>
      </c>
      <c r="E8" s="250" t="s">
        <v>367</v>
      </c>
      <c r="F8" s="231"/>
      <c r="G8" s="255" t="s">
        <v>391</v>
      </c>
    </row>
    <row r="9" spans="1:7" ht="47.25" customHeight="1">
      <c r="A9" s="225"/>
      <c r="B9" s="251" t="s">
        <v>370</v>
      </c>
      <c r="C9" s="225"/>
      <c r="D9" s="227" t="s">
        <v>6</v>
      </c>
      <c r="E9" s="250" t="s">
        <v>368</v>
      </c>
      <c r="F9" s="250" t="s">
        <v>369</v>
      </c>
      <c r="G9" s="255" t="s">
        <v>392</v>
      </c>
    </row>
    <row r="10" spans="1:12" ht="43.5" customHeight="1">
      <c r="A10" s="230" t="s">
        <v>372</v>
      </c>
      <c r="B10" s="251" t="s">
        <v>138</v>
      </c>
      <c r="C10" s="225"/>
      <c r="D10" s="227"/>
      <c r="E10" s="250" t="s">
        <v>371</v>
      </c>
      <c r="F10" s="248" t="s">
        <v>374</v>
      </c>
      <c r="G10" s="249"/>
      <c r="K10" s="256"/>
      <c r="L10" s="257"/>
    </row>
    <row r="11" spans="1:7" ht="37.5" customHeight="1">
      <c r="A11" s="230" t="s">
        <v>375</v>
      </c>
      <c r="B11" s="251" t="s">
        <v>139</v>
      </c>
      <c r="C11" s="225"/>
      <c r="D11" s="227"/>
      <c r="E11" s="248" t="s">
        <v>374</v>
      </c>
      <c r="F11" s="250" t="s">
        <v>373</v>
      </c>
      <c r="G11" s="230"/>
    </row>
    <row r="12" spans="1:7" ht="41.25" customHeight="1">
      <c r="A12" s="230" t="s">
        <v>376</v>
      </c>
      <c r="B12" s="251" t="s">
        <v>139</v>
      </c>
      <c r="C12" s="225"/>
      <c r="D12" s="227"/>
      <c r="E12" s="250" t="s">
        <v>373</v>
      </c>
      <c r="F12" s="250" t="s">
        <v>371</v>
      </c>
      <c r="G12" s="230"/>
    </row>
    <row r="13" spans="1:7" ht="39" customHeight="1">
      <c r="A13" s="225"/>
      <c r="B13" s="251" t="s">
        <v>377</v>
      </c>
      <c r="C13" s="225"/>
      <c r="D13" s="227"/>
      <c r="E13" s="250" t="s">
        <v>373</v>
      </c>
      <c r="F13" s="244"/>
      <c r="G13" s="255" t="s">
        <v>391</v>
      </c>
    </row>
    <row r="14" spans="1:7" ht="34.5" customHeight="1">
      <c r="A14" s="225"/>
      <c r="B14" s="251" t="s">
        <v>378</v>
      </c>
      <c r="C14" s="225"/>
      <c r="D14" s="227"/>
      <c r="E14" s="248" t="s">
        <v>379</v>
      </c>
      <c r="F14" s="229"/>
      <c r="G14" s="255" t="s">
        <v>391</v>
      </c>
    </row>
    <row r="15" spans="1:7" ht="33.75" customHeight="1">
      <c r="A15" s="225"/>
      <c r="B15" s="251" t="s">
        <v>380</v>
      </c>
      <c r="C15" s="225"/>
      <c r="D15" s="227"/>
      <c r="E15" s="252" t="s">
        <v>381</v>
      </c>
      <c r="F15" s="244"/>
      <c r="G15" s="255" t="s">
        <v>391</v>
      </c>
    </row>
    <row r="16" spans="1:7" ht="35.25" customHeight="1">
      <c r="A16" s="225"/>
      <c r="B16" s="251" t="s">
        <v>140</v>
      </c>
      <c r="C16" s="225"/>
      <c r="D16" s="227"/>
      <c r="E16" s="252" t="s">
        <v>383</v>
      </c>
      <c r="F16" s="244"/>
      <c r="G16" s="255" t="s">
        <v>391</v>
      </c>
    </row>
    <row r="17" spans="1:7" ht="39.75" customHeight="1">
      <c r="A17" s="225"/>
      <c r="B17" s="251" t="s">
        <v>382</v>
      </c>
      <c r="C17" s="225"/>
      <c r="D17" s="227"/>
      <c r="E17" s="252" t="s">
        <v>384</v>
      </c>
      <c r="F17" s="244"/>
      <c r="G17" s="255" t="s">
        <v>391</v>
      </c>
    </row>
    <row r="18" spans="1:7" ht="39.75" customHeight="1">
      <c r="A18" s="253" t="s">
        <v>372</v>
      </c>
      <c r="B18" s="251" t="s">
        <v>386</v>
      </c>
      <c r="C18" s="225"/>
      <c r="D18" s="227"/>
      <c r="E18" s="252" t="s">
        <v>385</v>
      </c>
      <c r="F18" s="252" t="s">
        <v>387</v>
      </c>
      <c r="G18" s="249"/>
    </row>
    <row r="19" spans="1:7" ht="39.75" customHeight="1">
      <c r="A19" s="225"/>
      <c r="B19" s="251" t="s">
        <v>388</v>
      </c>
      <c r="C19" s="225"/>
      <c r="D19" s="227"/>
      <c r="E19" s="252" t="s">
        <v>389</v>
      </c>
      <c r="F19" s="244"/>
      <c r="G19" s="255" t="s">
        <v>391</v>
      </c>
    </row>
    <row r="20" spans="1:7" ht="39.75" customHeight="1">
      <c r="A20" s="225"/>
      <c r="B20" s="251"/>
      <c r="C20" s="225"/>
      <c r="D20" s="227"/>
      <c r="E20" s="252"/>
      <c r="F20" s="244"/>
      <c r="G20" s="249"/>
    </row>
    <row r="21" spans="1:16" ht="22.5" customHeight="1">
      <c r="A21" s="225"/>
      <c r="B21" s="226"/>
      <c r="C21" s="225"/>
      <c r="D21" s="227"/>
      <c r="E21" s="244"/>
      <c r="F21" s="229"/>
      <c r="G21" s="230"/>
      <c r="K21" s="232"/>
      <c r="L21" s="233"/>
      <c r="M21" s="232"/>
      <c r="N21" s="224"/>
      <c r="O21" s="234"/>
      <c r="P21" s="234"/>
    </row>
    <row r="22" spans="1:7" ht="22.5" customHeight="1">
      <c r="A22" s="225"/>
      <c r="B22" s="226"/>
      <c r="C22" s="225"/>
      <c r="D22" s="227"/>
      <c r="E22" s="230" t="s">
        <v>84</v>
      </c>
      <c r="F22" s="230"/>
      <c r="G22" s="230"/>
    </row>
    <row r="23" spans="1:7" ht="22.5" customHeight="1">
      <c r="A23" s="225"/>
      <c r="B23" s="226"/>
      <c r="C23" s="225"/>
      <c r="D23" s="227"/>
      <c r="E23" s="230"/>
      <c r="F23" s="246"/>
      <c r="G23" s="230"/>
    </row>
    <row r="24" spans="1:16" ht="22.5" customHeight="1">
      <c r="A24" s="225"/>
      <c r="B24" s="226"/>
      <c r="C24" s="225"/>
      <c r="D24" s="227"/>
      <c r="E24" s="229"/>
      <c r="F24" s="244"/>
      <c r="G24" s="230"/>
      <c r="I24" s="235"/>
      <c r="J24" s="234"/>
      <c r="K24" s="232"/>
      <c r="L24" s="233"/>
      <c r="M24" s="232"/>
      <c r="N24" s="224"/>
      <c r="O24" s="234"/>
      <c r="P24" s="234"/>
    </row>
    <row r="25" spans="1:16" ht="22.5" customHeight="1">
      <c r="A25" s="225"/>
      <c r="B25" s="226"/>
      <c r="C25" s="225"/>
      <c r="D25" s="227"/>
      <c r="E25" s="231"/>
      <c r="F25" s="244"/>
      <c r="G25" s="230"/>
      <c r="K25" s="232"/>
      <c r="L25" s="233"/>
      <c r="M25" s="232"/>
      <c r="N25" s="224"/>
      <c r="O25" s="235"/>
      <c r="P25" s="235"/>
    </row>
    <row r="26" spans="1:16" ht="22.5" customHeight="1">
      <c r="A26" s="225"/>
      <c r="B26" s="226"/>
      <c r="C26" s="225"/>
      <c r="D26" s="227"/>
      <c r="E26" s="231"/>
      <c r="F26" s="229"/>
      <c r="G26" s="230"/>
      <c r="K26" s="232"/>
      <c r="L26" s="233"/>
      <c r="M26" s="232"/>
      <c r="N26" s="224"/>
      <c r="O26" s="235"/>
      <c r="P26" s="235"/>
    </row>
    <row r="27" spans="1:7" ht="22.5" customHeight="1">
      <c r="A27" s="225"/>
      <c r="B27" s="226"/>
      <c r="C27" s="225"/>
      <c r="D27" s="227"/>
      <c r="E27" s="230"/>
      <c r="F27" s="244"/>
      <c r="G27" s="230"/>
    </row>
    <row r="28" spans="1:16" ht="22.5" customHeight="1">
      <c r="A28" s="225"/>
      <c r="B28" s="226"/>
      <c r="C28" s="225"/>
      <c r="D28" s="227"/>
      <c r="E28" s="230"/>
      <c r="F28" s="231"/>
      <c r="G28" s="230"/>
      <c r="K28" s="232"/>
      <c r="L28" s="233"/>
      <c r="M28" s="232"/>
      <c r="N28" s="224"/>
      <c r="O28" s="234"/>
      <c r="P28" s="234"/>
    </row>
    <row r="29" spans="1:15" ht="22.5" customHeight="1">
      <c r="A29" s="225"/>
      <c r="B29" s="226"/>
      <c r="C29" s="225"/>
      <c r="D29" s="227"/>
      <c r="E29" s="231"/>
      <c r="F29" s="231"/>
      <c r="G29" s="230"/>
      <c r="M29" s="224"/>
      <c r="N29" s="223"/>
      <c r="O29" s="223"/>
    </row>
    <row r="30" spans="1:7" ht="22.5" customHeight="1">
      <c r="A30" s="225"/>
      <c r="B30" s="226"/>
      <c r="C30" s="225"/>
      <c r="D30" s="227"/>
      <c r="E30" s="231"/>
      <c r="F30" s="244"/>
      <c r="G30" s="230"/>
    </row>
    <row r="31" spans="1:7" ht="22.5" customHeight="1">
      <c r="A31" s="225"/>
      <c r="B31" s="226"/>
      <c r="C31" s="225"/>
      <c r="D31" s="227"/>
      <c r="E31" s="231"/>
      <c r="F31" s="244"/>
      <c r="G31" s="230"/>
    </row>
    <row r="32" spans="1:7" ht="22.5" customHeight="1">
      <c r="A32" s="225"/>
      <c r="B32" s="226"/>
      <c r="C32" s="225"/>
      <c r="D32" s="227"/>
      <c r="E32" s="231"/>
      <c r="F32" s="231"/>
      <c r="G32" s="230"/>
    </row>
    <row r="33" spans="1:7" ht="22.5" customHeight="1">
      <c r="A33" s="225"/>
      <c r="B33" s="226"/>
      <c r="C33" s="225"/>
      <c r="D33" s="227"/>
      <c r="E33" s="231"/>
      <c r="F33" s="231"/>
      <c r="G33" s="230"/>
    </row>
    <row r="34" spans="1:7" ht="22.5" customHeight="1">
      <c r="A34" s="225"/>
      <c r="B34" s="226"/>
      <c r="C34" s="225"/>
      <c r="D34" s="227"/>
      <c r="E34" s="231"/>
      <c r="F34" s="228"/>
      <c r="G34" s="230"/>
    </row>
    <row r="35" spans="1:7" ht="22.5" customHeight="1">
      <c r="A35" s="225"/>
      <c r="B35" s="226"/>
      <c r="C35" s="225"/>
      <c r="D35" s="227"/>
      <c r="E35" s="231"/>
      <c r="F35" s="230"/>
      <c r="G35" s="230"/>
    </row>
    <row r="36" spans="1:7" ht="22.5" customHeight="1">
      <c r="A36" s="225"/>
      <c r="B36" s="226"/>
      <c r="C36" s="225"/>
      <c r="D36" s="227"/>
      <c r="E36" s="231"/>
      <c r="F36" s="246"/>
      <c r="G36" s="230"/>
    </row>
    <row r="37" spans="1:7" ht="22.5" customHeight="1">
      <c r="A37" s="225"/>
      <c r="B37" s="226"/>
      <c r="C37" s="225"/>
      <c r="D37" s="227"/>
      <c r="E37" s="230"/>
      <c r="F37" s="230"/>
      <c r="G37" s="230"/>
    </row>
    <row r="38" spans="1:7" ht="22.5" customHeight="1">
      <c r="A38" s="225"/>
      <c r="B38" s="226"/>
      <c r="C38" s="225"/>
      <c r="D38" s="227"/>
      <c r="E38" s="231"/>
      <c r="F38" s="230"/>
      <c r="G38" s="230"/>
    </row>
    <row r="39" spans="1:7" ht="22.5" customHeight="1">
      <c r="A39" s="225"/>
      <c r="B39" s="226"/>
      <c r="C39" s="225"/>
      <c r="D39" s="227"/>
      <c r="E39" s="230"/>
      <c r="F39" s="230"/>
      <c r="G39" s="230"/>
    </row>
    <row r="40" spans="1:7" ht="22.5" customHeight="1">
      <c r="A40" s="225"/>
      <c r="B40" s="226"/>
      <c r="C40" s="225"/>
      <c r="D40" s="227"/>
      <c r="E40" s="231"/>
      <c r="F40" s="230"/>
      <c r="G40" s="230"/>
    </row>
    <row r="41" spans="1:7" ht="22.5" customHeight="1">
      <c r="A41" s="225"/>
      <c r="B41" s="226"/>
      <c r="C41" s="225"/>
      <c r="D41" s="227"/>
      <c r="E41" s="231"/>
      <c r="F41" s="230"/>
      <c r="G41" s="230"/>
    </row>
    <row r="42" spans="1:7" ht="22.5" customHeight="1">
      <c r="A42" s="225"/>
      <c r="B42" s="226"/>
      <c r="C42" s="225"/>
      <c r="D42" s="227"/>
      <c r="E42" s="230"/>
      <c r="F42" s="230"/>
      <c r="G42" s="230"/>
    </row>
    <row r="43" spans="1:7" ht="22.5" customHeight="1">
      <c r="A43" s="225"/>
      <c r="B43" s="226"/>
      <c r="C43" s="225"/>
      <c r="D43" s="227"/>
      <c r="E43" s="230"/>
      <c r="F43" s="230"/>
      <c r="G43" s="230"/>
    </row>
    <row r="44" spans="1:7" ht="22.5" customHeight="1">
      <c r="A44" s="225"/>
      <c r="B44" s="226"/>
      <c r="C44" s="225"/>
      <c r="D44" s="227"/>
      <c r="E44" s="230"/>
      <c r="F44" s="230"/>
      <c r="G44" s="230"/>
    </row>
    <row r="45" spans="1:7" ht="22.5" customHeight="1">
      <c r="A45" s="225"/>
      <c r="B45" s="226"/>
      <c r="C45" s="225"/>
      <c r="D45" s="227"/>
      <c r="E45" s="230"/>
      <c r="F45" s="230"/>
      <c r="G45" s="230"/>
    </row>
    <row r="46" spans="1:7" ht="22.5" customHeight="1">
      <c r="A46" s="225"/>
      <c r="B46" s="226"/>
      <c r="C46" s="225"/>
      <c r="D46" s="227"/>
      <c r="E46" s="230"/>
      <c r="F46" s="230"/>
      <c r="G46" s="230"/>
    </row>
    <row r="47" spans="1:7" ht="22.5" customHeight="1">
      <c r="A47" s="225"/>
      <c r="B47" s="226"/>
      <c r="C47" s="225"/>
      <c r="D47" s="227"/>
      <c r="E47" s="230"/>
      <c r="F47" s="230"/>
      <c r="G47" s="230"/>
    </row>
    <row r="48" spans="1:7" ht="22.5" customHeight="1">
      <c r="A48" s="225"/>
      <c r="B48" s="226"/>
      <c r="C48" s="225"/>
      <c r="D48" s="227"/>
      <c r="E48" s="230"/>
      <c r="F48" s="230"/>
      <c r="G48" s="230"/>
    </row>
    <row r="49" spans="1:7" ht="22.5" customHeight="1">
      <c r="A49" s="225"/>
      <c r="B49" s="226"/>
      <c r="C49" s="225"/>
      <c r="D49" s="227"/>
      <c r="E49" s="230"/>
      <c r="F49" s="230"/>
      <c r="G49" s="230"/>
    </row>
    <row r="50" spans="1:7" ht="22.5" customHeight="1">
      <c r="A50" s="225"/>
      <c r="B50" s="226"/>
      <c r="C50" s="225"/>
      <c r="D50" s="227"/>
      <c r="E50" s="230"/>
      <c r="F50" s="230"/>
      <c r="G50" s="230"/>
    </row>
    <row r="51" spans="1:7" ht="22.5" customHeight="1">
      <c r="A51" s="225"/>
      <c r="B51" s="226"/>
      <c r="C51" s="225"/>
      <c r="D51" s="227"/>
      <c r="E51" s="230"/>
      <c r="F51" s="230"/>
      <c r="G51" s="230"/>
    </row>
    <row r="52" spans="1:7" ht="22.5" customHeight="1">
      <c r="A52" s="225"/>
      <c r="B52" s="226"/>
      <c r="C52" s="225"/>
      <c r="D52" s="227"/>
      <c r="E52" s="230"/>
      <c r="F52" s="230"/>
      <c r="G52" s="230"/>
    </row>
    <row r="53" spans="1:7" ht="22.5" customHeight="1">
      <c r="A53" s="225"/>
      <c r="B53" s="226"/>
      <c r="C53" s="225"/>
      <c r="D53" s="227"/>
      <c r="E53" s="230"/>
      <c r="F53" s="230"/>
      <c r="G53" s="230"/>
    </row>
    <row r="54" spans="1:7" ht="22.5" customHeight="1">
      <c r="A54" s="225"/>
      <c r="B54" s="226"/>
      <c r="C54" s="225"/>
      <c r="D54" s="227"/>
      <c r="E54" s="230"/>
      <c r="F54" s="230"/>
      <c r="G54" s="230"/>
    </row>
    <row r="55" spans="1:7" ht="22.5" customHeight="1">
      <c r="A55" s="225"/>
      <c r="B55" s="226"/>
      <c r="C55" s="225"/>
      <c r="D55" s="227"/>
      <c r="E55" s="230"/>
      <c r="F55" s="230"/>
      <c r="G55" s="230"/>
    </row>
    <row r="56" spans="1:7" ht="22.5" customHeight="1">
      <c r="A56" s="225"/>
      <c r="B56" s="226"/>
      <c r="C56" s="225"/>
      <c r="D56" s="227"/>
      <c r="E56" s="230"/>
      <c r="F56" s="230"/>
      <c r="G56" s="230"/>
    </row>
    <row r="57" spans="1:7" ht="22.5" customHeight="1">
      <c r="A57" s="225"/>
      <c r="B57" s="226"/>
      <c r="C57" s="225"/>
      <c r="D57" s="227"/>
      <c r="E57" s="230"/>
      <c r="F57" s="230"/>
      <c r="G57" s="230"/>
    </row>
    <row r="58" spans="1:7" ht="22.5" customHeight="1">
      <c r="A58" s="225"/>
      <c r="B58" s="226"/>
      <c r="C58" s="225"/>
      <c r="D58" s="227"/>
      <c r="E58" s="230"/>
      <c r="F58" s="230"/>
      <c r="G58" s="230"/>
    </row>
    <row r="59" spans="1:7" ht="22.5" customHeight="1">
      <c r="A59" s="225"/>
      <c r="B59" s="226"/>
      <c r="C59" s="225"/>
      <c r="D59" s="227"/>
      <c r="E59" s="230"/>
      <c r="F59" s="230"/>
      <c r="G59" s="230"/>
    </row>
    <row r="60" spans="1:7" ht="22.5" customHeight="1">
      <c r="A60" s="225"/>
      <c r="B60" s="226"/>
      <c r="C60" s="225"/>
      <c r="D60" s="227"/>
      <c r="E60" s="230"/>
      <c r="F60" s="230"/>
      <c r="G60" s="230"/>
    </row>
    <row r="61" spans="1:7" ht="22.5" customHeight="1">
      <c r="A61" s="225"/>
      <c r="B61" s="225"/>
      <c r="C61" s="225"/>
      <c r="D61" s="227"/>
      <c r="E61" s="230"/>
      <c r="F61" s="230"/>
      <c r="G61" s="230"/>
    </row>
    <row r="62" spans="1:7" ht="22.5" customHeight="1">
      <c r="A62" s="225"/>
      <c r="B62" s="225"/>
      <c r="C62" s="225"/>
      <c r="D62" s="227"/>
      <c r="E62" s="230"/>
      <c r="F62" s="230"/>
      <c r="G62" s="230"/>
    </row>
    <row r="63" spans="1:7" ht="22.5" customHeight="1">
      <c r="A63" s="225"/>
      <c r="B63" s="225"/>
      <c r="C63" s="225"/>
      <c r="D63" s="227"/>
      <c r="E63" s="230"/>
      <c r="F63" s="230"/>
      <c r="G63" s="230"/>
    </row>
    <row r="64" spans="1:7" ht="22.5" customHeight="1">
      <c r="A64" s="225"/>
      <c r="B64" s="225"/>
      <c r="C64" s="225"/>
      <c r="D64" s="227"/>
      <c r="E64" s="230"/>
      <c r="F64" s="230"/>
      <c r="G64" s="230"/>
    </row>
    <row r="65" spans="1:7" ht="22.5" customHeight="1">
      <c r="A65" s="225"/>
      <c r="B65" s="225"/>
      <c r="C65" s="225"/>
      <c r="D65" s="227"/>
      <c r="E65" s="230"/>
      <c r="F65" s="230"/>
      <c r="G65" s="230"/>
    </row>
    <row r="66" spans="1:7" ht="22.5" customHeight="1">
      <c r="A66" s="225"/>
      <c r="B66" s="225"/>
      <c r="C66" s="225"/>
      <c r="D66" s="227"/>
      <c r="E66" s="230"/>
      <c r="F66" s="230"/>
      <c r="G66" s="230"/>
    </row>
    <row r="67" spans="1:7" ht="22.5" customHeight="1">
      <c r="A67" s="225"/>
      <c r="B67" s="225"/>
      <c r="C67" s="225"/>
      <c r="D67" s="227"/>
      <c r="E67" s="230"/>
      <c r="F67" s="230"/>
      <c r="G67" s="230"/>
    </row>
    <row r="68" spans="1:7" ht="22.5" customHeight="1">
      <c r="A68" s="225"/>
      <c r="B68" s="225"/>
      <c r="C68" s="225"/>
      <c r="D68" s="227"/>
      <c r="E68" s="230"/>
      <c r="F68" s="230"/>
      <c r="G68" s="230"/>
    </row>
    <row r="69" spans="1:7" ht="22.5" customHeight="1">
      <c r="A69" s="225"/>
      <c r="B69" s="225"/>
      <c r="C69" s="225"/>
      <c r="D69" s="227"/>
      <c r="E69" s="230"/>
      <c r="F69" s="230"/>
      <c r="G69" s="230"/>
    </row>
    <row r="70" spans="1:7" ht="22.5" customHeight="1">
      <c r="A70" s="225"/>
      <c r="B70" s="225"/>
      <c r="C70" s="225"/>
      <c r="D70" s="227"/>
      <c r="E70" s="230"/>
      <c r="F70" s="230"/>
      <c r="G70" s="230"/>
    </row>
    <row r="71" spans="1:7" ht="22.5" customHeight="1">
      <c r="A71" s="225"/>
      <c r="B71" s="225"/>
      <c r="C71" s="225"/>
      <c r="D71" s="227"/>
      <c r="E71" s="230"/>
      <c r="F71" s="230"/>
      <c r="G71" s="230"/>
    </row>
    <row r="72" spans="1:7" ht="22.5" customHeight="1">
      <c r="A72" s="225"/>
      <c r="B72" s="225"/>
      <c r="C72" s="225"/>
      <c r="D72" s="227"/>
      <c r="E72" s="230"/>
      <c r="F72" s="230"/>
      <c r="G72" s="230"/>
    </row>
    <row r="73" spans="1:7" ht="22.5" customHeight="1">
      <c r="A73" s="225"/>
      <c r="B73" s="225"/>
      <c r="C73" s="225"/>
      <c r="D73" s="227"/>
      <c r="E73" s="230"/>
      <c r="F73" s="230"/>
      <c r="G73" s="230"/>
    </row>
    <row r="74" spans="1:7" ht="22.5" customHeight="1">
      <c r="A74" s="225"/>
      <c r="B74" s="225"/>
      <c r="C74" s="225"/>
      <c r="D74" s="227"/>
      <c r="E74" s="230"/>
      <c r="F74" s="230"/>
      <c r="G74" s="230"/>
    </row>
    <row r="75" spans="1:7" ht="22.5" customHeight="1">
      <c r="A75" s="225"/>
      <c r="B75" s="225"/>
      <c r="C75" s="225"/>
      <c r="D75" s="227"/>
      <c r="E75" s="230"/>
      <c r="F75" s="230"/>
      <c r="G75" s="230"/>
    </row>
    <row r="76" spans="1:7" ht="22.5" customHeight="1">
      <c r="A76" s="225"/>
      <c r="B76" s="225"/>
      <c r="C76" s="225"/>
      <c r="D76" s="227"/>
      <c r="E76" s="230"/>
      <c r="F76" s="230"/>
      <c r="G76" s="230"/>
    </row>
    <row r="77" spans="1:7" ht="22.5" customHeight="1">
      <c r="A77" s="225"/>
      <c r="B77" s="225"/>
      <c r="C77" s="225"/>
      <c r="D77" s="227"/>
      <c r="E77" s="230"/>
      <c r="F77" s="230"/>
      <c r="G77" s="230"/>
    </row>
    <row r="78" spans="1:7" ht="22.5" customHeight="1">
      <c r="A78" s="225"/>
      <c r="B78" s="225"/>
      <c r="C78" s="225"/>
      <c r="D78" s="227"/>
      <c r="E78" s="230"/>
      <c r="F78" s="230"/>
      <c r="G78" s="230"/>
    </row>
    <row r="79" spans="1:7" ht="22.5" customHeight="1">
      <c r="A79" s="225"/>
      <c r="B79" s="225"/>
      <c r="C79" s="225"/>
      <c r="D79" s="227"/>
      <c r="E79" s="230"/>
      <c r="F79" s="230"/>
      <c r="G79" s="230"/>
    </row>
    <row r="80" spans="1:7" ht="22.5" customHeight="1">
      <c r="A80" s="225"/>
      <c r="B80" s="225"/>
      <c r="C80" s="225"/>
      <c r="D80" s="227"/>
      <c r="E80" s="230"/>
      <c r="F80" s="230"/>
      <c r="G80" s="230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0" hidden="1" customWidth="1"/>
    <col min="26" max="37" width="0" style="20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Y1"/>
      <c r="Z1"/>
      <c r="AA1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Altalanos!$B$8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86</v>
      </c>
      <c r="I3" s="49"/>
      <c r="J3" s="80"/>
      <c r="K3" s="49"/>
      <c r="L3" s="50" t="s">
        <v>22</v>
      </c>
      <c r="M3" s="49"/>
      <c r="N3" s="152"/>
      <c r="O3" s="151"/>
      <c r="P3" s="152"/>
      <c r="Q3" s="192" t="s">
        <v>50</v>
      </c>
      <c r="R3" s="193" t="s">
        <v>56</v>
      </c>
      <c r="S3" s="148"/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130" t="str">
        <f>Altalanos!$E$10</f>
        <v>Csávás István</v>
      </c>
      <c r="M4" s="129"/>
      <c r="N4" s="153"/>
      <c r="O4" s="154"/>
      <c r="P4" s="153"/>
      <c r="Q4" s="194" t="s">
        <v>57</v>
      </c>
      <c r="R4" s="195" t="s">
        <v>52</v>
      </c>
      <c r="S4" s="148"/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48"/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42">
        <f>IF($B7="","",VLOOKUP($B7,#REF!,5))</f>
      </c>
      <c r="D7" s="142">
        <f>IF($B7="","",VLOOKUP($B7,#REF!,15))</f>
      </c>
      <c r="E7" s="219" t="s">
        <v>394</v>
      </c>
      <c r="F7" s="143"/>
      <c r="G7" s="219"/>
      <c r="H7" s="143"/>
      <c r="I7" s="140">
        <f>IF($B7="","",VLOOKUP($B7,#REF!,4))</f>
      </c>
      <c r="J7" s="132"/>
      <c r="K7" s="209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56"/>
      <c r="D8" s="156"/>
      <c r="E8" s="156"/>
      <c r="F8" s="156"/>
      <c r="G8" s="156"/>
      <c r="H8" s="156"/>
      <c r="I8" s="156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42">
        <f>IF($B9="","",VLOOKUP($B9,#REF!,5))</f>
      </c>
      <c r="D9" s="142">
        <f>IF($B9="","",VLOOKUP($B9,#REF!,15))</f>
      </c>
      <c r="E9" s="219"/>
      <c r="F9" s="143"/>
      <c r="G9" s="219"/>
      <c r="H9" s="143"/>
      <c r="I9" s="140">
        <f>IF($B9="","",VLOOKUP($B9,#REF!,4))</f>
      </c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56"/>
      <c r="D10" s="156"/>
      <c r="E10" s="156"/>
      <c r="F10" s="156"/>
      <c r="G10" s="156"/>
      <c r="H10" s="156"/>
      <c r="I10" s="156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42">
        <f>IF($B11="","",VLOOKUP($B11,#REF!,5))</f>
      </c>
      <c r="D11" s="142">
        <f>IF($B11="","",VLOOKUP($B11,#REF!,15))</f>
      </c>
      <c r="E11" s="140">
        <f>UPPER(IF($B11="","",VLOOKUP($B11,#REF!,2)))</f>
      </c>
      <c r="F11" s="143"/>
      <c r="G11" s="140">
        <f>IF($B11="","",VLOOKUP($B11,#REF!,3))</f>
      </c>
      <c r="H11" s="143"/>
      <c r="I11" s="140">
        <f>IF($B11="","",VLOOKUP($B11,#REF!,4))</f>
      </c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Rekedt-Horváth</v>
      </c>
      <c r="E18" s="275"/>
      <c r="F18" s="275">
        <f>E9</f>
        <v>0</v>
      </c>
      <c r="G18" s="275"/>
      <c r="H18" s="275">
        <f>E11</f>
      </c>
      <c r="I18" s="275"/>
      <c r="J18" s="132"/>
      <c r="K18" s="132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Rekedt-Horváth</v>
      </c>
      <c r="C19" s="267"/>
      <c r="D19" s="269"/>
      <c r="E19" s="269"/>
      <c r="F19" s="268"/>
      <c r="G19" s="268"/>
      <c r="H19" s="268"/>
      <c r="I19" s="268"/>
      <c r="J19" s="132"/>
      <c r="K19" s="132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132"/>
      <c r="K20" s="132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</c>
      <c r="C21" s="267"/>
      <c r="D21" s="268"/>
      <c r="E21" s="268"/>
      <c r="F21" s="268"/>
      <c r="G21" s="268"/>
      <c r="H21" s="269"/>
      <c r="I21" s="269"/>
      <c r="J21" s="132"/>
      <c r="K21" s="132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81" t="s">
        <v>25</v>
      </c>
      <c r="B29" s="82"/>
      <c r="C29" s="112"/>
      <c r="D29" s="163" t="s">
        <v>0</v>
      </c>
      <c r="E29" s="164" t="s">
        <v>27</v>
      </c>
      <c r="F29" s="182"/>
      <c r="G29" s="163" t="s">
        <v>0</v>
      </c>
      <c r="H29" s="164" t="s">
        <v>34</v>
      </c>
      <c r="I29" s="89"/>
      <c r="J29" s="132"/>
      <c r="K29" s="132"/>
      <c r="L29" s="132"/>
      <c r="M29" s="132"/>
    </row>
    <row r="30" spans="1:13" ht="12.75">
      <c r="A30" s="135" t="s">
        <v>26</v>
      </c>
      <c r="B30" s="136"/>
      <c r="C30" s="137"/>
      <c r="D30" s="165"/>
      <c r="E30" s="270"/>
      <c r="F30" s="270"/>
      <c r="G30" s="176" t="s">
        <v>1</v>
      </c>
      <c r="H30" s="136"/>
      <c r="I30" s="166"/>
      <c r="J30" s="132"/>
      <c r="K30" s="132"/>
      <c r="L30" s="132"/>
      <c r="M30" s="132"/>
    </row>
    <row r="31" spans="1:13" ht="12.75">
      <c r="A31" s="138" t="s">
        <v>33</v>
      </c>
      <c r="B31" s="87"/>
      <c r="C31" s="139"/>
      <c r="D31" s="168"/>
      <c r="E31" s="271"/>
      <c r="F31" s="271"/>
      <c r="G31" s="178" t="s">
        <v>2</v>
      </c>
      <c r="H31" s="169"/>
      <c r="I31" s="170"/>
      <c r="J31" s="132"/>
      <c r="K31" s="132"/>
      <c r="L31" s="132"/>
      <c r="M31" s="132"/>
    </row>
    <row r="32" spans="1:19" ht="12.75">
      <c r="A32" s="102"/>
      <c r="B32" s="103"/>
      <c r="C32" s="104"/>
      <c r="D32" s="168"/>
      <c r="E32" s="172"/>
      <c r="F32" s="173"/>
      <c r="G32" s="178" t="s">
        <v>3</v>
      </c>
      <c r="H32" s="169"/>
      <c r="I32" s="170"/>
      <c r="J32" s="132"/>
      <c r="K32" s="132"/>
      <c r="L32" s="131"/>
      <c r="M32" s="131"/>
      <c r="O32" s="148"/>
      <c r="P32" s="148"/>
      <c r="Q32" s="148"/>
      <c r="R32" s="148"/>
      <c r="S32" s="148"/>
    </row>
    <row r="33" spans="1:19" ht="12.75">
      <c r="A33" s="83"/>
      <c r="B33" s="110"/>
      <c r="C33" s="84"/>
      <c r="D33" s="168"/>
      <c r="E33" s="172"/>
      <c r="F33" s="173"/>
      <c r="G33" s="178" t="s">
        <v>4</v>
      </c>
      <c r="H33" s="169"/>
      <c r="I33" s="170"/>
      <c r="J33" s="164" t="s">
        <v>35</v>
      </c>
      <c r="K33" s="88" t="s">
        <v>36</v>
      </c>
      <c r="L33" s="31"/>
      <c r="M33" s="216"/>
      <c r="N33" s="215"/>
      <c r="O33" s="148"/>
      <c r="P33" s="157"/>
      <c r="Q33" s="157"/>
      <c r="R33" s="158"/>
      <c r="S33" s="148"/>
    </row>
    <row r="34" spans="1:19" ht="12.75">
      <c r="A34" s="91"/>
      <c r="B34" s="105"/>
      <c r="C34" s="111"/>
      <c r="D34" s="168"/>
      <c r="E34" s="172"/>
      <c r="F34" s="173"/>
      <c r="G34" s="178" t="s">
        <v>5</v>
      </c>
      <c r="H34" s="169"/>
      <c r="I34" s="170"/>
      <c r="J34" s="177"/>
      <c r="K34" s="133" t="s">
        <v>28</v>
      </c>
      <c r="L34" s="183"/>
      <c r="M34" s="171"/>
      <c r="O34" s="148"/>
      <c r="P34" s="159"/>
      <c r="Q34" s="159"/>
      <c r="R34" s="160"/>
      <c r="S34" s="148"/>
    </row>
    <row r="35" spans="1:19" ht="12.75">
      <c r="A35" s="92"/>
      <c r="B35" s="106"/>
      <c r="C35" s="84"/>
      <c r="D35" s="168"/>
      <c r="E35" s="172"/>
      <c r="F35" s="173"/>
      <c r="G35" s="178" t="s">
        <v>6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92"/>
      <c r="B36" s="106"/>
      <c r="C36" s="100"/>
      <c r="D36" s="168"/>
      <c r="E36" s="172"/>
      <c r="F36" s="173"/>
      <c r="G36" s="178" t="s">
        <v>7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93"/>
      <c r="B37" s="90"/>
      <c r="C37" s="101"/>
      <c r="D37" s="174"/>
      <c r="E37" s="85"/>
      <c r="F37" s="131"/>
      <c r="G37" s="179" t="s">
        <v>8</v>
      </c>
      <c r="H37" s="87"/>
      <c r="I37" s="134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0:19" ht="12.75">
      <c r="J38" s="79"/>
      <c r="K38" s="138"/>
      <c r="L38" s="131"/>
      <c r="M38" s="175"/>
      <c r="O38" s="148"/>
      <c r="P38" s="160"/>
      <c r="Q38" s="161"/>
      <c r="R38" s="160"/>
      <c r="S38" s="148"/>
    </row>
    <row r="39" spans="10:19" ht="12.75"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0:19" ht="12.75">
      <c r="J40" s="79"/>
      <c r="K40" s="181"/>
      <c r="L40" s="173"/>
      <c r="M40" s="171"/>
      <c r="O40" s="148"/>
      <c r="P40" s="160"/>
      <c r="Q40" s="161"/>
      <c r="R40" s="160"/>
      <c r="S40" s="148"/>
    </row>
    <row r="41" spans="10:19" ht="12.75">
      <c r="J41" s="86"/>
      <c r="K41" s="138" t="str">
        <f>L4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K43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00" hidden="1" customWidth="1"/>
    <col min="26" max="37" width="0" style="20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Y1"/>
      <c r="Z1"/>
      <c r="AA1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Altalanos!$B$8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87</v>
      </c>
      <c r="I3" s="49"/>
      <c r="J3" s="80"/>
      <c r="K3" s="49"/>
      <c r="L3" s="50" t="s">
        <v>22</v>
      </c>
      <c r="M3" s="49"/>
      <c r="N3" s="152"/>
      <c r="O3" s="151"/>
      <c r="P3" s="152"/>
      <c r="Q3" s="192" t="s">
        <v>50</v>
      </c>
      <c r="R3" s="193" t="s">
        <v>56</v>
      </c>
      <c r="S3" s="148"/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130" t="str">
        <f>Altalanos!$E$10</f>
        <v>Csávás István</v>
      </c>
      <c r="M4" s="129"/>
      <c r="N4" s="153"/>
      <c r="O4" s="154"/>
      <c r="P4" s="153"/>
      <c r="Q4" s="194" t="s">
        <v>57</v>
      </c>
      <c r="R4" s="195" t="s">
        <v>52</v>
      </c>
      <c r="S4" s="148"/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48"/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42">
        <f>IF($B7="","",VLOOKUP($B7,#REF!,5))</f>
      </c>
      <c r="D7" s="142">
        <f>IF($B7="","",VLOOKUP($B7,#REF!,15))</f>
      </c>
      <c r="E7" s="219" t="s">
        <v>395</v>
      </c>
      <c r="F7" s="143"/>
      <c r="G7" s="219"/>
      <c r="H7" s="143"/>
      <c r="I7" s="140">
        <f>IF($B7="","",VLOOKUP($B7,#REF!,4))</f>
      </c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56"/>
      <c r="D8" s="156"/>
      <c r="E8" s="156"/>
      <c r="F8" s="156"/>
      <c r="G8" s="156"/>
      <c r="H8" s="156"/>
      <c r="I8" s="156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42">
        <f>IF($B9="","",VLOOKUP($B9,#REF!,5))</f>
      </c>
      <c r="D9" s="142">
        <f>IF($B9="","",VLOOKUP($B9,#REF!,15))</f>
      </c>
      <c r="E9" s="219"/>
      <c r="F9" s="143"/>
      <c r="G9" s="219"/>
      <c r="H9" s="143"/>
      <c r="I9" s="140">
        <f>IF($B9="","",VLOOKUP($B9,#REF!,4))</f>
      </c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56"/>
      <c r="D10" s="156"/>
      <c r="E10" s="156"/>
      <c r="F10" s="156"/>
      <c r="G10" s="156"/>
      <c r="H10" s="156"/>
      <c r="I10" s="156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42">
        <f>IF($B11="","",VLOOKUP($B11,#REF!,5))</f>
      </c>
      <c r="D11" s="142">
        <f>IF($B11="","",VLOOKUP($B11,#REF!,15))</f>
      </c>
      <c r="E11" s="140">
        <f>UPPER(IF($B11="","",VLOOKUP($B11,#REF!,2)))</f>
      </c>
      <c r="F11" s="143"/>
      <c r="G11" s="140">
        <f>IF($B11="","",VLOOKUP($B11,#REF!,3))</f>
      </c>
      <c r="H11" s="143"/>
      <c r="I11" s="140">
        <f>IF($B11="","",VLOOKUP($B11,#REF!,4))</f>
      </c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Nino-Molnár</v>
      </c>
      <c r="E18" s="275"/>
      <c r="F18" s="275">
        <f>E9</f>
        <v>0</v>
      </c>
      <c r="G18" s="275"/>
      <c r="H18" s="275">
        <f>E11</f>
      </c>
      <c r="I18" s="275"/>
      <c r="J18" s="132"/>
      <c r="K18" s="132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Nino-Molnár</v>
      </c>
      <c r="C19" s="267"/>
      <c r="D19" s="269"/>
      <c r="E19" s="269"/>
      <c r="F19" s="268"/>
      <c r="G19" s="268"/>
      <c r="H19" s="268"/>
      <c r="I19" s="268"/>
      <c r="J19" s="132"/>
      <c r="K19" s="132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132"/>
      <c r="K20" s="132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</c>
      <c r="C21" s="267"/>
      <c r="D21" s="268"/>
      <c r="E21" s="268"/>
      <c r="F21" s="268"/>
      <c r="G21" s="268"/>
      <c r="H21" s="269"/>
      <c r="I21" s="269"/>
      <c r="J21" s="132"/>
      <c r="K21" s="132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81" t="s">
        <v>25</v>
      </c>
      <c r="B29" s="82"/>
      <c r="C29" s="112"/>
      <c r="D29" s="163" t="s">
        <v>0</v>
      </c>
      <c r="E29" s="164" t="s">
        <v>27</v>
      </c>
      <c r="F29" s="182"/>
      <c r="G29" s="163" t="s">
        <v>0</v>
      </c>
      <c r="H29" s="164" t="s">
        <v>34</v>
      </c>
      <c r="I29" s="89"/>
      <c r="J29" s="132"/>
      <c r="K29" s="132"/>
      <c r="L29" s="132"/>
      <c r="M29" s="132"/>
    </row>
    <row r="30" spans="1:13" ht="12.75">
      <c r="A30" s="135" t="s">
        <v>26</v>
      </c>
      <c r="B30" s="136"/>
      <c r="C30" s="137"/>
      <c r="D30" s="165"/>
      <c r="E30" s="270"/>
      <c r="F30" s="270"/>
      <c r="G30" s="176" t="s">
        <v>1</v>
      </c>
      <c r="H30" s="136"/>
      <c r="I30" s="166"/>
      <c r="J30" s="132"/>
      <c r="K30" s="132"/>
      <c r="L30" s="132"/>
      <c r="M30" s="132"/>
    </row>
    <row r="31" spans="1:13" ht="12.75">
      <c r="A31" s="138" t="s">
        <v>33</v>
      </c>
      <c r="B31" s="87"/>
      <c r="C31" s="139"/>
      <c r="D31" s="168"/>
      <c r="E31" s="271"/>
      <c r="F31" s="271"/>
      <c r="G31" s="178" t="s">
        <v>2</v>
      </c>
      <c r="H31" s="169"/>
      <c r="I31" s="170"/>
      <c r="J31" s="132"/>
      <c r="K31" s="132"/>
      <c r="L31" s="132"/>
      <c r="M31" s="132"/>
    </row>
    <row r="32" spans="1:19" ht="12.75">
      <c r="A32" s="102"/>
      <c r="B32" s="103"/>
      <c r="C32" s="104"/>
      <c r="D32" s="168"/>
      <c r="E32" s="172"/>
      <c r="F32" s="173"/>
      <c r="G32" s="178" t="s">
        <v>3</v>
      </c>
      <c r="H32" s="169"/>
      <c r="I32" s="170"/>
      <c r="J32" s="132"/>
      <c r="K32" s="132"/>
      <c r="L32" s="131"/>
      <c r="M32" s="131"/>
      <c r="O32" s="148"/>
      <c r="P32" s="148"/>
      <c r="Q32" s="148"/>
      <c r="R32" s="148"/>
      <c r="S32" s="148"/>
    </row>
    <row r="33" spans="1:19" ht="12.75">
      <c r="A33" s="83"/>
      <c r="B33" s="110"/>
      <c r="C33" s="84"/>
      <c r="D33" s="168"/>
      <c r="E33" s="172"/>
      <c r="F33" s="173"/>
      <c r="G33" s="178" t="s">
        <v>4</v>
      </c>
      <c r="H33" s="169"/>
      <c r="I33" s="170"/>
      <c r="J33" s="164" t="s">
        <v>35</v>
      </c>
      <c r="K33" s="88" t="s">
        <v>36</v>
      </c>
      <c r="L33" s="31"/>
      <c r="M33" s="216"/>
      <c r="N33" s="215"/>
      <c r="O33" s="148"/>
      <c r="P33" s="157"/>
      <c r="Q33" s="157"/>
      <c r="R33" s="158"/>
      <c r="S33" s="148"/>
    </row>
    <row r="34" spans="1:19" ht="12.75">
      <c r="A34" s="91"/>
      <c r="B34" s="105"/>
      <c r="C34" s="111"/>
      <c r="D34" s="168"/>
      <c r="E34" s="172"/>
      <c r="F34" s="173"/>
      <c r="G34" s="178" t="s">
        <v>5</v>
      </c>
      <c r="H34" s="169"/>
      <c r="I34" s="170"/>
      <c r="J34" s="177"/>
      <c r="K34" s="133" t="s">
        <v>28</v>
      </c>
      <c r="L34" s="183"/>
      <c r="M34" s="171"/>
      <c r="O34" s="148"/>
      <c r="P34" s="159"/>
      <c r="Q34" s="159"/>
      <c r="R34" s="160"/>
      <c r="S34" s="148"/>
    </row>
    <row r="35" spans="1:19" ht="12.75">
      <c r="A35" s="92"/>
      <c r="B35" s="106"/>
      <c r="C35" s="84"/>
      <c r="D35" s="168"/>
      <c r="E35" s="172"/>
      <c r="F35" s="173"/>
      <c r="G35" s="178" t="s">
        <v>6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92"/>
      <c r="B36" s="106"/>
      <c r="C36" s="100"/>
      <c r="D36" s="168"/>
      <c r="E36" s="172"/>
      <c r="F36" s="173"/>
      <c r="G36" s="178" t="s">
        <v>7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93"/>
      <c r="B37" s="90"/>
      <c r="C37" s="101"/>
      <c r="D37" s="174"/>
      <c r="E37" s="85"/>
      <c r="F37" s="131"/>
      <c r="G37" s="179" t="s">
        <v>8</v>
      </c>
      <c r="H37" s="87"/>
      <c r="I37" s="134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0:19" ht="12.75">
      <c r="J38" s="79"/>
      <c r="K38" s="138"/>
      <c r="L38" s="131"/>
      <c r="M38" s="175"/>
      <c r="O38" s="148"/>
      <c r="P38" s="160"/>
      <c r="Q38" s="161"/>
      <c r="R38" s="160"/>
      <c r="S38" s="148"/>
    </row>
    <row r="39" spans="10:19" ht="12.75"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0:19" ht="12.75">
      <c r="J40" s="79"/>
      <c r="K40" s="181"/>
      <c r="L40" s="173"/>
      <c r="M40" s="171"/>
      <c r="O40" s="148"/>
      <c r="P40" s="160"/>
      <c r="Q40" s="161"/>
      <c r="R40" s="160"/>
      <c r="S40" s="148"/>
    </row>
    <row r="41" spans="10:19" ht="12.75">
      <c r="J41" s="86"/>
      <c r="K41" s="138" t="str">
        <f>L4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0:F30"/>
    <mergeCell ref="E31:F31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>
    <tabColor indexed="11"/>
  </sheetPr>
  <dimension ref="A1:AK43"/>
  <sheetViews>
    <sheetView zoomScalePageLayoutView="0" workbookViewId="0" topLeftCell="A3">
      <selection activeCell="T39" sqref="T3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272" t="str">
        <f>Altalanos!$A$6</f>
        <v>Bács-Kiskun megyei Tenisz Diákolimpia</v>
      </c>
      <c r="B1" s="272"/>
      <c r="C1" s="272"/>
      <c r="D1" s="272"/>
      <c r="E1" s="272"/>
      <c r="F1" s="272"/>
      <c r="G1" s="116"/>
      <c r="H1" s="119" t="s">
        <v>32</v>
      </c>
      <c r="I1" s="117"/>
      <c r="J1" s="118"/>
      <c r="L1" s="120"/>
      <c r="M1" s="144"/>
      <c r="N1" s="146"/>
      <c r="O1" s="146" t="s">
        <v>9</v>
      </c>
      <c r="P1" s="146"/>
      <c r="Q1" s="147"/>
      <c r="R1" s="146"/>
      <c r="S1" s="148"/>
      <c r="AB1" s="208" t="e">
        <f>IF(Y5=1,CONCATENATE(VLOOKUP(Y3,AA16:AH27,2)),CONCATENATE(VLOOKUP(Y3,AA2:AK13,2)))</f>
        <v>#N/A</v>
      </c>
      <c r="AC1" s="208" t="e">
        <f>IF(Y5=1,CONCATENATE(VLOOKUP(Y3,AA16:AK27,3)),CONCATENATE(VLOOKUP(Y3,AA2:AK13,3)))</f>
        <v>#N/A</v>
      </c>
      <c r="AD1" s="208" t="e">
        <f>IF(Y5=1,CONCATENATE(VLOOKUP(Y3,AA16:AK27,4)),CONCATENATE(VLOOKUP(Y3,AA2:AK13,4)))</f>
        <v>#N/A</v>
      </c>
      <c r="AE1" s="208" t="e">
        <f>IF(Y5=1,CONCATENATE(VLOOKUP(Y3,AA16:AK27,5)),CONCATENATE(VLOOKUP(Y3,AA2:AK13,5)))</f>
        <v>#N/A</v>
      </c>
      <c r="AF1" s="208" t="e">
        <f>IF(Y5=1,CONCATENATE(VLOOKUP(Y3,AA16:AK27,6)),CONCATENATE(VLOOKUP(Y3,AA2:AK13,6)))</f>
        <v>#N/A</v>
      </c>
      <c r="AG1" s="208" t="e">
        <f>IF(Y5=1,CONCATENATE(VLOOKUP(Y3,AA16:AK27,7)),CONCATENATE(VLOOKUP(Y3,AA2:AK13,7)))</f>
        <v>#N/A</v>
      </c>
      <c r="AH1" s="208" t="e">
        <f>IF(Y5=1,CONCATENATE(VLOOKUP(Y3,AA16:AK27,8)),CONCATENATE(VLOOKUP(Y3,AA2:AK13,8)))</f>
        <v>#N/A</v>
      </c>
      <c r="AI1" s="208" t="e">
        <f>IF(Y5=1,CONCATENATE(VLOOKUP(Y3,AA16:AK27,9)),CONCATENATE(VLOOKUP(Y3,AA2:AK13,9)))</f>
        <v>#N/A</v>
      </c>
      <c r="AJ1" s="208" t="e">
        <f>IF(Y5=1,CONCATENATE(VLOOKUP(Y3,AA16:AK27,10)),CONCATENATE(VLOOKUP(Y3,AA2:AK13,10)))</f>
        <v>#N/A</v>
      </c>
      <c r="AK1" s="208" t="e">
        <f>IF(Y5=1,CONCATENATE(VLOOKUP(Y3,AA16:AK27,11)),CONCATENATE(VLOOKUP(Y3,AA2:AK13,11)))</f>
        <v>#N/A</v>
      </c>
    </row>
    <row r="2" spans="1:37" ht="12.75">
      <c r="A2" s="121" t="s">
        <v>31</v>
      </c>
      <c r="B2" s="122"/>
      <c r="C2" s="122"/>
      <c r="D2" s="122"/>
      <c r="E2" s="217">
        <f>Altalanos!$B$8</f>
        <v>0</v>
      </c>
      <c r="F2" s="122"/>
      <c r="G2" s="123"/>
      <c r="H2" s="124"/>
      <c r="I2" s="124"/>
      <c r="J2" s="125"/>
      <c r="K2" s="120"/>
      <c r="L2" s="120"/>
      <c r="M2" s="145"/>
      <c r="N2" s="149"/>
      <c r="O2" s="150"/>
      <c r="P2" s="149"/>
      <c r="Q2" s="150"/>
      <c r="R2" s="149"/>
      <c r="S2" s="148"/>
      <c r="Y2" s="202"/>
      <c r="Z2" s="201"/>
      <c r="AA2" s="201" t="s">
        <v>42</v>
      </c>
      <c r="AB2" s="206">
        <v>150</v>
      </c>
      <c r="AC2" s="206">
        <v>120</v>
      </c>
      <c r="AD2" s="206">
        <v>100</v>
      </c>
      <c r="AE2" s="206">
        <v>80</v>
      </c>
      <c r="AF2" s="206">
        <v>70</v>
      </c>
      <c r="AG2" s="206">
        <v>60</v>
      </c>
      <c r="AH2" s="206">
        <v>55</v>
      </c>
      <c r="AI2" s="206">
        <v>50</v>
      </c>
      <c r="AJ2" s="206">
        <v>45</v>
      </c>
      <c r="AK2" s="206">
        <v>40</v>
      </c>
    </row>
    <row r="3" spans="1:37" ht="12.75">
      <c r="A3" s="49" t="s">
        <v>17</v>
      </c>
      <c r="B3" s="49"/>
      <c r="C3" s="49"/>
      <c r="D3" s="49"/>
      <c r="E3" s="49" t="s">
        <v>14</v>
      </c>
      <c r="F3" s="49"/>
      <c r="G3" s="49"/>
      <c r="H3" s="49" t="s">
        <v>88</v>
      </c>
      <c r="I3" s="49"/>
      <c r="J3" s="80"/>
      <c r="K3" s="49"/>
      <c r="L3" s="50"/>
      <c r="M3" s="50" t="s">
        <v>22</v>
      </c>
      <c r="N3" s="152"/>
      <c r="O3" s="151"/>
      <c r="P3" s="152"/>
      <c r="Q3" s="192" t="s">
        <v>50</v>
      </c>
      <c r="R3" s="193" t="s">
        <v>56</v>
      </c>
      <c r="S3" s="193" t="s">
        <v>51</v>
      </c>
      <c r="Y3" s="201">
        <f>IF(H4="OB","A",IF(H4="IX","W",H4))</f>
        <v>0</v>
      </c>
      <c r="Z3" s="201"/>
      <c r="AA3" s="201" t="s">
        <v>59</v>
      </c>
      <c r="AB3" s="206">
        <v>120</v>
      </c>
      <c r="AC3" s="206">
        <v>90</v>
      </c>
      <c r="AD3" s="206">
        <v>65</v>
      </c>
      <c r="AE3" s="206">
        <v>55</v>
      </c>
      <c r="AF3" s="206">
        <v>50</v>
      </c>
      <c r="AG3" s="206">
        <v>45</v>
      </c>
      <c r="AH3" s="206">
        <v>40</v>
      </c>
      <c r="AI3" s="206">
        <v>35</v>
      </c>
      <c r="AJ3" s="206">
        <v>25</v>
      </c>
      <c r="AK3" s="206">
        <v>20</v>
      </c>
    </row>
    <row r="4" spans="1:37" ht="13.5" thickBot="1">
      <c r="A4" s="273">
        <f>Altalanos!$A$10</f>
        <v>44686</v>
      </c>
      <c r="B4" s="273"/>
      <c r="C4" s="273"/>
      <c r="D4" s="126"/>
      <c r="E4" s="127" t="str">
        <f>Altalanos!$C$10</f>
        <v>Kecskemét</v>
      </c>
      <c r="F4" s="127"/>
      <c r="G4" s="127"/>
      <c r="H4" s="129"/>
      <c r="I4" s="127"/>
      <c r="J4" s="128"/>
      <c r="K4" s="129"/>
      <c r="L4" s="204"/>
      <c r="M4" s="130" t="str">
        <f>Altalanos!$E$10</f>
        <v>Csávás István</v>
      </c>
      <c r="N4" s="153"/>
      <c r="O4" s="154"/>
      <c r="P4" s="153"/>
      <c r="Q4" s="194" t="s">
        <v>57</v>
      </c>
      <c r="R4" s="195" t="s">
        <v>52</v>
      </c>
      <c r="S4" s="195" t="s">
        <v>53</v>
      </c>
      <c r="Y4" s="201"/>
      <c r="Z4" s="201"/>
      <c r="AA4" s="201" t="s">
        <v>60</v>
      </c>
      <c r="AB4" s="206">
        <v>90</v>
      </c>
      <c r="AC4" s="206">
        <v>60</v>
      </c>
      <c r="AD4" s="206">
        <v>45</v>
      </c>
      <c r="AE4" s="206">
        <v>34</v>
      </c>
      <c r="AF4" s="206">
        <v>27</v>
      </c>
      <c r="AG4" s="206">
        <v>22</v>
      </c>
      <c r="AH4" s="206">
        <v>18</v>
      </c>
      <c r="AI4" s="206">
        <v>15</v>
      </c>
      <c r="AJ4" s="206">
        <v>12</v>
      </c>
      <c r="AK4" s="206">
        <v>9</v>
      </c>
    </row>
    <row r="5" spans="1:37" ht="12.75">
      <c r="A5" s="31"/>
      <c r="B5" s="31" t="s">
        <v>30</v>
      </c>
      <c r="C5" s="141" t="s">
        <v>40</v>
      </c>
      <c r="D5" s="31" t="s">
        <v>25</v>
      </c>
      <c r="E5" s="31" t="s">
        <v>45</v>
      </c>
      <c r="F5" s="31"/>
      <c r="G5" s="31" t="s">
        <v>21</v>
      </c>
      <c r="H5" s="31"/>
      <c r="I5" s="31" t="s">
        <v>23</v>
      </c>
      <c r="J5" s="31"/>
      <c r="K5" s="185" t="s">
        <v>46</v>
      </c>
      <c r="L5" s="185" t="s">
        <v>47</v>
      </c>
      <c r="M5" s="185" t="s">
        <v>48</v>
      </c>
      <c r="N5" s="148"/>
      <c r="O5" s="148"/>
      <c r="P5" s="148"/>
      <c r="Q5" s="196" t="s">
        <v>58</v>
      </c>
      <c r="R5" s="197" t="s">
        <v>54</v>
      </c>
      <c r="S5" s="197" t="s">
        <v>55</v>
      </c>
      <c r="Y5" s="201">
        <f>IF(OR(Altalanos!$A$8="F1",Altalanos!$A$8="F2",Altalanos!$A$8="N1",Altalanos!$A$8="N2"),1,2)</f>
        <v>2</v>
      </c>
      <c r="Z5" s="201"/>
      <c r="AA5" s="201" t="s">
        <v>61</v>
      </c>
      <c r="AB5" s="206">
        <v>60</v>
      </c>
      <c r="AC5" s="206">
        <v>40</v>
      </c>
      <c r="AD5" s="206">
        <v>30</v>
      </c>
      <c r="AE5" s="206">
        <v>20</v>
      </c>
      <c r="AF5" s="206">
        <v>18</v>
      </c>
      <c r="AG5" s="206">
        <v>15</v>
      </c>
      <c r="AH5" s="206">
        <v>12</v>
      </c>
      <c r="AI5" s="206">
        <v>10</v>
      </c>
      <c r="AJ5" s="206">
        <v>8</v>
      </c>
      <c r="AK5" s="206">
        <v>6</v>
      </c>
    </row>
    <row r="6" spans="1:37" ht="12.75">
      <c r="A6" s="132"/>
      <c r="B6" s="132"/>
      <c r="C6" s="184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48"/>
      <c r="O6" s="148"/>
      <c r="P6" s="148"/>
      <c r="Q6" s="148"/>
      <c r="R6" s="148"/>
      <c r="S6" s="148"/>
      <c r="Y6" s="201"/>
      <c r="Z6" s="201"/>
      <c r="AA6" s="201" t="s">
        <v>62</v>
      </c>
      <c r="AB6" s="206">
        <v>40</v>
      </c>
      <c r="AC6" s="206">
        <v>25</v>
      </c>
      <c r="AD6" s="206">
        <v>18</v>
      </c>
      <c r="AE6" s="206">
        <v>13</v>
      </c>
      <c r="AF6" s="206">
        <v>10</v>
      </c>
      <c r="AG6" s="206">
        <v>8</v>
      </c>
      <c r="AH6" s="206">
        <v>6</v>
      </c>
      <c r="AI6" s="206">
        <v>5</v>
      </c>
      <c r="AJ6" s="206">
        <v>4</v>
      </c>
      <c r="AK6" s="206">
        <v>3</v>
      </c>
    </row>
    <row r="7" spans="1:37" ht="12.75">
      <c r="A7" s="155" t="s">
        <v>42</v>
      </c>
      <c r="B7" s="186"/>
      <c r="C7" s="188">
        <f>IF($B7="","",VLOOKUP($B7,#REF!,5))</f>
      </c>
      <c r="D7" s="188">
        <f>IF($B7="","",VLOOKUP($B7,#REF!,15))</f>
      </c>
      <c r="E7" s="276" t="s">
        <v>396</v>
      </c>
      <c r="F7" s="277"/>
      <c r="G7" s="276"/>
      <c r="H7" s="277"/>
      <c r="I7" s="189">
        <f>IF($B7="","",VLOOKUP($B7,#REF!,4))</f>
      </c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  <c r="Y7" s="201"/>
      <c r="Z7" s="201"/>
      <c r="AA7" s="201" t="s">
        <v>63</v>
      </c>
      <c r="AB7" s="206">
        <v>25</v>
      </c>
      <c r="AC7" s="206">
        <v>15</v>
      </c>
      <c r="AD7" s="206">
        <v>13</v>
      </c>
      <c r="AE7" s="206">
        <v>8</v>
      </c>
      <c r="AF7" s="206">
        <v>6</v>
      </c>
      <c r="AG7" s="206">
        <v>4</v>
      </c>
      <c r="AH7" s="206">
        <v>3</v>
      </c>
      <c r="AI7" s="206">
        <v>2</v>
      </c>
      <c r="AJ7" s="206">
        <v>1</v>
      </c>
      <c r="AK7" s="206">
        <v>0</v>
      </c>
    </row>
    <row r="8" spans="1:37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  <c r="Y8" s="201"/>
      <c r="Z8" s="201"/>
      <c r="AA8" s="201" t="s">
        <v>64</v>
      </c>
      <c r="AB8" s="206">
        <v>15</v>
      </c>
      <c r="AC8" s="206">
        <v>10</v>
      </c>
      <c r="AD8" s="206">
        <v>7</v>
      </c>
      <c r="AE8" s="206">
        <v>5</v>
      </c>
      <c r="AF8" s="206">
        <v>4</v>
      </c>
      <c r="AG8" s="206">
        <v>3</v>
      </c>
      <c r="AH8" s="206">
        <v>2</v>
      </c>
      <c r="AI8" s="206">
        <v>1</v>
      </c>
      <c r="AJ8" s="206">
        <v>0</v>
      </c>
      <c r="AK8" s="206">
        <v>0</v>
      </c>
    </row>
    <row r="9" spans="1:37" ht="12.75">
      <c r="A9" s="155" t="s">
        <v>43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189">
        <f>IF($B9="","",VLOOKUP($B9,#REF!,4))</f>
      </c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  <c r="Y9" s="201"/>
      <c r="Z9" s="201"/>
      <c r="AA9" s="201" t="s">
        <v>65</v>
      </c>
      <c r="AB9" s="206">
        <v>10</v>
      </c>
      <c r="AC9" s="206">
        <v>6</v>
      </c>
      <c r="AD9" s="206">
        <v>4</v>
      </c>
      <c r="AE9" s="206">
        <v>2</v>
      </c>
      <c r="AF9" s="206">
        <v>1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</row>
    <row r="10" spans="1:37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55"/>
      <c r="L10" s="155"/>
      <c r="M10" s="211"/>
      <c r="N10" s="148"/>
      <c r="O10" s="148"/>
      <c r="P10" s="148"/>
      <c r="Q10" s="148"/>
      <c r="R10" s="148"/>
      <c r="S10" s="148"/>
      <c r="Y10" s="201"/>
      <c r="Z10" s="201"/>
      <c r="AA10" s="201" t="s">
        <v>66</v>
      </c>
      <c r="AB10" s="206">
        <v>6</v>
      </c>
      <c r="AC10" s="206">
        <v>3</v>
      </c>
      <c r="AD10" s="206">
        <v>2</v>
      </c>
      <c r="AE10" s="206">
        <v>1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</row>
    <row r="11" spans="1:37" ht="12.75">
      <c r="A11" s="155" t="s">
        <v>44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189">
        <f>IF($B11="","",VLOOKUP($B11,#REF!,4))</f>
      </c>
      <c r="J11" s="132"/>
      <c r="K11" s="209"/>
      <c r="L11" s="203">
        <f>IF(K11="","",CONCATENATE(VLOOKUP($Y$3,$AB$1:$AK$1,K11)," pont"))</f>
      </c>
      <c r="M11" s="210"/>
      <c r="N11" s="148"/>
      <c r="O11" s="148"/>
      <c r="P11" s="148"/>
      <c r="Q11" s="148"/>
      <c r="R11" s="148"/>
      <c r="S11" s="148"/>
      <c r="Y11" s="201"/>
      <c r="Z11" s="201"/>
      <c r="AA11" s="201" t="s">
        <v>71</v>
      </c>
      <c r="AB11" s="206">
        <v>3</v>
      </c>
      <c r="AC11" s="206">
        <v>2</v>
      </c>
      <c r="AD11" s="206">
        <v>1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</row>
    <row r="12" spans="1:37" ht="12.75">
      <c r="A12" s="155"/>
      <c r="B12" s="187"/>
      <c r="C12" s="190"/>
      <c r="D12" s="190"/>
      <c r="E12" s="190"/>
      <c r="F12" s="190"/>
      <c r="G12" s="190"/>
      <c r="H12" s="190"/>
      <c r="I12" s="190"/>
      <c r="J12" s="132"/>
      <c r="K12" s="184"/>
      <c r="L12" s="184"/>
      <c r="M12" s="212"/>
      <c r="Y12" s="201"/>
      <c r="Z12" s="201"/>
      <c r="AA12" s="201" t="s">
        <v>67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</row>
    <row r="13" spans="1:37" ht="12.75">
      <c r="A13" s="155" t="s">
        <v>49</v>
      </c>
      <c r="B13" s="186"/>
      <c r="C13" s="188">
        <f>IF($B13="","",VLOOKUP($B13,#REF!,5))</f>
      </c>
      <c r="D13" s="188">
        <f>IF($B13="","",VLOOKUP($B13,#REF!,15))</f>
      </c>
      <c r="E13" s="276"/>
      <c r="F13" s="277"/>
      <c r="G13" s="276"/>
      <c r="H13" s="277"/>
      <c r="I13" s="189">
        <f>IF($B13="","",VLOOKUP($B13,#REF!,4))</f>
      </c>
      <c r="J13" s="132"/>
      <c r="K13" s="209"/>
      <c r="L13" s="203">
        <f>IF(K13="","",CONCATENATE(VLOOKUP($Y$3,$AB$1:$AK$1,K13)," pont"))</f>
      </c>
      <c r="M13" s="210"/>
      <c r="Y13" s="201"/>
      <c r="Z13" s="201"/>
      <c r="AA13" s="201" t="s">
        <v>68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207">
        <v>0</v>
      </c>
    </row>
    <row r="14" spans="1:37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Y16" s="201"/>
      <c r="Z16" s="201"/>
      <c r="AA16" s="201" t="s">
        <v>42</v>
      </c>
      <c r="AB16" s="201">
        <v>300</v>
      </c>
      <c r="AC16" s="201">
        <v>250</v>
      </c>
      <c r="AD16" s="201">
        <v>220</v>
      </c>
      <c r="AE16" s="201">
        <v>180</v>
      </c>
      <c r="AF16" s="201">
        <v>160</v>
      </c>
      <c r="AG16" s="201">
        <v>150</v>
      </c>
      <c r="AH16" s="201">
        <v>140</v>
      </c>
      <c r="AI16" s="201">
        <v>130</v>
      </c>
      <c r="AJ16" s="201">
        <v>120</v>
      </c>
      <c r="AK16" s="201">
        <v>110</v>
      </c>
    </row>
    <row r="17" spans="1:37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Y17" s="201"/>
      <c r="Z17" s="201"/>
      <c r="AA17" s="201" t="s">
        <v>59</v>
      </c>
      <c r="AB17" s="201">
        <v>250</v>
      </c>
      <c r="AC17" s="201">
        <v>200</v>
      </c>
      <c r="AD17" s="201">
        <v>160</v>
      </c>
      <c r="AE17" s="201">
        <v>140</v>
      </c>
      <c r="AF17" s="201">
        <v>120</v>
      </c>
      <c r="AG17" s="201">
        <v>110</v>
      </c>
      <c r="AH17" s="201">
        <v>100</v>
      </c>
      <c r="AI17" s="201">
        <v>90</v>
      </c>
      <c r="AJ17" s="201">
        <v>80</v>
      </c>
      <c r="AK17" s="201">
        <v>70</v>
      </c>
    </row>
    <row r="18" spans="1:37" ht="18.75" customHeight="1">
      <c r="A18" s="132"/>
      <c r="B18" s="274"/>
      <c r="C18" s="274"/>
      <c r="D18" s="275" t="str">
        <f>E7</f>
        <v>Balai-Szórát</v>
      </c>
      <c r="E18" s="275"/>
      <c r="F18" s="275">
        <f>E9</f>
        <v>0</v>
      </c>
      <c r="G18" s="275"/>
      <c r="H18" s="275">
        <f>E11</f>
        <v>0</v>
      </c>
      <c r="I18" s="275"/>
      <c r="J18" s="275">
        <f>E13</f>
        <v>0</v>
      </c>
      <c r="K18" s="275"/>
      <c r="L18" s="132"/>
      <c r="M18" s="132"/>
      <c r="Y18" s="201"/>
      <c r="Z18" s="201"/>
      <c r="AA18" s="201" t="s">
        <v>60</v>
      </c>
      <c r="AB18" s="201">
        <v>200</v>
      </c>
      <c r="AC18" s="201">
        <v>150</v>
      </c>
      <c r="AD18" s="201">
        <v>130</v>
      </c>
      <c r="AE18" s="201">
        <v>110</v>
      </c>
      <c r="AF18" s="201">
        <v>95</v>
      </c>
      <c r="AG18" s="201">
        <v>80</v>
      </c>
      <c r="AH18" s="201">
        <v>70</v>
      </c>
      <c r="AI18" s="201">
        <v>60</v>
      </c>
      <c r="AJ18" s="201">
        <v>55</v>
      </c>
      <c r="AK18" s="201">
        <v>50</v>
      </c>
    </row>
    <row r="19" spans="1:37" ht="18.75" customHeight="1">
      <c r="A19" s="191" t="s">
        <v>42</v>
      </c>
      <c r="B19" s="267" t="str">
        <f>E7</f>
        <v>Balai-Szórát</v>
      </c>
      <c r="C19" s="267"/>
      <c r="D19" s="269"/>
      <c r="E19" s="269"/>
      <c r="F19" s="268"/>
      <c r="G19" s="268"/>
      <c r="H19" s="268"/>
      <c r="I19" s="268"/>
      <c r="J19" s="275"/>
      <c r="K19" s="275"/>
      <c r="L19" s="132"/>
      <c r="M19" s="132"/>
      <c r="Y19" s="201"/>
      <c r="Z19" s="201"/>
      <c r="AA19" s="201" t="s">
        <v>61</v>
      </c>
      <c r="AB19" s="201">
        <v>150</v>
      </c>
      <c r="AC19" s="201">
        <v>120</v>
      </c>
      <c r="AD19" s="201">
        <v>100</v>
      </c>
      <c r="AE19" s="201">
        <v>80</v>
      </c>
      <c r="AF19" s="201">
        <v>70</v>
      </c>
      <c r="AG19" s="201">
        <v>60</v>
      </c>
      <c r="AH19" s="201">
        <v>55</v>
      </c>
      <c r="AI19" s="201">
        <v>50</v>
      </c>
      <c r="AJ19" s="201">
        <v>45</v>
      </c>
      <c r="AK19" s="201">
        <v>40</v>
      </c>
    </row>
    <row r="20" spans="1:37" ht="18.75" customHeight="1">
      <c r="A20" s="191" t="s">
        <v>43</v>
      </c>
      <c r="B20" s="267">
        <f>E9</f>
        <v>0</v>
      </c>
      <c r="C20" s="267"/>
      <c r="D20" s="268"/>
      <c r="E20" s="268"/>
      <c r="F20" s="269"/>
      <c r="G20" s="269"/>
      <c r="H20" s="268"/>
      <c r="I20" s="268"/>
      <c r="J20" s="268"/>
      <c r="K20" s="268"/>
      <c r="L20" s="132"/>
      <c r="M20" s="132"/>
      <c r="Y20" s="201"/>
      <c r="Z20" s="201"/>
      <c r="AA20" s="201" t="s">
        <v>62</v>
      </c>
      <c r="AB20" s="201">
        <v>120</v>
      </c>
      <c r="AC20" s="201">
        <v>90</v>
      </c>
      <c r="AD20" s="201">
        <v>65</v>
      </c>
      <c r="AE20" s="201">
        <v>55</v>
      </c>
      <c r="AF20" s="201">
        <v>50</v>
      </c>
      <c r="AG20" s="201">
        <v>45</v>
      </c>
      <c r="AH20" s="201">
        <v>40</v>
      </c>
      <c r="AI20" s="201">
        <v>35</v>
      </c>
      <c r="AJ20" s="201">
        <v>25</v>
      </c>
      <c r="AK20" s="201">
        <v>20</v>
      </c>
    </row>
    <row r="21" spans="1:37" ht="18.75" customHeight="1">
      <c r="A21" s="191" t="s">
        <v>44</v>
      </c>
      <c r="B21" s="267">
        <f>E11</f>
        <v>0</v>
      </c>
      <c r="C21" s="267"/>
      <c r="D21" s="268"/>
      <c r="E21" s="268"/>
      <c r="F21" s="268"/>
      <c r="G21" s="268"/>
      <c r="H21" s="269"/>
      <c r="I21" s="269"/>
      <c r="J21" s="268"/>
      <c r="K21" s="268"/>
      <c r="L21" s="132"/>
      <c r="M21" s="132"/>
      <c r="Y21" s="201"/>
      <c r="Z21" s="201"/>
      <c r="AA21" s="201" t="s">
        <v>63</v>
      </c>
      <c r="AB21" s="201">
        <v>90</v>
      </c>
      <c r="AC21" s="201">
        <v>60</v>
      </c>
      <c r="AD21" s="201">
        <v>45</v>
      </c>
      <c r="AE21" s="201">
        <v>34</v>
      </c>
      <c r="AF21" s="201">
        <v>27</v>
      </c>
      <c r="AG21" s="201">
        <v>22</v>
      </c>
      <c r="AH21" s="201">
        <v>18</v>
      </c>
      <c r="AI21" s="201">
        <v>15</v>
      </c>
      <c r="AJ21" s="201">
        <v>12</v>
      </c>
      <c r="AK21" s="201">
        <v>9</v>
      </c>
    </row>
    <row r="22" spans="1:37" ht="18.75" customHeight="1">
      <c r="A22" s="191" t="s">
        <v>49</v>
      </c>
      <c r="B22" s="267">
        <f>E13</f>
        <v>0</v>
      </c>
      <c r="C22" s="267"/>
      <c r="D22" s="268"/>
      <c r="E22" s="268"/>
      <c r="F22" s="268"/>
      <c r="G22" s="268"/>
      <c r="H22" s="275"/>
      <c r="I22" s="275"/>
      <c r="J22" s="269"/>
      <c r="K22" s="269"/>
      <c r="L22" s="132"/>
      <c r="M22" s="132"/>
      <c r="Y22" s="201"/>
      <c r="Z22" s="201"/>
      <c r="AA22" s="201" t="s">
        <v>64</v>
      </c>
      <c r="AB22" s="201">
        <v>60</v>
      </c>
      <c r="AC22" s="201">
        <v>40</v>
      </c>
      <c r="AD22" s="201">
        <v>30</v>
      </c>
      <c r="AE22" s="201">
        <v>20</v>
      </c>
      <c r="AF22" s="201">
        <v>18</v>
      </c>
      <c r="AG22" s="201">
        <v>15</v>
      </c>
      <c r="AH22" s="201">
        <v>12</v>
      </c>
      <c r="AI22" s="201">
        <v>10</v>
      </c>
      <c r="AJ22" s="201">
        <v>8</v>
      </c>
      <c r="AK22" s="201">
        <v>6</v>
      </c>
    </row>
    <row r="23" spans="1:37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Y23" s="201"/>
      <c r="Z23" s="201"/>
      <c r="AA23" s="201" t="s">
        <v>65</v>
      </c>
      <c r="AB23" s="201">
        <v>40</v>
      </c>
      <c r="AC23" s="201">
        <v>25</v>
      </c>
      <c r="AD23" s="201">
        <v>18</v>
      </c>
      <c r="AE23" s="201">
        <v>13</v>
      </c>
      <c r="AF23" s="201">
        <v>8</v>
      </c>
      <c r="AG23" s="201">
        <v>7</v>
      </c>
      <c r="AH23" s="201">
        <v>6</v>
      </c>
      <c r="AI23" s="201">
        <v>5</v>
      </c>
      <c r="AJ23" s="201">
        <v>4</v>
      </c>
      <c r="AK23" s="201">
        <v>3</v>
      </c>
    </row>
    <row r="24" spans="1:37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Y24" s="201"/>
      <c r="Z24" s="201"/>
      <c r="AA24" s="201" t="s">
        <v>66</v>
      </c>
      <c r="AB24" s="201">
        <v>25</v>
      </c>
      <c r="AC24" s="201">
        <v>15</v>
      </c>
      <c r="AD24" s="201">
        <v>13</v>
      </c>
      <c r="AE24" s="201">
        <v>7</v>
      </c>
      <c r="AF24" s="201">
        <v>6</v>
      </c>
      <c r="AG24" s="201">
        <v>5</v>
      </c>
      <c r="AH24" s="201">
        <v>4</v>
      </c>
      <c r="AI24" s="201">
        <v>3</v>
      </c>
      <c r="AJ24" s="201">
        <v>2</v>
      </c>
      <c r="AK24" s="201">
        <v>1</v>
      </c>
    </row>
    <row r="25" spans="1:37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Y25" s="201"/>
      <c r="Z25" s="201"/>
      <c r="AA25" s="201" t="s">
        <v>71</v>
      </c>
      <c r="AB25" s="201">
        <v>15</v>
      </c>
      <c r="AC25" s="201">
        <v>10</v>
      </c>
      <c r="AD25" s="201">
        <v>8</v>
      </c>
      <c r="AE25" s="201">
        <v>4</v>
      </c>
      <c r="AF25" s="201">
        <v>3</v>
      </c>
      <c r="AG25" s="201">
        <v>2</v>
      </c>
      <c r="AH25" s="201">
        <v>1</v>
      </c>
      <c r="AI25" s="201">
        <v>0</v>
      </c>
      <c r="AJ25" s="201">
        <v>0</v>
      </c>
      <c r="AK25" s="201">
        <v>0</v>
      </c>
    </row>
    <row r="26" spans="1:37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Y26" s="201"/>
      <c r="Z26" s="201"/>
      <c r="AA26" s="201" t="s">
        <v>67</v>
      </c>
      <c r="AB26" s="201">
        <v>10</v>
      </c>
      <c r="AC26" s="201">
        <v>6</v>
      </c>
      <c r="AD26" s="201">
        <v>4</v>
      </c>
      <c r="AE26" s="201">
        <v>2</v>
      </c>
      <c r="AF26" s="201">
        <v>1</v>
      </c>
      <c r="AG26" s="201">
        <v>0</v>
      </c>
      <c r="AH26" s="201">
        <v>0</v>
      </c>
      <c r="AI26" s="201">
        <v>0</v>
      </c>
      <c r="AJ26" s="201">
        <v>0</v>
      </c>
      <c r="AK26" s="201">
        <v>0</v>
      </c>
    </row>
    <row r="27" spans="1:37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Y27" s="201"/>
      <c r="Z27" s="201"/>
      <c r="AA27" s="201" t="s">
        <v>68</v>
      </c>
      <c r="AB27" s="201">
        <v>3</v>
      </c>
      <c r="AC27" s="201">
        <v>2</v>
      </c>
      <c r="AD27" s="201">
        <v>1</v>
      </c>
      <c r="AE27" s="201">
        <v>0</v>
      </c>
      <c r="AF27" s="201">
        <v>0</v>
      </c>
      <c r="AG27" s="201">
        <v>0</v>
      </c>
      <c r="AH27" s="201">
        <v>0</v>
      </c>
      <c r="AI27" s="201">
        <v>0</v>
      </c>
      <c r="AJ27" s="201">
        <v>0</v>
      </c>
      <c r="AK27" s="201">
        <v>0</v>
      </c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3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1:13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9" ht="12.7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1"/>
      <c r="M32" s="132"/>
      <c r="O32" s="148"/>
      <c r="P32" s="148"/>
      <c r="Q32" s="148"/>
      <c r="R32" s="148"/>
      <c r="S32" s="148"/>
    </row>
    <row r="33" spans="1:19" ht="12.75">
      <c r="A33" s="81" t="s">
        <v>25</v>
      </c>
      <c r="B33" s="82"/>
      <c r="C33" s="112"/>
      <c r="D33" s="163" t="s">
        <v>0</v>
      </c>
      <c r="E33" s="164" t="s">
        <v>27</v>
      </c>
      <c r="F33" s="182"/>
      <c r="G33" s="163" t="s">
        <v>0</v>
      </c>
      <c r="H33" s="164" t="s">
        <v>34</v>
      </c>
      <c r="I33" s="89"/>
      <c r="J33" s="164" t="s">
        <v>35</v>
      </c>
      <c r="K33" s="88" t="s">
        <v>36</v>
      </c>
      <c r="L33" s="31"/>
      <c r="M33" s="182"/>
      <c r="O33" s="148"/>
      <c r="P33" s="157"/>
      <c r="Q33" s="157"/>
      <c r="R33" s="158"/>
      <c r="S33" s="148"/>
    </row>
    <row r="34" spans="1:19" ht="12.75">
      <c r="A34" s="135" t="s">
        <v>26</v>
      </c>
      <c r="B34" s="136"/>
      <c r="C34" s="137"/>
      <c r="D34" s="165"/>
      <c r="E34" s="270"/>
      <c r="F34" s="270"/>
      <c r="G34" s="176" t="s">
        <v>1</v>
      </c>
      <c r="H34" s="136"/>
      <c r="I34" s="166"/>
      <c r="J34" s="177"/>
      <c r="K34" s="133" t="s">
        <v>28</v>
      </c>
      <c r="L34" s="183"/>
      <c r="M34" s="167"/>
      <c r="O34" s="148"/>
      <c r="P34" s="159"/>
      <c r="Q34" s="159"/>
      <c r="R34" s="160"/>
      <c r="S34" s="148"/>
    </row>
    <row r="35" spans="1:19" ht="12.75">
      <c r="A35" s="138" t="s">
        <v>33</v>
      </c>
      <c r="B35" s="87"/>
      <c r="C35" s="139"/>
      <c r="D35" s="168"/>
      <c r="E35" s="271"/>
      <c r="F35" s="271"/>
      <c r="G35" s="178" t="s">
        <v>2</v>
      </c>
      <c r="H35" s="169"/>
      <c r="I35" s="170"/>
      <c r="J35" s="79"/>
      <c r="K35" s="180"/>
      <c r="L35" s="131"/>
      <c r="M35" s="175"/>
      <c r="O35" s="148"/>
      <c r="P35" s="160"/>
      <c r="Q35" s="161"/>
      <c r="R35" s="160"/>
      <c r="S35" s="148"/>
    </row>
    <row r="36" spans="1:19" ht="12.75">
      <c r="A36" s="102"/>
      <c r="B36" s="103"/>
      <c r="C36" s="104"/>
      <c r="D36" s="168"/>
      <c r="E36" s="172"/>
      <c r="F36" s="173"/>
      <c r="G36" s="178" t="s">
        <v>3</v>
      </c>
      <c r="H36" s="169"/>
      <c r="I36" s="170"/>
      <c r="J36" s="79"/>
      <c r="K36" s="133" t="s">
        <v>29</v>
      </c>
      <c r="L36" s="183"/>
      <c r="M36" s="167"/>
      <c r="O36" s="148"/>
      <c r="P36" s="159"/>
      <c r="Q36" s="159"/>
      <c r="R36" s="160"/>
      <c r="S36" s="148"/>
    </row>
    <row r="37" spans="1:19" ht="12.75">
      <c r="A37" s="83"/>
      <c r="B37" s="110"/>
      <c r="C37" s="84"/>
      <c r="D37" s="168"/>
      <c r="E37" s="172"/>
      <c r="F37" s="173"/>
      <c r="G37" s="178" t="s">
        <v>4</v>
      </c>
      <c r="H37" s="169"/>
      <c r="I37" s="170"/>
      <c r="J37" s="79"/>
      <c r="K37" s="181"/>
      <c r="L37" s="173"/>
      <c r="M37" s="171"/>
      <c r="O37" s="148"/>
      <c r="P37" s="160"/>
      <c r="Q37" s="161"/>
      <c r="R37" s="160"/>
      <c r="S37" s="148"/>
    </row>
    <row r="38" spans="1:19" ht="12.75">
      <c r="A38" s="91"/>
      <c r="B38" s="105"/>
      <c r="C38" s="111"/>
      <c r="D38" s="168"/>
      <c r="E38" s="172"/>
      <c r="F38" s="173"/>
      <c r="G38" s="178" t="s">
        <v>5</v>
      </c>
      <c r="H38" s="169"/>
      <c r="I38" s="170"/>
      <c r="J38" s="79"/>
      <c r="K38" s="138"/>
      <c r="L38" s="131"/>
      <c r="M38" s="175"/>
      <c r="O38" s="148"/>
      <c r="P38" s="160"/>
      <c r="Q38" s="161"/>
      <c r="R38" s="160"/>
      <c r="S38" s="148"/>
    </row>
    <row r="39" spans="1:19" ht="12.75">
      <c r="A39" s="92"/>
      <c r="B39" s="106"/>
      <c r="C39" s="84"/>
      <c r="D39" s="168"/>
      <c r="E39" s="172"/>
      <c r="F39" s="173"/>
      <c r="G39" s="178" t="s">
        <v>6</v>
      </c>
      <c r="H39" s="169"/>
      <c r="I39" s="170"/>
      <c r="J39" s="79"/>
      <c r="K39" s="133" t="s">
        <v>24</v>
      </c>
      <c r="L39" s="183"/>
      <c r="M39" s="167"/>
      <c r="O39" s="148"/>
      <c r="P39" s="159"/>
      <c r="Q39" s="159"/>
      <c r="R39" s="160"/>
      <c r="S39" s="148"/>
    </row>
    <row r="40" spans="1:19" ht="12.75">
      <c r="A40" s="92"/>
      <c r="B40" s="106"/>
      <c r="C40" s="100"/>
      <c r="D40" s="168"/>
      <c r="E40" s="172"/>
      <c r="F40" s="173"/>
      <c r="G40" s="178" t="s">
        <v>7</v>
      </c>
      <c r="H40" s="169"/>
      <c r="I40" s="170"/>
      <c r="J40" s="79"/>
      <c r="K40" s="181"/>
      <c r="L40" s="173"/>
      <c r="M40" s="171"/>
      <c r="O40" s="148"/>
      <c r="P40" s="160"/>
      <c r="Q40" s="161"/>
      <c r="R40" s="160"/>
      <c r="S40" s="148"/>
    </row>
    <row r="41" spans="1:19" ht="12.75">
      <c r="A41" s="93"/>
      <c r="B41" s="90"/>
      <c r="C41" s="101"/>
      <c r="D41" s="174"/>
      <c r="E41" s="85"/>
      <c r="F41" s="131"/>
      <c r="G41" s="179" t="s">
        <v>8</v>
      </c>
      <c r="H41" s="87"/>
      <c r="I41" s="134"/>
      <c r="J41" s="86"/>
      <c r="K41" s="138" t="str">
        <f>M4</f>
        <v>Csávás István</v>
      </c>
      <c r="L41" s="131"/>
      <c r="M41" s="175"/>
      <c r="O41" s="148"/>
      <c r="P41" s="160"/>
      <c r="Q41" s="161"/>
      <c r="R41" s="162"/>
      <c r="S41" s="148"/>
    </row>
    <row r="42" spans="15:19" ht="12.75">
      <c r="O42" s="148"/>
      <c r="P42" s="148"/>
      <c r="Q42" s="148"/>
      <c r="R42" s="148"/>
      <c r="S42" s="148"/>
    </row>
    <row r="43" spans="15:19" ht="12.75">
      <c r="O43" s="148"/>
      <c r="P43" s="148"/>
      <c r="Q43" s="148"/>
      <c r="R43" s="148"/>
      <c r="S43" s="148"/>
    </row>
  </sheetData>
  <sheetProtection/>
  <mergeCells count="37">
    <mergeCell ref="H18:I18"/>
    <mergeCell ref="B21:C21"/>
    <mergeCell ref="G7:H7"/>
    <mergeCell ref="E9:F9"/>
    <mergeCell ref="H21:I21"/>
    <mergeCell ref="B19:C19"/>
    <mergeCell ref="D19:E19"/>
    <mergeCell ref="F19:G19"/>
    <mergeCell ref="H19:I19"/>
    <mergeCell ref="B20:C20"/>
    <mergeCell ref="F21:G21"/>
    <mergeCell ref="A1:F1"/>
    <mergeCell ref="A4:C4"/>
    <mergeCell ref="B18:C18"/>
    <mergeCell ref="D18:E18"/>
    <mergeCell ref="F18:G18"/>
    <mergeCell ref="D20:E20"/>
    <mergeCell ref="E34:F34"/>
    <mergeCell ref="E35:F35"/>
    <mergeCell ref="J20:K20"/>
    <mergeCell ref="J21:K21"/>
    <mergeCell ref="E7:F7"/>
    <mergeCell ref="G9:H9"/>
    <mergeCell ref="E11:F11"/>
    <mergeCell ref="G11:H11"/>
    <mergeCell ref="E13:F13"/>
    <mergeCell ref="G13:H13"/>
    <mergeCell ref="B22:C22"/>
    <mergeCell ref="D22:E22"/>
    <mergeCell ref="F22:G22"/>
    <mergeCell ref="H22:I22"/>
    <mergeCell ref="J22:K22"/>
    <mergeCell ref="J18:K18"/>
    <mergeCell ref="J19:K19"/>
    <mergeCell ref="F20:G20"/>
    <mergeCell ref="H20:I20"/>
    <mergeCell ref="D21:E21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41"/>
  <sheetViews>
    <sheetView zoomScalePageLayoutView="0" workbookViewId="0" topLeftCell="A1">
      <selection activeCell="Q41" sqref="Q41"/>
    </sheetView>
  </sheetViews>
  <sheetFormatPr defaultColWidth="9.140625" defaultRowHeight="12.75"/>
  <sheetData>
    <row r="1" spans="1:19" ht="12.75">
      <c r="A1" s="49" t="s">
        <v>17</v>
      </c>
      <c r="B1" s="49"/>
      <c r="C1" s="49"/>
      <c r="D1" s="49"/>
      <c r="E1" s="49" t="s">
        <v>14</v>
      </c>
      <c r="F1" s="49"/>
      <c r="G1" s="49"/>
      <c r="H1" s="49" t="s">
        <v>88</v>
      </c>
      <c r="I1" s="49"/>
      <c r="J1" s="80"/>
      <c r="K1" s="49"/>
      <c r="L1" s="50"/>
      <c r="M1" s="50" t="s">
        <v>22</v>
      </c>
      <c r="N1" s="152"/>
      <c r="O1" s="151"/>
      <c r="P1" s="152"/>
      <c r="Q1" s="192" t="s">
        <v>50</v>
      </c>
      <c r="R1" s="193" t="s">
        <v>56</v>
      </c>
      <c r="S1" s="193" t="s">
        <v>51</v>
      </c>
    </row>
    <row r="2" spans="1:19" ht="13.5" thickBot="1">
      <c r="A2" s="273">
        <f>Altalanos!$A$10</f>
        <v>44686</v>
      </c>
      <c r="B2" s="273"/>
      <c r="C2" s="273"/>
      <c r="D2" s="126"/>
      <c r="E2" s="127" t="str">
        <f>Altalanos!$C$10</f>
        <v>Kecskemét</v>
      </c>
      <c r="F2" s="127"/>
      <c r="G2" s="127"/>
      <c r="H2" s="129"/>
      <c r="I2" s="127"/>
      <c r="J2" s="128"/>
      <c r="K2" s="129"/>
      <c r="L2" s="204"/>
      <c r="M2" s="130" t="str">
        <f>Altalanos!$E$10</f>
        <v>Csávás István</v>
      </c>
      <c r="N2" s="153"/>
      <c r="O2" s="154"/>
      <c r="P2" s="153"/>
      <c r="Q2" s="194" t="s">
        <v>57</v>
      </c>
      <c r="R2" s="195" t="s">
        <v>52</v>
      </c>
      <c r="S2" s="195" t="s">
        <v>53</v>
      </c>
    </row>
    <row r="3" spans="1:19" ht="12.75">
      <c r="A3" s="31"/>
      <c r="B3" s="31" t="s">
        <v>30</v>
      </c>
      <c r="C3" s="141" t="s">
        <v>40</v>
      </c>
      <c r="D3" s="31" t="s">
        <v>25</v>
      </c>
      <c r="E3" s="31" t="s">
        <v>45</v>
      </c>
      <c r="F3" s="31"/>
      <c r="G3" s="31" t="s">
        <v>21</v>
      </c>
      <c r="H3" s="31"/>
      <c r="I3" s="31" t="s">
        <v>23</v>
      </c>
      <c r="J3" s="31"/>
      <c r="K3" s="185" t="s">
        <v>46</v>
      </c>
      <c r="L3" s="185" t="s">
        <v>47</v>
      </c>
      <c r="M3" s="185" t="s">
        <v>48</v>
      </c>
      <c r="N3" s="148"/>
      <c r="O3" s="148"/>
      <c r="P3" s="148"/>
      <c r="Q3" s="196" t="s">
        <v>58</v>
      </c>
      <c r="R3" s="197" t="s">
        <v>54</v>
      </c>
      <c r="S3" s="197" t="s">
        <v>55</v>
      </c>
    </row>
    <row r="4" spans="1:19" ht="12.75">
      <c r="A4" s="132"/>
      <c r="B4" s="132"/>
      <c r="C4" s="184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48"/>
      <c r="O4" s="148"/>
      <c r="P4" s="148"/>
      <c r="Q4" s="148"/>
      <c r="R4" s="148"/>
      <c r="S4" s="148"/>
    </row>
    <row r="5" spans="1:19" ht="12.75">
      <c r="A5" s="155" t="s">
        <v>42</v>
      </c>
      <c r="B5" s="186"/>
      <c r="C5" s="188">
        <f>IF($B5="","",VLOOKUP($B5,#REF!,5))</f>
      </c>
      <c r="D5" s="188">
        <f>IF($B5="","",VLOOKUP($B5,#REF!,15))</f>
      </c>
      <c r="E5" s="276" t="s">
        <v>408</v>
      </c>
      <c r="F5" s="277"/>
      <c r="G5" s="276"/>
      <c r="H5" s="277"/>
      <c r="I5" s="189">
        <f>IF($B5="","",VLOOKUP($B5,#REF!,4))</f>
      </c>
      <c r="J5" s="132"/>
      <c r="K5" s="236" t="s">
        <v>85</v>
      </c>
      <c r="L5" s="203" t="e">
        <f>IF(K5="","",CONCATENATE(VLOOKUP($Y$3,$AB$1:$AK$1,K5)," pont"))</f>
        <v>#N/A</v>
      </c>
      <c r="M5" s="210"/>
      <c r="N5" s="148"/>
      <c r="O5" s="148"/>
      <c r="P5" s="148"/>
      <c r="Q5" s="148"/>
      <c r="R5" s="148"/>
      <c r="S5" s="148"/>
    </row>
    <row r="6" spans="1:19" ht="12.75">
      <c r="A6" s="155"/>
      <c r="B6" s="187"/>
      <c r="C6" s="190"/>
      <c r="D6" s="190"/>
      <c r="E6" s="190"/>
      <c r="F6" s="190"/>
      <c r="G6" s="190"/>
      <c r="H6" s="190"/>
      <c r="I6" s="190"/>
      <c r="J6" s="132"/>
      <c r="K6" s="155"/>
      <c r="L6" s="155"/>
      <c r="M6" s="211"/>
      <c r="N6" s="148"/>
      <c r="O6" s="148"/>
      <c r="P6" s="148"/>
      <c r="Q6" s="148"/>
      <c r="R6" s="148"/>
      <c r="S6" s="148"/>
    </row>
    <row r="7" spans="1:19" ht="12.75">
      <c r="A7" s="155" t="s">
        <v>43</v>
      </c>
      <c r="B7" s="186"/>
      <c r="C7" s="188">
        <f>IF($B7="","",VLOOKUP($B7,#REF!,5))</f>
      </c>
      <c r="D7" s="188">
        <f>IF($B7="","",VLOOKUP($B7,#REF!,15))</f>
      </c>
      <c r="E7" s="276" t="s">
        <v>409</v>
      </c>
      <c r="F7" s="277"/>
      <c r="G7" s="276"/>
      <c r="H7" s="277"/>
      <c r="I7" s="189">
        <f>IF($B7="","",VLOOKUP($B7,#REF!,4))</f>
      </c>
      <c r="J7" s="132"/>
      <c r="K7" s="236" t="s">
        <v>85</v>
      </c>
      <c r="L7" s="203" t="e">
        <f>IF(K7="","",CONCATENATE(VLOOKUP($Y$3,$AB$1:$AK$1,K7)," pont"))</f>
        <v>#N/A</v>
      </c>
      <c r="M7" s="210"/>
      <c r="N7" s="148"/>
      <c r="O7" s="148"/>
      <c r="P7" s="148"/>
      <c r="Q7" s="148"/>
      <c r="R7" s="148"/>
      <c r="S7" s="148"/>
    </row>
    <row r="8" spans="1:19" ht="12.75">
      <c r="A8" s="155"/>
      <c r="B8" s="187"/>
      <c r="C8" s="190"/>
      <c r="D8" s="190"/>
      <c r="E8" s="190"/>
      <c r="F8" s="190"/>
      <c r="G8" s="190"/>
      <c r="H8" s="190"/>
      <c r="I8" s="190"/>
      <c r="J8" s="132"/>
      <c r="K8" s="155"/>
      <c r="L8" s="155"/>
      <c r="M8" s="211"/>
      <c r="N8" s="148"/>
      <c r="O8" s="148"/>
      <c r="P8" s="148"/>
      <c r="Q8" s="148"/>
      <c r="R8" s="148"/>
      <c r="S8" s="148"/>
    </row>
    <row r="9" spans="1:19" ht="12.75">
      <c r="A9" s="155" t="s">
        <v>44</v>
      </c>
      <c r="B9" s="186"/>
      <c r="C9" s="188">
        <f>IF($B9="","",VLOOKUP($B9,#REF!,5))</f>
      </c>
      <c r="D9" s="188">
        <f>IF($B9="","",VLOOKUP($B9,#REF!,15))</f>
      </c>
      <c r="E9" s="276"/>
      <c r="F9" s="277"/>
      <c r="G9" s="276"/>
      <c r="H9" s="277"/>
      <c r="I9" s="189">
        <f>IF($B9="","",VLOOKUP($B9,#REF!,4))</f>
      </c>
      <c r="J9" s="132"/>
      <c r="K9" s="209"/>
      <c r="L9" s="203">
        <f>IF(K9="","",CONCATENATE(VLOOKUP($Y$3,$AB$1:$AK$1,K9)," pont"))</f>
      </c>
      <c r="M9" s="210"/>
      <c r="N9" s="148"/>
      <c r="O9" s="148"/>
      <c r="P9" s="148"/>
      <c r="Q9" s="148"/>
      <c r="R9" s="148"/>
      <c r="S9" s="148"/>
    </row>
    <row r="10" spans="1:13" ht="12.75">
      <c r="A10" s="155"/>
      <c r="B10" s="187"/>
      <c r="C10" s="190"/>
      <c r="D10" s="190"/>
      <c r="E10" s="190"/>
      <c r="F10" s="190"/>
      <c r="G10" s="190"/>
      <c r="H10" s="190"/>
      <c r="I10" s="190"/>
      <c r="J10" s="132"/>
      <c r="K10" s="184"/>
      <c r="L10" s="184"/>
      <c r="M10" s="212"/>
    </row>
    <row r="11" spans="1:13" ht="12.75">
      <c r="A11" s="155" t="s">
        <v>49</v>
      </c>
      <c r="B11" s="186"/>
      <c r="C11" s="188">
        <f>IF($B11="","",VLOOKUP($B11,#REF!,5))</f>
      </c>
      <c r="D11" s="188">
        <f>IF($B11="","",VLOOKUP($B11,#REF!,15))</f>
      </c>
      <c r="E11" s="276"/>
      <c r="F11" s="277"/>
      <c r="G11" s="276"/>
      <c r="H11" s="277"/>
      <c r="I11" s="189">
        <f>IF($B11="","",VLOOKUP($B11,#REF!,4))</f>
      </c>
      <c r="J11" s="132"/>
      <c r="K11" s="209"/>
      <c r="L11" s="203">
        <f>IF(K11="","",CONCATENATE(VLOOKUP($Y$3,$AB$1:$AK$1,K11)," pont"))</f>
      </c>
      <c r="M11" s="210"/>
    </row>
    <row r="12" spans="1:13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2.75">
      <c r="A16" s="132"/>
      <c r="B16" s="274"/>
      <c r="C16" s="274"/>
      <c r="D16" s="275" t="str">
        <f>E5</f>
        <v>Ábrahám-Ábrahám</v>
      </c>
      <c r="E16" s="275"/>
      <c r="F16" s="275" t="str">
        <f>E7</f>
        <v>Kózsó Rekedt</v>
      </c>
      <c r="G16" s="275"/>
      <c r="H16" s="275">
        <f>E9</f>
        <v>0</v>
      </c>
      <c r="I16" s="275"/>
      <c r="J16" s="275">
        <f>E11</f>
        <v>0</v>
      </c>
      <c r="K16" s="275"/>
      <c r="L16" s="132"/>
      <c r="M16" s="132"/>
    </row>
    <row r="17" spans="1:13" ht="12.75">
      <c r="A17" s="191" t="s">
        <v>42</v>
      </c>
      <c r="B17" s="267" t="str">
        <f>E5</f>
        <v>Ábrahám-Ábrahám</v>
      </c>
      <c r="C17" s="267"/>
      <c r="D17" s="269"/>
      <c r="E17" s="269"/>
      <c r="F17" s="268"/>
      <c r="G17" s="268"/>
      <c r="H17" s="268"/>
      <c r="I17" s="268"/>
      <c r="J17" s="275"/>
      <c r="K17" s="275"/>
      <c r="L17" s="132"/>
      <c r="M17" s="132"/>
    </row>
    <row r="18" spans="1:13" ht="12.75">
      <c r="A18" s="191" t="s">
        <v>43</v>
      </c>
      <c r="B18" s="267" t="str">
        <f>E7</f>
        <v>Kózsó Rekedt</v>
      </c>
      <c r="C18" s="267"/>
      <c r="D18" s="268"/>
      <c r="E18" s="268"/>
      <c r="F18" s="269"/>
      <c r="G18" s="269"/>
      <c r="H18" s="268"/>
      <c r="I18" s="268"/>
      <c r="J18" s="268"/>
      <c r="K18" s="268"/>
      <c r="L18" s="132"/>
      <c r="M18" s="132"/>
    </row>
    <row r="19" spans="1:13" ht="12.75">
      <c r="A19" s="191" t="s">
        <v>44</v>
      </c>
      <c r="B19" s="267">
        <f>E9</f>
        <v>0</v>
      </c>
      <c r="C19" s="267"/>
      <c r="D19" s="268"/>
      <c r="E19" s="268"/>
      <c r="F19" s="268"/>
      <c r="G19" s="268"/>
      <c r="H19" s="269"/>
      <c r="I19" s="269"/>
      <c r="J19" s="268"/>
      <c r="K19" s="268"/>
      <c r="L19" s="132"/>
      <c r="M19" s="132"/>
    </row>
    <row r="20" spans="1:13" ht="12.75">
      <c r="A20" s="191" t="s">
        <v>49</v>
      </c>
      <c r="B20" s="267">
        <f>E11</f>
        <v>0</v>
      </c>
      <c r="C20" s="267"/>
      <c r="D20" s="268"/>
      <c r="E20" s="268"/>
      <c r="F20" s="268"/>
      <c r="G20" s="268"/>
      <c r="H20" s="275"/>
      <c r="I20" s="275"/>
      <c r="J20" s="269"/>
      <c r="K20" s="269"/>
      <c r="L20" s="132"/>
      <c r="M20" s="132"/>
    </row>
    <row r="21" spans="1:13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ht="12.7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ht="12.7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1:19" ht="12.7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1"/>
      <c r="M30" s="132"/>
      <c r="O30" s="148"/>
      <c r="P30" s="148"/>
      <c r="Q30" s="148"/>
      <c r="R30" s="148"/>
      <c r="S30" s="148"/>
    </row>
    <row r="31" spans="1:19" ht="12.75">
      <c r="A31" s="81" t="s">
        <v>25</v>
      </c>
      <c r="B31" s="82"/>
      <c r="C31" s="112"/>
      <c r="D31" s="163" t="s">
        <v>0</v>
      </c>
      <c r="E31" s="164" t="s">
        <v>27</v>
      </c>
      <c r="F31" s="182"/>
      <c r="G31" s="163" t="s">
        <v>0</v>
      </c>
      <c r="H31" s="164" t="s">
        <v>34</v>
      </c>
      <c r="I31" s="89"/>
      <c r="J31" s="164" t="s">
        <v>35</v>
      </c>
      <c r="K31" s="88" t="s">
        <v>36</v>
      </c>
      <c r="L31" s="31"/>
      <c r="M31" s="182"/>
      <c r="O31" s="148"/>
      <c r="P31" s="157"/>
      <c r="Q31" s="157"/>
      <c r="R31" s="158"/>
      <c r="S31" s="148"/>
    </row>
    <row r="32" spans="1:19" ht="12.75">
      <c r="A32" s="135" t="s">
        <v>26</v>
      </c>
      <c r="B32" s="136"/>
      <c r="C32" s="137"/>
      <c r="D32" s="165"/>
      <c r="E32" s="270"/>
      <c r="F32" s="270"/>
      <c r="G32" s="176" t="s">
        <v>1</v>
      </c>
      <c r="H32" s="136"/>
      <c r="I32" s="166"/>
      <c r="J32" s="177"/>
      <c r="K32" s="133" t="s">
        <v>28</v>
      </c>
      <c r="L32" s="183"/>
      <c r="M32" s="167"/>
      <c r="O32" s="148"/>
      <c r="P32" s="159"/>
      <c r="Q32" s="159"/>
      <c r="R32" s="160"/>
      <c r="S32" s="148"/>
    </row>
    <row r="33" spans="1:19" ht="12.75">
      <c r="A33" s="138" t="s">
        <v>33</v>
      </c>
      <c r="B33" s="87"/>
      <c r="C33" s="139"/>
      <c r="D33" s="168"/>
      <c r="E33" s="271"/>
      <c r="F33" s="271"/>
      <c r="G33" s="178" t="s">
        <v>2</v>
      </c>
      <c r="H33" s="169"/>
      <c r="I33" s="170"/>
      <c r="J33" s="79"/>
      <c r="K33" s="180"/>
      <c r="L33" s="131"/>
      <c r="M33" s="175"/>
      <c r="O33" s="148"/>
      <c r="P33" s="160"/>
      <c r="Q33" s="161"/>
      <c r="R33" s="160"/>
      <c r="S33" s="148"/>
    </row>
    <row r="34" spans="1:19" ht="12.75">
      <c r="A34" s="102"/>
      <c r="B34" s="103"/>
      <c r="C34" s="104"/>
      <c r="D34" s="168"/>
      <c r="E34" s="172"/>
      <c r="F34" s="173"/>
      <c r="G34" s="178" t="s">
        <v>3</v>
      </c>
      <c r="H34" s="169"/>
      <c r="I34" s="170"/>
      <c r="J34" s="79"/>
      <c r="K34" s="133" t="s">
        <v>29</v>
      </c>
      <c r="L34" s="183"/>
      <c r="M34" s="167"/>
      <c r="O34" s="148"/>
      <c r="P34" s="159"/>
      <c r="Q34" s="159"/>
      <c r="R34" s="160"/>
      <c r="S34" s="148"/>
    </row>
    <row r="35" spans="1:19" ht="12.75">
      <c r="A35" s="83"/>
      <c r="B35" s="110"/>
      <c r="C35" s="84"/>
      <c r="D35" s="168"/>
      <c r="E35" s="172"/>
      <c r="F35" s="173"/>
      <c r="G35" s="178" t="s">
        <v>4</v>
      </c>
      <c r="H35" s="169"/>
      <c r="I35" s="170"/>
      <c r="J35" s="79"/>
      <c r="K35" s="181"/>
      <c r="L35" s="173"/>
      <c r="M35" s="171"/>
      <c r="O35" s="148"/>
      <c r="P35" s="160"/>
      <c r="Q35" s="161"/>
      <c r="R35" s="160"/>
      <c r="S35" s="148"/>
    </row>
    <row r="36" spans="1:19" ht="12.75">
      <c r="A36" s="91"/>
      <c r="B36" s="105"/>
      <c r="C36" s="111"/>
      <c r="D36" s="168"/>
      <c r="E36" s="172"/>
      <c r="F36" s="173"/>
      <c r="G36" s="178" t="s">
        <v>5</v>
      </c>
      <c r="H36" s="169"/>
      <c r="I36" s="170"/>
      <c r="J36" s="79"/>
      <c r="K36" s="138"/>
      <c r="L36" s="131"/>
      <c r="M36" s="175"/>
      <c r="O36" s="148"/>
      <c r="P36" s="160"/>
      <c r="Q36" s="161"/>
      <c r="R36" s="160"/>
      <c r="S36" s="148"/>
    </row>
    <row r="37" spans="1:19" ht="12.75">
      <c r="A37" s="92"/>
      <c r="B37" s="106"/>
      <c r="C37" s="84"/>
      <c r="D37" s="168"/>
      <c r="E37" s="172"/>
      <c r="F37" s="173"/>
      <c r="G37" s="178" t="s">
        <v>6</v>
      </c>
      <c r="H37" s="169"/>
      <c r="I37" s="170"/>
      <c r="J37" s="79"/>
      <c r="K37" s="133" t="s">
        <v>24</v>
      </c>
      <c r="L37" s="183"/>
      <c r="M37" s="167"/>
      <c r="O37" s="148"/>
      <c r="P37" s="159"/>
      <c r="Q37" s="159"/>
      <c r="R37" s="160"/>
      <c r="S37" s="148"/>
    </row>
    <row r="38" spans="1:19" ht="12.75">
      <c r="A38" s="92"/>
      <c r="B38" s="106"/>
      <c r="C38" s="100"/>
      <c r="D38" s="168"/>
      <c r="E38" s="172"/>
      <c r="F38" s="173"/>
      <c r="G38" s="178" t="s">
        <v>7</v>
      </c>
      <c r="H38" s="169"/>
      <c r="I38" s="170"/>
      <c r="J38" s="79"/>
      <c r="K38" s="181"/>
      <c r="L38" s="173"/>
      <c r="M38" s="171"/>
      <c r="O38" s="148"/>
      <c r="P38" s="160"/>
      <c r="Q38" s="161"/>
      <c r="R38" s="160"/>
      <c r="S38" s="148"/>
    </row>
    <row r="39" spans="1:19" ht="12.75">
      <c r="A39" s="93"/>
      <c r="B39" s="90"/>
      <c r="C39" s="101"/>
      <c r="D39" s="174"/>
      <c r="E39" s="85"/>
      <c r="F39" s="131"/>
      <c r="G39" s="179" t="s">
        <v>8</v>
      </c>
      <c r="H39" s="87"/>
      <c r="I39" s="134"/>
      <c r="J39" s="86"/>
      <c r="K39" s="138" t="str">
        <f>M2</f>
        <v>Csávás István</v>
      </c>
      <c r="L39" s="131"/>
      <c r="M39" s="175"/>
      <c r="O39" s="148"/>
      <c r="P39" s="160"/>
      <c r="Q39" s="161"/>
      <c r="R39" s="162"/>
      <c r="S39" s="148"/>
    </row>
    <row r="40" spans="15:19" ht="12.75">
      <c r="O40" s="148"/>
      <c r="P40" s="148"/>
      <c r="Q40" s="148"/>
      <c r="R40" s="148"/>
      <c r="S40" s="148"/>
    </row>
    <row r="41" spans="15:19" ht="12.75">
      <c r="O41" s="148"/>
      <c r="P41" s="148"/>
      <c r="Q41" s="148"/>
      <c r="R41" s="148"/>
      <c r="S41" s="148"/>
    </row>
  </sheetData>
  <sheetProtection/>
  <mergeCells count="36">
    <mergeCell ref="E33:F33"/>
    <mergeCell ref="B20:C20"/>
    <mergeCell ref="D20:E20"/>
    <mergeCell ref="F20:G20"/>
    <mergeCell ref="H20:I20"/>
    <mergeCell ref="J20:K20"/>
    <mergeCell ref="E32:F32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16:K16"/>
    <mergeCell ref="B17:C17"/>
    <mergeCell ref="D17:E17"/>
    <mergeCell ref="F17:G17"/>
    <mergeCell ref="H17:I17"/>
    <mergeCell ref="J17:K17"/>
    <mergeCell ref="E11:F11"/>
    <mergeCell ref="G11:H11"/>
    <mergeCell ref="B16:C16"/>
    <mergeCell ref="D16:E16"/>
    <mergeCell ref="F16:G16"/>
    <mergeCell ref="H16:I16"/>
    <mergeCell ref="A2:C2"/>
    <mergeCell ref="E5:F5"/>
    <mergeCell ref="G5:H5"/>
    <mergeCell ref="E7:F7"/>
    <mergeCell ref="G7:H7"/>
    <mergeCell ref="E9:F9"/>
    <mergeCell ref="G9:H9"/>
  </mergeCells>
  <conditionalFormatting sqref="E5 E7 E9 E11">
    <cfRule type="cellIs" priority="2" dxfId="1" operator="equal" stopIfTrue="1">
      <formula>"Bye"</formula>
    </cfRule>
  </conditionalFormatting>
  <conditionalFormatting sqref="R39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Csávás István</cp:lastModifiedBy>
  <cp:lastPrinted>2016-03-12T10:05:59Z</cp:lastPrinted>
  <dcterms:created xsi:type="dcterms:W3CDTF">1998-01-18T23:10:02Z</dcterms:created>
  <dcterms:modified xsi:type="dcterms:W3CDTF">2022-05-02T08:48:17Z</dcterms:modified>
  <cp:category>Forms</cp:category>
  <cp:version/>
  <cp:contentType/>
  <cp:contentStatus/>
</cp:coreProperties>
</file>