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trlProps/ctrlProp7.xml" ContentType="application/vnd.ms-excel.controlproperties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trlProps/ctrlProp12.xml" ContentType="application/vnd.ms-excel.controlproperties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trlProps/ctrlProp15.xml" ContentType="application/vnd.ms-excel.controlproperties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Korosztályos OB - 2025\14-16\Csapat\"/>
    </mc:Choice>
  </mc:AlternateContent>
  <xr:revisionPtr revIDLastSave="0" documentId="8_{47DF4D51-FD8F-43B7-BFEF-6F6BD9F60509}" xr6:coauthVersionLast="47" xr6:coauthVersionMax="47" xr10:uidLastSave="{00000000-0000-0000-0000-000000000000}"/>
  <bookViews>
    <workbookView xWindow="-108" yWindow="-108" windowWidth="23256" windowHeight="13176" tabRatio="884" activeTab="3" xr2:uid="{00000000-000D-0000-FFFF-FFFF00000000}"/>
  </bookViews>
  <sheets>
    <sheet name="Altalanos" sheetId="1" r:id="rId1"/>
    <sheet name="Birók" sheetId="2" r:id="rId2"/>
    <sheet name="L14 csapat ELO" sheetId="9" state="hidden" r:id="rId3"/>
    <sheet name="L14 csapat" sheetId="85" r:id="rId4"/>
    <sheet name="L14 csapat 5-8 hely" sheetId="238" r:id="rId5"/>
    <sheet name="F14 csapat ELO" sheetId="279" state="hidden" r:id="rId6"/>
    <sheet name="F14 csapat" sheetId="286" r:id="rId7"/>
    <sheet name="F14 csapat 5-8 hely" sheetId="335" r:id="rId8"/>
    <sheet name="L16 csapat ELO" sheetId="336" state="hidden" r:id="rId9"/>
    <sheet name="L16 csapat" sheetId="337" r:id="rId10"/>
    <sheet name="F16 csapat ELO" sheetId="303" state="hidden" r:id="rId11"/>
    <sheet name="F16 csapat" sheetId="310" r:id="rId12"/>
    <sheet name="F16 csapat 5-8 hely" sheetId="334" r:id="rId13"/>
  </sheets>
  <externalReferences>
    <externalReference r:id="rId14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5">'F14 csapat ELO'!$1:$6</definedName>
    <definedName name="_xlnm.Print_Titles" localSheetId="10">'F16 csapat ELO'!$1:$6</definedName>
    <definedName name="_xlnm.Print_Titles" localSheetId="2">'L14 csapat ELO'!$1:$6</definedName>
    <definedName name="_xlnm.Print_Titles" localSheetId="8">'L16 csapat ELO'!$1:$6</definedName>
    <definedName name="_xlnm.Print_Area" localSheetId="1">Birók!$A$1:$N$29</definedName>
    <definedName name="_xlnm.Print_Area" localSheetId="6">'F14 csapat'!$A$1:$R$62</definedName>
    <definedName name="_xlnm.Print_Area" localSheetId="7">'F14 csapat 5-8 hely'!$A$1:$R$62</definedName>
    <definedName name="_xlnm.Print_Area" localSheetId="5">'F14 csapat ELO'!$A$1:$Q$134</definedName>
    <definedName name="_xlnm.Print_Area" localSheetId="11">'F16 csapat'!$A$1:$R$62</definedName>
    <definedName name="_xlnm.Print_Area" localSheetId="12">'F16 csapat 5-8 hely'!$A$1:$R$62</definedName>
    <definedName name="_xlnm.Print_Area" localSheetId="10">'F16 csapat ELO'!$A$1:$Q$134</definedName>
    <definedName name="_xlnm.Print_Area" localSheetId="3">'L14 csapat'!$A$1:$R$62</definedName>
    <definedName name="_xlnm.Print_Area" localSheetId="4">'L14 csapat 5-8 hely'!$A$1:$R$62</definedName>
    <definedName name="_xlnm.Print_Area" localSheetId="2">'L14 csapat ELO'!$A$1:$Q$134</definedName>
    <definedName name="_xlnm.Print_Area" localSheetId="9">'L16 csapat'!$A$1:$R$62</definedName>
    <definedName name="_xlnm.Print_Area" localSheetId="8">'L16 csapat ELO'!$A$1:$Q$134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37" l="1"/>
  <c r="Y3" i="337"/>
  <c r="A4" i="337"/>
  <c r="G4" i="337"/>
  <c r="R4" i="337"/>
  <c r="Y5" i="337"/>
  <c r="AE1" i="337" s="1"/>
  <c r="F6" i="337"/>
  <c r="K6" i="337"/>
  <c r="M6" i="337"/>
  <c r="O6" i="337"/>
  <c r="B7" i="337"/>
  <c r="C7" i="337"/>
  <c r="D7" i="337"/>
  <c r="F7" i="337"/>
  <c r="K8" i="337" s="1"/>
  <c r="M10" i="337" s="1"/>
  <c r="O14" i="337" s="1"/>
  <c r="G7" i="337"/>
  <c r="I7" i="337"/>
  <c r="U7" i="337"/>
  <c r="U8" i="337"/>
  <c r="C9" i="337"/>
  <c r="D9" i="337"/>
  <c r="G9" i="337"/>
  <c r="I9" i="337"/>
  <c r="U9" i="337"/>
  <c r="U10" i="337"/>
  <c r="B11" i="337"/>
  <c r="C11" i="337"/>
  <c r="D11" i="337"/>
  <c r="G11" i="337"/>
  <c r="I11" i="337"/>
  <c r="U11" i="337"/>
  <c r="U12" i="337"/>
  <c r="B13" i="337"/>
  <c r="C13" i="337"/>
  <c r="D13" i="337"/>
  <c r="F13" i="337"/>
  <c r="K12" i="337" s="1"/>
  <c r="G13" i="337"/>
  <c r="I13" i="337"/>
  <c r="U13" i="337"/>
  <c r="U14" i="337"/>
  <c r="B15" i="337"/>
  <c r="C15" i="337"/>
  <c r="D15" i="337"/>
  <c r="F15" i="337"/>
  <c r="G15" i="337"/>
  <c r="I15" i="337"/>
  <c r="U15" i="337"/>
  <c r="K16" i="337"/>
  <c r="U16" i="337"/>
  <c r="B17" i="337"/>
  <c r="C17" i="337"/>
  <c r="D17" i="337"/>
  <c r="F17" i="337"/>
  <c r="G17" i="337"/>
  <c r="I17" i="337"/>
  <c r="M18" i="337"/>
  <c r="B19" i="337"/>
  <c r="C19" i="337"/>
  <c r="D19" i="337"/>
  <c r="G19" i="337"/>
  <c r="I19" i="337"/>
  <c r="B21" i="337"/>
  <c r="C21" i="337"/>
  <c r="D21" i="337"/>
  <c r="F21" i="337"/>
  <c r="K20" i="337" s="1"/>
  <c r="G21" i="337"/>
  <c r="I21" i="337"/>
  <c r="O62" i="337"/>
  <c r="R62" i="337"/>
  <c r="F56" i="337" s="1"/>
  <c r="A1" i="336"/>
  <c r="C2" i="336"/>
  <c r="A5" i="336"/>
  <c r="C5" i="336"/>
  <c r="D5" i="336"/>
  <c r="H5" i="336"/>
  <c r="J40" i="336"/>
  <c r="K40" i="336"/>
  <c r="L40" i="336"/>
  <c r="P40" i="336"/>
  <c r="M40" i="336" s="1"/>
  <c r="J41" i="336"/>
  <c r="K41" i="336"/>
  <c r="L41" i="336"/>
  <c r="P41" i="336"/>
  <c r="M41" i="336" s="1"/>
  <c r="J42" i="336"/>
  <c r="K42" i="336"/>
  <c r="L42" i="336"/>
  <c r="P42" i="336"/>
  <c r="M42" i="336" s="1"/>
  <c r="J43" i="336"/>
  <c r="K43" i="336"/>
  <c r="L43" i="336"/>
  <c r="P43" i="336"/>
  <c r="M43" i="336" s="1"/>
  <c r="J44" i="336"/>
  <c r="K44" i="336"/>
  <c r="L44" i="336"/>
  <c r="P44" i="336"/>
  <c r="M44" i="336" s="1"/>
  <c r="J45" i="336"/>
  <c r="K45" i="336"/>
  <c r="L45" i="336"/>
  <c r="P45" i="336"/>
  <c r="M45" i="336" s="1"/>
  <c r="J46" i="336"/>
  <c r="K46" i="336"/>
  <c r="L46" i="336"/>
  <c r="P46" i="336"/>
  <c r="M46" i="336" s="1"/>
  <c r="J47" i="336"/>
  <c r="K47" i="336"/>
  <c r="L47" i="336"/>
  <c r="P47" i="336"/>
  <c r="M47" i="336" s="1"/>
  <c r="J48" i="336"/>
  <c r="K48" i="336"/>
  <c r="L48" i="336"/>
  <c r="M48" i="336"/>
  <c r="P48" i="336"/>
  <c r="J49" i="336"/>
  <c r="K49" i="336"/>
  <c r="L49" i="336"/>
  <c r="P49" i="336"/>
  <c r="M49" i="336" s="1"/>
  <c r="J50" i="336"/>
  <c r="K50" i="336"/>
  <c r="L50" i="336"/>
  <c r="P50" i="336"/>
  <c r="M50" i="336" s="1"/>
  <c r="J51" i="336"/>
  <c r="K51" i="336"/>
  <c r="L51" i="336"/>
  <c r="P51" i="336"/>
  <c r="M51" i="336" s="1"/>
  <c r="J52" i="336"/>
  <c r="K52" i="336"/>
  <c r="L52" i="336"/>
  <c r="P52" i="336"/>
  <c r="M52" i="336" s="1"/>
  <c r="J53" i="336"/>
  <c r="K53" i="336"/>
  <c r="L53" i="336"/>
  <c r="P53" i="336"/>
  <c r="M53" i="336" s="1"/>
  <c r="J54" i="336"/>
  <c r="K54" i="336"/>
  <c r="L54" i="336"/>
  <c r="P54" i="336"/>
  <c r="M54" i="336" s="1"/>
  <c r="J55" i="336"/>
  <c r="K55" i="336"/>
  <c r="L55" i="336"/>
  <c r="P55" i="336"/>
  <c r="M55" i="336" s="1"/>
  <c r="J56" i="336"/>
  <c r="K56" i="336"/>
  <c r="L56" i="336"/>
  <c r="M56" i="336"/>
  <c r="P56" i="336"/>
  <c r="J57" i="336"/>
  <c r="K57" i="336"/>
  <c r="L57" i="336"/>
  <c r="P57" i="336"/>
  <c r="M57" i="336" s="1"/>
  <c r="J58" i="336"/>
  <c r="K58" i="336"/>
  <c r="L58" i="336"/>
  <c r="P58" i="336"/>
  <c r="M58" i="336" s="1"/>
  <c r="J59" i="336"/>
  <c r="K59" i="336"/>
  <c r="L59" i="336"/>
  <c r="P59" i="336"/>
  <c r="M59" i="336" s="1"/>
  <c r="J60" i="336"/>
  <c r="K60" i="336"/>
  <c r="L60" i="336"/>
  <c r="P60" i="336"/>
  <c r="M60" i="336" s="1"/>
  <c r="J61" i="336"/>
  <c r="K61" i="336"/>
  <c r="L61" i="336"/>
  <c r="P61" i="336"/>
  <c r="M61" i="336" s="1"/>
  <c r="J62" i="336"/>
  <c r="K62" i="336"/>
  <c r="L62" i="336"/>
  <c r="P62" i="336"/>
  <c r="M62" i="336" s="1"/>
  <c r="J63" i="336"/>
  <c r="K63" i="336"/>
  <c r="L63" i="336"/>
  <c r="P63" i="336"/>
  <c r="M63" i="336" s="1"/>
  <c r="J64" i="336"/>
  <c r="K64" i="336"/>
  <c r="L64" i="336"/>
  <c r="M64" i="336"/>
  <c r="P64" i="336"/>
  <c r="J65" i="336"/>
  <c r="K65" i="336"/>
  <c r="L65" i="336"/>
  <c r="P65" i="336"/>
  <c r="M65" i="336" s="1"/>
  <c r="J66" i="336"/>
  <c r="K66" i="336"/>
  <c r="L66" i="336"/>
  <c r="P66" i="336"/>
  <c r="M66" i="336" s="1"/>
  <c r="J67" i="336"/>
  <c r="K67" i="336"/>
  <c r="L67" i="336"/>
  <c r="P67" i="336"/>
  <c r="M67" i="336" s="1"/>
  <c r="J68" i="336"/>
  <c r="K68" i="336"/>
  <c r="L68" i="336"/>
  <c r="P68" i="336"/>
  <c r="M68" i="336" s="1"/>
  <c r="J69" i="336"/>
  <c r="K69" i="336"/>
  <c r="L69" i="336"/>
  <c r="P69" i="336"/>
  <c r="M69" i="336" s="1"/>
  <c r="J70" i="336"/>
  <c r="K70" i="336"/>
  <c r="L70" i="336"/>
  <c r="P70" i="336"/>
  <c r="M70" i="336" s="1"/>
  <c r="J71" i="336"/>
  <c r="K71" i="336"/>
  <c r="L71" i="336"/>
  <c r="P71" i="336"/>
  <c r="M71" i="336" s="1"/>
  <c r="J72" i="336"/>
  <c r="K72" i="336"/>
  <c r="L72" i="336"/>
  <c r="M72" i="336"/>
  <c r="P72" i="336"/>
  <c r="J73" i="336"/>
  <c r="K73" i="336"/>
  <c r="L73" i="336"/>
  <c r="P73" i="336"/>
  <c r="M73" i="336" s="1"/>
  <c r="J74" i="336"/>
  <c r="K74" i="336"/>
  <c r="L74" i="336"/>
  <c r="P74" i="336"/>
  <c r="M74" i="336" s="1"/>
  <c r="J75" i="336"/>
  <c r="K75" i="336"/>
  <c r="L75" i="336"/>
  <c r="P75" i="336"/>
  <c r="M75" i="336" s="1"/>
  <c r="J76" i="336"/>
  <c r="K76" i="336"/>
  <c r="L76" i="336"/>
  <c r="P76" i="336"/>
  <c r="M76" i="336" s="1"/>
  <c r="J77" i="336"/>
  <c r="K77" i="336"/>
  <c r="L77" i="336"/>
  <c r="P77" i="336"/>
  <c r="M77" i="336" s="1"/>
  <c r="J78" i="336"/>
  <c r="K78" i="336"/>
  <c r="L78" i="336"/>
  <c r="P78" i="336"/>
  <c r="M78" i="336" s="1"/>
  <c r="J79" i="336"/>
  <c r="K79" i="336"/>
  <c r="L79" i="336"/>
  <c r="P79" i="336"/>
  <c r="M79" i="336" s="1"/>
  <c r="J80" i="336"/>
  <c r="K80" i="336"/>
  <c r="L80" i="336"/>
  <c r="M80" i="336"/>
  <c r="P80" i="336"/>
  <c r="J81" i="336"/>
  <c r="K81" i="336"/>
  <c r="L81" i="336"/>
  <c r="P81" i="336"/>
  <c r="M81" i="336" s="1"/>
  <c r="J82" i="336"/>
  <c r="K82" i="336"/>
  <c r="L82" i="336"/>
  <c r="P82" i="336"/>
  <c r="M82" i="336" s="1"/>
  <c r="J83" i="336"/>
  <c r="K83" i="336"/>
  <c r="L83" i="336"/>
  <c r="P83" i="336"/>
  <c r="M83" i="336" s="1"/>
  <c r="J84" i="336"/>
  <c r="K84" i="336"/>
  <c r="L84" i="336"/>
  <c r="P84" i="336"/>
  <c r="M84" i="336" s="1"/>
  <c r="J85" i="336"/>
  <c r="K85" i="336"/>
  <c r="L85" i="336"/>
  <c r="P85" i="336"/>
  <c r="M85" i="336" s="1"/>
  <c r="J86" i="336"/>
  <c r="K86" i="336"/>
  <c r="L86" i="336"/>
  <c r="P86" i="336"/>
  <c r="M86" i="336" s="1"/>
  <c r="J87" i="336"/>
  <c r="K87" i="336"/>
  <c r="L87" i="336"/>
  <c r="P87" i="336"/>
  <c r="M87" i="336" s="1"/>
  <c r="J88" i="336"/>
  <c r="K88" i="336"/>
  <c r="L88" i="336"/>
  <c r="M88" i="336"/>
  <c r="P88" i="336"/>
  <c r="J89" i="336"/>
  <c r="K89" i="336"/>
  <c r="L89" i="336"/>
  <c r="P89" i="336"/>
  <c r="M89" i="336" s="1"/>
  <c r="J90" i="336"/>
  <c r="K90" i="336"/>
  <c r="L90" i="336"/>
  <c r="P90" i="336"/>
  <c r="M90" i="336" s="1"/>
  <c r="J91" i="336"/>
  <c r="K91" i="336"/>
  <c r="L91" i="336"/>
  <c r="P91" i="336"/>
  <c r="M91" i="336" s="1"/>
  <c r="J92" i="336"/>
  <c r="K92" i="336"/>
  <c r="L92" i="336"/>
  <c r="P92" i="336"/>
  <c r="M92" i="336" s="1"/>
  <c r="J93" i="336"/>
  <c r="K93" i="336"/>
  <c r="L93" i="336"/>
  <c r="P93" i="336"/>
  <c r="M93" i="336" s="1"/>
  <c r="J94" i="336"/>
  <c r="K94" i="336"/>
  <c r="L94" i="336"/>
  <c r="P94" i="336"/>
  <c r="M94" i="336" s="1"/>
  <c r="J95" i="336"/>
  <c r="K95" i="336"/>
  <c r="L95" i="336"/>
  <c r="P95" i="336"/>
  <c r="M95" i="336" s="1"/>
  <c r="J96" i="336"/>
  <c r="K96" i="336"/>
  <c r="L96" i="336"/>
  <c r="M96" i="336"/>
  <c r="P96" i="336"/>
  <c r="J97" i="336"/>
  <c r="K97" i="336"/>
  <c r="L97" i="336"/>
  <c r="P97" i="336"/>
  <c r="M97" i="336" s="1"/>
  <c r="J98" i="336"/>
  <c r="K98" i="336"/>
  <c r="L98" i="336"/>
  <c r="P98" i="336"/>
  <c r="M98" i="336" s="1"/>
  <c r="J99" i="336"/>
  <c r="K99" i="336"/>
  <c r="L99" i="336"/>
  <c r="P99" i="336"/>
  <c r="M99" i="336" s="1"/>
  <c r="J100" i="336"/>
  <c r="K100" i="336"/>
  <c r="L100" i="336"/>
  <c r="P100" i="336"/>
  <c r="M100" i="336" s="1"/>
  <c r="J101" i="336"/>
  <c r="K101" i="336"/>
  <c r="L101" i="336"/>
  <c r="P101" i="336"/>
  <c r="M101" i="336" s="1"/>
  <c r="J102" i="336"/>
  <c r="K102" i="336"/>
  <c r="L102" i="336"/>
  <c r="P102" i="336"/>
  <c r="M102" i="336" s="1"/>
  <c r="J103" i="336"/>
  <c r="K103" i="336"/>
  <c r="L103" i="336"/>
  <c r="P103" i="336"/>
  <c r="M103" i="336" s="1"/>
  <c r="J104" i="336"/>
  <c r="K104" i="336"/>
  <c r="L104" i="336"/>
  <c r="M104" i="336"/>
  <c r="P104" i="336"/>
  <c r="J105" i="336"/>
  <c r="K105" i="336"/>
  <c r="L105" i="336"/>
  <c r="P105" i="336"/>
  <c r="M105" i="336" s="1"/>
  <c r="J106" i="336"/>
  <c r="K106" i="336"/>
  <c r="L106" i="336"/>
  <c r="P106" i="336"/>
  <c r="M106" i="336" s="1"/>
  <c r="J107" i="336"/>
  <c r="K107" i="336"/>
  <c r="L107" i="336"/>
  <c r="P107" i="336"/>
  <c r="M107" i="336" s="1"/>
  <c r="J108" i="336"/>
  <c r="K108" i="336"/>
  <c r="L108" i="336"/>
  <c r="P108" i="336"/>
  <c r="M108" i="336" s="1"/>
  <c r="J109" i="336"/>
  <c r="K109" i="336"/>
  <c r="L109" i="336"/>
  <c r="P109" i="336"/>
  <c r="M109" i="336" s="1"/>
  <c r="J110" i="336"/>
  <c r="K110" i="336"/>
  <c r="L110" i="336"/>
  <c r="P110" i="336"/>
  <c r="M110" i="336" s="1"/>
  <c r="J111" i="336"/>
  <c r="K111" i="336"/>
  <c r="L111" i="336"/>
  <c r="P111" i="336"/>
  <c r="M111" i="336" s="1"/>
  <c r="J112" i="336"/>
  <c r="K112" i="336"/>
  <c r="L112" i="336"/>
  <c r="M112" i="336"/>
  <c r="P112" i="336"/>
  <c r="J113" i="336"/>
  <c r="K113" i="336"/>
  <c r="L113" i="336"/>
  <c r="P113" i="336"/>
  <c r="M113" i="336" s="1"/>
  <c r="J114" i="336"/>
  <c r="K114" i="336"/>
  <c r="L114" i="336"/>
  <c r="P114" i="336"/>
  <c r="M114" i="336" s="1"/>
  <c r="J115" i="336"/>
  <c r="K115" i="336"/>
  <c r="L115" i="336"/>
  <c r="P115" i="336"/>
  <c r="M115" i="336" s="1"/>
  <c r="J116" i="336"/>
  <c r="K116" i="336"/>
  <c r="L116" i="336"/>
  <c r="P116" i="336"/>
  <c r="M116" i="336" s="1"/>
  <c r="J117" i="336"/>
  <c r="K117" i="336"/>
  <c r="L117" i="336"/>
  <c r="P117" i="336"/>
  <c r="M117" i="336" s="1"/>
  <c r="J118" i="336"/>
  <c r="K118" i="336"/>
  <c r="L118" i="336"/>
  <c r="P118" i="336"/>
  <c r="M118" i="336" s="1"/>
  <c r="J119" i="336"/>
  <c r="K119" i="336"/>
  <c r="L119" i="336"/>
  <c r="P119" i="336"/>
  <c r="M119" i="336" s="1"/>
  <c r="J120" i="336"/>
  <c r="K120" i="336"/>
  <c r="L120" i="336"/>
  <c r="M120" i="336"/>
  <c r="P120" i="336"/>
  <c r="J121" i="336"/>
  <c r="K121" i="336"/>
  <c r="L121" i="336"/>
  <c r="P121" i="336"/>
  <c r="M121" i="336" s="1"/>
  <c r="J122" i="336"/>
  <c r="K122" i="336"/>
  <c r="L122" i="336"/>
  <c r="P122" i="336"/>
  <c r="M122" i="336" s="1"/>
  <c r="J123" i="336"/>
  <c r="K123" i="336"/>
  <c r="L123" i="336"/>
  <c r="P123" i="336"/>
  <c r="M123" i="336" s="1"/>
  <c r="J124" i="336"/>
  <c r="K124" i="336"/>
  <c r="L124" i="336"/>
  <c r="P124" i="336"/>
  <c r="M124" i="336" s="1"/>
  <c r="J125" i="336"/>
  <c r="K125" i="336"/>
  <c r="L125" i="336"/>
  <c r="P125" i="336"/>
  <c r="M125" i="336" s="1"/>
  <c r="J126" i="336"/>
  <c r="K126" i="336"/>
  <c r="L126" i="336"/>
  <c r="P126" i="336"/>
  <c r="M126" i="336" s="1"/>
  <c r="J127" i="336"/>
  <c r="K127" i="336"/>
  <c r="L127" i="336"/>
  <c r="P127" i="336"/>
  <c r="M127" i="336" s="1"/>
  <c r="J128" i="336"/>
  <c r="K128" i="336"/>
  <c r="L128" i="336"/>
  <c r="M128" i="336"/>
  <c r="P128" i="336"/>
  <c r="J129" i="336"/>
  <c r="K129" i="336"/>
  <c r="L129" i="336"/>
  <c r="P129" i="336"/>
  <c r="M129" i="336" s="1"/>
  <c r="J130" i="336"/>
  <c r="K130" i="336"/>
  <c r="L130" i="336"/>
  <c r="P130" i="336"/>
  <c r="M130" i="336" s="1"/>
  <c r="J131" i="336"/>
  <c r="K131" i="336"/>
  <c r="L131" i="336"/>
  <c r="P131" i="336"/>
  <c r="M131" i="336" s="1"/>
  <c r="J132" i="336"/>
  <c r="K132" i="336"/>
  <c r="L132" i="336"/>
  <c r="P132" i="336"/>
  <c r="M132" i="336" s="1"/>
  <c r="J133" i="336"/>
  <c r="K133" i="336"/>
  <c r="L133" i="336"/>
  <c r="P133" i="336"/>
  <c r="M133" i="336" s="1"/>
  <c r="J134" i="336"/>
  <c r="K134" i="336"/>
  <c r="L134" i="336"/>
  <c r="P134" i="336"/>
  <c r="M134" i="336" s="1"/>
  <c r="J135" i="336"/>
  <c r="K135" i="336"/>
  <c r="L135" i="336"/>
  <c r="P135" i="336"/>
  <c r="M135" i="336" s="1"/>
  <c r="J136" i="336"/>
  <c r="K136" i="336"/>
  <c r="L136" i="336"/>
  <c r="M136" i="336"/>
  <c r="P136" i="336"/>
  <c r="J137" i="336"/>
  <c r="K137" i="336"/>
  <c r="L137" i="336"/>
  <c r="P137" i="336"/>
  <c r="M137" i="336" s="1"/>
  <c r="J138" i="336"/>
  <c r="K138" i="336"/>
  <c r="L138" i="336"/>
  <c r="P138" i="336"/>
  <c r="M138" i="336" s="1"/>
  <c r="J139" i="336"/>
  <c r="K139" i="336"/>
  <c r="L139" i="336"/>
  <c r="P139" i="336"/>
  <c r="M139" i="336" s="1"/>
  <c r="J140" i="336"/>
  <c r="K140" i="336"/>
  <c r="L140" i="336"/>
  <c r="P140" i="336"/>
  <c r="M140" i="336" s="1"/>
  <c r="J141" i="336"/>
  <c r="K141" i="336"/>
  <c r="L141" i="336"/>
  <c r="P141" i="336"/>
  <c r="M141" i="336" s="1"/>
  <c r="J142" i="336"/>
  <c r="K142" i="336"/>
  <c r="L142" i="336"/>
  <c r="P142" i="336"/>
  <c r="M142" i="336" s="1"/>
  <c r="J143" i="336"/>
  <c r="K143" i="336"/>
  <c r="L143" i="336"/>
  <c r="P143" i="336"/>
  <c r="M143" i="336" s="1"/>
  <c r="J144" i="336"/>
  <c r="K144" i="336"/>
  <c r="L144" i="336"/>
  <c r="M144" i="336"/>
  <c r="P144" i="336"/>
  <c r="J145" i="336"/>
  <c r="K145" i="336"/>
  <c r="L145" i="336"/>
  <c r="P145" i="336"/>
  <c r="M145" i="336" s="1"/>
  <c r="J146" i="336"/>
  <c r="K146" i="336"/>
  <c r="L146" i="336"/>
  <c r="P146" i="336"/>
  <c r="M146" i="336" s="1"/>
  <c r="J147" i="336"/>
  <c r="K147" i="336"/>
  <c r="L147" i="336"/>
  <c r="P147" i="336"/>
  <c r="M147" i="336" s="1"/>
  <c r="J148" i="336"/>
  <c r="K148" i="336"/>
  <c r="L148" i="336"/>
  <c r="P148" i="336"/>
  <c r="M148" i="336" s="1"/>
  <c r="J149" i="336"/>
  <c r="K149" i="336"/>
  <c r="L149" i="336"/>
  <c r="P149" i="336"/>
  <c r="M149" i="336" s="1"/>
  <c r="J150" i="336"/>
  <c r="K150" i="336"/>
  <c r="L150" i="336"/>
  <c r="P150" i="336"/>
  <c r="M150" i="336" s="1"/>
  <c r="J151" i="336"/>
  <c r="K151" i="336"/>
  <c r="L151" i="336"/>
  <c r="P151" i="336"/>
  <c r="M151" i="336" s="1"/>
  <c r="J152" i="336"/>
  <c r="K152" i="336"/>
  <c r="L152" i="336"/>
  <c r="M152" i="336"/>
  <c r="P152" i="336"/>
  <c r="J153" i="336"/>
  <c r="K153" i="336"/>
  <c r="L153" i="336"/>
  <c r="P153" i="336"/>
  <c r="M153" i="336" s="1"/>
  <c r="J154" i="336"/>
  <c r="K154" i="336"/>
  <c r="L154" i="336"/>
  <c r="P154" i="336"/>
  <c r="M154" i="336" s="1"/>
  <c r="J155" i="336"/>
  <c r="K155" i="336"/>
  <c r="L155" i="336"/>
  <c r="P155" i="336"/>
  <c r="M155" i="336" s="1"/>
  <c r="J156" i="336"/>
  <c r="K156" i="336"/>
  <c r="L156" i="336"/>
  <c r="P156" i="336"/>
  <c r="M156" i="336" s="1"/>
  <c r="F55" i="337" l="1"/>
  <c r="AH1" i="337"/>
  <c r="AG1" i="337"/>
  <c r="AD1" i="337"/>
  <c r="AC1" i="337"/>
  <c r="AF1" i="337"/>
  <c r="AB1" i="337"/>
  <c r="R62" i="335"/>
  <c r="F56" i="335" s="1"/>
  <c r="I21" i="335"/>
  <c r="G21" i="335"/>
  <c r="F21" i="335"/>
  <c r="D21" i="335"/>
  <c r="C21" i="335"/>
  <c r="B21" i="335"/>
  <c r="K20" i="335"/>
  <c r="M18" i="335" s="1"/>
  <c r="O14" i="335" s="1"/>
  <c r="I19" i="335"/>
  <c r="G19" i="335"/>
  <c r="D19" i="335"/>
  <c r="C19" i="335"/>
  <c r="B19" i="335"/>
  <c r="I17" i="335"/>
  <c r="G17" i="335"/>
  <c r="F17" i="335"/>
  <c r="D17" i="335"/>
  <c r="C17" i="335"/>
  <c r="B17" i="335"/>
  <c r="U16" i="335"/>
  <c r="K16" i="335"/>
  <c r="I15" i="335"/>
  <c r="G15" i="335"/>
  <c r="D15" i="335"/>
  <c r="C15" i="335"/>
  <c r="B15" i="335"/>
  <c r="I13" i="335"/>
  <c r="G13" i="335"/>
  <c r="D13" i="335"/>
  <c r="C13" i="335"/>
  <c r="B13" i="335"/>
  <c r="K12" i="335"/>
  <c r="I11" i="335"/>
  <c r="G11" i="335"/>
  <c r="F11" i="335"/>
  <c r="D11" i="335"/>
  <c r="C11" i="335"/>
  <c r="B11" i="335"/>
  <c r="I9" i="335"/>
  <c r="G9" i="335"/>
  <c r="D9" i="335"/>
  <c r="C9" i="335"/>
  <c r="B9" i="335"/>
  <c r="K8" i="335"/>
  <c r="M10" i="335" s="1"/>
  <c r="U7" i="335"/>
  <c r="I7" i="335"/>
  <c r="G7" i="335"/>
  <c r="F7" i="335"/>
  <c r="D7" i="335"/>
  <c r="C7" i="335"/>
  <c r="B7" i="335"/>
  <c r="Y5" i="335"/>
  <c r="R4" i="335"/>
  <c r="O62" i="335" s="1"/>
  <c r="G4" i="335"/>
  <c r="A4" i="335"/>
  <c r="Y3" i="335"/>
  <c r="O6" i="335" s="1"/>
  <c r="AD1" i="335"/>
  <c r="A1" i="335"/>
  <c r="E2" i="334"/>
  <c r="R62" i="334"/>
  <c r="I21" i="334"/>
  <c r="G21" i="334"/>
  <c r="D21" i="334"/>
  <c r="C21" i="334"/>
  <c r="B21" i="334"/>
  <c r="K20" i="334"/>
  <c r="I19" i="334"/>
  <c r="G19" i="334"/>
  <c r="F19" i="334"/>
  <c r="D19" i="334"/>
  <c r="C19" i="334"/>
  <c r="B19" i="334"/>
  <c r="M18" i="334"/>
  <c r="I17" i="334"/>
  <c r="G17" i="334"/>
  <c r="D17" i="334"/>
  <c r="C17" i="334"/>
  <c r="B17" i="334"/>
  <c r="U16" i="334"/>
  <c r="K16" i="334"/>
  <c r="I15" i="334"/>
  <c r="G15" i="334"/>
  <c r="F15" i="334"/>
  <c r="D15" i="334"/>
  <c r="C15" i="334"/>
  <c r="B15" i="334"/>
  <c r="I13" i="334"/>
  <c r="G13" i="334"/>
  <c r="D13" i="334"/>
  <c r="C13" i="334"/>
  <c r="B13" i="334"/>
  <c r="K12" i="334"/>
  <c r="M10" i="334" s="1"/>
  <c r="O14" i="334" s="1"/>
  <c r="I11" i="334"/>
  <c r="G11" i="334"/>
  <c r="F11" i="334"/>
  <c r="D11" i="334"/>
  <c r="C11" i="334"/>
  <c r="B11" i="334"/>
  <c r="I9" i="334"/>
  <c r="G9" i="334"/>
  <c r="F9" i="334"/>
  <c r="D9" i="334"/>
  <c r="C9" i="334"/>
  <c r="B9" i="334"/>
  <c r="K8" i="334"/>
  <c r="U7" i="334"/>
  <c r="I7" i="334"/>
  <c r="G7" i="334"/>
  <c r="F7" i="334"/>
  <c r="D7" i="334"/>
  <c r="C7" i="334"/>
  <c r="B7" i="334"/>
  <c r="Y5" i="334"/>
  <c r="R4" i="334"/>
  <c r="O62" i="334" s="1"/>
  <c r="G4" i="334"/>
  <c r="A4" i="334"/>
  <c r="Y3" i="334"/>
  <c r="O6" i="334" s="1"/>
  <c r="A1" i="334"/>
  <c r="E2" i="310"/>
  <c r="C2" i="303"/>
  <c r="R62" i="310"/>
  <c r="B21" i="310"/>
  <c r="B19" i="310"/>
  <c r="M18" i="310"/>
  <c r="B17" i="310"/>
  <c r="U16" i="310"/>
  <c r="B15" i="310"/>
  <c r="O14" i="310"/>
  <c r="B13" i="310"/>
  <c r="B11" i="310"/>
  <c r="M10" i="310"/>
  <c r="B9" i="310"/>
  <c r="U7" i="310"/>
  <c r="B7" i="310"/>
  <c r="Y5" i="310"/>
  <c r="R4" i="310"/>
  <c r="O62" i="310" s="1"/>
  <c r="G4" i="310"/>
  <c r="A4" i="310"/>
  <c r="Y3" i="310"/>
  <c r="A1" i="310"/>
  <c r="P156" i="303"/>
  <c r="M156" i="303" s="1"/>
  <c r="L156" i="303"/>
  <c r="K156" i="303"/>
  <c r="J156" i="303"/>
  <c r="P155" i="303"/>
  <c r="M155" i="303" s="1"/>
  <c r="L155" i="303"/>
  <c r="K155" i="303"/>
  <c r="J155" i="303"/>
  <c r="P154" i="303"/>
  <c r="M154" i="303" s="1"/>
  <c r="L154" i="303"/>
  <c r="K154" i="303"/>
  <c r="J154" i="303"/>
  <c r="P153" i="303"/>
  <c r="M153" i="303" s="1"/>
  <c r="L153" i="303"/>
  <c r="K153" i="303"/>
  <c r="J153" i="303"/>
  <c r="P152" i="303"/>
  <c r="M152" i="303" s="1"/>
  <c r="L152" i="303"/>
  <c r="K152" i="303"/>
  <c r="J152" i="303"/>
  <c r="P151" i="303"/>
  <c r="M151" i="303" s="1"/>
  <c r="L151" i="303"/>
  <c r="K151" i="303"/>
  <c r="J151" i="303"/>
  <c r="P150" i="303"/>
  <c r="M150" i="303" s="1"/>
  <c r="L150" i="303"/>
  <c r="K150" i="303"/>
  <c r="J150" i="303"/>
  <c r="P149" i="303"/>
  <c r="M149" i="303" s="1"/>
  <c r="L149" i="303"/>
  <c r="K149" i="303"/>
  <c r="J149" i="303"/>
  <c r="P148" i="303"/>
  <c r="M148" i="303" s="1"/>
  <c r="L148" i="303"/>
  <c r="K148" i="303"/>
  <c r="J148" i="303"/>
  <c r="P147" i="303"/>
  <c r="M147" i="303"/>
  <c r="L147" i="303"/>
  <c r="K147" i="303"/>
  <c r="J147" i="303"/>
  <c r="P146" i="303"/>
  <c r="M146" i="303" s="1"/>
  <c r="L146" i="303"/>
  <c r="K146" i="303"/>
  <c r="J146" i="303"/>
  <c r="P145" i="303"/>
  <c r="M145" i="303" s="1"/>
  <c r="L145" i="303"/>
  <c r="K145" i="303"/>
  <c r="J145" i="303"/>
  <c r="P144" i="303"/>
  <c r="M144" i="303" s="1"/>
  <c r="L144" i="303"/>
  <c r="K144" i="303"/>
  <c r="J144" i="303"/>
  <c r="P143" i="303"/>
  <c r="M143" i="303"/>
  <c r="L143" i="303"/>
  <c r="K143" i="303"/>
  <c r="J143" i="303"/>
  <c r="P142" i="303"/>
  <c r="M142" i="303" s="1"/>
  <c r="L142" i="303"/>
  <c r="K142" i="303"/>
  <c r="J142" i="303"/>
  <c r="P141" i="303"/>
  <c r="M141" i="303" s="1"/>
  <c r="L141" i="303"/>
  <c r="K141" i="303"/>
  <c r="J141" i="303"/>
  <c r="P140" i="303"/>
  <c r="M140" i="303" s="1"/>
  <c r="L140" i="303"/>
  <c r="K140" i="303"/>
  <c r="J140" i="303"/>
  <c r="P139" i="303"/>
  <c r="M139" i="303" s="1"/>
  <c r="L139" i="303"/>
  <c r="K139" i="303"/>
  <c r="J139" i="303"/>
  <c r="P138" i="303"/>
  <c r="M138" i="303" s="1"/>
  <c r="L138" i="303"/>
  <c r="K138" i="303"/>
  <c r="J138" i="303"/>
  <c r="P137" i="303"/>
  <c r="M137" i="303" s="1"/>
  <c r="L137" i="303"/>
  <c r="K137" i="303"/>
  <c r="J137" i="303"/>
  <c r="P136" i="303"/>
  <c r="M136" i="303" s="1"/>
  <c r="L136" i="303"/>
  <c r="K136" i="303"/>
  <c r="J136" i="303"/>
  <c r="P135" i="303"/>
  <c r="M135" i="303" s="1"/>
  <c r="L135" i="303"/>
  <c r="K135" i="303"/>
  <c r="J135" i="303"/>
  <c r="P134" i="303"/>
  <c r="M134" i="303" s="1"/>
  <c r="L134" i="303"/>
  <c r="K134" i="303"/>
  <c r="J134" i="303"/>
  <c r="P133" i="303"/>
  <c r="M133" i="303" s="1"/>
  <c r="L133" i="303"/>
  <c r="K133" i="303"/>
  <c r="J133" i="303"/>
  <c r="P132" i="303"/>
  <c r="M132" i="303" s="1"/>
  <c r="L132" i="303"/>
  <c r="K132" i="303"/>
  <c r="J132" i="303"/>
  <c r="P131" i="303"/>
  <c r="M131" i="303" s="1"/>
  <c r="L131" i="303"/>
  <c r="K131" i="303"/>
  <c r="J131" i="303"/>
  <c r="P130" i="303"/>
  <c r="M130" i="303" s="1"/>
  <c r="L130" i="303"/>
  <c r="K130" i="303"/>
  <c r="J130" i="303"/>
  <c r="P129" i="303"/>
  <c r="M129" i="303" s="1"/>
  <c r="L129" i="303"/>
  <c r="K129" i="303"/>
  <c r="J129" i="303"/>
  <c r="P128" i="303"/>
  <c r="M128" i="303" s="1"/>
  <c r="L128" i="303"/>
  <c r="K128" i="303"/>
  <c r="J128" i="303"/>
  <c r="P127" i="303"/>
  <c r="M127" i="303"/>
  <c r="L127" i="303"/>
  <c r="K127" i="303"/>
  <c r="J127" i="303"/>
  <c r="P126" i="303"/>
  <c r="M126" i="303" s="1"/>
  <c r="L126" i="303"/>
  <c r="K126" i="303"/>
  <c r="J126" i="303"/>
  <c r="P125" i="303"/>
  <c r="M125" i="303" s="1"/>
  <c r="L125" i="303"/>
  <c r="K125" i="303"/>
  <c r="J125" i="303"/>
  <c r="P124" i="303"/>
  <c r="M124" i="303" s="1"/>
  <c r="L124" i="303"/>
  <c r="K124" i="303"/>
  <c r="J124" i="303"/>
  <c r="P123" i="303"/>
  <c r="M123" i="303" s="1"/>
  <c r="L123" i="303"/>
  <c r="K123" i="303"/>
  <c r="J123" i="303"/>
  <c r="P122" i="303"/>
  <c r="M122" i="303" s="1"/>
  <c r="L122" i="303"/>
  <c r="K122" i="303"/>
  <c r="J122" i="303"/>
  <c r="P121" i="303"/>
  <c r="M121" i="303" s="1"/>
  <c r="L121" i="303"/>
  <c r="K121" i="303"/>
  <c r="J121" i="303"/>
  <c r="P120" i="303"/>
  <c r="M120" i="303" s="1"/>
  <c r="L120" i="303"/>
  <c r="K120" i="303"/>
  <c r="J120" i="303"/>
  <c r="P119" i="303"/>
  <c r="M119" i="303"/>
  <c r="L119" i="303"/>
  <c r="K119" i="303"/>
  <c r="J119" i="303"/>
  <c r="P118" i="303"/>
  <c r="M118" i="303" s="1"/>
  <c r="L118" i="303"/>
  <c r="K118" i="303"/>
  <c r="J118" i="303"/>
  <c r="P117" i="303"/>
  <c r="M117" i="303" s="1"/>
  <c r="L117" i="303"/>
  <c r="K117" i="303"/>
  <c r="J117" i="303"/>
  <c r="P116" i="303"/>
  <c r="M116" i="303" s="1"/>
  <c r="L116" i="303"/>
  <c r="K116" i="303"/>
  <c r="J116" i="303"/>
  <c r="P115" i="303"/>
  <c r="M115" i="303" s="1"/>
  <c r="L115" i="303"/>
  <c r="K115" i="303"/>
  <c r="J115" i="303"/>
  <c r="P114" i="303"/>
  <c r="M114" i="303" s="1"/>
  <c r="L114" i="303"/>
  <c r="K114" i="303"/>
  <c r="J114" i="303"/>
  <c r="P113" i="303"/>
  <c r="M113" i="303" s="1"/>
  <c r="L113" i="303"/>
  <c r="K113" i="303"/>
  <c r="J113" i="303"/>
  <c r="P112" i="303"/>
  <c r="M112" i="303" s="1"/>
  <c r="L112" i="303"/>
  <c r="K112" i="303"/>
  <c r="J112" i="303"/>
  <c r="P111" i="303"/>
  <c r="M111" i="303" s="1"/>
  <c r="L111" i="303"/>
  <c r="K111" i="303"/>
  <c r="J111" i="303"/>
  <c r="P110" i="303"/>
  <c r="M110" i="303" s="1"/>
  <c r="L110" i="303"/>
  <c r="K110" i="303"/>
  <c r="J110" i="303"/>
  <c r="P109" i="303"/>
  <c r="M109" i="303" s="1"/>
  <c r="L109" i="303"/>
  <c r="K109" i="303"/>
  <c r="J109" i="303"/>
  <c r="P108" i="303"/>
  <c r="M108" i="303" s="1"/>
  <c r="L108" i="303"/>
  <c r="K108" i="303"/>
  <c r="J108" i="303"/>
  <c r="P107" i="303"/>
  <c r="M107" i="303" s="1"/>
  <c r="L107" i="303"/>
  <c r="K107" i="303"/>
  <c r="J107" i="303"/>
  <c r="P106" i="303"/>
  <c r="M106" i="303" s="1"/>
  <c r="L106" i="303"/>
  <c r="K106" i="303"/>
  <c r="J106" i="303"/>
  <c r="P105" i="303"/>
  <c r="M105" i="303" s="1"/>
  <c r="L105" i="303"/>
  <c r="K105" i="303"/>
  <c r="J105" i="303"/>
  <c r="P104" i="303"/>
  <c r="M104" i="303" s="1"/>
  <c r="L104" i="303"/>
  <c r="K104" i="303"/>
  <c r="J104" i="303"/>
  <c r="P103" i="303"/>
  <c r="M103" i="303"/>
  <c r="L103" i="303"/>
  <c r="K103" i="303"/>
  <c r="J103" i="303"/>
  <c r="P102" i="303"/>
  <c r="M102" i="303" s="1"/>
  <c r="L102" i="303"/>
  <c r="K102" i="303"/>
  <c r="J102" i="303"/>
  <c r="P101" i="303"/>
  <c r="M101" i="303" s="1"/>
  <c r="L101" i="303"/>
  <c r="K101" i="303"/>
  <c r="J101" i="303"/>
  <c r="P100" i="303"/>
  <c r="M100" i="303" s="1"/>
  <c r="L100" i="303"/>
  <c r="K100" i="303"/>
  <c r="J100" i="303"/>
  <c r="P99" i="303"/>
  <c r="M99" i="303"/>
  <c r="L99" i="303"/>
  <c r="K99" i="303"/>
  <c r="J99" i="303"/>
  <c r="P98" i="303"/>
  <c r="M98" i="303" s="1"/>
  <c r="L98" i="303"/>
  <c r="K98" i="303"/>
  <c r="J98" i="303"/>
  <c r="P97" i="303"/>
  <c r="M97" i="303" s="1"/>
  <c r="L97" i="303"/>
  <c r="K97" i="303"/>
  <c r="J97" i="303"/>
  <c r="P96" i="303"/>
  <c r="M96" i="303" s="1"/>
  <c r="L96" i="303"/>
  <c r="K96" i="303"/>
  <c r="J96" i="303"/>
  <c r="P95" i="303"/>
  <c r="M95" i="303" s="1"/>
  <c r="L95" i="303"/>
  <c r="K95" i="303"/>
  <c r="J95" i="303"/>
  <c r="P94" i="303"/>
  <c r="M94" i="303" s="1"/>
  <c r="L94" i="303"/>
  <c r="K94" i="303"/>
  <c r="J94" i="303"/>
  <c r="P93" i="303"/>
  <c r="M93" i="303" s="1"/>
  <c r="L93" i="303"/>
  <c r="K93" i="303"/>
  <c r="J93" i="303"/>
  <c r="P92" i="303"/>
  <c r="M92" i="303" s="1"/>
  <c r="L92" i="303"/>
  <c r="K92" i="303"/>
  <c r="J92" i="303"/>
  <c r="P91" i="303"/>
  <c r="M91" i="303" s="1"/>
  <c r="L91" i="303"/>
  <c r="K91" i="303"/>
  <c r="J91" i="303"/>
  <c r="P90" i="303"/>
  <c r="M90" i="303" s="1"/>
  <c r="L90" i="303"/>
  <c r="K90" i="303"/>
  <c r="J90" i="303"/>
  <c r="P89" i="303"/>
  <c r="M89" i="303" s="1"/>
  <c r="L89" i="303"/>
  <c r="K89" i="303"/>
  <c r="J89" i="303"/>
  <c r="P88" i="303"/>
  <c r="M88" i="303" s="1"/>
  <c r="L88" i="303"/>
  <c r="K88" i="303"/>
  <c r="J88" i="303"/>
  <c r="P87" i="303"/>
  <c r="M87" i="303" s="1"/>
  <c r="L87" i="303"/>
  <c r="K87" i="303"/>
  <c r="J87" i="303"/>
  <c r="P86" i="303"/>
  <c r="M86" i="303" s="1"/>
  <c r="L86" i="303"/>
  <c r="K86" i="303"/>
  <c r="J86" i="303"/>
  <c r="P85" i="303"/>
  <c r="M85" i="303" s="1"/>
  <c r="L85" i="303"/>
  <c r="K85" i="303"/>
  <c r="J85" i="303"/>
  <c r="P84" i="303"/>
  <c r="M84" i="303" s="1"/>
  <c r="L84" i="303"/>
  <c r="K84" i="303"/>
  <c r="J84" i="303"/>
  <c r="P83" i="303"/>
  <c r="M83" i="303"/>
  <c r="L83" i="303"/>
  <c r="K83" i="303"/>
  <c r="J83" i="303"/>
  <c r="P82" i="303"/>
  <c r="M82" i="303" s="1"/>
  <c r="L82" i="303"/>
  <c r="K82" i="303"/>
  <c r="J82" i="303"/>
  <c r="P81" i="303"/>
  <c r="M81" i="303" s="1"/>
  <c r="L81" i="303"/>
  <c r="K81" i="303"/>
  <c r="J81" i="303"/>
  <c r="P80" i="303"/>
  <c r="M80" i="303" s="1"/>
  <c r="L80" i="303"/>
  <c r="K80" i="303"/>
  <c r="J80" i="303"/>
  <c r="P79" i="303"/>
  <c r="M79" i="303"/>
  <c r="L79" i="303"/>
  <c r="K79" i="303"/>
  <c r="J79" i="303"/>
  <c r="P78" i="303"/>
  <c r="M78" i="303" s="1"/>
  <c r="L78" i="303"/>
  <c r="K78" i="303"/>
  <c r="J78" i="303"/>
  <c r="P77" i="303"/>
  <c r="M77" i="303" s="1"/>
  <c r="L77" i="303"/>
  <c r="K77" i="303"/>
  <c r="J77" i="303"/>
  <c r="P76" i="303"/>
  <c r="M76" i="303" s="1"/>
  <c r="L76" i="303"/>
  <c r="K76" i="303"/>
  <c r="J76" i="303"/>
  <c r="P75" i="303"/>
  <c r="M75" i="303" s="1"/>
  <c r="L75" i="303"/>
  <c r="K75" i="303"/>
  <c r="J75" i="303"/>
  <c r="P74" i="303"/>
  <c r="M74" i="303" s="1"/>
  <c r="L74" i="303"/>
  <c r="K74" i="303"/>
  <c r="J74" i="303"/>
  <c r="P73" i="303"/>
  <c r="M73" i="303" s="1"/>
  <c r="L73" i="303"/>
  <c r="K73" i="303"/>
  <c r="J73" i="303"/>
  <c r="P72" i="303"/>
  <c r="M72" i="303" s="1"/>
  <c r="L72" i="303"/>
  <c r="K72" i="303"/>
  <c r="J72" i="303"/>
  <c r="P71" i="303"/>
  <c r="M71" i="303" s="1"/>
  <c r="L71" i="303"/>
  <c r="K71" i="303"/>
  <c r="J71" i="303"/>
  <c r="P70" i="303"/>
  <c r="M70" i="303" s="1"/>
  <c r="L70" i="303"/>
  <c r="K70" i="303"/>
  <c r="J70" i="303"/>
  <c r="P69" i="303"/>
  <c r="M69" i="303" s="1"/>
  <c r="L69" i="303"/>
  <c r="K69" i="303"/>
  <c r="J69" i="303"/>
  <c r="P68" i="303"/>
  <c r="M68" i="303" s="1"/>
  <c r="L68" i="303"/>
  <c r="K68" i="303"/>
  <c r="J68" i="303"/>
  <c r="P67" i="303"/>
  <c r="M67" i="303" s="1"/>
  <c r="L67" i="303"/>
  <c r="K67" i="303"/>
  <c r="J67" i="303"/>
  <c r="P66" i="303"/>
  <c r="M66" i="303" s="1"/>
  <c r="L66" i="303"/>
  <c r="K66" i="303"/>
  <c r="J66" i="303"/>
  <c r="P65" i="303"/>
  <c r="M65" i="303" s="1"/>
  <c r="L65" i="303"/>
  <c r="K65" i="303"/>
  <c r="J65" i="303"/>
  <c r="P64" i="303"/>
  <c r="M64" i="303" s="1"/>
  <c r="L64" i="303"/>
  <c r="K64" i="303"/>
  <c r="J64" i="303"/>
  <c r="P63" i="303"/>
  <c r="M63" i="303"/>
  <c r="L63" i="303"/>
  <c r="K63" i="303"/>
  <c r="J63" i="303"/>
  <c r="P62" i="303"/>
  <c r="M62" i="303" s="1"/>
  <c r="L62" i="303"/>
  <c r="K62" i="303"/>
  <c r="J62" i="303"/>
  <c r="P61" i="303"/>
  <c r="M61" i="303" s="1"/>
  <c r="L61" i="303"/>
  <c r="K61" i="303"/>
  <c r="J61" i="303"/>
  <c r="P60" i="303"/>
  <c r="M60" i="303" s="1"/>
  <c r="L60" i="303"/>
  <c r="K60" i="303"/>
  <c r="J60" i="303"/>
  <c r="P59" i="303"/>
  <c r="M59" i="303" s="1"/>
  <c r="L59" i="303"/>
  <c r="K59" i="303"/>
  <c r="J59" i="303"/>
  <c r="P58" i="303"/>
  <c r="M58" i="303" s="1"/>
  <c r="L58" i="303"/>
  <c r="K58" i="303"/>
  <c r="J58" i="303"/>
  <c r="P57" i="303"/>
  <c r="M57" i="303" s="1"/>
  <c r="L57" i="303"/>
  <c r="K57" i="303"/>
  <c r="J57" i="303"/>
  <c r="P56" i="303"/>
  <c r="M56" i="303" s="1"/>
  <c r="L56" i="303"/>
  <c r="K56" i="303"/>
  <c r="J56" i="303"/>
  <c r="P55" i="303"/>
  <c r="M55" i="303"/>
  <c r="L55" i="303"/>
  <c r="K55" i="303"/>
  <c r="J55" i="303"/>
  <c r="P54" i="303"/>
  <c r="M54" i="303" s="1"/>
  <c r="L54" i="303"/>
  <c r="K54" i="303"/>
  <c r="J54" i="303"/>
  <c r="P53" i="303"/>
  <c r="M53" i="303" s="1"/>
  <c r="L53" i="303"/>
  <c r="K53" i="303"/>
  <c r="J53" i="303"/>
  <c r="P52" i="303"/>
  <c r="M52" i="303" s="1"/>
  <c r="L52" i="303"/>
  <c r="K52" i="303"/>
  <c r="J52" i="303"/>
  <c r="P51" i="303"/>
  <c r="M51" i="303" s="1"/>
  <c r="L51" i="303"/>
  <c r="K51" i="303"/>
  <c r="J51" i="303"/>
  <c r="P50" i="303"/>
  <c r="M50" i="303" s="1"/>
  <c r="L50" i="303"/>
  <c r="K50" i="303"/>
  <c r="J50" i="303"/>
  <c r="P49" i="303"/>
  <c r="M49" i="303" s="1"/>
  <c r="L49" i="303"/>
  <c r="K49" i="303"/>
  <c r="J49" i="303"/>
  <c r="P48" i="303"/>
  <c r="M48" i="303" s="1"/>
  <c r="L48" i="303"/>
  <c r="K48" i="303"/>
  <c r="J48" i="303"/>
  <c r="P47" i="303"/>
  <c r="M47" i="303" s="1"/>
  <c r="L47" i="303"/>
  <c r="K47" i="303"/>
  <c r="J47" i="303"/>
  <c r="P46" i="303"/>
  <c r="M46" i="303" s="1"/>
  <c r="L46" i="303"/>
  <c r="K46" i="303"/>
  <c r="J46" i="303"/>
  <c r="P45" i="303"/>
  <c r="M45" i="303" s="1"/>
  <c r="L45" i="303"/>
  <c r="K45" i="303"/>
  <c r="J45" i="303"/>
  <c r="P44" i="303"/>
  <c r="M44" i="303" s="1"/>
  <c r="L44" i="303"/>
  <c r="K44" i="303"/>
  <c r="J44" i="303"/>
  <c r="P43" i="303"/>
  <c r="M43" i="303" s="1"/>
  <c r="L43" i="303"/>
  <c r="K43" i="303"/>
  <c r="J43" i="303"/>
  <c r="P42" i="303"/>
  <c r="M42" i="303" s="1"/>
  <c r="L42" i="303"/>
  <c r="K42" i="303"/>
  <c r="J42" i="303"/>
  <c r="P41" i="303"/>
  <c r="M41" i="303" s="1"/>
  <c r="L41" i="303"/>
  <c r="K41" i="303"/>
  <c r="J41" i="303"/>
  <c r="P40" i="303"/>
  <c r="M40" i="303" s="1"/>
  <c r="L40" i="303"/>
  <c r="K40" i="303"/>
  <c r="J40" i="303"/>
  <c r="H5" i="303"/>
  <c r="D5" i="303"/>
  <c r="C5" i="303"/>
  <c r="A5" i="303"/>
  <c r="A1" i="303"/>
  <c r="E2" i="286"/>
  <c r="C2" i="279"/>
  <c r="R62" i="286"/>
  <c r="I21" i="286"/>
  <c r="G21" i="286"/>
  <c r="F21" i="286"/>
  <c r="D21" i="286"/>
  <c r="C21" i="286"/>
  <c r="B21" i="286"/>
  <c r="K20" i="286"/>
  <c r="M18" i="286" s="1"/>
  <c r="I19" i="286"/>
  <c r="G19" i="286"/>
  <c r="F19" i="286"/>
  <c r="D19" i="286"/>
  <c r="C19" i="286"/>
  <c r="B19" i="286"/>
  <c r="I17" i="286"/>
  <c r="G17" i="286"/>
  <c r="F17" i="286"/>
  <c r="D17" i="286"/>
  <c r="C17" i="286"/>
  <c r="B17" i="286"/>
  <c r="U16" i="286"/>
  <c r="K16" i="286"/>
  <c r="I15" i="286"/>
  <c r="G15" i="286"/>
  <c r="F15" i="286"/>
  <c r="D15" i="286"/>
  <c r="C15" i="286"/>
  <c r="B15" i="286"/>
  <c r="I13" i="286"/>
  <c r="G13" i="286"/>
  <c r="F13" i="286"/>
  <c r="D13" i="286"/>
  <c r="C13" i="286"/>
  <c r="B13" i="286"/>
  <c r="I11" i="286"/>
  <c r="G11" i="286"/>
  <c r="F11" i="286"/>
  <c r="K12" i="286" s="1"/>
  <c r="D11" i="286"/>
  <c r="C11" i="286"/>
  <c r="B11" i="286"/>
  <c r="I9" i="286"/>
  <c r="G9" i="286"/>
  <c r="F9" i="286"/>
  <c r="D9" i="286"/>
  <c r="C9" i="286"/>
  <c r="B9" i="286"/>
  <c r="U7" i="286"/>
  <c r="I7" i="286"/>
  <c r="G7" i="286"/>
  <c r="F7" i="286"/>
  <c r="K8" i="286" s="1"/>
  <c r="M10" i="286" s="1"/>
  <c r="O14" i="286" s="1"/>
  <c r="C7" i="286"/>
  <c r="B7" i="286"/>
  <c r="Y5" i="286"/>
  <c r="R4" i="286"/>
  <c r="O62" i="286" s="1"/>
  <c r="G4" i="286"/>
  <c r="A4" i="286"/>
  <c r="Y3" i="286"/>
  <c r="O6" i="286"/>
  <c r="A1" i="286"/>
  <c r="P156" i="279"/>
  <c r="M156" i="279" s="1"/>
  <c r="L156" i="279"/>
  <c r="K156" i="279"/>
  <c r="J156" i="279"/>
  <c r="P155" i="279"/>
  <c r="M155" i="279" s="1"/>
  <c r="L155" i="279"/>
  <c r="K155" i="279"/>
  <c r="J155" i="279"/>
  <c r="P154" i="279"/>
  <c r="M154" i="279" s="1"/>
  <c r="L154" i="279"/>
  <c r="K154" i="279"/>
  <c r="J154" i="279"/>
  <c r="P153" i="279"/>
  <c r="M153" i="279" s="1"/>
  <c r="L153" i="279"/>
  <c r="K153" i="279"/>
  <c r="J153" i="279"/>
  <c r="P152" i="279"/>
  <c r="M152" i="279" s="1"/>
  <c r="L152" i="279"/>
  <c r="K152" i="279"/>
  <c r="J152" i="279"/>
  <c r="P151" i="279"/>
  <c r="M151" i="279"/>
  <c r="L151" i="279"/>
  <c r="K151" i="279"/>
  <c r="J151" i="279"/>
  <c r="P150" i="279"/>
  <c r="M150" i="279" s="1"/>
  <c r="L150" i="279"/>
  <c r="K150" i="279"/>
  <c r="J150" i="279"/>
  <c r="P149" i="279"/>
  <c r="M149" i="279"/>
  <c r="L149" i="279"/>
  <c r="K149" i="279"/>
  <c r="J149" i="279"/>
  <c r="P148" i="279"/>
  <c r="M148" i="279" s="1"/>
  <c r="L148" i="279"/>
  <c r="K148" i="279"/>
  <c r="J148" i="279"/>
  <c r="P147" i="279"/>
  <c r="M147" i="279" s="1"/>
  <c r="L147" i="279"/>
  <c r="K147" i="279"/>
  <c r="J147" i="279"/>
  <c r="P146" i="279"/>
  <c r="M146" i="279" s="1"/>
  <c r="L146" i="279"/>
  <c r="K146" i="279"/>
  <c r="J146" i="279"/>
  <c r="P145" i="279"/>
  <c r="M145" i="279" s="1"/>
  <c r="L145" i="279"/>
  <c r="K145" i="279"/>
  <c r="J145" i="279"/>
  <c r="P144" i="279"/>
  <c r="M144" i="279" s="1"/>
  <c r="L144" i="279"/>
  <c r="K144" i="279"/>
  <c r="J144" i="279"/>
  <c r="P143" i="279"/>
  <c r="M143" i="279"/>
  <c r="L143" i="279"/>
  <c r="K143" i="279"/>
  <c r="J143" i="279"/>
  <c r="P142" i="279"/>
  <c r="M142" i="279" s="1"/>
  <c r="L142" i="279"/>
  <c r="K142" i="279"/>
  <c r="J142" i="279"/>
  <c r="P141" i="279"/>
  <c r="M141" i="279"/>
  <c r="L141" i="279"/>
  <c r="K141" i="279"/>
  <c r="J141" i="279"/>
  <c r="P140" i="279"/>
  <c r="M140" i="279" s="1"/>
  <c r="L140" i="279"/>
  <c r="K140" i="279"/>
  <c r="J140" i="279"/>
  <c r="P139" i="279"/>
  <c r="M139" i="279" s="1"/>
  <c r="L139" i="279"/>
  <c r="K139" i="279"/>
  <c r="J139" i="279"/>
  <c r="P138" i="279"/>
  <c r="M138" i="279" s="1"/>
  <c r="L138" i="279"/>
  <c r="K138" i="279"/>
  <c r="J138" i="279"/>
  <c r="P137" i="279"/>
  <c r="M137" i="279"/>
  <c r="L137" i="279"/>
  <c r="K137" i="279"/>
  <c r="J137" i="279"/>
  <c r="P136" i="279"/>
  <c r="M136" i="279" s="1"/>
  <c r="L136" i="279"/>
  <c r="K136" i="279"/>
  <c r="J136" i="279"/>
  <c r="P135" i="279"/>
  <c r="M135" i="279" s="1"/>
  <c r="L135" i="279"/>
  <c r="K135" i="279"/>
  <c r="J135" i="279"/>
  <c r="P134" i="279"/>
  <c r="M134" i="279" s="1"/>
  <c r="L134" i="279"/>
  <c r="K134" i="279"/>
  <c r="J134" i="279"/>
  <c r="P133" i="279"/>
  <c r="M133" i="279"/>
  <c r="L133" i="279"/>
  <c r="K133" i="279"/>
  <c r="J133" i="279"/>
  <c r="P132" i="279"/>
  <c r="M132" i="279" s="1"/>
  <c r="L132" i="279"/>
  <c r="K132" i="279"/>
  <c r="J132" i="279"/>
  <c r="P131" i="279"/>
  <c r="M131" i="279" s="1"/>
  <c r="L131" i="279"/>
  <c r="K131" i="279"/>
  <c r="J131" i="279"/>
  <c r="P130" i="279"/>
  <c r="M130" i="279" s="1"/>
  <c r="L130" i="279"/>
  <c r="K130" i="279"/>
  <c r="J130" i="279"/>
  <c r="P129" i="279"/>
  <c r="M129" i="279"/>
  <c r="L129" i="279"/>
  <c r="K129" i="279"/>
  <c r="J129" i="279"/>
  <c r="P128" i="279"/>
  <c r="M128" i="279" s="1"/>
  <c r="L128" i="279"/>
  <c r="K128" i="279"/>
  <c r="J128" i="279"/>
  <c r="P127" i="279"/>
  <c r="M127" i="279"/>
  <c r="L127" i="279"/>
  <c r="K127" i="279"/>
  <c r="J127" i="279"/>
  <c r="P126" i="279"/>
  <c r="M126" i="279" s="1"/>
  <c r="L126" i="279"/>
  <c r="K126" i="279"/>
  <c r="J126" i="279"/>
  <c r="P125" i="279"/>
  <c r="M125" i="279" s="1"/>
  <c r="L125" i="279"/>
  <c r="K125" i="279"/>
  <c r="J125" i="279"/>
  <c r="P124" i="279"/>
  <c r="M124" i="279" s="1"/>
  <c r="L124" i="279"/>
  <c r="K124" i="279"/>
  <c r="J124" i="279"/>
  <c r="P123" i="279"/>
  <c r="M123" i="279" s="1"/>
  <c r="L123" i="279"/>
  <c r="K123" i="279"/>
  <c r="J123" i="279"/>
  <c r="P122" i="279"/>
  <c r="M122" i="279" s="1"/>
  <c r="L122" i="279"/>
  <c r="K122" i="279"/>
  <c r="J122" i="279"/>
  <c r="P121" i="279"/>
  <c r="M121" i="279"/>
  <c r="L121" i="279"/>
  <c r="K121" i="279"/>
  <c r="J121" i="279"/>
  <c r="P120" i="279"/>
  <c r="M120" i="279" s="1"/>
  <c r="L120" i="279"/>
  <c r="K120" i="279"/>
  <c r="J120" i="279"/>
  <c r="P119" i="279"/>
  <c r="M119" i="279"/>
  <c r="L119" i="279"/>
  <c r="K119" i="279"/>
  <c r="J119" i="279"/>
  <c r="P118" i="279"/>
  <c r="M118" i="279" s="1"/>
  <c r="L118" i="279"/>
  <c r="K118" i="279"/>
  <c r="J118" i="279"/>
  <c r="P117" i="279"/>
  <c r="M117" i="279"/>
  <c r="L117" i="279"/>
  <c r="K117" i="279"/>
  <c r="J117" i="279"/>
  <c r="P116" i="279"/>
  <c r="M116" i="279" s="1"/>
  <c r="L116" i="279"/>
  <c r="K116" i="279"/>
  <c r="J116" i="279"/>
  <c r="P115" i="279"/>
  <c r="M115" i="279" s="1"/>
  <c r="L115" i="279"/>
  <c r="K115" i="279"/>
  <c r="J115" i="279"/>
  <c r="P114" i="279"/>
  <c r="M114" i="279" s="1"/>
  <c r="L114" i="279"/>
  <c r="K114" i="279"/>
  <c r="J114" i="279"/>
  <c r="P113" i="279"/>
  <c r="M113" i="279" s="1"/>
  <c r="L113" i="279"/>
  <c r="K113" i="279"/>
  <c r="J113" i="279"/>
  <c r="P112" i="279"/>
  <c r="M112" i="279" s="1"/>
  <c r="L112" i="279"/>
  <c r="K112" i="279"/>
  <c r="J112" i="279"/>
  <c r="P111" i="279"/>
  <c r="M111" i="279"/>
  <c r="L111" i="279"/>
  <c r="K111" i="279"/>
  <c r="J111" i="279"/>
  <c r="P110" i="279"/>
  <c r="M110" i="279" s="1"/>
  <c r="L110" i="279"/>
  <c r="K110" i="279"/>
  <c r="J110" i="279"/>
  <c r="P109" i="279"/>
  <c r="M109" i="279"/>
  <c r="L109" i="279"/>
  <c r="K109" i="279"/>
  <c r="J109" i="279"/>
  <c r="P108" i="279"/>
  <c r="M108" i="279" s="1"/>
  <c r="L108" i="279"/>
  <c r="K108" i="279"/>
  <c r="J108" i="279"/>
  <c r="P107" i="279"/>
  <c r="M107" i="279" s="1"/>
  <c r="L107" i="279"/>
  <c r="K107" i="279"/>
  <c r="J107" i="279"/>
  <c r="P106" i="279"/>
  <c r="M106" i="279" s="1"/>
  <c r="L106" i="279"/>
  <c r="K106" i="279"/>
  <c r="J106" i="279"/>
  <c r="P105" i="279"/>
  <c r="M105" i="279"/>
  <c r="L105" i="279"/>
  <c r="K105" i="279"/>
  <c r="J105" i="279"/>
  <c r="P104" i="279"/>
  <c r="M104" i="279" s="1"/>
  <c r="L104" i="279"/>
  <c r="K104" i="279"/>
  <c r="J104" i="279"/>
  <c r="P103" i="279"/>
  <c r="M103" i="279" s="1"/>
  <c r="L103" i="279"/>
  <c r="K103" i="279"/>
  <c r="J103" i="279"/>
  <c r="P102" i="279"/>
  <c r="M102" i="279" s="1"/>
  <c r="L102" i="279"/>
  <c r="K102" i="279"/>
  <c r="J102" i="279"/>
  <c r="P101" i="279"/>
  <c r="M101" i="279" s="1"/>
  <c r="L101" i="279"/>
  <c r="K101" i="279"/>
  <c r="J101" i="279"/>
  <c r="P100" i="279"/>
  <c r="M100" i="279" s="1"/>
  <c r="L100" i="279"/>
  <c r="K100" i="279"/>
  <c r="J100" i="279"/>
  <c r="P99" i="279"/>
  <c r="M99" i="279" s="1"/>
  <c r="L99" i="279"/>
  <c r="K99" i="279"/>
  <c r="J99" i="279"/>
  <c r="P98" i="279"/>
  <c r="M98" i="279" s="1"/>
  <c r="L98" i="279"/>
  <c r="K98" i="279"/>
  <c r="J98" i="279"/>
  <c r="P97" i="279"/>
  <c r="M97" i="279"/>
  <c r="L97" i="279"/>
  <c r="K97" i="279"/>
  <c r="J97" i="279"/>
  <c r="P96" i="279"/>
  <c r="M96" i="279" s="1"/>
  <c r="L96" i="279"/>
  <c r="K96" i="279"/>
  <c r="J96" i="279"/>
  <c r="P95" i="279"/>
  <c r="M95" i="279"/>
  <c r="L95" i="279"/>
  <c r="K95" i="279"/>
  <c r="J95" i="279"/>
  <c r="P94" i="279"/>
  <c r="M94" i="279" s="1"/>
  <c r="L94" i="279"/>
  <c r="K94" i="279"/>
  <c r="J94" i="279"/>
  <c r="P93" i="279"/>
  <c r="M93" i="279" s="1"/>
  <c r="L93" i="279"/>
  <c r="K93" i="279"/>
  <c r="J93" i="279"/>
  <c r="P92" i="279"/>
  <c r="M92" i="279" s="1"/>
  <c r="L92" i="279"/>
  <c r="K92" i="279"/>
  <c r="J92" i="279"/>
  <c r="P91" i="279"/>
  <c r="M91" i="279" s="1"/>
  <c r="L91" i="279"/>
  <c r="K91" i="279"/>
  <c r="J91" i="279"/>
  <c r="P90" i="279"/>
  <c r="M90" i="279" s="1"/>
  <c r="L90" i="279"/>
  <c r="K90" i="279"/>
  <c r="J90" i="279"/>
  <c r="P89" i="279"/>
  <c r="M89" i="279" s="1"/>
  <c r="L89" i="279"/>
  <c r="K89" i="279"/>
  <c r="J89" i="279"/>
  <c r="P88" i="279"/>
  <c r="M88" i="279" s="1"/>
  <c r="L88" i="279"/>
  <c r="K88" i="279"/>
  <c r="J88" i="279"/>
  <c r="P87" i="279"/>
  <c r="M87" i="279"/>
  <c r="L87" i="279"/>
  <c r="K87" i="279"/>
  <c r="J87" i="279"/>
  <c r="P86" i="279"/>
  <c r="M86" i="279" s="1"/>
  <c r="L86" i="279"/>
  <c r="K86" i="279"/>
  <c r="J86" i="279"/>
  <c r="P85" i="279"/>
  <c r="M85" i="279"/>
  <c r="L85" i="279"/>
  <c r="K85" i="279"/>
  <c r="J85" i="279"/>
  <c r="P84" i="279"/>
  <c r="M84" i="279" s="1"/>
  <c r="L84" i="279"/>
  <c r="K84" i="279"/>
  <c r="J84" i="279"/>
  <c r="P83" i="279"/>
  <c r="M83" i="279" s="1"/>
  <c r="L83" i="279"/>
  <c r="K83" i="279"/>
  <c r="J83" i="279"/>
  <c r="P82" i="279"/>
  <c r="M82" i="279" s="1"/>
  <c r="L82" i="279"/>
  <c r="K82" i="279"/>
  <c r="J82" i="279"/>
  <c r="P81" i="279"/>
  <c r="M81" i="279" s="1"/>
  <c r="L81" i="279"/>
  <c r="K81" i="279"/>
  <c r="J81" i="279"/>
  <c r="P80" i="279"/>
  <c r="M80" i="279" s="1"/>
  <c r="L80" i="279"/>
  <c r="K80" i="279"/>
  <c r="J80" i="279"/>
  <c r="P79" i="279"/>
  <c r="M79" i="279" s="1"/>
  <c r="L79" i="279"/>
  <c r="K79" i="279"/>
  <c r="J79" i="279"/>
  <c r="P78" i="279"/>
  <c r="M78" i="279" s="1"/>
  <c r="L78" i="279"/>
  <c r="K78" i="279"/>
  <c r="J78" i="279"/>
  <c r="P77" i="279"/>
  <c r="M77" i="279"/>
  <c r="L77" i="279"/>
  <c r="K77" i="279"/>
  <c r="J77" i="279"/>
  <c r="P76" i="279"/>
  <c r="M76" i="279" s="1"/>
  <c r="L76" i="279"/>
  <c r="K76" i="279"/>
  <c r="J76" i="279"/>
  <c r="P75" i="279"/>
  <c r="M75" i="279" s="1"/>
  <c r="L75" i="279"/>
  <c r="K75" i="279"/>
  <c r="J75" i="279"/>
  <c r="P74" i="279"/>
  <c r="M74" i="279" s="1"/>
  <c r="L74" i="279"/>
  <c r="K74" i="279"/>
  <c r="J74" i="279"/>
  <c r="P73" i="279"/>
  <c r="M73" i="279"/>
  <c r="L73" i="279"/>
  <c r="K73" i="279"/>
  <c r="J73" i="279"/>
  <c r="P72" i="279"/>
  <c r="M72" i="279" s="1"/>
  <c r="L72" i="279"/>
  <c r="K72" i="279"/>
  <c r="J72" i="279"/>
  <c r="P71" i="279"/>
  <c r="M71" i="279" s="1"/>
  <c r="L71" i="279"/>
  <c r="K71" i="279"/>
  <c r="J71" i="279"/>
  <c r="P70" i="279"/>
  <c r="M70" i="279" s="1"/>
  <c r="L70" i="279"/>
  <c r="K70" i="279"/>
  <c r="J70" i="279"/>
  <c r="P69" i="279"/>
  <c r="M69" i="279" s="1"/>
  <c r="L69" i="279"/>
  <c r="K69" i="279"/>
  <c r="J69" i="279"/>
  <c r="P68" i="279"/>
  <c r="M68" i="279" s="1"/>
  <c r="L68" i="279"/>
  <c r="K68" i="279"/>
  <c r="J68" i="279"/>
  <c r="P67" i="279"/>
  <c r="M67" i="279" s="1"/>
  <c r="L67" i="279"/>
  <c r="K67" i="279"/>
  <c r="J67" i="279"/>
  <c r="P66" i="279"/>
  <c r="M66" i="279" s="1"/>
  <c r="L66" i="279"/>
  <c r="K66" i="279"/>
  <c r="J66" i="279"/>
  <c r="P65" i="279"/>
  <c r="M65" i="279"/>
  <c r="L65" i="279"/>
  <c r="K65" i="279"/>
  <c r="J65" i="279"/>
  <c r="P64" i="279"/>
  <c r="M64" i="279" s="1"/>
  <c r="L64" i="279"/>
  <c r="K64" i="279"/>
  <c r="J64" i="279"/>
  <c r="P63" i="279"/>
  <c r="M63" i="279"/>
  <c r="L63" i="279"/>
  <c r="K63" i="279"/>
  <c r="J63" i="279"/>
  <c r="P62" i="279"/>
  <c r="M62" i="279" s="1"/>
  <c r="L62" i="279"/>
  <c r="K62" i="279"/>
  <c r="J62" i="279"/>
  <c r="P61" i="279"/>
  <c r="M61" i="279" s="1"/>
  <c r="L61" i="279"/>
  <c r="K61" i="279"/>
  <c r="J61" i="279"/>
  <c r="P60" i="279"/>
  <c r="M60" i="279" s="1"/>
  <c r="L60" i="279"/>
  <c r="K60" i="279"/>
  <c r="J60" i="279"/>
  <c r="P59" i="279"/>
  <c r="M59" i="279" s="1"/>
  <c r="L59" i="279"/>
  <c r="K59" i="279"/>
  <c r="J59" i="279"/>
  <c r="P58" i="279"/>
  <c r="M58" i="279" s="1"/>
  <c r="L58" i="279"/>
  <c r="K58" i="279"/>
  <c r="J58" i="279"/>
  <c r="P57" i="279"/>
  <c r="M57" i="279" s="1"/>
  <c r="L57" i="279"/>
  <c r="K57" i="279"/>
  <c r="J57" i="279"/>
  <c r="P56" i="279"/>
  <c r="M56" i="279" s="1"/>
  <c r="L56" i="279"/>
  <c r="K56" i="279"/>
  <c r="J56" i="279"/>
  <c r="P55" i="279"/>
  <c r="M55" i="279"/>
  <c r="L55" i="279"/>
  <c r="K55" i="279"/>
  <c r="J55" i="279"/>
  <c r="P54" i="279"/>
  <c r="M54" i="279" s="1"/>
  <c r="L54" i="279"/>
  <c r="K54" i="279"/>
  <c r="J54" i="279"/>
  <c r="P53" i="279"/>
  <c r="M53" i="279"/>
  <c r="L53" i="279"/>
  <c r="K53" i="279"/>
  <c r="J53" i="279"/>
  <c r="P52" i="279"/>
  <c r="M52" i="279" s="1"/>
  <c r="L52" i="279"/>
  <c r="K52" i="279"/>
  <c r="J52" i="279"/>
  <c r="P51" i="279"/>
  <c r="M51" i="279" s="1"/>
  <c r="L51" i="279"/>
  <c r="K51" i="279"/>
  <c r="J51" i="279"/>
  <c r="P50" i="279"/>
  <c r="M50" i="279" s="1"/>
  <c r="L50" i="279"/>
  <c r="K50" i="279"/>
  <c r="J50" i="279"/>
  <c r="P49" i="279"/>
  <c r="M49" i="279" s="1"/>
  <c r="L49" i="279"/>
  <c r="K49" i="279"/>
  <c r="J49" i="279"/>
  <c r="P48" i="279"/>
  <c r="M48" i="279" s="1"/>
  <c r="L48" i="279"/>
  <c r="K48" i="279"/>
  <c r="J48" i="279"/>
  <c r="P47" i="279"/>
  <c r="M47" i="279" s="1"/>
  <c r="L47" i="279"/>
  <c r="K47" i="279"/>
  <c r="J47" i="279"/>
  <c r="P46" i="279"/>
  <c r="M46" i="279" s="1"/>
  <c r="L46" i="279"/>
  <c r="K46" i="279"/>
  <c r="J46" i="279"/>
  <c r="P45" i="279"/>
  <c r="M45" i="279"/>
  <c r="L45" i="279"/>
  <c r="K45" i="279"/>
  <c r="J45" i="279"/>
  <c r="P44" i="279"/>
  <c r="M44" i="279" s="1"/>
  <c r="L44" i="279"/>
  <c r="K44" i="279"/>
  <c r="J44" i="279"/>
  <c r="P43" i="279"/>
  <c r="M43" i="279" s="1"/>
  <c r="L43" i="279"/>
  <c r="K43" i="279"/>
  <c r="J43" i="279"/>
  <c r="P42" i="279"/>
  <c r="M42" i="279" s="1"/>
  <c r="L42" i="279"/>
  <c r="K42" i="279"/>
  <c r="J42" i="279"/>
  <c r="P41" i="279"/>
  <c r="M41" i="279"/>
  <c r="L41" i="279"/>
  <c r="K41" i="279"/>
  <c r="J41" i="279"/>
  <c r="P40" i="279"/>
  <c r="M40" i="279" s="1"/>
  <c r="L40" i="279"/>
  <c r="K40" i="279"/>
  <c r="J40" i="279"/>
  <c r="H5" i="279"/>
  <c r="D5" i="279"/>
  <c r="C5" i="279"/>
  <c r="A5" i="279"/>
  <c r="A1" i="279"/>
  <c r="R62" i="238"/>
  <c r="F56" i="238" s="1"/>
  <c r="I21" i="238"/>
  <c r="G21" i="238"/>
  <c r="F21" i="238"/>
  <c r="D21" i="238"/>
  <c r="C21" i="238"/>
  <c r="B21" i="238"/>
  <c r="K20" i="238"/>
  <c r="M18" i="238" s="1"/>
  <c r="O14" i="238" s="1"/>
  <c r="I19" i="238"/>
  <c r="G19" i="238"/>
  <c r="D19" i="238"/>
  <c r="C19" i="238"/>
  <c r="B19" i="238"/>
  <c r="I17" i="238"/>
  <c r="G17" i="238"/>
  <c r="F17" i="238"/>
  <c r="D17" i="238"/>
  <c r="C17" i="238"/>
  <c r="B17" i="238"/>
  <c r="U16" i="238"/>
  <c r="K16" i="238"/>
  <c r="I15" i="238"/>
  <c r="G15" i="238"/>
  <c r="D15" i="238"/>
  <c r="C15" i="238"/>
  <c r="B15" i="238"/>
  <c r="I13" i="238"/>
  <c r="G13" i="238"/>
  <c r="F13" i="238"/>
  <c r="D13" i="238"/>
  <c r="C13" i="238"/>
  <c r="B13" i="238"/>
  <c r="K12" i="238"/>
  <c r="M10" i="238" s="1"/>
  <c r="I11" i="238"/>
  <c r="G11" i="238"/>
  <c r="D11" i="238"/>
  <c r="C11" i="238"/>
  <c r="B11" i="238"/>
  <c r="I9" i="238"/>
  <c r="G9" i="238"/>
  <c r="D9" i="238"/>
  <c r="C9" i="238"/>
  <c r="B9" i="238"/>
  <c r="K8" i="238"/>
  <c r="U7" i="238"/>
  <c r="I7" i="238"/>
  <c r="G7" i="238"/>
  <c r="F7" i="238"/>
  <c r="D7" i="238"/>
  <c r="C7" i="238"/>
  <c r="B7" i="238"/>
  <c r="Y5" i="238"/>
  <c r="R4" i="238"/>
  <c r="O62" i="238" s="1"/>
  <c r="G4" i="238"/>
  <c r="A4" i="238"/>
  <c r="Y3" i="238"/>
  <c r="K6" i="238" s="1"/>
  <c r="A1" i="238"/>
  <c r="C2" i="9"/>
  <c r="I9" i="85"/>
  <c r="C5" i="9"/>
  <c r="D5" i="9"/>
  <c r="H5" i="9"/>
  <c r="P22" i="2"/>
  <c r="U8" i="286" s="1"/>
  <c r="P23" i="2"/>
  <c r="U9" i="286" s="1"/>
  <c r="P24" i="2"/>
  <c r="U10" i="85" s="1"/>
  <c r="P25" i="2"/>
  <c r="U11" i="85" s="1"/>
  <c r="P26" i="2"/>
  <c r="U12" i="85" s="1"/>
  <c r="P27" i="2"/>
  <c r="U13" i="335" s="1"/>
  <c r="P28" i="2"/>
  <c r="U14" i="85" s="1"/>
  <c r="P29" i="2"/>
  <c r="U15" i="334" s="1"/>
  <c r="Y3" i="85"/>
  <c r="K6" i="85" s="1"/>
  <c r="Y5" i="85"/>
  <c r="R62" i="85"/>
  <c r="F55" i="85" s="1"/>
  <c r="R4" i="85"/>
  <c r="O62" i="85" s="1"/>
  <c r="I21" i="85"/>
  <c r="G21" i="85"/>
  <c r="F21" i="85"/>
  <c r="D21" i="85"/>
  <c r="C21" i="85"/>
  <c r="B21" i="85"/>
  <c r="K20" i="85"/>
  <c r="M18" i="85" s="1"/>
  <c r="I19" i="85"/>
  <c r="G19" i="85"/>
  <c r="F19" i="85"/>
  <c r="D19" i="85"/>
  <c r="C19" i="85"/>
  <c r="B19" i="85"/>
  <c r="I17" i="85"/>
  <c r="G17" i="85"/>
  <c r="F17" i="85"/>
  <c r="D17" i="85"/>
  <c r="C17" i="85"/>
  <c r="B17" i="85"/>
  <c r="U16" i="85"/>
  <c r="K16" i="85"/>
  <c r="U15" i="85"/>
  <c r="I15" i="85"/>
  <c r="G15" i="85"/>
  <c r="F15" i="85"/>
  <c r="D15" i="85"/>
  <c r="C15" i="85"/>
  <c r="B15" i="85"/>
  <c r="I13" i="85"/>
  <c r="G13" i="85"/>
  <c r="F13" i="85"/>
  <c r="D13" i="85"/>
  <c r="C13" i="85"/>
  <c r="B13" i="85"/>
  <c r="K12" i="85"/>
  <c r="I11" i="85"/>
  <c r="G11" i="85"/>
  <c r="F11" i="85"/>
  <c r="D11" i="85"/>
  <c r="C11" i="85"/>
  <c r="B11" i="85"/>
  <c r="G9" i="85"/>
  <c r="F9" i="85"/>
  <c r="D9" i="85"/>
  <c r="C9" i="85"/>
  <c r="B9" i="85"/>
  <c r="U7" i="85"/>
  <c r="I7" i="85"/>
  <c r="G7" i="85"/>
  <c r="F7" i="85"/>
  <c r="K8" i="85" s="1"/>
  <c r="M10" i="85" s="1"/>
  <c r="O14" i="85" s="1"/>
  <c r="D7" i="85"/>
  <c r="C7" i="85"/>
  <c r="B7" i="85"/>
  <c r="G4" i="85"/>
  <c r="A4" i="85"/>
  <c r="E2" i="85"/>
  <c r="A1" i="85"/>
  <c r="J151" i="9"/>
  <c r="K151" i="9"/>
  <c r="L151" i="9"/>
  <c r="P151" i="9"/>
  <c r="M151" i="9" s="1"/>
  <c r="J152" i="9"/>
  <c r="K152" i="9"/>
  <c r="L152" i="9"/>
  <c r="P152" i="9"/>
  <c r="M152" i="9" s="1"/>
  <c r="J153" i="9"/>
  <c r="K153" i="9"/>
  <c r="L153" i="9"/>
  <c r="P153" i="9"/>
  <c r="M153" i="9" s="1"/>
  <c r="J154" i="9"/>
  <c r="K154" i="9"/>
  <c r="L154" i="9"/>
  <c r="P154" i="9"/>
  <c r="M154" i="9"/>
  <c r="J155" i="9"/>
  <c r="K155" i="9"/>
  <c r="L155" i="9"/>
  <c r="P155" i="9"/>
  <c r="M155" i="9" s="1"/>
  <c r="J156" i="9"/>
  <c r="K156" i="9"/>
  <c r="L156" i="9"/>
  <c r="P156" i="9"/>
  <c r="M156" i="9" s="1"/>
  <c r="J135" i="9"/>
  <c r="K135" i="9"/>
  <c r="L135" i="9"/>
  <c r="P135" i="9"/>
  <c r="M135" i="9"/>
  <c r="J136" i="9"/>
  <c r="K136" i="9"/>
  <c r="L136" i="9"/>
  <c r="P136" i="9"/>
  <c r="M136" i="9" s="1"/>
  <c r="J137" i="9"/>
  <c r="K137" i="9"/>
  <c r="L137" i="9"/>
  <c r="P137" i="9"/>
  <c r="M137" i="9" s="1"/>
  <c r="J138" i="9"/>
  <c r="K138" i="9"/>
  <c r="L138" i="9"/>
  <c r="P138" i="9"/>
  <c r="M138" i="9" s="1"/>
  <c r="J139" i="9"/>
  <c r="K139" i="9"/>
  <c r="L139" i="9"/>
  <c r="P139" i="9"/>
  <c r="M139" i="9"/>
  <c r="J140" i="9"/>
  <c r="K140" i="9"/>
  <c r="L140" i="9"/>
  <c r="P140" i="9"/>
  <c r="M140" i="9"/>
  <c r="J141" i="9"/>
  <c r="K141" i="9"/>
  <c r="L141" i="9"/>
  <c r="P141" i="9"/>
  <c r="M141" i="9" s="1"/>
  <c r="J142" i="9"/>
  <c r="K142" i="9"/>
  <c r="L142" i="9"/>
  <c r="P142" i="9"/>
  <c r="M142" i="9" s="1"/>
  <c r="J143" i="9"/>
  <c r="K143" i="9"/>
  <c r="L143" i="9"/>
  <c r="P143" i="9"/>
  <c r="M143" i="9" s="1"/>
  <c r="J144" i="9"/>
  <c r="K144" i="9"/>
  <c r="L144" i="9"/>
  <c r="P144" i="9"/>
  <c r="M144" i="9" s="1"/>
  <c r="J145" i="9"/>
  <c r="K145" i="9"/>
  <c r="L145" i="9"/>
  <c r="P145" i="9"/>
  <c r="M145" i="9"/>
  <c r="J146" i="9"/>
  <c r="K146" i="9"/>
  <c r="L146" i="9"/>
  <c r="P146" i="9"/>
  <c r="M146" i="9" s="1"/>
  <c r="J147" i="9"/>
  <c r="K147" i="9"/>
  <c r="L147" i="9"/>
  <c r="P147" i="9"/>
  <c r="M147" i="9"/>
  <c r="J148" i="9"/>
  <c r="K148" i="9"/>
  <c r="L148" i="9"/>
  <c r="P148" i="9"/>
  <c r="M148" i="9"/>
  <c r="J149" i="9"/>
  <c r="K149" i="9"/>
  <c r="L149" i="9"/>
  <c r="P149" i="9"/>
  <c r="M149" i="9" s="1"/>
  <c r="J150" i="9"/>
  <c r="K150" i="9"/>
  <c r="L150" i="9"/>
  <c r="P150" i="9"/>
  <c r="M150" i="9" s="1"/>
  <c r="B5" i="2"/>
  <c r="A5" i="2"/>
  <c r="A1" i="2"/>
  <c r="A5" i="9"/>
  <c r="J40" i="9"/>
  <c r="K40" i="9"/>
  <c r="L40" i="9"/>
  <c r="P40" i="9"/>
  <c r="M40" i="9" s="1"/>
  <c r="J41" i="9"/>
  <c r="K41" i="9"/>
  <c r="L41" i="9"/>
  <c r="P41" i="9"/>
  <c r="M41" i="9"/>
  <c r="J42" i="9"/>
  <c r="K42" i="9"/>
  <c r="L42" i="9"/>
  <c r="P42" i="9"/>
  <c r="M42" i="9"/>
  <c r="J43" i="9"/>
  <c r="K43" i="9"/>
  <c r="L43" i="9"/>
  <c r="P43" i="9"/>
  <c r="M43" i="9" s="1"/>
  <c r="J44" i="9"/>
  <c r="K44" i="9"/>
  <c r="L44" i="9"/>
  <c r="P44" i="9"/>
  <c r="M44" i="9" s="1"/>
  <c r="J45" i="9"/>
  <c r="K45" i="9"/>
  <c r="L45" i="9"/>
  <c r="P45" i="9"/>
  <c r="M45" i="9"/>
  <c r="J46" i="9"/>
  <c r="K46" i="9"/>
  <c r="L46" i="9"/>
  <c r="P46" i="9"/>
  <c r="M46" i="9" s="1"/>
  <c r="J47" i="9"/>
  <c r="K47" i="9"/>
  <c r="L47" i="9"/>
  <c r="P47" i="9"/>
  <c r="M47" i="9" s="1"/>
  <c r="J48" i="9"/>
  <c r="K48" i="9"/>
  <c r="L48" i="9"/>
  <c r="P48" i="9"/>
  <c r="M48" i="9"/>
  <c r="J49" i="9"/>
  <c r="K49" i="9"/>
  <c r="L49" i="9"/>
  <c r="P49" i="9"/>
  <c r="M49" i="9" s="1"/>
  <c r="J50" i="9"/>
  <c r="K50" i="9"/>
  <c r="L50" i="9"/>
  <c r="P50" i="9"/>
  <c r="M50" i="9"/>
  <c r="J51" i="9"/>
  <c r="K51" i="9"/>
  <c r="L51" i="9"/>
  <c r="P51" i="9"/>
  <c r="M51" i="9" s="1"/>
  <c r="J52" i="9"/>
  <c r="K52" i="9"/>
  <c r="L52" i="9"/>
  <c r="P52" i="9"/>
  <c r="M52" i="9"/>
  <c r="J53" i="9"/>
  <c r="K53" i="9"/>
  <c r="L53" i="9"/>
  <c r="P53" i="9"/>
  <c r="M53" i="9" s="1"/>
  <c r="J54" i="9"/>
  <c r="K54" i="9"/>
  <c r="L54" i="9"/>
  <c r="P54" i="9"/>
  <c r="M54" i="9" s="1"/>
  <c r="J55" i="9"/>
  <c r="K55" i="9"/>
  <c r="L55" i="9"/>
  <c r="P55" i="9"/>
  <c r="M55" i="9" s="1"/>
  <c r="J56" i="9"/>
  <c r="K56" i="9"/>
  <c r="L56" i="9"/>
  <c r="P56" i="9"/>
  <c r="M56" i="9"/>
  <c r="J57" i="9"/>
  <c r="K57" i="9"/>
  <c r="L57" i="9"/>
  <c r="P57" i="9"/>
  <c r="M57" i="9"/>
  <c r="J58" i="9"/>
  <c r="K58" i="9"/>
  <c r="L58" i="9"/>
  <c r="P58" i="9"/>
  <c r="M58" i="9"/>
  <c r="J59" i="9"/>
  <c r="K59" i="9"/>
  <c r="L59" i="9"/>
  <c r="P59" i="9"/>
  <c r="M59" i="9" s="1"/>
  <c r="J60" i="9"/>
  <c r="K60" i="9"/>
  <c r="L60" i="9"/>
  <c r="P60" i="9"/>
  <c r="M60" i="9" s="1"/>
  <c r="J61" i="9"/>
  <c r="K61" i="9"/>
  <c r="L61" i="9"/>
  <c r="P61" i="9"/>
  <c r="M61" i="9" s="1"/>
  <c r="J62" i="9"/>
  <c r="K62" i="9"/>
  <c r="L62" i="9"/>
  <c r="P62" i="9"/>
  <c r="M62" i="9"/>
  <c r="J63" i="9"/>
  <c r="K63" i="9"/>
  <c r="L63" i="9"/>
  <c r="P63" i="9"/>
  <c r="M63" i="9" s="1"/>
  <c r="J64" i="9"/>
  <c r="K64" i="9"/>
  <c r="L64" i="9"/>
  <c r="P64" i="9"/>
  <c r="M64" i="9"/>
  <c r="J65" i="9"/>
  <c r="K65" i="9"/>
  <c r="L65" i="9"/>
  <c r="P65" i="9"/>
  <c r="M65" i="9" s="1"/>
  <c r="J66" i="9"/>
  <c r="K66" i="9"/>
  <c r="L66" i="9"/>
  <c r="P66" i="9"/>
  <c r="M66" i="9"/>
  <c r="J67" i="9"/>
  <c r="K67" i="9"/>
  <c r="L67" i="9"/>
  <c r="P67" i="9"/>
  <c r="M67" i="9" s="1"/>
  <c r="J68" i="9"/>
  <c r="K68" i="9"/>
  <c r="L68" i="9"/>
  <c r="P68" i="9"/>
  <c r="M68" i="9" s="1"/>
  <c r="J69" i="9"/>
  <c r="K69" i="9"/>
  <c r="L69" i="9"/>
  <c r="P69" i="9"/>
  <c r="M69" i="9"/>
  <c r="J70" i="9"/>
  <c r="K70" i="9"/>
  <c r="L70" i="9"/>
  <c r="P70" i="9"/>
  <c r="M70" i="9" s="1"/>
  <c r="J71" i="9"/>
  <c r="K71" i="9"/>
  <c r="L71" i="9"/>
  <c r="P71" i="9"/>
  <c r="M71" i="9" s="1"/>
  <c r="J72" i="9"/>
  <c r="K72" i="9"/>
  <c r="L72" i="9"/>
  <c r="P72" i="9"/>
  <c r="M72" i="9"/>
  <c r="J73" i="9"/>
  <c r="K73" i="9"/>
  <c r="L73" i="9"/>
  <c r="P73" i="9"/>
  <c r="M73" i="9"/>
  <c r="J74" i="9"/>
  <c r="K74" i="9"/>
  <c r="L74" i="9"/>
  <c r="P74" i="9"/>
  <c r="M74" i="9" s="1"/>
  <c r="J75" i="9"/>
  <c r="K75" i="9"/>
  <c r="L75" i="9"/>
  <c r="P75" i="9"/>
  <c r="M75" i="9" s="1"/>
  <c r="J76" i="9"/>
  <c r="K76" i="9"/>
  <c r="L76" i="9"/>
  <c r="P76" i="9"/>
  <c r="M76" i="9" s="1"/>
  <c r="J77" i="9"/>
  <c r="K77" i="9"/>
  <c r="L77" i="9"/>
  <c r="P77" i="9"/>
  <c r="M77" i="9"/>
  <c r="J78" i="9"/>
  <c r="K78" i="9"/>
  <c r="L78" i="9"/>
  <c r="P78" i="9"/>
  <c r="M78" i="9"/>
  <c r="J79" i="9"/>
  <c r="K79" i="9"/>
  <c r="L79" i="9"/>
  <c r="P79" i="9"/>
  <c r="M79" i="9" s="1"/>
  <c r="J80" i="9"/>
  <c r="K80" i="9"/>
  <c r="L80" i="9"/>
  <c r="P80" i="9"/>
  <c r="M80" i="9"/>
  <c r="J81" i="9"/>
  <c r="K81" i="9"/>
  <c r="L81" i="9"/>
  <c r="P81" i="9"/>
  <c r="M81" i="9" s="1"/>
  <c r="J82" i="9"/>
  <c r="K82" i="9"/>
  <c r="L82" i="9"/>
  <c r="P82" i="9"/>
  <c r="M82" i="9" s="1"/>
  <c r="J83" i="9"/>
  <c r="K83" i="9"/>
  <c r="L83" i="9"/>
  <c r="P83" i="9"/>
  <c r="M83" i="9" s="1"/>
  <c r="J84" i="9"/>
  <c r="K84" i="9"/>
  <c r="L84" i="9"/>
  <c r="P84" i="9"/>
  <c r="M84" i="9"/>
  <c r="J85" i="9"/>
  <c r="K85" i="9"/>
  <c r="L85" i="9"/>
  <c r="P85" i="9"/>
  <c r="M85" i="9"/>
  <c r="J86" i="9"/>
  <c r="K86" i="9"/>
  <c r="L86" i="9"/>
  <c r="P86" i="9"/>
  <c r="M86" i="9" s="1"/>
  <c r="J87" i="9"/>
  <c r="K87" i="9"/>
  <c r="L87" i="9"/>
  <c r="P87" i="9"/>
  <c r="M87" i="9" s="1"/>
  <c r="J88" i="9"/>
  <c r="K88" i="9"/>
  <c r="L88" i="9"/>
  <c r="P88" i="9"/>
  <c r="M88" i="9"/>
  <c r="J89" i="9"/>
  <c r="K89" i="9"/>
  <c r="L89" i="9"/>
  <c r="P89" i="9"/>
  <c r="M89" i="9" s="1"/>
  <c r="J90" i="9"/>
  <c r="K90" i="9"/>
  <c r="L90" i="9"/>
  <c r="P90" i="9"/>
  <c r="M90" i="9"/>
  <c r="J91" i="9"/>
  <c r="K91" i="9"/>
  <c r="L91" i="9"/>
  <c r="P91" i="9"/>
  <c r="M91" i="9" s="1"/>
  <c r="J92" i="9"/>
  <c r="K92" i="9"/>
  <c r="L92" i="9"/>
  <c r="P92" i="9"/>
  <c r="M92" i="9" s="1"/>
  <c r="J93" i="9"/>
  <c r="K93" i="9"/>
  <c r="L93" i="9"/>
  <c r="P93" i="9"/>
  <c r="M93" i="9"/>
  <c r="J94" i="9"/>
  <c r="K94" i="9"/>
  <c r="L94" i="9"/>
  <c r="P94" i="9"/>
  <c r="M94" i="9"/>
  <c r="J95" i="9"/>
  <c r="K95" i="9"/>
  <c r="L95" i="9"/>
  <c r="P95" i="9"/>
  <c r="M95" i="9" s="1"/>
  <c r="J96" i="9"/>
  <c r="K96" i="9"/>
  <c r="L96" i="9"/>
  <c r="P96" i="9"/>
  <c r="M96" i="9" s="1"/>
  <c r="J97" i="9"/>
  <c r="K97" i="9"/>
  <c r="L97" i="9"/>
  <c r="P97" i="9"/>
  <c r="M97" i="9" s="1"/>
  <c r="J98" i="9"/>
  <c r="K98" i="9"/>
  <c r="L98" i="9"/>
  <c r="P98" i="9"/>
  <c r="M98" i="9"/>
  <c r="J99" i="9"/>
  <c r="K99" i="9"/>
  <c r="L99" i="9"/>
  <c r="P99" i="9"/>
  <c r="M99" i="9" s="1"/>
  <c r="J100" i="9"/>
  <c r="K100" i="9"/>
  <c r="L100" i="9"/>
  <c r="P100" i="9"/>
  <c r="M100" i="9"/>
  <c r="J101" i="9"/>
  <c r="K101" i="9"/>
  <c r="L101" i="9"/>
  <c r="P101" i="9"/>
  <c r="M101" i="9"/>
  <c r="J102" i="9"/>
  <c r="K102" i="9"/>
  <c r="L102" i="9"/>
  <c r="P102" i="9"/>
  <c r="M102" i="9" s="1"/>
  <c r="J103" i="9"/>
  <c r="K103" i="9"/>
  <c r="L103" i="9"/>
  <c r="P103" i="9"/>
  <c r="M103" i="9" s="1"/>
  <c r="J104" i="9"/>
  <c r="K104" i="9"/>
  <c r="L104" i="9"/>
  <c r="P104" i="9"/>
  <c r="M104" i="9" s="1"/>
  <c r="J105" i="9"/>
  <c r="K105" i="9"/>
  <c r="L105" i="9"/>
  <c r="P105" i="9"/>
  <c r="M105" i="9"/>
  <c r="J106" i="9"/>
  <c r="K106" i="9"/>
  <c r="L106" i="9"/>
  <c r="P106" i="9"/>
  <c r="M106" i="9"/>
  <c r="J107" i="9"/>
  <c r="K107" i="9"/>
  <c r="L107" i="9"/>
  <c r="P107" i="9"/>
  <c r="M107" i="9" s="1"/>
  <c r="J108" i="9"/>
  <c r="K108" i="9"/>
  <c r="L108" i="9"/>
  <c r="P108" i="9"/>
  <c r="M108" i="9" s="1"/>
  <c r="J109" i="9"/>
  <c r="K109" i="9"/>
  <c r="L109" i="9"/>
  <c r="P109" i="9"/>
  <c r="M109" i="9"/>
  <c r="J110" i="9"/>
  <c r="K110" i="9"/>
  <c r="L110" i="9"/>
  <c r="P110" i="9"/>
  <c r="M110" i="9" s="1"/>
  <c r="J111" i="9"/>
  <c r="K111" i="9"/>
  <c r="L111" i="9"/>
  <c r="P111" i="9"/>
  <c r="M111" i="9" s="1"/>
  <c r="J112" i="9"/>
  <c r="K112" i="9"/>
  <c r="L112" i="9"/>
  <c r="P112" i="9"/>
  <c r="M112" i="9"/>
  <c r="J113" i="9"/>
  <c r="K113" i="9"/>
  <c r="L113" i="9"/>
  <c r="P113" i="9"/>
  <c r="M113" i="9" s="1"/>
  <c r="J114" i="9"/>
  <c r="K114" i="9"/>
  <c r="L114" i="9"/>
  <c r="P114" i="9"/>
  <c r="M114" i="9"/>
  <c r="J115" i="9"/>
  <c r="K115" i="9"/>
  <c r="L115" i="9"/>
  <c r="P115" i="9"/>
  <c r="M115" i="9" s="1"/>
  <c r="J116" i="9"/>
  <c r="K116" i="9"/>
  <c r="L116" i="9"/>
  <c r="P116" i="9"/>
  <c r="M116" i="9"/>
  <c r="J117" i="9"/>
  <c r="K117" i="9"/>
  <c r="L117" i="9"/>
  <c r="P117" i="9"/>
  <c r="M117" i="9" s="1"/>
  <c r="J118" i="9"/>
  <c r="K118" i="9"/>
  <c r="L118" i="9"/>
  <c r="P118" i="9"/>
  <c r="M118" i="9" s="1"/>
  <c r="J119" i="9"/>
  <c r="K119" i="9"/>
  <c r="L119" i="9"/>
  <c r="P119" i="9"/>
  <c r="M119" i="9" s="1"/>
  <c r="J120" i="9"/>
  <c r="K120" i="9"/>
  <c r="L120" i="9"/>
  <c r="P120" i="9"/>
  <c r="M120" i="9"/>
  <c r="J121" i="9"/>
  <c r="K121" i="9"/>
  <c r="L121" i="9"/>
  <c r="P121" i="9"/>
  <c r="M121" i="9"/>
  <c r="J122" i="9"/>
  <c r="K122" i="9"/>
  <c r="L122" i="9"/>
  <c r="P122" i="9"/>
  <c r="M122" i="9"/>
  <c r="J123" i="9"/>
  <c r="K123" i="9"/>
  <c r="L123" i="9"/>
  <c r="P123" i="9"/>
  <c r="M123" i="9" s="1"/>
  <c r="J124" i="9"/>
  <c r="K124" i="9"/>
  <c r="L124" i="9"/>
  <c r="P124" i="9"/>
  <c r="M124" i="9" s="1"/>
  <c r="J125" i="9"/>
  <c r="K125" i="9"/>
  <c r="L125" i="9"/>
  <c r="P125" i="9"/>
  <c r="M125" i="9" s="1"/>
  <c r="J126" i="9"/>
  <c r="K126" i="9"/>
  <c r="L126" i="9"/>
  <c r="P126" i="9"/>
  <c r="M126" i="9"/>
  <c r="J127" i="9"/>
  <c r="K127" i="9"/>
  <c r="L127" i="9"/>
  <c r="P127" i="9"/>
  <c r="M127" i="9" s="1"/>
  <c r="J128" i="9"/>
  <c r="K128" i="9"/>
  <c r="L128" i="9"/>
  <c r="P128" i="9"/>
  <c r="M128" i="9"/>
  <c r="J129" i="9"/>
  <c r="K129" i="9"/>
  <c r="L129" i="9"/>
  <c r="P129" i="9"/>
  <c r="M129" i="9" s="1"/>
  <c r="J130" i="9"/>
  <c r="K130" i="9"/>
  <c r="L130" i="9"/>
  <c r="P130" i="9"/>
  <c r="M130" i="9"/>
  <c r="J131" i="9"/>
  <c r="K131" i="9"/>
  <c r="L131" i="9"/>
  <c r="P131" i="9"/>
  <c r="M131" i="9" s="1"/>
  <c r="J132" i="9"/>
  <c r="K132" i="9"/>
  <c r="L132" i="9"/>
  <c r="P132" i="9"/>
  <c r="M132" i="9" s="1"/>
  <c r="J133" i="9"/>
  <c r="K133" i="9"/>
  <c r="L133" i="9"/>
  <c r="P133" i="9"/>
  <c r="M133" i="9"/>
  <c r="J134" i="9"/>
  <c r="K134" i="9"/>
  <c r="L134" i="9"/>
  <c r="P134" i="9"/>
  <c r="M134" i="9" s="1"/>
  <c r="A1" i="9"/>
  <c r="F6" i="334"/>
  <c r="K6" i="334"/>
  <c r="F6" i="310"/>
  <c r="K6" i="310"/>
  <c r="M6" i="310"/>
  <c r="F6" i="286"/>
  <c r="K6" i="286"/>
  <c r="M6" i="286"/>
  <c r="U12" i="286"/>
  <c r="U13" i="286"/>
  <c r="U15" i="286"/>
  <c r="U14" i="286"/>
  <c r="O6" i="310"/>
  <c r="U13" i="334"/>
  <c r="AH1" i="286"/>
  <c r="AF1" i="286"/>
  <c r="F55" i="310"/>
  <c r="F56" i="310"/>
  <c r="F55" i="334"/>
  <c r="F56" i="334"/>
  <c r="AC1" i="310"/>
  <c r="AF1" i="334"/>
  <c r="AH1" i="334"/>
  <c r="AG1" i="286"/>
  <c r="AE1" i="286"/>
  <c r="AC1" i="286"/>
  <c r="AB1" i="286"/>
  <c r="AE1" i="334"/>
  <c r="AD1" i="334"/>
  <c r="AG1" i="334"/>
  <c r="AF1" i="310"/>
  <c r="AD1" i="310"/>
  <c r="AH1" i="310"/>
  <c r="AC1" i="334" l="1"/>
  <c r="AE1" i="335"/>
  <c r="U12" i="335"/>
  <c r="U14" i="335"/>
  <c r="AG1" i="238"/>
  <c r="AF1" i="335"/>
  <c r="F6" i="335"/>
  <c r="U9" i="335"/>
  <c r="U10" i="286"/>
  <c r="U10" i="334"/>
  <c r="U9" i="238"/>
  <c r="U15" i="310"/>
  <c r="U9" i="334"/>
  <c r="U14" i="310"/>
  <c r="U11" i="310"/>
  <c r="U9" i="310"/>
  <c r="U9" i="85"/>
  <c r="U10" i="238"/>
  <c r="U13" i="310"/>
  <c r="U13" i="238"/>
  <c r="U13" i="85"/>
  <c r="U11" i="334"/>
  <c r="F56" i="85"/>
  <c r="AB1" i="335"/>
  <c r="AG1" i="335"/>
  <c r="K6" i="335"/>
  <c r="U11" i="335"/>
  <c r="U15" i="335"/>
  <c r="AC1" i="335"/>
  <c r="AH1" i="335"/>
  <c r="U8" i="335"/>
  <c r="U10" i="335"/>
  <c r="F55" i="238"/>
  <c r="F55" i="335"/>
  <c r="M6" i="335"/>
  <c r="AG1" i="85"/>
  <c r="O6" i="238"/>
  <c r="AB1" i="334"/>
  <c r="U11" i="238"/>
  <c r="U15" i="238"/>
  <c r="F6" i="238"/>
  <c r="AE1" i="310"/>
  <c r="AB1" i="310"/>
  <c r="AG1" i="310"/>
  <c r="AF1" i="85"/>
  <c r="U14" i="238"/>
  <c r="U10" i="310"/>
  <c r="U14" i="334"/>
  <c r="U11" i="286"/>
  <c r="M6" i="334"/>
  <c r="AD1" i="286"/>
  <c r="AC1" i="238"/>
  <c r="AB1" i="85"/>
  <c r="U12" i="238"/>
  <c r="U8" i="310"/>
  <c r="U8" i="238"/>
  <c r="U8" i="85"/>
  <c r="M6" i="85"/>
  <c r="F6" i="85"/>
  <c r="AD1" i="85"/>
  <c r="AC1" i="85"/>
  <c r="AF1" i="238"/>
  <c r="U12" i="310"/>
  <c r="M6" i="238"/>
  <c r="AE1" i="85"/>
  <c r="AE1" i="238"/>
  <c r="AB1" i="238"/>
  <c r="AH1" i="238"/>
  <c r="AD1" i="238"/>
  <c r="AH1" i="85"/>
  <c r="O6" i="85"/>
  <c r="U12" i="334"/>
  <c r="U8" i="334"/>
  <c r="F56" i="286"/>
  <c r="F55" i="28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2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2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00000000-0006-0000-0B00-000001000000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00000000-0006-0000-0C00-000001000000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00000000-0006-0000-0300-000001000000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00000000-0006-0000-0400-000001000000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5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5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00000000-0006-0000-0600-000001000000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00000000-0006-0000-0700-000001000000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8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8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00000000-0006-0000-0900-000001000000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00000000-0006-0000-0A00-000001000000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00000000-0006-0000-0A00-000002000000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<sst xmlns="http://schemas.openxmlformats.org/spreadsheetml/2006/main" count="741" uniqueCount="148">
  <si>
    <t>Umpire</t>
  </si>
  <si>
    <t>Seed Sort</t>
  </si>
  <si>
    <t>AccSort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</si>
  <si>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</si>
  <si>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</si>
  <si>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</si>
  <si>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</si>
  <si>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</si>
  <si>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</si>
  <si>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</si>
  <si>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</si>
  <si>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</si>
  <si>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</si>
  <si>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</si>
  <si>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</si>
  <si>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</si>
  <si>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</si>
  <si>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</si>
  <si>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</si>
  <si>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</si>
  <si>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</si>
  <si>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</si>
  <si>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</si>
  <si>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</si>
  <si>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</si>
  <si>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</si>
  <si>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</si>
  <si>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</si>
  <si>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</si>
  <si>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</si>
  <si>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</si>
  <si>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</si>
  <si>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</si>
  <si>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</si>
  <si>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</si>
  <si>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</si>
  <si>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</si>
  <si>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</si>
  <si>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</si>
  <si>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</si>
  <si>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</si>
  <si>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</si>
  <si>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</si>
  <si>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</si>
  <si>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</si>
  <si>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</si>
  <si>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</si>
  <si>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</si>
  <si>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Elfogadási státusz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</si>
  <si>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</si>
  <si>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</si>
  <si>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</si>
  <si>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</si>
  <si>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</si>
  <si>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</si>
  <si>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</si>
  <si>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</si>
  <si>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</si>
  <si>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Bíró</t>
  </si>
  <si>
    <t>Egyik sem</t>
  </si>
  <si>
    <t>Orvos neve:</t>
  </si>
  <si>
    <t xml:space="preserve">  </t>
  </si>
  <si>
    <t>A</t>
  </si>
  <si>
    <t>B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</si>
  <si>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</si>
  <si>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</si>
  <si>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</si>
  <si>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</si>
  <si>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</si>
  <si>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</si>
  <si>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</si>
  <si>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</si>
  <si>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</si>
  <si>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</si>
  <si>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</si>
  <si>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</si>
  <si>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</si>
  <si>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</si>
  <si>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</si>
  <si>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</si>
  <si>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</si>
  <si>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</si>
  <si>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</si>
  <si>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</si>
  <si>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Dorko Korosztályos Csapat Bajnokság</t>
  </si>
  <si>
    <t>L14 csapat</t>
  </si>
  <si>
    <t>L16 csapat</t>
  </si>
  <si>
    <t>F14 csapat</t>
  </si>
  <si>
    <t>F16 csapat</t>
  </si>
  <si>
    <t>PÉCS</t>
  </si>
  <si>
    <t>Rákóczi Andrea</t>
  </si>
  <si>
    <t>2025.08.08-19.</t>
  </si>
  <si>
    <t>Simon István</t>
  </si>
  <si>
    <t>PVTC</t>
  </si>
  <si>
    <t>Tenisz Műhely 1</t>
  </si>
  <si>
    <t>Tenisz Műhely 2</t>
  </si>
  <si>
    <t>Pasarét TK</t>
  </si>
  <si>
    <t>OKOS Tenisz SE</t>
  </si>
  <si>
    <t>Dunakeszi TK</t>
  </si>
  <si>
    <t>SVSE</t>
  </si>
  <si>
    <t>SZTE-Sportmánia</t>
  </si>
  <si>
    <t>SZVUK SE</t>
  </si>
  <si>
    <t>Budapesti Honvéd</t>
  </si>
  <si>
    <t>Volvex Tenisz SE</t>
  </si>
  <si>
    <t>Tenisz Múhely</t>
  </si>
  <si>
    <t>Fortuna SE</t>
  </si>
  <si>
    <t>PG Tenisz</t>
  </si>
  <si>
    <t>Centerpálya</t>
  </si>
  <si>
    <t>VIHARSAROK TA</t>
  </si>
  <si>
    <t>PASARÉT TK</t>
  </si>
  <si>
    <t>GYAC</t>
  </si>
  <si>
    <t>VASAS SC</t>
  </si>
  <si>
    <t>TENISZ MŰHELY</t>
  </si>
  <si>
    <t>SVSE 1.</t>
  </si>
  <si>
    <t>SVSE 2.</t>
  </si>
  <si>
    <t>BEBTO TEAM</t>
  </si>
  <si>
    <t>VOLVEX TENISZ SE</t>
  </si>
  <si>
    <t>L14 csapat 5-8 hely</t>
  </si>
  <si>
    <t>bye</t>
  </si>
  <si>
    <t>x</t>
  </si>
  <si>
    <t>as</t>
  </si>
  <si>
    <t>b</t>
  </si>
  <si>
    <t>bs</t>
  </si>
  <si>
    <t>F'14 csapat 5-8 hely</t>
  </si>
  <si>
    <t>Dorko Korosztályos Csapat  bajnokság</t>
  </si>
  <si>
    <t>3/1</t>
  </si>
  <si>
    <t>FORTUNA SE</t>
  </si>
  <si>
    <t>2/1</t>
  </si>
  <si>
    <t>2/2(31/30)</t>
  </si>
  <si>
    <t>BS</t>
  </si>
  <si>
    <t>3/0</t>
  </si>
  <si>
    <t>CENTERPÁLYA</t>
  </si>
  <si>
    <t>PG TENISZ</t>
  </si>
  <si>
    <t>2/2(39/34)</t>
  </si>
  <si>
    <t>2/2(5/4)</t>
  </si>
  <si>
    <t>AS</t>
  </si>
  <si>
    <t>2/0</t>
  </si>
  <si>
    <r>
      <t xml:space="preserve">3 heyért     </t>
    </r>
    <r>
      <rPr>
        <b/>
        <u/>
        <sz val="11"/>
        <rFont val="Arial"/>
        <family val="2"/>
        <charset val="238"/>
      </rPr>
      <t>SZTE-SPORTMÁNIA</t>
    </r>
    <r>
      <rPr>
        <sz val="11"/>
        <rFont val="Arial"/>
        <family val="2"/>
      </rPr>
      <t xml:space="preserve">. TENISZ MŰHELY     </t>
    </r>
    <r>
      <rPr>
        <b/>
        <u/>
        <sz val="11"/>
        <rFont val="Arial"/>
        <family val="2"/>
        <charset val="238"/>
      </rPr>
      <t>3/0</t>
    </r>
  </si>
  <si>
    <r>
      <t xml:space="preserve">7 helyért   CENTERPÁLYA- </t>
    </r>
    <r>
      <rPr>
        <b/>
        <u/>
        <sz val="11"/>
        <rFont val="Arial"/>
        <family val="2"/>
        <charset val="238"/>
      </rPr>
      <t>PVTC    0/3</t>
    </r>
  </si>
  <si>
    <r>
      <t xml:space="preserve">3. helyért   </t>
    </r>
    <r>
      <rPr>
        <b/>
        <u/>
        <sz val="11"/>
        <rFont val="Arial"/>
        <family val="2"/>
        <charset val="238"/>
      </rPr>
      <t xml:space="preserve">  SVSE 1</t>
    </r>
    <r>
      <rPr>
        <sz val="11"/>
        <rFont val="Arial"/>
        <family val="2"/>
      </rPr>
      <t xml:space="preserve">- SVSE 2.   </t>
    </r>
    <r>
      <rPr>
        <b/>
        <u/>
        <sz val="11"/>
        <rFont val="Arial"/>
        <family val="2"/>
        <charset val="238"/>
      </rPr>
      <t xml:space="preserve"> 2/1</t>
    </r>
  </si>
  <si>
    <t>AA</t>
  </si>
  <si>
    <t>DUNAKESZI TK</t>
  </si>
  <si>
    <t>SZTE-SPORTMÁNIA</t>
  </si>
  <si>
    <r>
      <t xml:space="preserve">3 HELYÉRT  </t>
    </r>
    <r>
      <rPr>
        <b/>
        <u/>
        <sz val="10"/>
        <rFont val="Arial"/>
        <family val="2"/>
        <charset val="238"/>
      </rPr>
      <t>GYAC</t>
    </r>
    <r>
      <rPr>
        <sz val="10"/>
        <rFont val="Arial"/>
        <family val="2"/>
      </rPr>
      <t xml:space="preserve">-  TENISZ MŰHELY   </t>
    </r>
    <r>
      <rPr>
        <u/>
        <sz val="10"/>
        <rFont val="Arial"/>
        <family val="2"/>
        <charset val="238"/>
      </rPr>
      <t>2/0</t>
    </r>
  </si>
  <si>
    <t>a</t>
  </si>
  <si>
    <r>
      <t xml:space="preserve">3 HELYÉRT  </t>
    </r>
    <r>
      <rPr>
        <b/>
        <sz val="10"/>
        <rFont val="Arial"/>
        <family val="2"/>
        <charset val="238"/>
      </rPr>
      <t>OKOS TENISZ SE</t>
    </r>
    <r>
      <rPr>
        <sz val="10"/>
        <rFont val="Arial"/>
        <family val="2"/>
      </rPr>
      <t xml:space="preserve">- TENISZ MŰHELY 2    </t>
    </r>
    <r>
      <rPr>
        <b/>
        <sz val="10"/>
        <rFont val="Arial"/>
        <family val="2"/>
        <charset val="238"/>
      </rPr>
      <t>3/1</t>
    </r>
  </si>
  <si>
    <r>
      <t xml:space="preserve">7. HELYÉRT </t>
    </r>
    <r>
      <rPr>
        <b/>
        <u/>
        <sz val="10"/>
        <rFont val="Arial"/>
        <family val="2"/>
        <charset val="238"/>
      </rPr>
      <t xml:space="preserve"> SZTE-SPORTMÁNIA</t>
    </r>
    <r>
      <rPr>
        <sz val="10"/>
        <rFont val="Arial"/>
        <family val="2"/>
      </rPr>
      <t xml:space="preserve">- SZVUK SE     </t>
    </r>
    <r>
      <rPr>
        <b/>
        <u/>
        <sz val="10"/>
        <rFont val="Arial"/>
        <family val="2"/>
        <charset val="238"/>
      </rPr>
      <t>3/1</t>
    </r>
  </si>
  <si>
    <r>
      <t xml:space="preserve">5 HELYÉRT   </t>
    </r>
    <r>
      <rPr>
        <b/>
        <u/>
        <sz val="8.5"/>
        <rFont val="Arial"/>
        <family val="2"/>
        <charset val="238"/>
      </rPr>
      <t xml:space="preserve"> PVTC-</t>
    </r>
    <r>
      <rPr>
        <sz val="8.5"/>
        <rFont val="Arial"/>
        <family val="2"/>
      </rPr>
      <t xml:space="preserve"> SVSE    </t>
    </r>
    <r>
      <rPr>
        <b/>
        <u/>
        <sz val="8.5"/>
        <rFont val="Arial"/>
        <family val="2"/>
        <charset val="238"/>
      </rPr>
      <t>2/1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</si>
</sst>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\-mmm\-yy"/>
  </numFmts>
  <fonts count="92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sz val="6"/>
      <color indexed="9"/>
      <name val="Arial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10"/>
      <color indexed="9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7"/>
      <color indexed="10"/>
      <name val="Arial"/>
      <family val="2"/>
    </font>
    <font>
      <sz val="8"/>
      <name val="Arial"/>
      <family val="2"/>
      <charset val="238"/>
    </font>
    <font>
      <b/>
      <sz val="14"/>
      <name val="Arial"/>
      <family val="2"/>
    </font>
    <font>
      <sz val="8"/>
      <color rgb="FF000000"/>
      <name val="Segoe UI"/>
      <family val="2"/>
      <charset val="238"/>
    </font>
    <font>
      <sz val="7"/>
      <color rgb="FF00000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7"/>
      <color rgb="FFFF0000"/>
      <name val="Arial"/>
      <family val="2"/>
    </font>
    <font>
      <b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b/>
      <u/>
      <sz val="8.5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59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0" xfId="0" applyNumberFormat="1" applyFont="1" applyFill="1" applyAlignment="1">
      <alignment vertical="center"/>
    </xf>
    <xf numFmtId="49" fontId="9" fillId="6" borderId="17" xfId="0" applyNumberFormat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/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5" borderId="12" xfId="0" applyFont="1" applyFill="1" applyBorder="1" applyAlignment="1">
      <alignment horizontal="center" vertical="center"/>
    </xf>
    <xf numFmtId="0" fontId="42" fillId="0" borderId="0" xfId="0" applyFont="1"/>
    <xf numFmtId="0" fontId="16" fillId="0" borderId="0" xfId="0" applyFont="1"/>
    <xf numFmtId="0" fontId="5" fillId="0" borderId="0" xfId="0" applyFont="1" applyAlignment="1">
      <alignment vertical="top"/>
    </xf>
    <xf numFmtId="49" fontId="35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49" fontId="42" fillId="2" borderId="0" xfId="0" applyNumberFormat="1" applyFont="1" applyFill="1" applyAlignment="1">
      <alignment horizontal="center" vertical="center"/>
    </xf>
    <xf numFmtId="49" fontId="42" fillId="2" borderId="0" xfId="0" applyNumberFormat="1" applyFont="1" applyFill="1" applyAlignment="1">
      <alignment vertical="center"/>
    </xf>
    <xf numFmtId="49" fontId="44" fillId="2" borderId="0" xfId="0" applyNumberFormat="1" applyFont="1" applyFill="1" applyAlignment="1">
      <alignment horizontal="center" vertical="center"/>
    </xf>
    <xf numFmtId="0" fontId="48" fillId="6" borderId="0" xfId="0" applyFont="1" applyFill="1" applyAlignment="1">
      <alignment vertical="center"/>
    </xf>
    <xf numFmtId="0" fontId="49" fillId="6" borderId="0" xfId="0" applyFont="1" applyFill="1" applyAlignment="1">
      <alignment vertical="center"/>
    </xf>
    <xf numFmtId="49" fontId="48" fillId="6" borderId="0" xfId="0" applyNumberFormat="1" applyFont="1" applyFill="1" applyAlignment="1">
      <alignment vertical="center"/>
    </xf>
    <xf numFmtId="49" fontId="49" fillId="6" borderId="0" xfId="0" applyNumberFormat="1" applyFont="1" applyFill="1" applyAlignment="1">
      <alignment vertical="center"/>
    </xf>
    <xf numFmtId="0" fontId="20" fillId="6" borderId="0" xfId="0" applyFont="1" applyFill="1" applyAlignment="1">
      <alignment vertical="center"/>
    </xf>
    <xf numFmtId="49" fontId="48" fillId="2" borderId="0" xfId="0" applyNumberFormat="1" applyFont="1" applyFill="1" applyAlignment="1">
      <alignment horizontal="center" vertical="center"/>
    </xf>
    <xf numFmtId="0" fontId="52" fillId="7" borderId="23" xfId="0" applyFont="1" applyFill="1" applyBorder="1" applyAlignment="1">
      <alignment horizontal="right" vertical="center"/>
    </xf>
    <xf numFmtId="0" fontId="52" fillId="7" borderId="17" xfId="0" applyFont="1" applyFill="1" applyBorder="1" applyAlignment="1">
      <alignment horizontal="right" vertical="center"/>
    </xf>
    <xf numFmtId="49" fontId="20" fillId="6" borderId="0" xfId="0" applyNumberFormat="1" applyFont="1" applyFill="1" applyAlignment="1">
      <alignment vertical="center"/>
    </xf>
    <xf numFmtId="49" fontId="34" fillId="6" borderId="0" xfId="0" applyNumberFormat="1" applyFont="1" applyFill="1" applyAlignment="1">
      <alignment horizontal="center" vertical="center"/>
    </xf>
    <xf numFmtId="49" fontId="57" fillId="0" borderId="0" xfId="0" applyNumberFormat="1" applyFont="1" applyAlignment="1">
      <alignment horizontal="center" vertical="center"/>
    </xf>
    <xf numFmtId="49" fontId="56" fillId="6" borderId="0" xfId="0" applyNumberFormat="1" applyFont="1" applyFill="1" applyAlignment="1">
      <alignment vertical="center"/>
    </xf>
    <xf numFmtId="49" fontId="57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30" fillId="2" borderId="24" xfId="0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58" fillId="2" borderId="25" xfId="0" applyNumberFormat="1" applyFont="1" applyFill="1" applyBorder="1" applyAlignment="1">
      <alignment horizontal="center" vertical="center"/>
    </xf>
    <xf numFmtId="49" fontId="58" fillId="2" borderId="25" xfId="0" applyNumberFormat="1" applyFont="1" applyFill="1" applyBorder="1" applyAlignment="1">
      <alignment vertical="center"/>
    </xf>
    <xf numFmtId="49" fontId="58" fillId="2" borderId="25" xfId="0" applyNumberFormat="1" applyFont="1" applyFill="1" applyBorder="1" applyAlignment="1">
      <alignment horizontal="centerContinuous" vertical="center"/>
    </xf>
    <xf numFmtId="49" fontId="58" fillId="2" borderId="26" xfId="0" applyNumberFormat="1" applyFont="1" applyFill="1" applyBorder="1" applyAlignment="1">
      <alignment horizontal="centerContinuous" vertical="center"/>
    </xf>
    <xf numFmtId="49" fontId="59" fillId="2" borderId="25" xfId="0" applyNumberFormat="1" applyFont="1" applyFill="1" applyBorder="1" applyAlignment="1">
      <alignment vertical="center"/>
    </xf>
    <xf numFmtId="49" fontId="59" fillId="2" borderId="26" xfId="0" applyNumberFormat="1" applyFont="1" applyFill="1" applyBorder="1" applyAlignment="1">
      <alignment vertical="center"/>
    </xf>
    <xf numFmtId="49" fontId="30" fillId="2" borderId="25" xfId="0" applyNumberFormat="1" applyFont="1" applyFill="1" applyBorder="1" applyAlignment="1">
      <alignment horizontal="left" vertical="center"/>
    </xf>
    <xf numFmtId="49" fontId="30" fillId="0" borderId="25" xfId="0" applyNumberFormat="1" applyFont="1" applyBorder="1" applyAlignment="1">
      <alignment horizontal="left" vertical="center"/>
    </xf>
    <xf numFmtId="49" fontId="59" fillId="6" borderId="26" xfId="0" applyNumberFormat="1" applyFont="1" applyFill="1" applyBorder="1" applyAlignment="1">
      <alignment vertical="center"/>
    </xf>
    <xf numFmtId="49" fontId="9" fillId="6" borderId="0" xfId="0" applyNumberFormat="1" applyFont="1" applyFill="1" applyAlignment="1">
      <alignment horizontal="center" vertical="center"/>
    </xf>
    <xf numFmtId="0" fontId="9" fillId="2" borderId="27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0" fontId="9" fillId="6" borderId="7" xfId="0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center" vertical="center"/>
    </xf>
    <xf numFmtId="49" fontId="9" fillId="6" borderId="18" xfId="0" applyNumberFormat="1" applyFont="1" applyFill="1" applyBorder="1" applyAlignment="1">
      <alignment vertical="center"/>
    </xf>
    <xf numFmtId="0" fontId="52" fillId="7" borderId="18" xfId="0" applyFont="1" applyFill="1" applyBorder="1" applyAlignment="1">
      <alignment horizontal="right" vertical="center"/>
    </xf>
    <xf numFmtId="49" fontId="9" fillId="5" borderId="6" xfId="0" applyNumberFormat="1" applyFont="1" applyFill="1" applyBorder="1" applyAlignment="1">
      <alignment horizontal="center" wrapText="1"/>
    </xf>
    <xf numFmtId="0" fontId="48" fillId="6" borderId="0" xfId="0" applyFont="1" applyFill="1" applyAlignment="1">
      <alignment horizontal="center" vertical="center"/>
    </xf>
    <xf numFmtId="49" fontId="48" fillId="6" borderId="0" xfId="0" applyNumberFormat="1" applyFont="1" applyFill="1" applyAlignment="1">
      <alignment horizontal="center" vertical="center"/>
    </xf>
    <xf numFmtId="49" fontId="9" fillId="6" borderId="7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27" xfId="0" applyFont="1" applyFill="1" applyBorder="1" applyAlignment="1">
      <alignment vertical="center"/>
    </xf>
    <xf numFmtId="49" fontId="9" fillId="2" borderId="27" xfId="0" applyNumberFormat="1" applyFont="1" applyFill="1" applyBorder="1" applyAlignment="1">
      <alignment vertical="center"/>
    </xf>
    <xf numFmtId="49" fontId="9" fillId="2" borderId="29" xfId="0" applyNumberFormat="1" applyFont="1" applyFill="1" applyBorder="1" applyAlignment="1">
      <alignment vertical="center"/>
    </xf>
    <xf numFmtId="0" fontId="61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30" xfId="0" applyFont="1" applyFill="1" applyBorder="1" applyAlignment="1">
      <alignment horizontal="left" vertical="center"/>
    </xf>
    <xf numFmtId="0" fontId="28" fillId="2" borderId="31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32" xfId="0" applyNumberFormat="1" applyFont="1" applyFill="1" applyBorder="1" applyAlignment="1">
      <alignment vertical="center"/>
    </xf>
    <xf numFmtId="49" fontId="9" fillId="2" borderId="28" xfId="0" applyNumberFormat="1" applyFont="1" applyFill="1" applyBorder="1" applyAlignment="1">
      <alignment vertical="center"/>
    </xf>
    <xf numFmtId="49" fontId="9" fillId="2" borderId="23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vertical="center"/>
    </xf>
    <xf numFmtId="49" fontId="62" fillId="0" borderId="0" xfId="0" applyNumberFormat="1" applyFont="1" applyAlignment="1">
      <alignment horizontal="center"/>
    </xf>
    <xf numFmtId="0" fontId="20" fillId="0" borderId="33" xfId="0" applyFont="1" applyBorder="1" applyAlignment="1">
      <alignment horizontal="center" vertical="center"/>
    </xf>
    <xf numFmtId="49" fontId="9" fillId="2" borderId="34" xfId="0" applyNumberFormat="1" applyFont="1" applyFill="1" applyBorder="1" applyAlignment="1">
      <alignment horizontal="center" wrapText="1"/>
    </xf>
    <xf numFmtId="49" fontId="11" fillId="0" borderId="0" xfId="0" applyNumberFormat="1" applyFont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5" xfId="0" applyNumberFormat="1" applyFont="1" applyFill="1" applyBorder="1" applyAlignment="1">
      <alignment horizontal="center" wrapText="1"/>
    </xf>
    <xf numFmtId="1" fontId="31" fillId="5" borderId="36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63" fillId="2" borderId="4" xfId="0" applyNumberFormat="1" applyFont="1" applyFill="1" applyBorder="1" applyAlignment="1">
      <alignment vertical="center"/>
    </xf>
    <xf numFmtId="49" fontId="63" fillId="2" borderId="0" xfId="0" applyNumberFormat="1" applyFont="1" applyFill="1" applyAlignment="1">
      <alignment vertical="center"/>
    </xf>
    <xf numFmtId="49" fontId="64" fillId="2" borderId="0" xfId="0" applyNumberFormat="1" applyFont="1" applyFill="1" applyAlignment="1">
      <alignment horizontal="left" vertical="center"/>
    </xf>
    <xf numFmtId="0" fontId="36" fillId="2" borderId="37" xfId="0" applyFont="1" applyFill="1" applyBorder="1" applyAlignment="1">
      <alignment horizontal="center" wrapText="1"/>
    </xf>
    <xf numFmtId="0" fontId="36" fillId="5" borderId="37" xfId="0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center"/>
    </xf>
    <xf numFmtId="0" fontId="0" fillId="2" borderId="38" xfId="0" applyFill="1" applyBorder="1" applyAlignment="1">
      <alignment horizontal="center" vertical="center"/>
    </xf>
    <xf numFmtId="49" fontId="10" fillId="6" borderId="0" xfId="0" applyNumberFormat="1" applyFont="1" applyFill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49" fontId="9" fillId="2" borderId="28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26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 shrinkToFit="1"/>
    </xf>
    <xf numFmtId="0" fontId="63" fillId="2" borderId="0" xfId="0" applyFont="1" applyFill="1"/>
    <xf numFmtId="0" fontId="14" fillId="0" borderId="0" xfId="0" applyFont="1" applyAlignment="1">
      <alignment horizontal="left" vertical="center"/>
    </xf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49" fontId="66" fillId="0" borderId="6" xfId="0" applyNumberFormat="1" applyFont="1" applyBorder="1" applyAlignment="1">
      <alignment horizontal="right" vertical="center"/>
    </xf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68" fillId="2" borderId="19" xfId="0" applyNumberFormat="1" applyFont="1" applyFill="1" applyBorder="1" applyAlignment="1">
      <alignment horizontal="left" vertical="center"/>
    </xf>
    <xf numFmtId="49" fontId="12" fillId="6" borderId="0" xfId="0" applyNumberFormat="1" applyFont="1" applyFill="1" applyAlignment="1">
      <alignment vertical="top"/>
    </xf>
    <xf numFmtId="49" fontId="5" fillId="6" borderId="0" xfId="0" applyNumberFormat="1" applyFont="1" applyFill="1" applyAlignment="1">
      <alignment vertical="top"/>
    </xf>
    <xf numFmtId="49" fontId="62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7" fillId="6" borderId="0" xfId="0" applyNumberFormat="1" applyFont="1" applyFill="1" applyAlignment="1">
      <alignment horizontal="center"/>
    </xf>
    <xf numFmtId="49" fontId="37" fillId="6" borderId="0" xfId="0" applyNumberFormat="1" applyFont="1" applyFill="1" applyAlignment="1">
      <alignment horizontal="left"/>
    </xf>
    <xf numFmtId="49" fontId="15" fillId="6" borderId="0" xfId="0" applyNumberFormat="1" applyFont="1" applyFill="1" applyAlignment="1">
      <alignment horizontal="left"/>
    </xf>
    <xf numFmtId="0" fontId="67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0" fillId="6" borderId="6" xfId="0" applyNumberFormat="1" applyFill="1" applyBorder="1" applyAlignment="1">
      <alignment vertical="center"/>
    </xf>
    <xf numFmtId="49" fontId="43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0" fontId="19" fillId="6" borderId="6" xfId="0" applyFont="1" applyFill="1" applyBorder="1" applyAlignment="1">
      <alignment horizontal="left" vertical="center"/>
    </xf>
    <xf numFmtId="49" fontId="19" fillId="6" borderId="6" xfId="0" applyNumberFormat="1" applyFont="1" applyFill="1" applyBorder="1" applyAlignment="1">
      <alignment horizontal="right" vertical="center"/>
    </xf>
    <xf numFmtId="0" fontId="45" fillId="6" borderId="7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horizontal="center" vertical="center" shrinkToFit="1"/>
    </xf>
    <xf numFmtId="0" fontId="46" fillId="6" borderId="7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vertical="center"/>
    </xf>
    <xf numFmtId="0" fontId="47" fillId="6" borderId="7" xfId="0" applyFont="1" applyFill="1" applyBorder="1" applyAlignment="1">
      <alignment horizontal="center" vertical="center"/>
    </xf>
    <xf numFmtId="0" fontId="47" fillId="6" borderId="0" xfId="0" applyFont="1" applyFill="1" applyAlignment="1">
      <alignment vertical="center"/>
    </xf>
    <xf numFmtId="0" fontId="45" fillId="6" borderId="0" xfId="0" applyFont="1" applyFill="1" applyAlignment="1">
      <alignment horizontal="center" vertical="center"/>
    </xf>
    <xf numFmtId="0" fontId="45" fillId="6" borderId="0" xfId="0" applyFont="1" applyFill="1" applyAlignment="1">
      <alignment horizontal="center" vertical="center" shrinkToFit="1"/>
    </xf>
    <xf numFmtId="0" fontId="50" fillId="6" borderId="0" xfId="0" applyFont="1" applyFill="1" applyAlignment="1">
      <alignment vertical="center"/>
    </xf>
    <xf numFmtId="0" fontId="51" fillId="6" borderId="0" xfId="0" applyFont="1" applyFill="1" applyAlignment="1">
      <alignment vertical="center"/>
    </xf>
    <xf numFmtId="0" fontId="47" fillId="6" borderId="7" xfId="0" applyFont="1" applyFill="1" applyBorder="1" applyAlignment="1">
      <alignment vertical="center"/>
    </xf>
    <xf numFmtId="0" fontId="47" fillId="6" borderId="18" xfId="0" applyFont="1" applyFill="1" applyBorder="1" applyAlignment="1">
      <alignment horizontal="center" vertical="center"/>
    </xf>
    <xf numFmtId="0" fontId="47" fillId="6" borderId="17" xfId="0" applyFont="1" applyFill="1" applyBorder="1" applyAlignment="1">
      <alignment horizontal="left" vertical="center"/>
    </xf>
    <xf numFmtId="0" fontId="47" fillId="6" borderId="0" xfId="0" applyFont="1" applyFill="1" applyAlignment="1">
      <alignment horizontal="center" vertical="center"/>
    </xf>
    <xf numFmtId="49" fontId="47" fillId="6" borderId="7" xfId="0" applyNumberFormat="1" applyFont="1" applyFill="1" applyBorder="1" applyAlignment="1">
      <alignment vertical="center"/>
    </xf>
    <xf numFmtId="49" fontId="47" fillId="6" borderId="0" xfId="0" applyNumberFormat="1" applyFont="1" applyFill="1" applyAlignment="1">
      <alignment vertical="center"/>
    </xf>
    <xf numFmtId="0" fontId="47" fillId="6" borderId="17" xfId="0" applyFont="1" applyFill="1" applyBorder="1" applyAlignment="1">
      <alignment vertical="center"/>
    </xf>
    <xf numFmtId="49" fontId="47" fillId="6" borderId="17" xfId="0" applyNumberFormat="1" applyFont="1" applyFill="1" applyBorder="1" applyAlignment="1">
      <alignment vertical="center"/>
    </xf>
    <xf numFmtId="0" fontId="47" fillId="6" borderId="18" xfId="0" applyFont="1" applyFill="1" applyBorder="1" applyAlignment="1">
      <alignment vertical="center"/>
    </xf>
    <xf numFmtId="0" fontId="53" fillId="6" borderId="18" xfId="0" applyFont="1" applyFill="1" applyBorder="1" applyAlignment="1">
      <alignment horizontal="center" vertical="center"/>
    </xf>
    <xf numFmtId="0" fontId="54" fillId="6" borderId="0" xfId="0" applyFont="1" applyFill="1" applyAlignment="1">
      <alignment vertical="center"/>
    </xf>
    <xf numFmtId="0" fontId="53" fillId="6" borderId="7" xfId="0" applyFont="1" applyFill="1" applyBorder="1" applyAlignment="1">
      <alignment horizontal="center" vertical="center"/>
    </xf>
    <xf numFmtId="49" fontId="47" fillId="6" borderId="18" xfId="0" applyNumberFormat="1" applyFont="1" applyFill="1" applyBorder="1" applyAlignment="1">
      <alignment vertical="center"/>
    </xf>
    <xf numFmtId="0" fontId="55" fillId="6" borderId="0" xfId="0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0" fontId="48" fillId="6" borderId="0" xfId="0" applyFont="1" applyFill="1" applyAlignment="1">
      <alignment horizontal="left" vertical="center"/>
    </xf>
    <xf numFmtId="0" fontId="20" fillId="6" borderId="0" xfId="0" applyFont="1" applyFill="1"/>
    <xf numFmtId="0" fontId="10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20" fillId="6" borderId="10" xfId="0" applyFont="1" applyFill="1" applyBorder="1" applyAlignment="1">
      <alignment vertical="center"/>
    </xf>
    <xf numFmtId="0" fontId="20" fillId="6" borderId="13" xfId="0" applyFont="1" applyFill="1" applyBorder="1" applyAlignment="1">
      <alignment vertical="center"/>
    </xf>
    <xf numFmtId="0" fontId="20" fillId="6" borderId="16" xfId="0" applyFont="1" applyFill="1" applyBorder="1" applyAlignment="1">
      <alignment vertical="center"/>
    </xf>
    <xf numFmtId="0" fontId="0" fillId="6" borderId="0" xfId="0" applyFill="1"/>
    <xf numFmtId="0" fontId="5" fillId="6" borderId="0" xfId="0" applyFont="1" applyFill="1" applyAlignment="1">
      <alignment vertical="top"/>
    </xf>
    <xf numFmtId="49" fontId="44" fillId="6" borderId="0" xfId="0" applyNumberFormat="1" applyFont="1" applyFill="1" applyAlignment="1">
      <alignment horizontal="center" vertical="center"/>
    </xf>
    <xf numFmtId="49" fontId="36" fillId="6" borderId="0" xfId="0" applyNumberFormat="1" applyFont="1" applyFill="1" applyAlignment="1">
      <alignment horizontal="center" vertical="center"/>
    </xf>
    <xf numFmtId="49" fontId="42" fillId="6" borderId="0" xfId="0" applyNumberFormat="1" applyFont="1" applyFill="1" applyAlignment="1">
      <alignment vertical="center"/>
    </xf>
    <xf numFmtId="49" fontId="42" fillId="6" borderId="17" xfId="0" applyNumberFormat="1" applyFont="1" applyFill="1" applyBorder="1" applyAlignment="1">
      <alignment vertical="center"/>
    </xf>
    <xf numFmtId="49" fontId="30" fillId="6" borderId="32" xfId="0" applyNumberFormat="1" applyFont="1" applyFill="1" applyBorder="1" applyAlignment="1">
      <alignment vertical="center"/>
    </xf>
    <xf numFmtId="49" fontId="30" fillId="6" borderId="28" xfId="0" applyNumberFormat="1" applyFont="1" applyFill="1" applyBorder="1" applyAlignment="1">
      <alignment vertical="center"/>
    </xf>
    <xf numFmtId="49" fontId="42" fillId="6" borderId="7" xfId="0" applyNumberFormat="1" applyFont="1" applyFill="1" applyBorder="1" applyAlignment="1">
      <alignment vertical="center"/>
    </xf>
    <xf numFmtId="49" fontId="42" fillId="6" borderId="18" xfId="0" applyNumberFormat="1" applyFont="1" applyFill="1" applyBorder="1" applyAlignment="1">
      <alignment vertical="center"/>
    </xf>
    <xf numFmtId="49" fontId="36" fillId="6" borderId="7" xfId="0" applyNumberFormat="1" applyFont="1" applyFill="1" applyBorder="1" applyAlignment="1">
      <alignment horizontal="center" vertical="center"/>
    </xf>
    <xf numFmtId="49" fontId="9" fillId="6" borderId="32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horizontal="right" vertical="center"/>
    </xf>
    <xf numFmtId="49" fontId="9" fillId="6" borderId="23" xfId="0" applyNumberFormat="1" applyFont="1" applyFill="1" applyBorder="1" applyAlignment="1">
      <alignment horizontal="right" vertical="center"/>
    </xf>
    <xf numFmtId="49" fontId="9" fillId="6" borderId="29" xfId="0" applyNumberFormat="1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right" vertical="center"/>
    </xf>
    <xf numFmtId="49" fontId="9" fillId="6" borderId="18" xfId="0" applyNumberFormat="1" applyFont="1" applyFill="1" applyBorder="1" applyAlignment="1">
      <alignment horizontal="right" vertical="center"/>
    </xf>
    <xf numFmtId="49" fontId="70" fillId="2" borderId="0" xfId="0" applyNumberFormat="1" applyFont="1" applyFill="1" applyAlignment="1">
      <alignment horizontal="center" vertical="center"/>
    </xf>
    <xf numFmtId="0" fontId="70" fillId="6" borderId="7" xfId="0" applyFont="1" applyFill="1" applyBorder="1" applyAlignment="1">
      <alignment vertical="center"/>
    </xf>
    <xf numFmtId="0" fontId="75" fillId="6" borderId="7" xfId="0" applyFont="1" applyFill="1" applyBorder="1" applyAlignment="1">
      <alignment vertical="center"/>
    </xf>
    <xf numFmtId="49" fontId="75" fillId="2" borderId="0" xfId="0" applyNumberFormat="1" applyFont="1" applyFill="1" applyAlignment="1">
      <alignment horizontal="center" vertical="center"/>
    </xf>
    <xf numFmtId="0" fontId="1" fillId="6" borderId="0" xfId="0" applyFont="1" applyFill="1"/>
    <xf numFmtId="0" fontId="0" fillId="3" borderId="0" xfId="0" applyFill="1" applyAlignment="1">
      <alignment horizontal="center"/>
    </xf>
    <xf numFmtId="0" fontId="3" fillId="2" borderId="0" xfId="1" applyFill="1" applyBorder="1"/>
    <xf numFmtId="0" fontId="0" fillId="3" borderId="0" xfId="0" applyFill="1"/>
    <xf numFmtId="49" fontId="0" fillId="3" borderId="0" xfId="0" applyNumberFormat="1" applyFill="1"/>
    <xf numFmtId="49" fontId="19" fillId="4" borderId="5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9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vertical="center"/>
    </xf>
    <xf numFmtId="0" fontId="76" fillId="8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77" fillId="6" borderId="0" xfId="0" applyFont="1" applyFill="1" applyAlignment="1">
      <alignment vertical="center"/>
    </xf>
    <xf numFmtId="0" fontId="78" fillId="6" borderId="0" xfId="0" applyFont="1" applyFill="1"/>
    <xf numFmtId="49" fontId="69" fillId="2" borderId="0" xfId="0" applyNumberFormat="1" applyFont="1" applyFill="1" applyAlignment="1">
      <alignment horizontal="center" vertical="center"/>
    </xf>
    <xf numFmtId="49" fontId="12" fillId="4" borderId="26" xfId="0" applyNumberFormat="1" applyFont="1" applyFill="1" applyBorder="1" applyAlignment="1">
      <alignment vertical="center"/>
    </xf>
    <xf numFmtId="49" fontId="65" fillId="3" borderId="1" xfId="0" applyNumberFormat="1" applyFont="1" applyFill="1" applyBorder="1" applyAlignment="1">
      <alignment vertical="center" shrinkToFit="1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65" fillId="3" borderId="2" xfId="0" applyNumberFormat="1" applyFont="1" applyFill="1" applyBorder="1" applyAlignment="1">
      <alignment vertical="center" shrinkToFit="1"/>
    </xf>
    <xf numFmtId="49" fontId="65" fillId="3" borderId="37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7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49" fontId="25" fillId="2" borderId="38" xfId="0" applyNumberFormat="1" applyFont="1" applyFill="1" applyBorder="1" applyAlignment="1">
      <alignment horizontal="right" vertical="center"/>
    </xf>
    <xf numFmtId="0" fontId="20" fillId="0" borderId="25" xfId="0" applyFont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74" fillId="6" borderId="7" xfId="0" applyFont="1" applyFill="1" applyBorder="1" applyAlignment="1">
      <alignment horizontal="center" vertical="center"/>
    </xf>
    <xf numFmtId="0" fontId="74" fillId="6" borderId="0" xfId="0" applyFont="1" applyFill="1" applyAlignment="1">
      <alignment horizontal="center" vertical="center"/>
    </xf>
    <xf numFmtId="0" fontId="71" fillId="6" borderId="0" xfId="0" applyFont="1" applyFill="1" applyAlignment="1">
      <alignment vertical="center"/>
    </xf>
    <xf numFmtId="0" fontId="72" fillId="6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66" fillId="0" borderId="15" xfId="0" applyNumberFormat="1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79" fillId="6" borderId="0" xfId="0" applyFont="1" applyFill="1" applyAlignment="1">
      <alignment horizontal="right" vertical="center"/>
    </xf>
    <xf numFmtId="0" fontId="40" fillId="6" borderId="15" xfId="0" applyFont="1" applyFill="1" applyBorder="1" applyAlignment="1">
      <alignment horizontal="right" vertical="center"/>
    </xf>
    <xf numFmtId="0" fontId="73" fillId="0" borderId="18" xfId="0" applyFont="1" applyBorder="1" applyAlignment="1">
      <alignment vertical="center"/>
    </xf>
    <xf numFmtId="49" fontId="20" fillId="0" borderId="32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67" fillId="0" borderId="0" xfId="0" applyFont="1" applyAlignment="1">
      <alignment horizontal="left"/>
    </xf>
    <xf numFmtId="0" fontId="14" fillId="6" borderId="0" xfId="0" applyFont="1" applyFill="1" applyAlignment="1">
      <alignment horizontal="left"/>
    </xf>
    <xf numFmtId="49" fontId="23" fillId="4" borderId="24" xfId="0" applyNumberFormat="1" applyFont="1" applyFill="1" applyBorder="1" applyAlignment="1">
      <alignment vertical="center"/>
    </xf>
    <xf numFmtId="0" fontId="45" fillId="6" borderId="7" xfId="0" applyFont="1" applyFill="1" applyBorder="1" applyAlignment="1">
      <alignment vertical="center"/>
    </xf>
    <xf numFmtId="49" fontId="81" fillId="6" borderId="0" xfId="0" applyNumberFormat="1" applyFont="1" applyFill="1" applyAlignment="1">
      <alignment vertical="top"/>
    </xf>
    <xf numFmtId="0" fontId="2" fillId="0" borderId="0" xfId="3"/>
    <xf numFmtId="0" fontId="2" fillId="0" borderId="0" xfId="3" applyAlignment="1">
      <alignment horizontal="center"/>
    </xf>
    <xf numFmtId="165" fontId="2" fillId="0" borderId="0" xfId="3" applyNumberFormat="1" applyAlignment="1">
      <alignment horizontal="center"/>
    </xf>
    <xf numFmtId="49" fontId="2" fillId="0" borderId="0" xfId="3" applyNumberFormat="1" applyAlignment="1">
      <alignment horizontal="center"/>
    </xf>
    <xf numFmtId="0" fontId="20" fillId="0" borderId="12" xfId="3" applyFont="1" applyBorder="1" applyAlignment="1">
      <alignment horizontal="center" vertical="center"/>
    </xf>
    <xf numFmtId="0" fontId="20" fillId="5" borderId="12" xfId="3" applyFont="1" applyFill="1" applyBorder="1" applyAlignment="1">
      <alignment horizontal="center" vertical="center"/>
    </xf>
    <xf numFmtId="0" fontId="20" fillId="0" borderId="40" xfId="3" applyFont="1" applyBorder="1" applyAlignment="1">
      <alignment horizontal="center" vertical="center"/>
    </xf>
    <xf numFmtId="0" fontId="31" fillId="5" borderId="7" xfId="3" applyFont="1" applyFill="1" applyBorder="1" applyAlignment="1">
      <alignment horizontal="center" vertical="center"/>
    </xf>
    <xf numFmtId="1" fontId="31" fillId="5" borderId="36" xfId="3" applyNumberFormat="1" applyFont="1" applyFill="1" applyBorder="1" applyAlignment="1">
      <alignment horizontal="center" vertical="center"/>
    </xf>
    <xf numFmtId="0" fontId="31" fillId="5" borderId="18" xfId="3" applyFont="1" applyFill="1" applyBorder="1" applyAlignment="1">
      <alignment horizontal="center" vertical="center"/>
    </xf>
    <xf numFmtId="1" fontId="31" fillId="5" borderId="11" xfId="3" applyNumberFormat="1" applyFont="1" applyFill="1" applyBorder="1" applyAlignment="1">
      <alignment horizontal="center" vertical="center"/>
    </xf>
    <xf numFmtId="0" fontId="20" fillId="0" borderId="41" xfId="3" applyFont="1" applyBorder="1" applyAlignment="1">
      <alignment horizontal="center" vertical="center"/>
    </xf>
    <xf numFmtId="0" fontId="20" fillId="0" borderId="42" xfId="3" applyFont="1" applyBorder="1" applyAlignment="1">
      <alignment horizontal="center" vertical="center"/>
    </xf>
    <xf numFmtId="49" fontId="20" fillId="0" borderId="12" xfId="3" applyNumberFormat="1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18" xfId="3" applyFont="1" applyBorder="1" applyAlignment="1">
      <alignment vertical="center"/>
    </xf>
    <xf numFmtId="0" fontId="7" fillId="0" borderId="11" xfId="3" applyFont="1" applyBorder="1" applyAlignment="1">
      <alignment horizontal="center" vertical="center"/>
    </xf>
    <xf numFmtId="0" fontId="20" fillId="5" borderId="41" xfId="3" applyFont="1" applyFill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20" fillId="0" borderId="33" xfId="3" applyFont="1" applyBorder="1" applyAlignment="1">
      <alignment horizontal="center" vertical="center"/>
    </xf>
    <xf numFmtId="49" fontId="20" fillId="0" borderId="12" xfId="3" applyNumberFormat="1" applyFont="1" applyBorder="1" applyAlignment="1">
      <alignment horizontal="center" vertical="center" wrapText="1"/>
    </xf>
    <xf numFmtId="49" fontId="2" fillId="0" borderId="12" xfId="3" applyNumberFormat="1" applyBorder="1" applyAlignment="1">
      <alignment horizontal="center" vertical="center"/>
    </xf>
    <xf numFmtId="0" fontId="20" fillId="0" borderId="7" xfId="3" applyFont="1" applyBorder="1" applyAlignment="1">
      <alignment horizontal="center" vertical="center"/>
    </xf>
    <xf numFmtId="49" fontId="20" fillId="0" borderId="32" xfId="3" applyNumberFormat="1" applyFont="1" applyBorder="1" applyAlignment="1">
      <alignment horizontal="center" vertical="center"/>
    </xf>
    <xf numFmtId="0" fontId="2" fillId="0" borderId="18" xfId="3" applyBorder="1" applyAlignment="1">
      <alignment vertical="center"/>
    </xf>
    <xf numFmtId="0" fontId="20" fillId="0" borderId="43" xfId="3" applyFont="1" applyBorder="1" applyAlignment="1">
      <alignment horizontal="center" vertical="center"/>
    </xf>
    <xf numFmtId="0" fontId="20" fillId="0" borderId="25" xfId="3" applyFont="1" applyBorder="1" applyAlignment="1">
      <alignment horizontal="center" vertical="center"/>
    </xf>
    <xf numFmtId="0" fontId="20" fillId="5" borderId="25" xfId="3" applyFont="1" applyFill="1" applyBorder="1" applyAlignment="1">
      <alignment horizontal="center" vertical="center"/>
    </xf>
    <xf numFmtId="0" fontId="20" fillId="0" borderId="31" xfId="3" applyFont="1" applyBorder="1" applyAlignment="1">
      <alignment horizontal="center" vertical="center"/>
    </xf>
    <xf numFmtId="0" fontId="20" fillId="0" borderId="30" xfId="3" applyFont="1" applyBorder="1" applyAlignment="1">
      <alignment horizontal="center" vertical="center"/>
    </xf>
    <xf numFmtId="49" fontId="9" fillId="2" borderId="15" xfId="3" applyNumberFormat="1" applyFont="1" applyFill="1" applyBorder="1" applyAlignment="1">
      <alignment horizontal="center" wrapText="1"/>
    </xf>
    <xf numFmtId="0" fontId="36" fillId="5" borderId="37" xfId="3" applyFont="1" applyFill="1" applyBorder="1" applyAlignment="1">
      <alignment horizontal="center" wrapText="1"/>
    </xf>
    <xf numFmtId="0" fontId="36" fillId="2" borderId="37" xfId="3" applyFont="1" applyFill="1" applyBorder="1" applyAlignment="1">
      <alignment horizontal="center" wrapText="1"/>
    </xf>
    <xf numFmtId="49" fontId="9" fillId="2" borderId="39" xfId="3" applyNumberFormat="1" applyFont="1" applyFill="1" applyBorder="1" applyAlignment="1">
      <alignment horizontal="center" wrapText="1"/>
    </xf>
    <xf numFmtId="49" fontId="9" fillId="5" borderId="6" xfId="3" applyNumberFormat="1" applyFont="1" applyFill="1" applyBorder="1" applyAlignment="1">
      <alignment horizontal="center" wrapText="1"/>
    </xf>
    <xf numFmtId="49" fontId="9" fillId="5" borderId="35" xfId="3" applyNumberFormat="1" applyFont="1" applyFill="1" applyBorder="1" applyAlignment="1">
      <alignment horizontal="center" wrapText="1"/>
    </xf>
    <xf numFmtId="49" fontId="9" fillId="5" borderId="21" xfId="3" applyNumberFormat="1" applyFont="1" applyFill="1" applyBorder="1" applyAlignment="1">
      <alignment horizontal="center" wrapText="1"/>
    </xf>
    <xf numFmtId="49" fontId="9" fillId="5" borderId="34" xfId="3" applyNumberFormat="1" applyFont="1" applyFill="1" applyBorder="1" applyAlignment="1">
      <alignment horizontal="center" wrapText="1"/>
    </xf>
    <xf numFmtId="0" fontId="9" fillId="2" borderId="37" xfId="3" applyFont="1" applyFill="1" applyBorder="1" applyAlignment="1">
      <alignment wrapText="1"/>
    </xf>
    <xf numFmtId="0" fontId="9" fillId="2" borderId="1" xfId="3" applyFont="1" applyFill="1" applyBorder="1" applyAlignment="1">
      <alignment wrapText="1"/>
    </xf>
    <xf numFmtId="49" fontId="9" fillId="2" borderId="21" xfId="3" applyNumberFormat="1" applyFont="1" applyFill="1" applyBorder="1" applyAlignment="1">
      <alignment horizontal="center" wrapText="1"/>
    </xf>
    <xf numFmtId="49" fontId="9" fillId="2" borderId="34" xfId="3" applyNumberFormat="1" applyFont="1" applyFill="1" applyBorder="1" applyAlignment="1">
      <alignment horizontal="center" wrapText="1"/>
    </xf>
    <xf numFmtId="0" fontId="2" fillId="0" borderId="0" xfId="3" applyAlignment="1">
      <alignment vertical="center"/>
    </xf>
    <xf numFmtId="0" fontId="40" fillId="9" borderId="15" xfId="3" applyFont="1" applyFill="1" applyBorder="1" applyAlignment="1">
      <alignment horizontal="right" vertical="center"/>
    </xf>
    <xf numFmtId="49" fontId="19" fillId="0" borderId="6" xfId="3" applyNumberFormat="1" applyFont="1" applyBorder="1" applyAlignment="1">
      <alignment horizontal="left" vertical="center"/>
    </xf>
    <xf numFmtId="49" fontId="19" fillId="0" borderId="22" xfId="3" applyNumberFormat="1" applyFont="1" applyBorder="1" applyAlignment="1">
      <alignment horizontal="left" vertical="center"/>
    </xf>
    <xf numFmtId="49" fontId="19" fillId="0" borderId="6" xfId="3" applyNumberFormat="1" applyFont="1" applyBorder="1" applyAlignment="1">
      <alignment horizontal="right" vertical="center"/>
    </xf>
    <xf numFmtId="49" fontId="29" fillId="0" borderId="15" xfId="3" applyNumberFormat="1" applyFont="1" applyBorder="1" applyAlignment="1">
      <alignment horizontal="right" vertical="center"/>
    </xf>
    <xf numFmtId="49" fontId="29" fillId="0" borderId="6" xfId="3" applyNumberFormat="1" applyFont="1" applyBorder="1" applyAlignment="1">
      <alignment horizontal="right" vertical="center"/>
    </xf>
    <xf numFmtId="49" fontId="19" fillId="0" borderId="6" xfId="3" applyNumberFormat="1" applyFont="1" applyBorder="1" applyAlignment="1">
      <alignment vertical="center"/>
    </xf>
    <xf numFmtId="14" fontId="18" fillId="0" borderId="6" xfId="3" applyNumberFormat="1" applyFont="1" applyBorder="1" applyAlignment="1">
      <alignment horizontal="left" vertical="center"/>
    </xf>
    <xf numFmtId="0" fontId="2" fillId="6" borderId="9" xfId="3" applyFill="1" applyBorder="1" applyAlignment="1">
      <alignment horizontal="center" vertical="center"/>
    </xf>
    <xf numFmtId="49" fontId="10" fillId="6" borderId="0" xfId="3" applyNumberFormat="1" applyFont="1" applyFill="1" applyAlignment="1">
      <alignment horizontal="left" vertical="center"/>
    </xf>
    <xf numFmtId="49" fontId="17" fillId="6" borderId="4" xfId="3" applyNumberFormat="1" applyFont="1" applyFill="1" applyBorder="1" applyAlignment="1">
      <alignment horizontal="left" vertical="center"/>
    </xf>
    <xf numFmtId="49" fontId="17" fillId="0" borderId="0" xfId="3" applyNumberFormat="1" applyFont="1" applyAlignment="1">
      <alignment horizontal="right" vertical="center"/>
    </xf>
    <xf numFmtId="49" fontId="25" fillId="2" borderId="38" xfId="3" applyNumberFormat="1" applyFont="1" applyFill="1" applyBorder="1" applyAlignment="1">
      <alignment horizontal="right" vertical="center"/>
    </xf>
    <xf numFmtId="49" fontId="25" fillId="2" borderId="20" xfId="3" applyNumberFormat="1" applyFont="1" applyFill="1" applyBorder="1" applyAlignment="1">
      <alignment horizontal="right" vertical="center"/>
    </xf>
    <xf numFmtId="0" fontId="24" fillId="2" borderId="0" xfId="3" applyFont="1" applyFill="1" applyAlignment="1">
      <alignment horizontal="left" vertical="center"/>
    </xf>
    <xf numFmtId="49" fontId="24" fillId="2" borderId="0" xfId="3" applyNumberFormat="1" applyFont="1" applyFill="1" applyAlignment="1">
      <alignment horizontal="right" vertical="center"/>
    </xf>
    <xf numFmtId="49" fontId="24" fillId="2" borderId="0" xfId="3" applyNumberFormat="1" applyFont="1" applyFill="1" applyAlignment="1">
      <alignment vertical="center"/>
    </xf>
    <xf numFmtId="49" fontId="24" fillId="2" borderId="0" xfId="3" applyNumberFormat="1" applyFont="1" applyFill="1" applyAlignment="1">
      <alignment horizontal="left" vertical="center"/>
    </xf>
    <xf numFmtId="0" fontId="2" fillId="2" borderId="38" xfId="3" applyFill="1" applyBorder="1" applyAlignment="1">
      <alignment horizontal="center" vertical="center"/>
    </xf>
    <xf numFmtId="49" fontId="10" fillId="2" borderId="20" xfId="3" applyNumberFormat="1" applyFont="1" applyFill="1" applyBorder="1" applyAlignment="1">
      <alignment horizontal="left" vertical="center"/>
    </xf>
    <xf numFmtId="49" fontId="17" fillId="2" borderId="20" xfId="3" applyNumberFormat="1" applyFont="1" applyFill="1" applyBorder="1" applyAlignment="1">
      <alignment horizontal="left" vertical="center"/>
    </xf>
    <xf numFmtId="49" fontId="68" fillId="2" borderId="19" xfId="3" applyNumberFormat="1" applyFont="1" applyFill="1" applyBorder="1" applyAlignment="1">
      <alignment horizontal="left" vertical="center"/>
    </xf>
    <xf numFmtId="49" fontId="17" fillId="2" borderId="20" xfId="3" applyNumberFormat="1" applyFont="1" applyFill="1" applyBorder="1" applyAlignment="1">
      <alignment horizontal="right" vertical="center"/>
    </xf>
    <xf numFmtId="49" fontId="17" fillId="2" borderId="19" xfId="3" applyNumberFormat="1" applyFont="1" applyFill="1" applyBorder="1" applyAlignment="1">
      <alignment horizontal="left" vertical="center"/>
    </xf>
    <xf numFmtId="49" fontId="65" fillId="3" borderId="37" xfId="3" applyNumberFormat="1" applyFont="1" applyFill="1" applyBorder="1" applyAlignment="1">
      <alignment vertical="center" shrinkToFit="1"/>
    </xf>
    <xf numFmtId="49" fontId="65" fillId="3" borderId="2" xfId="3" applyNumberFormat="1" applyFont="1" applyFill="1" applyBorder="1" applyAlignment="1">
      <alignment vertical="center" shrinkToFit="1"/>
    </xf>
    <xf numFmtId="49" fontId="65" fillId="3" borderId="1" xfId="3" applyNumberFormat="1" applyFont="1" applyFill="1" applyBorder="1" applyAlignment="1">
      <alignment vertical="center" shrinkToFit="1"/>
    </xf>
    <xf numFmtId="49" fontId="16" fillId="0" borderId="0" xfId="3" applyNumberFormat="1" applyFont="1" applyAlignment="1">
      <alignment horizontal="left"/>
    </xf>
    <xf numFmtId="49" fontId="2" fillId="0" borderId="0" xfId="3" applyNumberFormat="1" applyAlignment="1">
      <alignment horizontal="left"/>
    </xf>
    <xf numFmtId="49" fontId="15" fillId="0" borderId="0" xfId="3" applyNumberFormat="1" applyFont="1" applyAlignment="1">
      <alignment horizontal="left"/>
    </xf>
    <xf numFmtId="49" fontId="20" fillId="0" borderId="6" xfId="3" applyNumberFormat="1" applyFont="1" applyBorder="1" applyAlignment="1">
      <alignment horizontal="left"/>
    </xf>
    <xf numFmtId="49" fontId="20" fillId="0" borderId="0" xfId="3" applyNumberFormat="1" applyFont="1" applyAlignment="1">
      <alignment horizontal="left"/>
    </xf>
    <xf numFmtId="49" fontId="37" fillId="0" borderId="0" xfId="3" applyNumberFormat="1" applyFont="1" applyAlignment="1">
      <alignment horizontal="center"/>
    </xf>
    <xf numFmtId="49" fontId="37" fillId="0" borderId="0" xfId="3" applyNumberFormat="1" applyFont="1" applyAlignment="1">
      <alignment horizontal="left"/>
    </xf>
    <xf numFmtId="49" fontId="14" fillId="0" borderId="0" xfId="3" applyNumberFormat="1" applyFont="1" applyAlignment="1">
      <alignment horizontal="left"/>
    </xf>
    <xf numFmtId="49" fontId="8" fillId="0" borderId="0" xfId="3" applyNumberFormat="1" applyFont="1" applyAlignment="1">
      <alignment horizontal="left"/>
    </xf>
    <xf numFmtId="0" fontId="23" fillId="0" borderId="0" xfId="3" applyFont="1" applyAlignment="1">
      <alignment horizontal="left"/>
    </xf>
    <xf numFmtId="49" fontId="5" fillId="0" borderId="0" xfId="3" applyNumberFormat="1" applyFont="1" applyAlignment="1">
      <alignment horizontal="left" vertical="top"/>
    </xf>
    <xf numFmtId="49" fontId="62" fillId="0" borderId="0" xfId="3" applyNumberFormat="1" applyFont="1" applyAlignment="1">
      <alignment horizontal="center"/>
    </xf>
    <xf numFmtId="49" fontId="12" fillId="0" borderId="0" xfId="3" applyNumberFormat="1" applyFont="1" applyAlignment="1">
      <alignment vertical="top"/>
    </xf>
    <xf numFmtId="49" fontId="11" fillId="0" borderId="0" xfId="3" applyNumberFormat="1" applyFont="1" applyAlignment="1">
      <alignment vertical="top"/>
    </xf>
    <xf numFmtId="0" fontId="2" fillId="6" borderId="0" xfId="3" applyFill="1"/>
    <xf numFmtId="0" fontId="16" fillId="0" borderId="0" xfId="3" applyFont="1"/>
    <xf numFmtId="0" fontId="42" fillId="0" borderId="0" xfId="3" applyFont="1"/>
    <xf numFmtId="0" fontId="9" fillId="0" borderId="0" xfId="3" applyFont="1" applyAlignment="1">
      <alignment vertical="center"/>
    </xf>
    <xf numFmtId="0" fontId="9" fillId="6" borderId="0" xfId="3" applyFont="1" applyFill="1" applyAlignment="1">
      <alignment vertical="center"/>
    </xf>
    <xf numFmtId="0" fontId="77" fillId="6" borderId="0" xfId="3" applyFont="1" applyFill="1" applyAlignment="1">
      <alignment vertical="center"/>
    </xf>
    <xf numFmtId="0" fontId="52" fillId="7" borderId="18" xfId="3" applyFont="1" applyFill="1" applyBorder="1" applyAlignment="1">
      <alignment horizontal="right" vertical="center"/>
    </xf>
    <xf numFmtId="49" fontId="9" fillId="6" borderId="7" xfId="3" applyNumberFormat="1" applyFont="1" applyFill="1" applyBorder="1" applyAlignment="1">
      <alignment vertical="center"/>
    </xf>
    <xf numFmtId="49" fontId="42" fillId="6" borderId="7" xfId="3" applyNumberFormat="1" applyFont="1" applyFill="1" applyBorder="1" applyAlignment="1">
      <alignment vertical="center"/>
    </xf>
    <xf numFmtId="49" fontId="42" fillId="6" borderId="18" xfId="3" applyNumberFormat="1" applyFont="1" applyFill="1" applyBorder="1" applyAlignment="1">
      <alignment vertical="center"/>
    </xf>
    <xf numFmtId="49" fontId="36" fillId="6" borderId="7" xfId="3" applyNumberFormat="1" applyFont="1" applyFill="1" applyBorder="1" applyAlignment="1">
      <alignment horizontal="center" vertical="center"/>
    </xf>
    <xf numFmtId="49" fontId="9" fillId="6" borderId="18" xfId="3" applyNumberFormat="1" applyFont="1" applyFill="1" applyBorder="1" applyAlignment="1">
      <alignment vertical="center"/>
    </xf>
    <xf numFmtId="0" fontId="9" fillId="6" borderId="7" xfId="3" applyFont="1" applyFill="1" applyBorder="1" applyAlignment="1">
      <alignment vertical="center"/>
    </xf>
    <xf numFmtId="49" fontId="9" fillId="6" borderId="7" xfId="3" applyNumberFormat="1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right" vertical="center"/>
    </xf>
    <xf numFmtId="0" fontId="9" fillId="2" borderId="7" xfId="3" applyFont="1" applyFill="1" applyBorder="1" applyAlignment="1">
      <alignment horizontal="right" vertical="center"/>
    </xf>
    <xf numFmtId="49" fontId="9" fillId="2" borderId="7" xfId="3" applyNumberFormat="1" applyFont="1" applyFill="1" applyBorder="1" applyAlignment="1">
      <alignment vertical="center"/>
    </xf>
    <xf numFmtId="49" fontId="9" fillId="2" borderId="29" xfId="3" applyNumberFormat="1" applyFont="1" applyFill="1" applyBorder="1" applyAlignment="1">
      <alignment vertical="center"/>
    </xf>
    <xf numFmtId="49" fontId="42" fillId="6" borderId="17" xfId="3" applyNumberFormat="1" applyFont="1" applyFill="1" applyBorder="1" applyAlignment="1">
      <alignment vertical="center"/>
    </xf>
    <xf numFmtId="49" fontId="9" fillId="6" borderId="0" xfId="3" applyNumberFormat="1" applyFont="1" applyFill="1" applyAlignment="1">
      <alignment vertical="center"/>
    </xf>
    <xf numFmtId="49" fontId="42" fillId="6" borderId="0" xfId="3" applyNumberFormat="1" applyFont="1" applyFill="1" applyAlignment="1">
      <alignment vertical="center"/>
    </xf>
    <xf numFmtId="49" fontId="36" fillId="6" borderId="0" xfId="3" applyNumberFormat="1" applyFont="1" applyFill="1" applyAlignment="1">
      <alignment horizontal="center" vertical="center"/>
    </xf>
    <xf numFmtId="49" fontId="9" fillId="6" borderId="17" xfId="3" applyNumberFormat="1" applyFont="1" applyFill="1" applyBorder="1" applyAlignment="1">
      <alignment vertical="center"/>
    </xf>
    <xf numFmtId="49" fontId="9" fillId="6" borderId="0" xfId="3" applyNumberFormat="1" applyFont="1" applyFill="1" applyAlignment="1">
      <alignment horizontal="center" vertical="center"/>
    </xf>
    <xf numFmtId="0" fontId="9" fillId="2" borderId="17" xfId="3" applyFont="1" applyFill="1" applyBorder="1" applyAlignment="1">
      <alignment horizontal="right" vertical="center"/>
    </xf>
    <xf numFmtId="0" fontId="9" fillId="2" borderId="0" xfId="3" applyFont="1" applyFill="1" applyAlignment="1">
      <alignment horizontal="right" vertical="center"/>
    </xf>
    <xf numFmtId="49" fontId="9" fillId="2" borderId="0" xfId="3" applyNumberFormat="1" applyFont="1" applyFill="1" applyAlignment="1">
      <alignment vertical="center"/>
    </xf>
    <xf numFmtId="49" fontId="9" fillId="2" borderId="27" xfId="3" applyNumberFormat="1" applyFont="1" applyFill="1" applyBorder="1" applyAlignment="1">
      <alignment vertical="center"/>
    </xf>
    <xf numFmtId="49" fontId="30" fillId="6" borderId="28" xfId="3" applyNumberFormat="1" applyFont="1" applyFill="1" applyBorder="1" applyAlignment="1">
      <alignment vertical="center"/>
    </xf>
    <xf numFmtId="49" fontId="30" fillId="6" borderId="32" xfId="3" applyNumberFormat="1" applyFont="1" applyFill="1" applyBorder="1" applyAlignment="1">
      <alignment vertical="center"/>
    </xf>
    <xf numFmtId="49" fontId="9" fillId="2" borderId="17" xfId="3" applyNumberFormat="1" applyFont="1" applyFill="1" applyBorder="1" applyAlignment="1">
      <alignment horizontal="right" vertical="center"/>
    </xf>
    <xf numFmtId="49" fontId="9" fillId="2" borderId="0" xfId="3" applyNumberFormat="1" applyFont="1" applyFill="1" applyAlignment="1">
      <alignment horizontal="right" vertical="center"/>
    </xf>
    <xf numFmtId="0" fontId="30" fillId="2" borderId="17" xfId="3" applyFont="1" applyFill="1" applyBorder="1" applyAlignment="1">
      <alignment vertical="center"/>
    </xf>
    <xf numFmtId="0" fontId="30" fillId="2" borderId="0" xfId="3" applyFont="1" applyFill="1" applyAlignment="1">
      <alignment vertical="center"/>
    </xf>
    <xf numFmtId="0" fontId="30" fillId="2" borderId="27" xfId="3" applyFont="1" applyFill="1" applyBorder="1" applyAlignment="1">
      <alignment vertical="center"/>
    </xf>
    <xf numFmtId="0" fontId="9" fillId="2" borderId="27" xfId="3" applyFont="1" applyFill="1" applyBorder="1" applyAlignment="1">
      <alignment vertical="center"/>
    </xf>
    <xf numFmtId="49" fontId="9" fillId="2" borderId="23" xfId="3" applyNumberFormat="1" applyFont="1" applyFill="1" applyBorder="1" applyAlignment="1">
      <alignment horizontal="right" vertical="center"/>
    </xf>
    <xf numFmtId="49" fontId="9" fillId="2" borderId="28" xfId="3" applyNumberFormat="1" applyFont="1" applyFill="1" applyBorder="1" applyAlignment="1">
      <alignment horizontal="right" vertical="center"/>
    </xf>
    <xf numFmtId="49" fontId="9" fillId="2" borderId="28" xfId="3" applyNumberFormat="1" applyFont="1" applyFill="1" applyBorder="1" applyAlignment="1">
      <alignment vertical="center"/>
    </xf>
    <xf numFmtId="49" fontId="9" fillId="2" borderId="32" xfId="3" applyNumberFormat="1" applyFont="1" applyFill="1" applyBorder="1" applyAlignment="1">
      <alignment vertical="center"/>
    </xf>
    <xf numFmtId="49" fontId="9" fillId="6" borderId="18" xfId="3" applyNumberFormat="1" applyFont="1" applyFill="1" applyBorder="1" applyAlignment="1">
      <alignment horizontal="right" vertical="center"/>
    </xf>
    <xf numFmtId="49" fontId="9" fillId="6" borderId="7" xfId="3" applyNumberFormat="1" applyFont="1" applyFill="1" applyBorder="1" applyAlignment="1">
      <alignment horizontal="right" vertical="center"/>
    </xf>
    <xf numFmtId="49" fontId="9" fillId="6" borderId="29" xfId="3" applyNumberFormat="1" applyFont="1" applyFill="1" applyBorder="1" applyAlignment="1">
      <alignment vertical="center"/>
    </xf>
    <xf numFmtId="49" fontId="9" fillId="6" borderId="23" xfId="3" applyNumberFormat="1" applyFont="1" applyFill="1" applyBorder="1" applyAlignment="1">
      <alignment horizontal="right" vertical="center"/>
    </xf>
    <xf numFmtId="49" fontId="9" fillId="6" borderId="28" xfId="3" applyNumberFormat="1" applyFont="1" applyFill="1" applyBorder="1" applyAlignment="1">
      <alignment horizontal="right" vertical="center"/>
    </xf>
    <xf numFmtId="49" fontId="9" fillId="6" borderId="28" xfId="3" applyNumberFormat="1" applyFont="1" applyFill="1" applyBorder="1" applyAlignment="1">
      <alignment vertical="center"/>
    </xf>
    <xf numFmtId="49" fontId="9" fillId="6" borderId="32" xfId="3" applyNumberFormat="1" applyFont="1" applyFill="1" applyBorder="1" applyAlignment="1">
      <alignment vertical="center"/>
    </xf>
    <xf numFmtId="49" fontId="59" fillId="6" borderId="26" xfId="3" applyNumberFormat="1" applyFont="1" applyFill="1" applyBorder="1" applyAlignment="1">
      <alignment vertical="center"/>
    </xf>
    <xf numFmtId="49" fontId="30" fillId="0" borderId="25" xfId="3" applyNumberFormat="1" applyFont="1" applyBorder="1" applyAlignment="1">
      <alignment horizontal="left" vertical="center"/>
    </xf>
    <xf numFmtId="49" fontId="30" fillId="2" borderId="25" xfId="3" applyNumberFormat="1" applyFont="1" applyFill="1" applyBorder="1" applyAlignment="1">
      <alignment horizontal="left" vertical="center"/>
    </xf>
    <xf numFmtId="49" fontId="59" fillId="2" borderId="26" xfId="3" applyNumberFormat="1" applyFont="1" applyFill="1" applyBorder="1" applyAlignment="1">
      <alignment vertical="center"/>
    </xf>
    <xf numFmtId="49" fontId="58" fillId="2" borderId="25" xfId="3" applyNumberFormat="1" applyFont="1" applyFill="1" applyBorder="1" applyAlignment="1">
      <alignment vertical="center"/>
    </xf>
    <xf numFmtId="49" fontId="59" fillId="2" borderId="25" xfId="3" applyNumberFormat="1" applyFont="1" applyFill="1" applyBorder="1" applyAlignment="1">
      <alignment vertical="center"/>
    </xf>
    <xf numFmtId="49" fontId="58" fillId="2" borderId="25" xfId="3" applyNumberFormat="1" applyFont="1" applyFill="1" applyBorder="1" applyAlignment="1">
      <alignment horizontal="center" vertical="center"/>
    </xf>
    <xf numFmtId="49" fontId="58" fillId="2" borderId="26" xfId="3" applyNumberFormat="1" applyFont="1" applyFill="1" applyBorder="1" applyAlignment="1">
      <alignment horizontal="centerContinuous" vertical="center"/>
    </xf>
    <xf numFmtId="49" fontId="58" fillId="2" borderId="25" xfId="3" applyNumberFormat="1" applyFont="1" applyFill="1" applyBorder="1" applyAlignment="1">
      <alignment horizontal="centerContinuous" vertical="center"/>
    </xf>
    <xf numFmtId="0" fontId="30" fillId="2" borderId="26" xfId="3" applyFont="1" applyFill="1" applyBorder="1" applyAlignment="1">
      <alignment vertical="center"/>
    </xf>
    <xf numFmtId="0" fontId="30" fillId="2" borderId="25" xfId="3" applyFont="1" applyFill="1" applyBorder="1" applyAlignment="1">
      <alignment vertical="center"/>
    </xf>
    <xf numFmtId="0" fontId="30" fillId="2" borderId="24" xfId="3" applyFont="1" applyFill="1" applyBorder="1" applyAlignment="1">
      <alignment vertical="center"/>
    </xf>
    <xf numFmtId="0" fontId="2" fillId="6" borderId="0" xfId="3" applyFill="1" applyAlignment="1">
      <alignment vertical="center"/>
    </xf>
    <xf numFmtId="49" fontId="57" fillId="6" borderId="0" xfId="3" applyNumberFormat="1" applyFont="1" applyFill="1" applyAlignment="1">
      <alignment vertical="center"/>
    </xf>
    <xf numFmtId="49" fontId="56" fillId="6" borderId="0" xfId="3" applyNumberFormat="1" applyFont="1" applyFill="1" applyAlignment="1">
      <alignment vertical="center"/>
    </xf>
    <xf numFmtId="49" fontId="57" fillId="0" borderId="0" xfId="3" applyNumberFormat="1" applyFont="1" applyAlignment="1">
      <alignment horizontal="center" vertical="center"/>
    </xf>
    <xf numFmtId="49" fontId="56" fillId="9" borderId="0" xfId="3" applyNumberFormat="1" applyFont="1" applyFill="1" applyAlignment="1">
      <alignment vertical="center"/>
    </xf>
    <xf numFmtId="49" fontId="34" fillId="6" borderId="0" xfId="3" applyNumberFormat="1" applyFont="1" applyFill="1" applyAlignment="1">
      <alignment horizontal="center" vertical="center"/>
    </xf>
    <xf numFmtId="0" fontId="20" fillId="0" borderId="0" xfId="3" applyFont="1" applyAlignment="1">
      <alignment vertical="center"/>
    </xf>
    <xf numFmtId="0" fontId="20" fillId="6" borderId="0" xfId="3" applyFont="1" applyFill="1" applyAlignment="1">
      <alignment vertical="center"/>
    </xf>
    <xf numFmtId="49" fontId="49" fillId="6" borderId="0" xfId="3" applyNumberFormat="1" applyFont="1" applyFill="1" applyAlignment="1">
      <alignment vertical="center"/>
    </xf>
    <xf numFmtId="49" fontId="48" fillId="6" borderId="0" xfId="3" applyNumberFormat="1" applyFont="1" applyFill="1" applyAlignment="1">
      <alignment vertical="center"/>
    </xf>
    <xf numFmtId="0" fontId="48" fillId="6" borderId="0" xfId="3" applyFont="1" applyFill="1" applyAlignment="1">
      <alignment vertical="center"/>
    </xf>
    <xf numFmtId="0" fontId="48" fillId="6" borderId="0" xfId="3" applyFont="1" applyFill="1" applyAlignment="1">
      <alignment horizontal="center" vertical="center"/>
    </xf>
    <xf numFmtId="0" fontId="48" fillId="9" borderId="0" xfId="3" applyFont="1" applyFill="1" applyAlignment="1">
      <alignment vertical="center"/>
    </xf>
    <xf numFmtId="49" fontId="44" fillId="6" borderId="0" xfId="3" applyNumberFormat="1" applyFont="1" applyFill="1" applyAlignment="1">
      <alignment horizontal="center" vertical="center"/>
    </xf>
    <xf numFmtId="0" fontId="9" fillId="6" borderId="0" xfId="3" applyFont="1" applyFill="1" applyAlignment="1">
      <alignment horizontal="right" vertical="center"/>
    </xf>
    <xf numFmtId="49" fontId="48" fillId="6" borderId="0" xfId="3" applyNumberFormat="1" applyFont="1" applyFill="1" applyAlignment="1">
      <alignment horizontal="center" vertical="center"/>
    </xf>
    <xf numFmtId="0" fontId="48" fillId="6" borderId="0" xfId="3" applyFont="1" applyFill="1" applyAlignment="1">
      <alignment horizontal="left" vertical="center"/>
    </xf>
    <xf numFmtId="49" fontId="20" fillId="6" borderId="0" xfId="3" applyNumberFormat="1" applyFont="1" applyFill="1" applyAlignment="1">
      <alignment vertical="center"/>
    </xf>
    <xf numFmtId="49" fontId="47" fillId="6" borderId="0" xfId="3" applyNumberFormat="1" applyFont="1" applyFill="1" applyAlignment="1">
      <alignment vertical="center"/>
    </xf>
    <xf numFmtId="0" fontId="47" fillId="6" borderId="0" xfId="3" applyFont="1" applyFill="1" applyAlignment="1">
      <alignment vertical="center"/>
    </xf>
    <xf numFmtId="0" fontId="47" fillId="6" borderId="0" xfId="3" applyFont="1" applyFill="1" applyAlignment="1">
      <alignment horizontal="center" vertical="center"/>
    </xf>
    <xf numFmtId="0" fontId="55" fillId="6" borderId="0" xfId="3" applyFont="1" applyFill="1" applyAlignment="1">
      <alignment vertical="center"/>
    </xf>
    <xf numFmtId="0" fontId="54" fillId="6" borderId="0" xfId="3" applyFont="1" applyFill="1" applyAlignment="1">
      <alignment vertical="center"/>
    </xf>
    <xf numFmtId="0" fontId="2" fillId="3" borderId="0" xfId="3" applyFill="1" applyAlignment="1">
      <alignment horizontal="center"/>
    </xf>
    <xf numFmtId="0" fontId="2" fillId="3" borderId="0" xfId="3" applyFill="1"/>
    <xf numFmtId="0" fontId="53" fillId="6" borderId="18" xfId="3" applyFont="1" applyFill="1" applyBorder="1" applyAlignment="1">
      <alignment horizontal="center" vertical="center"/>
    </xf>
    <xf numFmtId="0" fontId="75" fillId="6" borderId="7" xfId="3" applyFont="1" applyFill="1" applyBorder="1" applyAlignment="1">
      <alignment vertical="center"/>
    </xf>
    <xf numFmtId="0" fontId="46" fillId="6" borderId="7" xfId="3" applyFont="1" applyFill="1" applyBorder="1" applyAlignment="1">
      <alignment horizontal="center" vertical="center"/>
    </xf>
    <xf numFmtId="0" fontId="45" fillId="6" borderId="7" xfId="3" applyFont="1" applyFill="1" applyBorder="1" applyAlignment="1">
      <alignment horizontal="center" vertical="center" shrinkToFit="1"/>
    </xf>
    <xf numFmtId="0" fontId="45" fillId="6" borderId="7" xfId="3" applyFont="1" applyFill="1" applyBorder="1" applyAlignment="1">
      <alignment horizontal="center" vertical="center"/>
    </xf>
    <xf numFmtId="49" fontId="75" fillId="2" borderId="0" xfId="3" applyNumberFormat="1" applyFont="1" applyFill="1" applyAlignment="1">
      <alignment horizontal="center" vertical="center"/>
    </xf>
    <xf numFmtId="0" fontId="47" fillId="6" borderId="18" xfId="3" applyFont="1" applyFill="1" applyBorder="1" applyAlignment="1">
      <alignment vertical="center"/>
    </xf>
    <xf numFmtId="0" fontId="47" fillId="6" borderId="7" xfId="3" applyFont="1" applyFill="1" applyBorder="1" applyAlignment="1">
      <alignment vertical="center"/>
    </xf>
    <xf numFmtId="0" fontId="52" fillId="7" borderId="23" xfId="3" applyFont="1" applyFill="1" applyBorder="1" applyAlignment="1">
      <alignment horizontal="right" vertical="center"/>
    </xf>
    <xf numFmtId="0" fontId="85" fillId="6" borderId="0" xfId="3" applyFont="1" applyFill="1" applyAlignment="1">
      <alignment horizontal="right" vertical="center"/>
    </xf>
    <xf numFmtId="0" fontId="51" fillId="6" borderId="0" xfId="3" applyFont="1" applyFill="1" applyAlignment="1">
      <alignment vertical="center"/>
    </xf>
    <xf numFmtId="0" fontId="50" fillId="6" borderId="0" xfId="3" applyFont="1" applyFill="1" applyAlignment="1">
      <alignment vertical="center"/>
    </xf>
    <xf numFmtId="0" fontId="45" fillId="6" borderId="0" xfId="3" applyFont="1" applyFill="1" applyAlignment="1">
      <alignment horizontal="center" vertical="center" shrinkToFit="1"/>
    </xf>
    <xf numFmtId="0" fontId="45" fillId="6" borderId="0" xfId="3" applyFont="1" applyFill="1" applyAlignment="1">
      <alignment horizontal="center" vertical="center"/>
    </xf>
    <xf numFmtId="49" fontId="48" fillId="2" borderId="0" xfId="3" applyNumberFormat="1" applyFont="1" applyFill="1" applyAlignment="1">
      <alignment horizontal="center" vertical="center"/>
    </xf>
    <xf numFmtId="0" fontId="47" fillId="6" borderId="17" xfId="3" applyFont="1" applyFill="1" applyBorder="1" applyAlignment="1">
      <alignment vertical="center"/>
    </xf>
    <xf numFmtId="0" fontId="47" fillId="6" borderId="7" xfId="3" applyFont="1" applyFill="1" applyBorder="1" applyAlignment="1">
      <alignment horizontal="center" vertical="center"/>
    </xf>
    <xf numFmtId="0" fontId="45" fillId="6" borderId="7" xfId="3" applyFont="1" applyFill="1" applyBorder="1" applyAlignment="1">
      <alignment vertical="center"/>
    </xf>
    <xf numFmtId="0" fontId="74" fillId="6" borderId="7" xfId="3" applyFont="1" applyFill="1" applyBorder="1" applyAlignment="1">
      <alignment horizontal="center" vertical="center"/>
    </xf>
    <xf numFmtId="49" fontId="47" fillId="6" borderId="18" xfId="3" applyNumberFormat="1" applyFont="1" applyFill="1" applyBorder="1" applyAlignment="1">
      <alignment vertical="center"/>
    </xf>
    <xf numFmtId="0" fontId="52" fillId="7" borderId="17" xfId="3" applyFont="1" applyFill="1" applyBorder="1" applyAlignment="1">
      <alignment horizontal="right" vertical="center"/>
    </xf>
    <xf numFmtId="0" fontId="74" fillId="6" borderId="0" xfId="3" applyFont="1" applyFill="1" applyAlignment="1">
      <alignment horizontal="center" vertical="center"/>
    </xf>
    <xf numFmtId="49" fontId="47" fillId="6" borderId="17" xfId="3" applyNumberFormat="1" applyFont="1" applyFill="1" applyBorder="1" applyAlignment="1">
      <alignment vertical="center"/>
    </xf>
    <xf numFmtId="0" fontId="47" fillId="6" borderId="17" xfId="3" applyFont="1" applyFill="1" applyBorder="1" applyAlignment="1">
      <alignment horizontal="left" vertical="center"/>
    </xf>
    <xf numFmtId="0" fontId="47" fillId="6" borderId="18" xfId="3" applyFont="1" applyFill="1" applyBorder="1" applyAlignment="1">
      <alignment horizontal="center" vertical="center"/>
    </xf>
    <xf numFmtId="0" fontId="20" fillId="6" borderId="16" xfId="3" applyFont="1" applyFill="1" applyBorder="1" applyAlignment="1">
      <alignment vertical="center"/>
    </xf>
    <xf numFmtId="0" fontId="20" fillId="6" borderId="13" xfId="3" applyFont="1" applyFill="1" applyBorder="1" applyAlignment="1">
      <alignment vertical="center"/>
    </xf>
    <xf numFmtId="0" fontId="53" fillId="6" borderId="7" xfId="3" applyFont="1" applyFill="1" applyBorder="1" applyAlignment="1">
      <alignment horizontal="center" vertical="center"/>
    </xf>
    <xf numFmtId="49" fontId="45" fillId="2" borderId="0" xfId="3" applyNumberFormat="1" applyFont="1" applyFill="1" applyAlignment="1">
      <alignment horizontal="center" vertical="center"/>
    </xf>
    <xf numFmtId="49" fontId="47" fillId="6" borderId="7" xfId="3" applyNumberFormat="1" applyFont="1" applyFill="1" applyBorder="1" applyAlignment="1">
      <alignment vertical="center"/>
    </xf>
    <xf numFmtId="0" fontId="49" fillId="6" borderId="0" xfId="3" applyFont="1" applyFill="1" applyAlignment="1">
      <alignment vertical="center"/>
    </xf>
    <xf numFmtId="0" fontId="20" fillId="6" borderId="10" xfId="3" applyFont="1" applyFill="1" applyBorder="1" applyAlignment="1">
      <alignment vertical="center"/>
    </xf>
    <xf numFmtId="0" fontId="44" fillId="6" borderId="7" xfId="3" applyFont="1" applyFill="1" applyBorder="1" applyAlignment="1">
      <alignment vertical="center"/>
    </xf>
    <xf numFmtId="49" fontId="44" fillId="2" borderId="0" xfId="3" applyNumberFormat="1" applyFont="1" applyFill="1" applyAlignment="1">
      <alignment horizontal="center" vertical="center"/>
    </xf>
    <xf numFmtId="0" fontId="86" fillId="0" borderId="0" xfId="3" applyFont="1" applyAlignment="1">
      <alignment vertical="center"/>
    </xf>
    <xf numFmtId="0" fontId="86" fillId="6" borderId="0" xfId="3" applyFont="1" applyFill="1" applyAlignment="1">
      <alignment vertical="center"/>
    </xf>
    <xf numFmtId="0" fontId="86" fillId="6" borderId="0" xfId="3" applyFont="1" applyFill="1"/>
    <xf numFmtId="0" fontId="86" fillId="3" borderId="0" xfId="3" applyFont="1" applyFill="1" applyAlignment="1">
      <alignment horizontal="center"/>
    </xf>
    <xf numFmtId="0" fontId="86" fillId="3" borderId="0" xfId="3" applyFont="1" applyFill="1"/>
    <xf numFmtId="0" fontId="87" fillId="2" borderId="0" xfId="3" applyFont="1" applyFill="1" applyAlignment="1">
      <alignment vertical="center"/>
    </xf>
    <xf numFmtId="0" fontId="86" fillId="2" borderId="0" xfId="3" applyFont="1" applyFill="1" applyAlignment="1">
      <alignment horizontal="center" vertical="center"/>
    </xf>
    <xf numFmtId="0" fontId="87" fillId="2" borderId="0" xfId="3" applyFont="1" applyFill="1" applyAlignment="1">
      <alignment horizontal="center" vertical="center"/>
    </xf>
    <xf numFmtId="0" fontId="86" fillId="2" borderId="0" xfId="3" applyFont="1" applyFill="1" applyAlignment="1">
      <alignment horizontal="left" vertical="center"/>
    </xf>
    <xf numFmtId="0" fontId="86" fillId="2" borderId="0" xfId="3" applyFont="1" applyFill="1" applyAlignment="1">
      <alignment vertical="center"/>
    </xf>
    <xf numFmtId="0" fontId="86" fillId="2" borderId="0" xfId="3" applyFont="1" applyFill="1" applyAlignment="1">
      <alignment horizontal="right" vertical="center"/>
    </xf>
    <xf numFmtId="0" fontId="10" fillId="0" borderId="0" xfId="3" applyFont="1" applyAlignment="1">
      <alignment vertical="center"/>
    </xf>
    <xf numFmtId="0" fontId="10" fillId="6" borderId="0" xfId="3" applyFont="1" applyFill="1" applyAlignment="1">
      <alignment vertical="center"/>
    </xf>
    <xf numFmtId="49" fontId="42" fillId="2" borderId="0" xfId="3" applyNumberFormat="1" applyFont="1" applyFill="1" applyAlignment="1">
      <alignment vertical="center"/>
    </xf>
    <xf numFmtId="49" fontId="9" fillId="2" borderId="0" xfId="3" applyNumberFormat="1" applyFont="1" applyFill="1" applyAlignment="1">
      <alignment horizontal="center" vertical="center"/>
    </xf>
    <xf numFmtId="49" fontId="42" fillId="2" borderId="0" xfId="3" applyNumberFormat="1" applyFont="1" applyFill="1" applyAlignment="1">
      <alignment horizontal="center" vertical="center"/>
    </xf>
    <xf numFmtId="49" fontId="9" fillId="2" borderId="0" xfId="3" applyNumberFormat="1" applyFont="1" applyFill="1" applyAlignment="1">
      <alignment horizontal="left" vertical="center"/>
    </xf>
    <xf numFmtId="49" fontId="9" fillId="2" borderId="0" xfId="3" applyNumberFormat="1" applyFont="1" applyFill="1" applyAlignment="1">
      <alignment horizontal="center" vertical="center" shrinkToFit="1"/>
    </xf>
    <xf numFmtId="0" fontId="18" fillId="0" borderId="0" xfId="3" applyFont="1" applyAlignment="1">
      <alignment vertical="center"/>
    </xf>
    <xf numFmtId="0" fontId="18" fillId="6" borderId="0" xfId="3" applyFont="1" applyFill="1" applyAlignment="1">
      <alignment vertical="center"/>
    </xf>
    <xf numFmtId="49" fontId="19" fillId="6" borderId="6" xfId="3" applyNumberFormat="1" applyFont="1" applyFill="1" applyBorder="1" applyAlignment="1">
      <alignment horizontal="right" vertical="center"/>
    </xf>
    <xf numFmtId="49" fontId="18" fillId="6" borderId="6" xfId="3" applyNumberFormat="1" applyFont="1" applyFill="1" applyBorder="1" applyAlignment="1">
      <alignment vertical="center"/>
    </xf>
    <xf numFmtId="49" fontId="43" fillId="6" borderId="6" xfId="3" applyNumberFormat="1" applyFont="1" applyFill="1" applyBorder="1" applyAlignment="1">
      <alignment vertical="center"/>
    </xf>
    <xf numFmtId="0" fontId="19" fillId="6" borderId="6" xfId="3" applyFont="1" applyFill="1" applyBorder="1" applyAlignment="1">
      <alignment horizontal="left" vertical="center"/>
    </xf>
    <xf numFmtId="49" fontId="2" fillId="6" borderId="6" xfId="3" applyNumberFormat="1" applyFill="1" applyBorder="1" applyAlignment="1">
      <alignment vertical="center"/>
    </xf>
    <xf numFmtId="14" fontId="18" fillId="6" borderId="6" xfId="3" applyNumberFormat="1" applyFont="1" applyFill="1" applyBorder="1" applyAlignment="1">
      <alignment horizontal="left" vertical="center"/>
    </xf>
    <xf numFmtId="49" fontId="25" fillId="2" borderId="0" xfId="3" applyNumberFormat="1" applyFont="1" applyFill="1" applyAlignment="1">
      <alignment horizontal="right" vertical="center"/>
    </xf>
    <xf numFmtId="49" fontId="35" fillId="2" borderId="0" xfId="3" applyNumberFormat="1" applyFont="1" applyFill="1" applyAlignment="1">
      <alignment vertical="center"/>
    </xf>
    <xf numFmtId="0" fontId="20" fillId="0" borderId="0" xfId="3" applyFont="1"/>
    <xf numFmtId="0" fontId="20" fillId="6" borderId="0" xfId="3" applyFont="1" applyFill="1"/>
    <xf numFmtId="49" fontId="2" fillId="3" borderId="0" xfId="3" applyNumberFormat="1" applyFill="1"/>
    <xf numFmtId="49" fontId="16" fillId="6" borderId="0" xfId="3" applyNumberFormat="1" applyFont="1" applyFill="1"/>
    <xf numFmtId="49" fontId="20" fillId="6" borderId="0" xfId="3" applyNumberFormat="1" applyFont="1" applyFill="1"/>
    <xf numFmtId="49" fontId="37" fillId="6" borderId="0" xfId="3" applyNumberFormat="1" applyFont="1" applyFill="1" applyAlignment="1">
      <alignment horizontal="left"/>
    </xf>
    <xf numFmtId="49" fontId="33" fillId="6" borderId="0" xfId="3" applyNumberFormat="1" applyFont="1" applyFill="1"/>
    <xf numFmtId="49" fontId="14" fillId="6" borderId="0" xfId="3" applyNumberFormat="1" applyFont="1" applyFill="1" applyAlignment="1">
      <alignment horizontal="left"/>
    </xf>
    <xf numFmtId="0" fontId="33" fillId="6" borderId="0" xfId="3" applyFont="1" applyFill="1"/>
    <xf numFmtId="0" fontId="5" fillId="0" borderId="0" xfId="3" applyFont="1" applyAlignment="1">
      <alignment vertical="top"/>
    </xf>
    <xf numFmtId="0" fontId="2" fillId="6" borderId="0" xfId="3" applyFill="1" applyAlignment="1">
      <alignment horizontal="center" vertical="center"/>
    </xf>
    <xf numFmtId="0" fontId="76" fillId="8" borderId="0" xfId="3" applyFont="1" applyFill="1" applyAlignment="1">
      <alignment horizontal="center" vertical="center"/>
    </xf>
    <xf numFmtId="0" fontId="5" fillId="6" borderId="0" xfId="3" applyFont="1" applyFill="1" applyAlignment="1">
      <alignment vertical="top"/>
    </xf>
    <xf numFmtId="49" fontId="32" fillId="6" borderId="0" xfId="3" applyNumberFormat="1" applyFont="1" applyFill="1" applyAlignment="1">
      <alignment vertical="top"/>
    </xf>
    <xf numFmtId="49" fontId="5" fillId="6" borderId="0" xfId="3" applyNumberFormat="1" applyFont="1" applyFill="1" applyAlignment="1">
      <alignment vertical="top"/>
    </xf>
    <xf numFmtId="49" fontId="15" fillId="6" borderId="0" xfId="3" applyNumberFormat="1" applyFont="1" applyFill="1" applyAlignment="1">
      <alignment horizontal="left"/>
    </xf>
    <xf numFmtId="49" fontId="37" fillId="6" borderId="0" xfId="3" applyNumberFormat="1" applyFont="1" applyFill="1" applyAlignment="1">
      <alignment horizontal="center"/>
    </xf>
    <xf numFmtId="49" fontId="62" fillId="6" borderId="0" xfId="3" applyNumberFormat="1" applyFont="1" applyFill="1" applyAlignment="1">
      <alignment vertical="top"/>
    </xf>
    <xf numFmtId="49" fontId="12" fillId="6" borderId="0" xfId="3" applyNumberFormat="1" applyFont="1" applyFill="1" applyAlignment="1">
      <alignment vertical="top"/>
    </xf>
    <xf numFmtId="0" fontId="34" fillId="6" borderId="0" xfId="3" applyFont="1" applyFill="1" applyAlignment="1">
      <alignment vertical="center"/>
    </xf>
    <xf numFmtId="49" fontId="81" fillId="6" borderId="0" xfId="3" applyNumberFormat="1" applyFont="1" applyFill="1" applyAlignment="1">
      <alignment vertical="top"/>
    </xf>
    <xf numFmtId="49" fontId="54" fillId="6" borderId="0" xfId="0" applyNumberFormat="1" applyFont="1" applyFill="1" applyAlignment="1">
      <alignment vertical="center"/>
    </xf>
    <xf numFmtId="0" fontId="34" fillId="6" borderId="0" xfId="0" applyFont="1" applyFill="1" applyAlignment="1">
      <alignment vertical="center"/>
    </xf>
    <xf numFmtId="49" fontId="54" fillId="6" borderId="0" xfId="3" applyNumberFormat="1" applyFont="1" applyFill="1" applyAlignment="1">
      <alignment vertical="center"/>
    </xf>
    <xf numFmtId="0" fontId="54" fillId="6" borderId="7" xfId="0" applyFont="1" applyFill="1" applyBorder="1" applyAlignment="1">
      <alignment vertical="center"/>
    </xf>
    <xf numFmtId="14" fontId="26" fillId="2" borderId="28" xfId="0" applyNumberFormat="1" applyFont="1" applyFill="1" applyBorder="1" applyAlignment="1">
      <alignment horizontal="left" vertical="center" wrapText="1"/>
    </xf>
    <xf numFmtId="14" fontId="18" fillId="6" borderId="6" xfId="0" applyNumberFormat="1" applyFont="1" applyFill="1" applyBorder="1" applyAlignment="1">
      <alignment horizontal="left" vertical="center"/>
    </xf>
    <xf numFmtId="14" fontId="18" fillId="6" borderId="6" xfId="3" applyNumberFormat="1" applyFont="1" applyFill="1" applyBorder="1" applyAlignment="1">
      <alignment horizontal="left" vertical="center"/>
    </xf>
  </cellXfs>
  <cellStyles count="4">
    <cellStyle name="Hivatkozás" xfId="1" builtinId="8"/>
    <cellStyle name="Normál" xfId="0" builtinId="0"/>
    <cellStyle name="Normál 2" xfId="3" xr:uid="{00000000-0005-0000-0000-000002000000}"/>
    <cellStyle name="Pénznem" xfId="2" builtinId="4"/>
  </cellStyles>
  <dxfs count="179"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Label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979C7554-B5CC-4E15-B332-E2A7027C1C1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299" name="Picture 13">
          <a:extLst>
            <a:ext uri="{FF2B5EF4-FFF2-40B4-BE49-F238E27FC236}">
              <a16:creationId xmlns:a16="http://schemas.microsoft.com/office/drawing/2014/main" id="{332B116C-A970-7C86-0E34-438241A19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21922" name="Button 2" hidden="1">
              <a:extLst>
                <a:ext uri="{63B3BB69-23CF-44E3-9099-C40C66FF867C}">
                  <a14:compatExt spid="_x0000_s721922"/>
                </a:ext>
                <a:ext uri="{FF2B5EF4-FFF2-40B4-BE49-F238E27FC236}">
                  <a16:creationId xmlns:a16="http://schemas.microsoft.com/office/drawing/2014/main" id="{00000000-0008-0000-0900-0000020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21923" name="Button 3" hidden="1">
              <a:extLst>
                <a:ext uri="{63B3BB69-23CF-44E3-9099-C40C66FF867C}">
                  <a14:compatExt spid="_x0000_s721923"/>
                </a:ext>
                <a:ext uri="{FF2B5EF4-FFF2-40B4-BE49-F238E27FC236}">
                  <a16:creationId xmlns:a16="http://schemas.microsoft.com/office/drawing/2014/main" id="{00000000-0008-0000-0900-00000304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oneCellAnchor>
    <xdr:from>
      <xdr:col>16</xdr:col>
      <xdr:colOff>289560</xdr:colOff>
      <xdr:row>0</xdr:row>
      <xdr:rowOff>30480</xdr:rowOff>
    </xdr:from>
    <xdr:ext cx="502920" cy="388620"/>
    <xdr:pic>
      <xdr:nvPicPr>
        <xdr:cNvPr id="2" name="Kép 2">
          <a:extLst>
            <a:ext uri="{FF2B5EF4-FFF2-40B4-BE49-F238E27FC236}">
              <a16:creationId xmlns:a16="http://schemas.microsoft.com/office/drawing/2014/main" id="{50E147D9-3995-4F25-83D5-4045F3A78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316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01478" name="Picture 21">
          <a:extLst>
            <a:ext uri="{FF2B5EF4-FFF2-40B4-BE49-F238E27FC236}">
              <a16:creationId xmlns:a16="http://schemas.microsoft.com/office/drawing/2014/main" id="{EE676AE6-BBB1-601A-3CA5-44D210B9F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39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01441" name="Button 1" hidden="1">
              <a:extLst>
                <a:ext uri="{63B3BB69-23CF-44E3-9099-C40C66FF867C}">
                  <a14:compatExt spid="_x0000_s701441"/>
                </a:ext>
                <a:ext uri="{FF2B5EF4-FFF2-40B4-BE49-F238E27FC236}">
                  <a16:creationId xmlns:a16="http://schemas.microsoft.com/office/drawing/2014/main" id="{00000000-0008-0000-0A00-000001B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702502" name="Picture 3">
          <a:extLst>
            <a:ext uri="{FF2B5EF4-FFF2-40B4-BE49-F238E27FC236}">
              <a16:creationId xmlns:a16="http://schemas.microsoft.com/office/drawing/2014/main" id="{87C66080-4BB1-1C03-0CA0-AAED601D0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02465" name="Button 1" hidden="1">
              <a:extLst>
                <a:ext uri="{63B3BB69-23CF-44E3-9099-C40C66FF867C}">
                  <a14:compatExt spid="_x0000_s702465"/>
                </a:ext>
                <a:ext uri="{FF2B5EF4-FFF2-40B4-BE49-F238E27FC236}">
                  <a16:creationId xmlns:a16="http://schemas.microsoft.com/office/drawing/2014/main" id="{00000000-0008-0000-0B00-000001B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02466" name="Button 2" hidden="1">
              <a:extLst>
                <a:ext uri="{63B3BB69-23CF-44E3-9099-C40C66FF867C}">
                  <a14:compatExt spid="_x0000_s702466"/>
                </a:ext>
                <a:ext uri="{FF2B5EF4-FFF2-40B4-BE49-F238E27FC236}">
                  <a16:creationId xmlns:a16="http://schemas.microsoft.com/office/drawing/2014/main" id="{00000000-0008-0000-0B00-000002B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715814" name="Picture 3">
          <a:extLst>
            <a:ext uri="{FF2B5EF4-FFF2-40B4-BE49-F238E27FC236}">
              <a16:creationId xmlns:a16="http://schemas.microsoft.com/office/drawing/2014/main" id="{1B45FC9A-E000-E2EC-5E1C-511597DAF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15777" name="Button 1" hidden="1">
              <a:extLst>
                <a:ext uri="{63B3BB69-23CF-44E3-9099-C40C66FF867C}">
                  <a14:compatExt spid="_x0000_s715777"/>
                </a:ext>
                <a:ext uri="{FF2B5EF4-FFF2-40B4-BE49-F238E27FC236}">
                  <a16:creationId xmlns:a16="http://schemas.microsoft.com/office/drawing/2014/main" id="{00000000-0008-0000-0C00-000001EC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15778" name="Button 2" hidden="1">
              <a:extLst>
                <a:ext uri="{63B3BB69-23CF-44E3-9099-C40C66FF867C}">
                  <a14:compatExt spid="_x0000_s715778"/>
                </a:ext>
                <a:ext uri="{FF2B5EF4-FFF2-40B4-BE49-F238E27FC236}">
                  <a16:creationId xmlns:a16="http://schemas.microsoft.com/office/drawing/2014/main" id="{00000000-0008-0000-0C00-000002EC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32" name="Picture 23">
          <a:extLst>
            <a:ext uri="{FF2B5EF4-FFF2-40B4-BE49-F238E27FC236}">
              <a16:creationId xmlns:a16="http://schemas.microsoft.com/office/drawing/2014/main" id="{9B425F14-0C50-D5B3-87CA-80DD34F12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102520" name="Picture 21">
          <a:extLst>
            <a:ext uri="{FF2B5EF4-FFF2-40B4-BE49-F238E27FC236}">
              <a16:creationId xmlns:a16="http://schemas.microsoft.com/office/drawing/2014/main" id="{9455D413-2D05-EC13-06A0-6BFB1ECFB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582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00000000-0008-0000-0200-000052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295016" name="Picture 3">
          <a:extLst>
            <a:ext uri="{FF2B5EF4-FFF2-40B4-BE49-F238E27FC236}">
              <a16:creationId xmlns:a16="http://schemas.microsoft.com/office/drawing/2014/main" id="{4ED93852-073A-1CE9-F4E9-B15153C5E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294913" name="Button 1" hidden="1">
              <a:extLst>
                <a:ext uri="{63B3BB69-23CF-44E3-9099-C40C66FF867C}">
                  <a14:compatExt spid="_x0000_s294913"/>
                </a:ext>
                <a:ext uri="{FF2B5EF4-FFF2-40B4-BE49-F238E27FC236}">
                  <a16:creationId xmlns:a16="http://schemas.microsoft.com/office/drawing/2014/main" id="{00000000-0008-0000-0300-000001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294914" name="Button 2" hidden="1">
              <a:extLst>
                <a:ext uri="{63B3BB69-23CF-44E3-9099-C40C66FF867C}">
                  <a14:compatExt spid="_x0000_s294914"/>
                </a:ext>
                <a:ext uri="{FF2B5EF4-FFF2-40B4-BE49-F238E27FC236}">
                  <a16:creationId xmlns:a16="http://schemas.microsoft.com/office/drawing/2014/main" id="{00000000-0008-0000-0300-000002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651303" name="Picture 3">
          <a:extLst>
            <a:ext uri="{FF2B5EF4-FFF2-40B4-BE49-F238E27FC236}">
              <a16:creationId xmlns:a16="http://schemas.microsoft.com/office/drawing/2014/main" id="{F1C1DC2C-6DDE-ABCD-0CB3-261D8F34A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651265" name="Button 1" hidden="1">
              <a:extLst>
                <a:ext uri="{63B3BB69-23CF-44E3-9099-C40C66FF867C}">
                  <a14:compatExt spid="_x0000_s651265"/>
                </a:ext>
                <a:ext uri="{FF2B5EF4-FFF2-40B4-BE49-F238E27FC236}">
                  <a16:creationId xmlns:a16="http://schemas.microsoft.com/office/drawing/2014/main" id="{00000000-0008-0000-0400-000001F0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651266" name="Button 2" hidden="1">
              <a:extLst>
                <a:ext uri="{63B3BB69-23CF-44E3-9099-C40C66FF867C}">
                  <a14:compatExt spid="_x0000_s651266"/>
                </a:ext>
                <a:ext uri="{FF2B5EF4-FFF2-40B4-BE49-F238E27FC236}">
                  <a16:creationId xmlns:a16="http://schemas.microsoft.com/office/drawing/2014/main" id="{00000000-0008-0000-0400-000002F0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88166" name="Picture 21">
          <a:extLst>
            <a:ext uri="{FF2B5EF4-FFF2-40B4-BE49-F238E27FC236}">
              <a16:creationId xmlns:a16="http://schemas.microsoft.com/office/drawing/2014/main" id="{074F1DB0-CD79-406E-1B1F-16851D2E5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00000000-0008-0000-0500-00000180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689190" name="Picture 3">
          <a:extLst>
            <a:ext uri="{FF2B5EF4-FFF2-40B4-BE49-F238E27FC236}">
              <a16:creationId xmlns:a16="http://schemas.microsoft.com/office/drawing/2014/main" id="{52C39FF0-8AD9-1CA5-FD90-6D1A6E389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689153" name="Button 1" hidden="1">
              <a:extLst>
                <a:ext uri="{63B3BB69-23CF-44E3-9099-C40C66FF867C}">
                  <a14:compatExt spid="_x0000_s689153"/>
                </a:ext>
                <a:ext uri="{FF2B5EF4-FFF2-40B4-BE49-F238E27FC236}">
                  <a16:creationId xmlns:a16="http://schemas.microsoft.com/office/drawing/2014/main" id="{00000000-0008-0000-0600-0000018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689154" name="Button 2" hidden="1">
              <a:extLst>
                <a:ext uri="{63B3BB69-23CF-44E3-9099-C40C66FF867C}">
                  <a14:compatExt spid="_x0000_s689154"/>
                </a:ext>
                <a:ext uri="{FF2B5EF4-FFF2-40B4-BE49-F238E27FC236}">
                  <a16:creationId xmlns:a16="http://schemas.microsoft.com/office/drawing/2014/main" id="{00000000-0008-0000-0600-0000028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EFC69B9-2263-49C7-9A23-7E470D371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16801" name="Button 1" hidden="1">
              <a:extLst>
                <a:ext uri="{63B3BB69-23CF-44E3-9099-C40C66FF867C}">
                  <a14:compatExt spid="_x0000_s716801"/>
                </a:ext>
                <a:ext uri="{FF2B5EF4-FFF2-40B4-BE49-F238E27FC236}">
                  <a16:creationId xmlns:a16="http://schemas.microsoft.com/office/drawing/2014/main" id="{00000000-0008-0000-0700-000001F0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16802" name="Button 2" hidden="1">
              <a:extLst>
                <a:ext uri="{63B3BB69-23CF-44E3-9099-C40C66FF867C}">
                  <a14:compatExt spid="_x0000_s716802"/>
                </a:ext>
                <a:ext uri="{FF2B5EF4-FFF2-40B4-BE49-F238E27FC236}">
                  <a16:creationId xmlns:a16="http://schemas.microsoft.com/office/drawing/2014/main" id="{00000000-0008-0000-0700-000002F0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20899" name="Button 3" hidden="1">
              <a:extLst>
                <a:ext uri="{63B3BB69-23CF-44E3-9099-C40C66FF867C}">
                  <a14:compatExt spid="_x0000_s720899"/>
                </a:ext>
                <a:ext uri="{FF2B5EF4-FFF2-40B4-BE49-F238E27FC236}">
                  <a16:creationId xmlns:a16="http://schemas.microsoft.com/office/drawing/2014/main" id="{00000000-0008-0000-0800-0000030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oneCellAnchor>
    <xdr:from>
      <xdr:col>14</xdr:col>
      <xdr:colOff>396240</xdr:colOff>
      <xdr:row>0</xdr:row>
      <xdr:rowOff>38100</xdr:rowOff>
    </xdr:from>
    <xdr:ext cx="586740" cy="449580"/>
    <xdr:pic>
      <xdr:nvPicPr>
        <xdr:cNvPr id="2" name="Kép 2">
          <a:extLst>
            <a:ext uri="{FF2B5EF4-FFF2-40B4-BE49-F238E27FC236}">
              <a16:creationId xmlns:a16="http://schemas.microsoft.com/office/drawing/2014/main" id="{12E518F1-A70F-4830-82DC-A2DAA6E27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0640" y="38100"/>
          <a:ext cx="5867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ka/versenyt&#225;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omments" Target="../comments9.xml"/><Relationship Id="rId4" Type="http://schemas.openxmlformats.org/officeDocument/2006/relationships/ctrlProp" Target="../ctrlProps/ctrlProp1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10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11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4.xml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5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7.xml"/><Relationship Id="rId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"/>
  <sheetViews>
    <sheetView showGridLines="0" showZeros="0" workbookViewId="0">
      <selection activeCell="D12" sqref="D12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62" t="s">
        <v>77</v>
      </c>
      <c r="B1" s="3"/>
      <c r="C1" s="3"/>
      <c r="D1" s="163"/>
      <c r="E1" s="4"/>
      <c r="F1" s="5"/>
      <c r="G1" s="5"/>
    </row>
    <row r="2" spans="1:7" s="6" customFormat="1" ht="36.75" customHeight="1" thickBot="1" x14ac:dyDescent="0.3">
      <c r="A2" s="7" t="s">
        <v>17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18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88" t="s">
        <v>19</v>
      </c>
      <c r="B5" s="21"/>
      <c r="C5" s="21"/>
      <c r="D5" s="21"/>
      <c r="E5" s="303"/>
      <c r="F5" s="22"/>
      <c r="G5" s="23"/>
    </row>
    <row r="6" spans="1:7" s="2" customFormat="1" ht="24.6" x14ac:dyDescent="0.25">
      <c r="A6" s="334" t="s">
        <v>84</v>
      </c>
      <c r="B6" s="304"/>
      <c r="C6" s="24"/>
      <c r="D6" s="25"/>
      <c r="E6" s="26"/>
      <c r="F6" s="5"/>
      <c r="G6" s="5"/>
    </row>
    <row r="7" spans="1:7" s="18" customFormat="1" ht="15" customHeight="1" x14ac:dyDescent="0.25">
      <c r="A7" s="189" t="s">
        <v>78</v>
      </c>
      <c r="B7" s="189" t="s">
        <v>79</v>
      </c>
      <c r="C7" s="189" t="s">
        <v>80</v>
      </c>
      <c r="D7" s="189" t="s">
        <v>81</v>
      </c>
      <c r="E7" s="189" t="s">
        <v>82</v>
      </c>
      <c r="F7" s="22"/>
      <c r="G7" s="23"/>
    </row>
    <row r="8" spans="1:7" s="2" customFormat="1" ht="16.5" customHeight="1" x14ac:dyDescent="0.25">
      <c r="A8" s="211" t="s">
        <v>85</v>
      </c>
      <c r="B8" s="211" t="s">
        <v>86</v>
      </c>
      <c r="C8" s="211" t="s">
        <v>87</v>
      </c>
      <c r="D8" s="211" t="s">
        <v>88</v>
      </c>
      <c r="E8" s="211"/>
      <c r="F8" s="5"/>
      <c r="G8" s="5"/>
    </row>
    <row r="9" spans="1:7" s="2" customFormat="1" ht="15" customHeight="1" x14ac:dyDescent="0.25">
      <c r="A9" s="188" t="s">
        <v>20</v>
      </c>
      <c r="B9" s="21"/>
      <c r="C9" s="189" t="s">
        <v>21</v>
      </c>
      <c r="D9" s="189"/>
      <c r="E9" s="190" t="s">
        <v>22</v>
      </c>
      <c r="F9" s="5"/>
      <c r="G9" s="5"/>
    </row>
    <row r="10" spans="1:7" s="2" customFormat="1" x14ac:dyDescent="0.25">
      <c r="A10" s="29" t="s">
        <v>91</v>
      </c>
      <c r="B10" s="30"/>
      <c r="C10" s="31" t="s">
        <v>89</v>
      </c>
      <c r="D10" s="189" t="s">
        <v>61</v>
      </c>
      <c r="E10" s="292" t="s">
        <v>90</v>
      </c>
      <c r="F10" s="5"/>
      <c r="G10" s="5"/>
    </row>
    <row r="11" spans="1:7" x14ac:dyDescent="0.25">
      <c r="A11" s="20"/>
      <c r="B11" s="21"/>
      <c r="C11" s="205" t="s">
        <v>60</v>
      </c>
      <c r="D11" s="205" t="s">
        <v>74</v>
      </c>
      <c r="E11" s="205" t="s">
        <v>75</v>
      </c>
      <c r="F11" s="33"/>
      <c r="G11" s="33"/>
    </row>
    <row r="12" spans="1:7" s="2" customFormat="1" x14ac:dyDescent="0.25">
      <c r="A12" s="164"/>
      <c r="B12" s="5"/>
      <c r="C12" s="212"/>
      <c r="D12" s="212" t="s">
        <v>93</v>
      </c>
      <c r="E12" s="212" t="s">
        <v>92</v>
      </c>
      <c r="F12" s="5"/>
      <c r="G12" s="5"/>
    </row>
    <row r="13" spans="1:7" ht="7.5" customHeight="1" x14ac:dyDescent="0.25">
      <c r="A13" s="33"/>
      <c r="B13" s="33"/>
      <c r="C13" s="33"/>
      <c r="D13" s="33"/>
      <c r="E13" s="37"/>
      <c r="F13" s="33"/>
      <c r="G13" s="33"/>
    </row>
    <row r="14" spans="1:7" ht="112.5" customHeight="1" x14ac:dyDescent="0.25">
      <c r="A14" s="33"/>
      <c r="B14" s="33"/>
      <c r="C14" s="33"/>
      <c r="D14" s="33"/>
      <c r="E14" s="37"/>
      <c r="F14" s="33"/>
      <c r="G14" s="33"/>
    </row>
    <row r="15" spans="1:7" ht="18.75" customHeight="1" x14ac:dyDescent="0.25">
      <c r="A15" s="32"/>
      <c r="B15" s="32"/>
      <c r="C15" s="32"/>
      <c r="D15" s="32"/>
      <c r="E15" s="37"/>
      <c r="F15" s="33"/>
      <c r="G15" s="33"/>
    </row>
    <row r="16" spans="1:7" ht="17.25" customHeight="1" x14ac:dyDescent="0.25">
      <c r="A16" s="32"/>
      <c r="B16" s="32"/>
      <c r="C16" s="32"/>
      <c r="D16" s="32"/>
      <c r="E16" s="32"/>
      <c r="F16" s="33"/>
      <c r="G16" s="33"/>
    </row>
    <row r="17" spans="1:7" ht="12.75" customHeight="1" x14ac:dyDescent="0.25">
      <c r="A17" s="38"/>
      <c r="B17" s="289"/>
      <c r="C17" s="165"/>
      <c r="D17" s="39"/>
      <c r="E17" s="37"/>
      <c r="F17" s="33"/>
      <c r="G17" s="33"/>
    </row>
    <row r="18" spans="1:7" x14ac:dyDescent="0.25">
      <c r="A18" s="33"/>
      <c r="B18" s="33"/>
      <c r="C18" s="33"/>
      <c r="D18" s="33"/>
      <c r="E18" s="37"/>
      <c r="F18" s="33"/>
      <c r="G18" s="33"/>
    </row>
  </sheetData>
  <phoneticPr fontId="60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1"/>
  </sheetPr>
  <dimension ref="A1:AS140"/>
  <sheetViews>
    <sheetView workbookViewId="0"/>
  </sheetViews>
  <sheetFormatPr defaultRowHeight="13.2" x14ac:dyDescent="0.25"/>
  <cols>
    <col min="1" max="2" width="3.33203125" style="337" customWidth="1"/>
    <col min="3" max="3" width="4.6640625" style="337" customWidth="1"/>
    <col min="4" max="4" width="7.33203125" style="337" customWidth="1"/>
    <col min="5" max="5" width="4.33203125" style="337" customWidth="1"/>
    <col min="6" max="6" width="12.6640625" style="337" customWidth="1"/>
    <col min="7" max="7" width="2.6640625" style="337" customWidth="1"/>
    <col min="8" max="8" width="7.6640625" style="337" customWidth="1"/>
    <col min="9" max="9" width="5.88671875" style="337" customWidth="1"/>
    <col min="10" max="10" width="1.6640625" style="423" customWidth="1"/>
    <col min="11" max="11" width="10.6640625" style="337" customWidth="1"/>
    <col min="12" max="12" width="1.6640625" style="423" customWidth="1"/>
    <col min="13" max="13" width="10.6640625" style="337" customWidth="1"/>
    <col min="14" max="14" width="1.6640625" style="422" customWidth="1"/>
    <col min="15" max="15" width="10.6640625" style="337" customWidth="1"/>
    <col min="16" max="16" width="1.6640625" style="423" customWidth="1"/>
    <col min="17" max="17" width="10.6640625" style="337" customWidth="1"/>
    <col min="18" max="18" width="1.6640625" style="422" customWidth="1"/>
    <col min="19" max="19" width="9.109375" style="337" hidden="1" customWidth="1"/>
    <col min="20" max="20" width="8.6640625" style="337" customWidth="1"/>
    <col min="21" max="21" width="9.109375" style="337" hidden="1" customWidth="1"/>
    <col min="22" max="24" width="8.88671875" style="337"/>
    <col min="25" max="27" width="0" style="337" hidden="1" customWidth="1"/>
    <col min="28" max="28" width="10.33203125" style="337" hidden="1" customWidth="1"/>
    <col min="29" max="34" width="0" style="337" hidden="1" customWidth="1"/>
    <col min="35" max="37" width="9.109375" style="421" customWidth="1"/>
    <col min="38" max="16384" width="8.88671875" style="337"/>
  </cols>
  <sheetData>
    <row r="1" spans="1:45" s="576" customFormat="1" ht="21.75" customHeight="1" x14ac:dyDescent="0.25">
      <c r="A1" s="587" t="s">
        <v>124</v>
      </c>
      <c r="B1" s="585"/>
      <c r="C1" s="581"/>
      <c r="D1" s="581"/>
      <c r="E1" s="581"/>
      <c r="F1" s="581"/>
      <c r="G1" s="581"/>
      <c r="H1" s="585"/>
      <c r="I1" s="584"/>
      <c r="J1" s="580"/>
      <c r="K1" s="583" t="s">
        <v>51</v>
      </c>
      <c r="L1" s="572"/>
      <c r="M1" s="582"/>
      <c r="N1" s="580"/>
      <c r="O1" s="580" t="s">
        <v>13</v>
      </c>
      <c r="P1" s="580"/>
      <c r="Q1" s="581"/>
      <c r="R1" s="580"/>
      <c r="T1" s="579"/>
      <c r="U1" s="579"/>
      <c r="V1" s="579"/>
      <c r="W1" s="579"/>
      <c r="X1" s="579"/>
      <c r="Y1" s="579"/>
      <c r="Z1" s="579"/>
      <c r="AA1" s="579"/>
      <c r="AB1" s="578" t="e">
        <f>IF($Y$5=1,CONCATENATE(VLOOKUP($Y$3,$AA$2:$AH$14,2)),CONCATENATE(VLOOKUP($Y$3,$AA$16:$AH$25,2)))</f>
        <v>#N/A</v>
      </c>
      <c r="AC1" s="578" t="e">
        <f>IF($Y$5=1,CONCATENATE(VLOOKUP($Y$3,$AA$2:$AH$14,3)),CONCATENATE(VLOOKUP($Y$3,$AA$16:$AH$25,3)))</f>
        <v>#N/A</v>
      </c>
      <c r="AD1" s="578" t="e">
        <f>IF($Y$5=1,CONCATENATE(VLOOKUP($Y$3,$AA$2:$AH$14,4)),CONCATENATE(VLOOKUP($Y$3,$AA$16:$AH$25,4)))</f>
        <v>#N/A</v>
      </c>
      <c r="AE1" s="578" t="e">
        <f>IF($Y$5=1,CONCATENATE(VLOOKUP($Y$3,$AA$2:$AH$14,5)),CONCATENATE(VLOOKUP($Y$3,$AA$16:$AH$25,5)))</f>
        <v>#N/A</v>
      </c>
      <c r="AF1" s="578" t="e">
        <f>IF($Y$5=1,CONCATENATE(VLOOKUP($Y$3,$AA$2:$AH$14,6)),CONCATENATE(VLOOKUP($Y$3,$AA$16:$AH$25,6)))</f>
        <v>#N/A</v>
      </c>
      <c r="AG1" s="578" t="e">
        <f>IF($Y$5=1,CONCATENATE(VLOOKUP($Y$3,$AA$2:$AH$14,7)),CONCATENATE(VLOOKUP($Y$3,$AA$16:$AH$25,7)))</f>
        <v>#N/A</v>
      </c>
      <c r="AH1" s="578" t="e">
        <f>IF($Y$5=1,CONCATENATE(VLOOKUP($Y$3,$AA$2:$AH$14,8)),CONCATENATE(VLOOKUP($Y$3,$AA$16:$AH$25,8)))</f>
        <v>#N/A</v>
      </c>
      <c r="AI1" s="577"/>
      <c r="AJ1" s="577"/>
      <c r="AK1" s="577"/>
    </row>
    <row r="2" spans="1:45" s="567" customFormat="1" x14ac:dyDescent="0.25">
      <c r="A2" s="575" t="s">
        <v>50</v>
      </c>
      <c r="B2" s="574"/>
      <c r="C2" s="574"/>
      <c r="D2" s="574"/>
      <c r="E2" s="574">
        <f>[1]Altalanos!$A$8</f>
        <v>0</v>
      </c>
      <c r="F2" s="574"/>
      <c r="G2" s="573"/>
      <c r="H2" s="571"/>
      <c r="I2" s="571"/>
      <c r="J2" s="570"/>
      <c r="K2" s="572"/>
      <c r="L2" s="572"/>
      <c r="M2" s="572"/>
      <c r="N2" s="570"/>
      <c r="O2" s="571"/>
      <c r="P2" s="570"/>
      <c r="Q2" s="571"/>
      <c r="R2" s="570"/>
      <c r="T2" s="568"/>
      <c r="U2" s="568"/>
      <c r="V2" s="568"/>
      <c r="W2" s="568"/>
      <c r="X2" s="568"/>
      <c r="Y2" s="569"/>
      <c r="Z2" s="504"/>
      <c r="AA2" s="504" t="s">
        <v>62</v>
      </c>
      <c r="AB2" s="503">
        <v>300</v>
      </c>
      <c r="AC2" s="503">
        <v>250</v>
      </c>
      <c r="AD2" s="503">
        <v>200</v>
      </c>
      <c r="AE2" s="503">
        <v>150</v>
      </c>
      <c r="AF2" s="503">
        <v>120</v>
      </c>
      <c r="AG2" s="503">
        <v>90</v>
      </c>
      <c r="AH2" s="503">
        <v>40</v>
      </c>
      <c r="AI2" s="421"/>
      <c r="AJ2" s="421"/>
      <c r="AK2" s="421"/>
      <c r="AL2" s="568"/>
      <c r="AM2" s="568"/>
      <c r="AN2" s="568"/>
      <c r="AO2" s="568"/>
      <c r="AP2" s="568"/>
      <c r="AQ2" s="568"/>
      <c r="AR2" s="568"/>
      <c r="AS2" s="568"/>
    </row>
    <row r="3" spans="1:45" s="550" customFormat="1" ht="11.25" customHeight="1" x14ac:dyDescent="0.25">
      <c r="A3" s="396" t="s">
        <v>24</v>
      </c>
      <c r="B3" s="396"/>
      <c r="C3" s="396"/>
      <c r="D3" s="396"/>
      <c r="E3" s="396"/>
      <c r="F3" s="396"/>
      <c r="G3" s="396" t="s">
        <v>21</v>
      </c>
      <c r="H3" s="396"/>
      <c r="I3" s="396"/>
      <c r="J3" s="566"/>
      <c r="K3" s="396" t="s">
        <v>29</v>
      </c>
      <c r="L3" s="566"/>
      <c r="M3" s="396"/>
      <c r="N3" s="566"/>
      <c r="O3" s="396"/>
      <c r="P3" s="566"/>
      <c r="Q3" s="396"/>
      <c r="R3" s="565" t="s">
        <v>30</v>
      </c>
      <c r="T3" s="551"/>
      <c r="U3" s="551"/>
      <c r="V3" s="551"/>
      <c r="W3" s="551"/>
      <c r="X3" s="551"/>
      <c r="Y3" s="504" t="str">
        <f>IF(K4="OB","A",IF(K4="IX","W",IF(K4="","",K4)))</f>
        <v/>
      </c>
      <c r="Z3" s="504"/>
      <c r="AA3" s="504" t="s">
        <v>63</v>
      </c>
      <c r="AB3" s="503">
        <v>280</v>
      </c>
      <c r="AC3" s="503">
        <v>230</v>
      </c>
      <c r="AD3" s="503">
        <v>180</v>
      </c>
      <c r="AE3" s="503">
        <v>140</v>
      </c>
      <c r="AF3" s="503">
        <v>80</v>
      </c>
      <c r="AG3" s="503">
        <v>0</v>
      </c>
      <c r="AH3" s="503">
        <v>0</v>
      </c>
      <c r="AI3" s="421"/>
      <c r="AJ3" s="421"/>
      <c r="AK3" s="421"/>
      <c r="AL3" s="551"/>
      <c r="AM3" s="551"/>
      <c r="AN3" s="551"/>
      <c r="AO3" s="551"/>
      <c r="AP3" s="551"/>
      <c r="AQ3" s="551"/>
      <c r="AR3" s="551"/>
      <c r="AS3" s="551"/>
    </row>
    <row r="4" spans="1:45" s="557" customFormat="1" ht="11.25" customHeight="1" thickBot="1" x14ac:dyDescent="0.3">
      <c r="A4" s="594">
        <f>[1]Altalanos!$A$10</f>
        <v>0</v>
      </c>
      <c r="B4" s="594"/>
      <c r="C4" s="594"/>
      <c r="D4" s="564"/>
      <c r="E4" s="560"/>
      <c r="F4" s="560"/>
      <c r="G4" s="560">
        <f>[1]Altalanos!$C$10</f>
        <v>0</v>
      </c>
      <c r="H4" s="563"/>
      <c r="I4" s="560"/>
      <c r="J4" s="561"/>
      <c r="K4" s="230"/>
      <c r="L4" s="561"/>
      <c r="M4" s="562"/>
      <c r="N4" s="561"/>
      <c r="O4" s="560"/>
      <c r="P4" s="561"/>
      <c r="Q4" s="560"/>
      <c r="R4" s="559">
        <f>[1]Altalanos!$E$10</f>
        <v>0</v>
      </c>
      <c r="T4" s="558"/>
      <c r="U4" s="558"/>
      <c r="V4" s="558"/>
      <c r="W4" s="558"/>
      <c r="X4" s="558"/>
      <c r="Y4" s="504"/>
      <c r="Z4" s="504"/>
      <c r="AA4" s="504" t="s">
        <v>64</v>
      </c>
      <c r="AB4" s="503">
        <v>250</v>
      </c>
      <c r="AC4" s="503">
        <v>200</v>
      </c>
      <c r="AD4" s="503">
        <v>150</v>
      </c>
      <c r="AE4" s="503">
        <v>120</v>
      </c>
      <c r="AF4" s="503">
        <v>90</v>
      </c>
      <c r="AG4" s="503">
        <v>60</v>
      </c>
      <c r="AH4" s="503">
        <v>25</v>
      </c>
      <c r="AI4" s="421"/>
      <c r="AJ4" s="421"/>
      <c r="AK4" s="421"/>
      <c r="AL4" s="558"/>
      <c r="AM4" s="558"/>
      <c r="AN4" s="558"/>
      <c r="AO4" s="558"/>
      <c r="AP4" s="558"/>
      <c r="AQ4" s="558"/>
      <c r="AR4" s="558"/>
      <c r="AS4" s="558"/>
    </row>
    <row r="5" spans="1:45" s="550" customFormat="1" x14ac:dyDescent="0.25">
      <c r="A5" s="452"/>
      <c r="B5" s="553" t="s">
        <v>3</v>
      </c>
      <c r="C5" s="556" t="s">
        <v>43</v>
      </c>
      <c r="D5" s="553" t="s">
        <v>42</v>
      </c>
      <c r="E5" s="553" t="s">
        <v>40</v>
      </c>
      <c r="F5" s="555" t="s">
        <v>27</v>
      </c>
      <c r="G5" s="555" t="s">
        <v>28</v>
      </c>
      <c r="H5" s="555"/>
      <c r="I5" s="555" t="s">
        <v>31</v>
      </c>
      <c r="J5" s="555"/>
      <c r="K5" s="553" t="s">
        <v>41</v>
      </c>
      <c r="L5" s="554"/>
      <c r="M5" s="553" t="s">
        <v>57</v>
      </c>
      <c r="N5" s="554"/>
      <c r="O5" s="553" t="s">
        <v>56</v>
      </c>
      <c r="P5" s="554"/>
      <c r="Q5" s="553"/>
      <c r="R5" s="552"/>
      <c r="T5" s="551"/>
      <c r="U5" s="551"/>
      <c r="V5" s="551"/>
      <c r="W5" s="551"/>
      <c r="X5" s="551"/>
      <c r="Y5" s="504">
        <f>IF(OR([1]Altalanos!$A$8="F1",[1]Altalanos!$A$8="F2",[1]Altalanos!$A$8="N1",[1]Altalanos!$A$8="N2"),1,2)</f>
        <v>2</v>
      </c>
      <c r="Z5" s="504"/>
      <c r="AA5" s="504" t="s">
        <v>65</v>
      </c>
      <c r="AB5" s="503">
        <v>200</v>
      </c>
      <c r="AC5" s="503">
        <v>150</v>
      </c>
      <c r="AD5" s="503">
        <v>120</v>
      </c>
      <c r="AE5" s="503">
        <v>90</v>
      </c>
      <c r="AF5" s="503">
        <v>60</v>
      </c>
      <c r="AG5" s="503">
        <v>40</v>
      </c>
      <c r="AH5" s="503">
        <v>15</v>
      </c>
      <c r="AI5" s="421"/>
      <c r="AJ5" s="421"/>
      <c r="AK5" s="421"/>
      <c r="AL5" s="551"/>
      <c r="AM5" s="551"/>
      <c r="AN5" s="551"/>
      <c r="AO5" s="551"/>
      <c r="AP5" s="551"/>
      <c r="AQ5" s="551"/>
      <c r="AR5" s="551"/>
      <c r="AS5" s="551"/>
    </row>
    <row r="6" spans="1:45" s="539" customFormat="1" ht="11.1" customHeight="1" thickBot="1" x14ac:dyDescent="0.3">
      <c r="A6" s="549"/>
      <c r="B6" s="545"/>
      <c r="C6" s="545"/>
      <c r="D6" s="545"/>
      <c r="E6" s="545"/>
      <c r="F6" s="549" t="str">
        <f>IF(Y3="","",CONCATENATE(VLOOKUP(Y3,AB1:AH1,4)," pont"))</f>
        <v/>
      </c>
      <c r="G6" s="547"/>
      <c r="H6" s="548"/>
      <c r="I6" s="547"/>
      <c r="J6" s="546"/>
      <c r="K6" s="545" t="str">
        <f>IF(Y3="","",CONCATENATE(VLOOKUP(Y3,AB1:AH1,3)," pont"))</f>
        <v/>
      </c>
      <c r="L6" s="546"/>
      <c r="M6" s="545" t="str">
        <f>IF(Y3="","",CONCATENATE(VLOOKUP(Y3,AB1:AH1,2)," pont"))</f>
        <v/>
      </c>
      <c r="N6" s="546"/>
      <c r="O6" s="545" t="str">
        <f>IF(Y3="","",CONCATENATE(VLOOKUP(Y3,AB1:AH1,1)," pont"))</f>
        <v/>
      </c>
      <c r="P6" s="546"/>
      <c r="Q6" s="545"/>
      <c r="R6" s="544"/>
      <c r="T6" s="540"/>
      <c r="U6" s="540"/>
      <c r="V6" s="540"/>
      <c r="W6" s="540"/>
      <c r="X6" s="540"/>
      <c r="Y6" s="543"/>
      <c r="Z6" s="543"/>
      <c r="AA6" s="543" t="s">
        <v>66</v>
      </c>
      <c r="AB6" s="542">
        <v>150</v>
      </c>
      <c r="AC6" s="542">
        <v>120</v>
      </c>
      <c r="AD6" s="542">
        <v>90</v>
      </c>
      <c r="AE6" s="542">
        <v>60</v>
      </c>
      <c r="AF6" s="542">
        <v>40</v>
      </c>
      <c r="AG6" s="542">
        <v>25</v>
      </c>
      <c r="AH6" s="542">
        <v>10</v>
      </c>
      <c r="AI6" s="541"/>
      <c r="AJ6" s="541"/>
      <c r="AK6" s="541"/>
      <c r="AL6" s="540"/>
      <c r="AM6" s="540"/>
      <c r="AN6" s="540"/>
      <c r="AO6" s="540"/>
      <c r="AP6" s="540"/>
      <c r="AQ6" s="540"/>
      <c r="AR6" s="540"/>
      <c r="AS6" s="540"/>
    </row>
    <row r="7" spans="1:45" s="486" customFormat="1" ht="12.9" customHeight="1" x14ac:dyDescent="0.25">
      <c r="A7" s="538">
        <v>1</v>
      </c>
      <c r="B7" s="509">
        <f>IF($E7="","",VLOOKUP($E7,'L16 csapat ELO'!$A$7:$O$22,14))</f>
        <v>0</v>
      </c>
      <c r="C7" s="508">
        <f>IF($E7="","",VLOOKUP($E7,'L16 csapat ELO'!$A$7:$O$22,15))</f>
        <v>0</v>
      </c>
      <c r="D7" s="508">
        <f>IF($E7="","",VLOOKUP($E7,'L16 csapat ELO'!$A$7:$O$22,5))</f>
        <v>0</v>
      </c>
      <c r="E7" s="507">
        <v>1</v>
      </c>
      <c r="F7" s="537" t="str">
        <f>UPPER(IF($E7="","",VLOOKUP($E7,'L16 csapat ELO'!$A$7:$O$22,2)))</f>
        <v>TENISZ MŰHELY</v>
      </c>
      <c r="G7" s="537">
        <f>IF($E7="","",VLOOKUP($E7,'L16 csapat ELO'!$A$7:$O$22,3))</f>
        <v>0</v>
      </c>
      <c r="H7" s="537"/>
      <c r="I7" s="537">
        <f>IF($E7="","",VLOOKUP($E7,'L16 csapat ELO'!$A$7:$O$22,4))</f>
        <v>0</v>
      </c>
      <c r="J7" s="521"/>
      <c r="K7" s="499"/>
      <c r="L7" s="499"/>
      <c r="M7" s="499"/>
      <c r="N7" s="499"/>
      <c r="O7" s="490"/>
      <c r="P7" s="535"/>
      <c r="Q7" s="489"/>
      <c r="R7" s="488"/>
      <c r="S7" s="487"/>
      <c r="T7" s="487"/>
      <c r="U7" s="536" t="str">
        <f>[1]Birók!P21</f>
        <v>Bíró</v>
      </c>
      <c r="V7" s="487"/>
      <c r="W7" s="487"/>
      <c r="X7" s="487"/>
      <c r="Y7" s="504"/>
      <c r="Z7" s="504"/>
      <c r="AA7" s="504" t="s">
        <v>67</v>
      </c>
      <c r="AB7" s="503">
        <v>120</v>
      </c>
      <c r="AC7" s="503">
        <v>90</v>
      </c>
      <c r="AD7" s="503">
        <v>60</v>
      </c>
      <c r="AE7" s="503">
        <v>40</v>
      </c>
      <c r="AF7" s="503">
        <v>25</v>
      </c>
      <c r="AG7" s="503">
        <v>10</v>
      </c>
      <c r="AH7" s="503">
        <v>5</v>
      </c>
      <c r="AI7" s="421"/>
      <c r="AJ7" s="421"/>
      <c r="AK7" s="421"/>
      <c r="AL7" s="487"/>
      <c r="AM7" s="487"/>
      <c r="AN7" s="487"/>
      <c r="AO7" s="487"/>
      <c r="AP7" s="487"/>
      <c r="AQ7" s="487"/>
      <c r="AR7" s="487"/>
      <c r="AS7" s="487"/>
    </row>
    <row r="8" spans="1:45" s="486" customFormat="1" ht="12.9" customHeight="1" x14ac:dyDescent="0.25">
      <c r="A8" s="519"/>
      <c r="B8" s="518"/>
      <c r="C8" s="517"/>
      <c r="D8" s="517"/>
      <c r="E8" s="491"/>
      <c r="F8" s="516"/>
      <c r="G8" s="516"/>
      <c r="H8" s="515"/>
      <c r="I8" s="514" t="s">
        <v>0</v>
      </c>
      <c r="J8" s="513" t="s">
        <v>120</v>
      </c>
      <c r="K8" s="512" t="str">
        <f>UPPER(IF(OR(J8="a",J8="as"),F7,IF(OR(J8="b",J8="bs"),F9,)))</f>
        <v>TENISZ MŰHELY</v>
      </c>
      <c r="L8" s="512"/>
      <c r="M8" s="499"/>
      <c r="N8" s="499"/>
      <c r="O8" s="490"/>
      <c r="P8" s="535"/>
      <c r="Q8" s="489"/>
      <c r="R8" s="488"/>
      <c r="S8" s="487"/>
      <c r="T8" s="487"/>
      <c r="U8" s="531" t="str">
        <f>[1]Birók!P22</f>
        <v xml:space="preserve"> </v>
      </c>
      <c r="V8" s="487"/>
      <c r="W8" s="487"/>
      <c r="X8" s="487"/>
      <c r="Y8" s="504"/>
      <c r="Z8" s="504"/>
      <c r="AA8" s="504" t="s">
        <v>68</v>
      </c>
      <c r="AB8" s="503">
        <v>90</v>
      </c>
      <c r="AC8" s="503">
        <v>60</v>
      </c>
      <c r="AD8" s="503">
        <v>40</v>
      </c>
      <c r="AE8" s="503">
        <v>25</v>
      </c>
      <c r="AF8" s="503">
        <v>10</v>
      </c>
      <c r="AG8" s="503">
        <v>5</v>
      </c>
      <c r="AH8" s="503">
        <v>2</v>
      </c>
      <c r="AI8" s="421"/>
      <c r="AJ8" s="421"/>
      <c r="AK8" s="421"/>
      <c r="AL8" s="487"/>
      <c r="AM8" s="487"/>
      <c r="AN8" s="487"/>
      <c r="AO8" s="487"/>
      <c r="AP8" s="487"/>
      <c r="AQ8" s="487"/>
      <c r="AR8" s="487"/>
      <c r="AS8" s="487"/>
    </row>
    <row r="9" spans="1:45" s="486" customFormat="1" ht="12.9" customHeight="1" x14ac:dyDescent="0.25">
      <c r="A9" s="519">
        <v>2</v>
      </c>
      <c r="B9" s="509">
        <v>0</v>
      </c>
      <c r="C9" s="508">
        <f>IF($E9="","",VLOOKUP($E9,'L16 csapat ELO'!$A$7:$O$22,15))</f>
        <v>0</v>
      </c>
      <c r="D9" s="508">
        <f>IF($E9="","",VLOOKUP($E9,'L16 csapat ELO'!$A$7:$O$22,5))</f>
        <v>0</v>
      </c>
      <c r="E9" s="523">
        <v>9</v>
      </c>
      <c r="F9" s="522" t="s">
        <v>119</v>
      </c>
      <c r="G9" s="522">
        <f>IF($E9="","",VLOOKUP($E9,'L16 csapat ELO'!$A$7:$O$22,3))</f>
        <v>0</v>
      </c>
      <c r="H9" s="522"/>
      <c r="I9" s="522">
        <f>IF($E9="","",VLOOKUP($E9,'L16 csapat ELO'!$A$7:$O$22,4))</f>
        <v>0</v>
      </c>
      <c r="J9" s="529"/>
      <c r="K9" s="499"/>
      <c r="L9" s="528"/>
      <c r="M9" s="499"/>
      <c r="N9" s="499"/>
      <c r="O9" s="490"/>
      <c r="P9" s="535"/>
      <c r="Q9" s="489"/>
      <c r="R9" s="488"/>
      <c r="S9" s="487"/>
      <c r="T9" s="487"/>
      <c r="U9" s="531" t="str">
        <f>[1]Birók!P23</f>
        <v xml:space="preserve"> </v>
      </c>
      <c r="V9" s="487"/>
      <c r="W9" s="487"/>
      <c r="X9" s="487"/>
      <c r="Y9" s="504"/>
      <c r="Z9" s="504"/>
      <c r="AA9" s="504" t="s">
        <v>69</v>
      </c>
      <c r="AB9" s="503">
        <v>60</v>
      </c>
      <c r="AC9" s="503">
        <v>40</v>
      </c>
      <c r="AD9" s="503">
        <v>25</v>
      </c>
      <c r="AE9" s="503">
        <v>10</v>
      </c>
      <c r="AF9" s="503">
        <v>5</v>
      </c>
      <c r="AG9" s="503">
        <v>2</v>
      </c>
      <c r="AH9" s="503">
        <v>1</v>
      </c>
      <c r="AI9" s="421"/>
      <c r="AJ9" s="421"/>
      <c r="AK9" s="421"/>
      <c r="AL9" s="487"/>
      <c r="AM9" s="487"/>
      <c r="AN9" s="487"/>
      <c r="AO9" s="487"/>
      <c r="AP9" s="487"/>
      <c r="AQ9" s="487"/>
      <c r="AR9" s="487"/>
      <c r="AS9" s="487"/>
    </row>
    <row r="10" spans="1:45" s="486" customFormat="1" ht="12.9" customHeight="1" x14ac:dyDescent="0.25">
      <c r="A10" s="519"/>
      <c r="B10" s="518"/>
      <c r="C10" s="517"/>
      <c r="D10" s="517"/>
      <c r="E10" s="526"/>
      <c r="F10" s="516"/>
      <c r="G10" s="516"/>
      <c r="H10" s="515"/>
      <c r="I10" s="516"/>
      <c r="J10" s="500"/>
      <c r="K10" s="514" t="s">
        <v>0</v>
      </c>
      <c r="L10" s="525" t="s">
        <v>135</v>
      </c>
      <c r="M10" s="512" t="str">
        <f>UPPER(IF(OR(L10="a",L10="as"),K8,IF(OR(L10="b",L10="bs"),K12,)))</f>
        <v>TENISZ MŰHELY</v>
      </c>
      <c r="N10" s="534"/>
      <c r="O10" s="498"/>
      <c r="P10" s="498"/>
      <c r="Q10" s="489"/>
      <c r="R10" s="488"/>
      <c r="S10" s="487"/>
      <c r="T10" s="487"/>
      <c r="U10" s="531" t="str">
        <f>[1]Birók!P24</f>
        <v xml:space="preserve"> </v>
      </c>
      <c r="V10" s="487"/>
      <c r="W10" s="487"/>
      <c r="X10" s="487"/>
      <c r="Y10" s="504"/>
      <c r="Z10" s="504"/>
      <c r="AA10" s="504" t="s">
        <v>70</v>
      </c>
      <c r="AB10" s="503">
        <v>40</v>
      </c>
      <c r="AC10" s="503">
        <v>25</v>
      </c>
      <c r="AD10" s="503">
        <v>15</v>
      </c>
      <c r="AE10" s="503">
        <v>7</v>
      </c>
      <c r="AF10" s="503">
        <v>4</v>
      </c>
      <c r="AG10" s="503">
        <v>1</v>
      </c>
      <c r="AH10" s="503">
        <v>0</v>
      </c>
      <c r="AI10" s="421"/>
      <c r="AJ10" s="421"/>
      <c r="AK10" s="421"/>
      <c r="AL10" s="487"/>
      <c r="AM10" s="487"/>
      <c r="AN10" s="487"/>
      <c r="AO10" s="487"/>
      <c r="AP10" s="487"/>
      <c r="AQ10" s="487"/>
      <c r="AR10" s="487"/>
      <c r="AS10" s="487"/>
    </row>
    <row r="11" spans="1:45" s="486" customFormat="1" ht="12.9" customHeight="1" x14ac:dyDescent="0.25">
      <c r="A11" s="519">
        <v>3</v>
      </c>
      <c r="B11" s="509" t="str">
        <f>IF($E11="","",VLOOKUP($E11,'L16 csapat ELO'!$A$7:$O$22,14))</f>
        <v/>
      </c>
      <c r="C11" s="508" t="str">
        <f>IF($E11="","",VLOOKUP($E11,'L16 csapat ELO'!$A$7:$O$22,15))</f>
        <v/>
      </c>
      <c r="D11" s="508" t="str">
        <f>IF($E11="","",VLOOKUP($E11,'L16 csapat ELO'!$A$7:$O$22,5))</f>
        <v/>
      </c>
      <c r="E11" s="523"/>
      <c r="F11" s="522" t="s">
        <v>119</v>
      </c>
      <c r="G11" s="522" t="str">
        <f>IF($E11="","",VLOOKUP($E11,'L16 csapat ELO'!$A$7:$O$22,3))</f>
        <v/>
      </c>
      <c r="H11" s="522"/>
      <c r="I11" s="522" t="str">
        <f>IF($E11="","",VLOOKUP($E11,'L16 csapat ELO'!$A$7:$O$22,4))</f>
        <v/>
      </c>
      <c r="J11" s="521"/>
      <c r="K11" s="499"/>
      <c r="L11" s="520"/>
      <c r="M11" s="590" t="s">
        <v>127</v>
      </c>
      <c r="N11" s="527"/>
      <c r="O11" s="498"/>
      <c r="P11" s="498"/>
      <c r="Q11" s="489"/>
      <c r="R11" s="488"/>
      <c r="S11" s="487"/>
      <c r="T11" s="487"/>
      <c r="U11" s="531" t="str">
        <f>[1]Birók!P25</f>
        <v xml:space="preserve"> </v>
      </c>
      <c r="V11" s="487"/>
      <c r="W11" s="487"/>
      <c r="X11" s="487"/>
      <c r="Y11" s="504"/>
      <c r="Z11" s="504"/>
      <c r="AA11" s="504" t="s">
        <v>71</v>
      </c>
      <c r="AB11" s="503">
        <v>25</v>
      </c>
      <c r="AC11" s="503">
        <v>15</v>
      </c>
      <c r="AD11" s="503">
        <v>10</v>
      </c>
      <c r="AE11" s="503">
        <v>6</v>
      </c>
      <c r="AF11" s="503">
        <v>3</v>
      </c>
      <c r="AG11" s="503">
        <v>1</v>
      </c>
      <c r="AH11" s="503">
        <v>0</v>
      </c>
      <c r="AI11" s="421"/>
      <c r="AJ11" s="421"/>
      <c r="AK11" s="421"/>
      <c r="AL11" s="487"/>
      <c r="AM11" s="487"/>
      <c r="AN11" s="487"/>
      <c r="AO11" s="487"/>
      <c r="AP11" s="487"/>
      <c r="AQ11" s="487"/>
      <c r="AR11" s="487"/>
      <c r="AS11" s="487"/>
    </row>
    <row r="12" spans="1:45" s="486" customFormat="1" ht="12.9" customHeight="1" x14ac:dyDescent="0.25">
      <c r="A12" s="519"/>
      <c r="B12" s="518"/>
      <c r="C12" s="517"/>
      <c r="D12" s="517"/>
      <c r="E12" s="526"/>
      <c r="F12" s="516"/>
      <c r="G12" s="516"/>
      <c r="H12" s="515"/>
      <c r="I12" s="514" t="s">
        <v>0</v>
      </c>
      <c r="J12" s="513" t="s">
        <v>121</v>
      </c>
      <c r="K12" s="512" t="str">
        <f>UPPER(IF(OR(J12="a",J12="as"),F11,IF(OR(J12="b",J12="bs"),F13,)))</f>
        <v>SVSE 1.</v>
      </c>
      <c r="L12" s="511"/>
      <c r="M12" s="499"/>
      <c r="N12" s="527"/>
      <c r="O12" s="498"/>
      <c r="P12" s="498"/>
      <c r="Q12" s="489"/>
      <c r="R12" s="488"/>
      <c r="S12" s="487"/>
      <c r="T12" s="487"/>
      <c r="U12" s="531" t="str">
        <f>[1]Birók!P26</f>
        <v xml:space="preserve"> </v>
      </c>
      <c r="V12" s="487"/>
      <c r="W12" s="487"/>
      <c r="X12" s="487"/>
      <c r="Y12" s="504"/>
      <c r="Z12" s="504"/>
      <c r="AA12" s="504" t="s">
        <v>76</v>
      </c>
      <c r="AB12" s="503">
        <v>15</v>
      </c>
      <c r="AC12" s="503">
        <v>10</v>
      </c>
      <c r="AD12" s="503">
        <v>6</v>
      </c>
      <c r="AE12" s="503">
        <v>3</v>
      </c>
      <c r="AF12" s="503">
        <v>1</v>
      </c>
      <c r="AG12" s="503">
        <v>0</v>
      </c>
      <c r="AH12" s="503">
        <v>0</v>
      </c>
      <c r="AI12" s="421"/>
      <c r="AJ12" s="421"/>
      <c r="AK12" s="421"/>
      <c r="AL12" s="487"/>
      <c r="AM12" s="487"/>
      <c r="AN12" s="487"/>
      <c r="AO12" s="487"/>
      <c r="AP12" s="487"/>
      <c r="AQ12" s="487"/>
      <c r="AR12" s="487"/>
      <c r="AS12" s="487"/>
    </row>
    <row r="13" spans="1:45" s="486" customFormat="1" ht="12.9" customHeight="1" x14ac:dyDescent="0.25">
      <c r="A13" s="519">
        <v>4</v>
      </c>
      <c r="B13" s="509">
        <f>IF($E13="","",VLOOKUP($E13,'L16 csapat ELO'!$A$7:$O$22,14))</f>
        <v>0</v>
      </c>
      <c r="C13" s="508">
        <f>IF($E13="","",VLOOKUP($E13,'L16 csapat ELO'!$A$7:$O$22,15))</f>
        <v>0</v>
      </c>
      <c r="D13" s="508">
        <f>IF($E13="","",VLOOKUP($E13,'L16 csapat ELO'!$A$7:$O$22,5))</f>
        <v>0</v>
      </c>
      <c r="E13" s="523">
        <v>3</v>
      </c>
      <c r="F13" s="522" t="str">
        <f>UPPER(IF($E13="","",VLOOKUP($E13,'L16 csapat ELO'!$A$7:$O$22,2)))</f>
        <v>SVSE 1.</v>
      </c>
      <c r="G13" s="522">
        <f>IF($E13="","",VLOOKUP($E13,'L16 csapat ELO'!$A$7:$O$22,3))</f>
        <v>0</v>
      </c>
      <c r="H13" s="522"/>
      <c r="I13" s="522">
        <f>IF($E13="","",VLOOKUP($E13,'L16 csapat ELO'!$A$7:$O$22,4))</f>
        <v>0</v>
      </c>
      <c r="J13" s="505"/>
      <c r="K13" s="499"/>
      <c r="L13" s="499"/>
      <c r="M13" s="499"/>
      <c r="N13" s="527"/>
      <c r="O13" s="498"/>
      <c r="P13" s="498"/>
      <c r="Q13" s="489"/>
      <c r="R13" s="488"/>
      <c r="S13" s="487"/>
      <c r="T13" s="487"/>
      <c r="U13" s="531" t="str">
        <f>[1]Birók!P27</f>
        <v xml:space="preserve"> </v>
      </c>
      <c r="V13" s="487"/>
      <c r="W13" s="487"/>
      <c r="X13" s="487"/>
      <c r="Y13" s="504"/>
      <c r="Z13" s="504"/>
      <c r="AA13" s="504" t="s">
        <v>72</v>
      </c>
      <c r="AB13" s="503">
        <v>10</v>
      </c>
      <c r="AC13" s="503">
        <v>6</v>
      </c>
      <c r="AD13" s="503">
        <v>3</v>
      </c>
      <c r="AE13" s="503">
        <v>1</v>
      </c>
      <c r="AF13" s="503">
        <v>0</v>
      </c>
      <c r="AG13" s="503">
        <v>0</v>
      </c>
      <c r="AH13" s="503">
        <v>0</v>
      </c>
      <c r="AI13" s="421"/>
      <c r="AJ13" s="421"/>
      <c r="AK13" s="421"/>
      <c r="AL13" s="487"/>
      <c r="AM13" s="487"/>
      <c r="AN13" s="487"/>
      <c r="AO13" s="487"/>
      <c r="AP13" s="487"/>
      <c r="AQ13" s="487"/>
      <c r="AR13" s="487"/>
      <c r="AS13" s="487"/>
    </row>
    <row r="14" spans="1:45" s="486" customFormat="1" ht="12.9" customHeight="1" x14ac:dyDescent="0.25">
      <c r="A14" s="519"/>
      <c r="B14" s="518"/>
      <c r="C14" s="517"/>
      <c r="D14" s="517"/>
      <c r="E14" s="526"/>
      <c r="F14" s="516"/>
      <c r="G14" s="516"/>
      <c r="H14" s="515"/>
      <c r="I14" s="516"/>
      <c r="J14" s="500"/>
      <c r="K14" s="499"/>
      <c r="L14" s="499"/>
      <c r="M14" s="514" t="s">
        <v>0</v>
      </c>
      <c r="N14" s="525" t="s">
        <v>120</v>
      </c>
      <c r="O14" s="512" t="str">
        <f>UPPER(IF(OR(N14="a",N14="as"),M10,IF(OR(N14="b",N14="bs"),M18,)))</f>
        <v>TENISZ MŰHELY</v>
      </c>
      <c r="P14" s="534"/>
      <c r="Q14" s="489"/>
      <c r="R14" s="488"/>
      <c r="S14" s="487"/>
      <c r="T14" s="487"/>
      <c r="U14" s="531" t="str">
        <f>[1]Birók!P28</f>
        <v xml:space="preserve"> </v>
      </c>
      <c r="V14" s="487"/>
      <c r="W14" s="487"/>
      <c r="X14" s="487"/>
      <c r="Y14" s="504"/>
      <c r="Z14" s="504"/>
      <c r="AA14" s="504" t="s">
        <v>73</v>
      </c>
      <c r="AB14" s="503">
        <v>3</v>
      </c>
      <c r="AC14" s="503">
        <v>2</v>
      </c>
      <c r="AD14" s="503">
        <v>1</v>
      </c>
      <c r="AE14" s="503">
        <v>0</v>
      </c>
      <c r="AF14" s="503">
        <v>0</v>
      </c>
      <c r="AG14" s="503">
        <v>0</v>
      </c>
      <c r="AH14" s="503">
        <v>0</v>
      </c>
      <c r="AI14" s="421"/>
      <c r="AJ14" s="421"/>
      <c r="AK14" s="421"/>
      <c r="AL14" s="487"/>
      <c r="AM14" s="487"/>
      <c r="AN14" s="487"/>
      <c r="AO14" s="487"/>
      <c r="AP14" s="487"/>
      <c r="AQ14" s="487"/>
      <c r="AR14" s="487"/>
      <c r="AS14" s="487"/>
    </row>
    <row r="15" spans="1:45" s="486" customFormat="1" ht="12.9" customHeight="1" x14ac:dyDescent="0.25">
      <c r="A15" s="533">
        <v>5</v>
      </c>
      <c r="B15" s="509">
        <f>IF($E15="","",VLOOKUP($E15,'L16 csapat ELO'!$A$7:$O$22,14))</f>
        <v>0</v>
      </c>
      <c r="C15" s="508">
        <f>IF($E15="","",VLOOKUP($E15,'L16 csapat ELO'!$A$7:$O$22,15))</f>
        <v>0</v>
      </c>
      <c r="D15" s="508">
        <f>IF($E15="","",VLOOKUP($E15,'L16 csapat ELO'!$A$7:$O$22,5))</f>
        <v>0</v>
      </c>
      <c r="E15" s="523">
        <v>5</v>
      </c>
      <c r="F15" s="522" t="str">
        <f>UPPER(IF($E15="","",VLOOKUP($E15,'L16 csapat ELO'!$A$7:$O$22,2)))</f>
        <v>VOLVEX TENISZ SE</v>
      </c>
      <c r="G15" s="522">
        <f>IF($E15="","",VLOOKUP($E15,'L16 csapat ELO'!$A$7:$O$22,3))</f>
        <v>0</v>
      </c>
      <c r="H15" s="522"/>
      <c r="I15" s="522">
        <f>IF($E15="","",VLOOKUP($E15,'L16 csapat ELO'!$A$7:$O$22,4))</f>
        <v>0</v>
      </c>
      <c r="J15" s="532"/>
      <c r="K15" s="499"/>
      <c r="L15" s="499"/>
      <c r="M15" s="499"/>
      <c r="N15" s="527"/>
      <c r="O15" s="502" t="s">
        <v>136</v>
      </c>
      <c r="P15" s="498"/>
      <c r="Q15" s="489"/>
      <c r="R15" s="488"/>
      <c r="S15" s="487"/>
      <c r="T15" s="487"/>
      <c r="U15" s="531" t="str">
        <f>[1]Birók!P29</f>
        <v xml:space="preserve"> </v>
      </c>
      <c r="V15" s="487"/>
      <c r="W15" s="487"/>
      <c r="X15" s="487"/>
      <c r="Y15" s="504"/>
      <c r="Z15" s="504"/>
      <c r="AA15" s="504"/>
      <c r="AB15" s="504"/>
      <c r="AC15" s="504"/>
      <c r="AD15" s="504"/>
      <c r="AE15" s="504"/>
      <c r="AF15" s="504"/>
      <c r="AG15" s="504"/>
      <c r="AH15" s="504"/>
      <c r="AI15" s="421"/>
      <c r="AJ15" s="421"/>
      <c r="AK15" s="421"/>
      <c r="AL15" s="487"/>
      <c r="AM15" s="487"/>
      <c r="AN15" s="487"/>
      <c r="AO15" s="487"/>
      <c r="AP15" s="487"/>
      <c r="AQ15" s="487"/>
      <c r="AR15" s="487"/>
      <c r="AS15" s="487"/>
    </row>
    <row r="16" spans="1:45" s="486" customFormat="1" ht="12.9" customHeight="1" thickBot="1" x14ac:dyDescent="0.3">
      <c r="A16" s="519"/>
      <c r="B16" s="518"/>
      <c r="C16" s="517"/>
      <c r="D16" s="517"/>
      <c r="E16" s="526"/>
      <c r="F16" s="516"/>
      <c r="G16" s="516"/>
      <c r="H16" s="515"/>
      <c r="I16" s="514" t="s">
        <v>0</v>
      </c>
      <c r="J16" s="513" t="s">
        <v>121</v>
      </c>
      <c r="K16" s="512" t="str">
        <f>UPPER(IF(OR(J16="a",J16="as"),F15,IF(OR(J16="b",J16="bs"),F17,)))</f>
        <v>BEBTO TEAM</v>
      </c>
      <c r="L16" s="512"/>
      <c r="M16" s="499"/>
      <c r="N16" s="527"/>
      <c r="O16" s="514"/>
      <c r="P16" s="498"/>
      <c r="Q16" s="489"/>
      <c r="R16" s="488"/>
      <c r="S16" s="487"/>
      <c r="T16" s="487"/>
      <c r="U16" s="530" t="str">
        <f>[1]Birók!P30</f>
        <v>Egyik sem</v>
      </c>
      <c r="V16" s="487"/>
      <c r="W16" s="487"/>
      <c r="X16" s="487"/>
      <c r="Y16" s="504"/>
      <c r="Z16" s="504"/>
      <c r="AA16" s="504" t="s">
        <v>62</v>
      </c>
      <c r="AB16" s="503">
        <v>150</v>
      </c>
      <c r="AC16" s="503">
        <v>120</v>
      </c>
      <c r="AD16" s="503">
        <v>90</v>
      </c>
      <c r="AE16" s="503">
        <v>60</v>
      </c>
      <c r="AF16" s="503">
        <v>40</v>
      </c>
      <c r="AG16" s="503">
        <v>25</v>
      </c>
      <c r="AH16" s="503">
        <v>15</v>
      </c>
      <c r="AI16" s="421"/>
      <c r="AJ16" s="421"/>
      <c r="AK16" s="421"/>
      <c r="AL16" s="487"/>
      <c r="AM16" s="487"/>
      <c r="AN16" s="487"/>
      <c r="AO16" s="487"/>
      <c r="AP16" s="487"/>
      <c r="AQ16" s="487"/>
      <c r="AR16" s="487"/>
      <c r="AS16" s="487"/>
    </row>
    <row r="17" spans="1:45" s="486" customFormat="1" ht="12.9" customHeight="1" x14ac:dyDescent="0.25">
      <c r="A17" s="519">
        <v>6</v>
      </c>
      <c r="B17" s="509">
        <f>IF($E17="","",VLOOKUP($E17,'L16 csapat ELO'!$A$7:$O$22,14))</f>
        <v>0</v>
      </c>
      <c r="C17" s="508">
        <f>IF($E17="","",VLOOKUP($E17,'L16 csapat ELO'!$A$7:$O$22,15))</f>
        <v>0</v>
      </c>
      <c r="D17" s="508">
        <f>IF($E17="","",VLOOKUP($E17,'L16 csapat ELO'!$A$7:$O$22,5))</f>
        <v>0</v>
      </c>
      <c r="E17" s="523">
        <v>4</v>
      </c>
      <c r="F17" s="522" t="str">
        <f>UPPER(IF($E17="","",VLOOKUP($E17,'L16 csapat ELO'!$A$7:$O$22,2)))</f>
        <v>BEBTO TEAM</v>
      </c>
      <c r="G17" s="522">
        <f>IF($E17="","",VLOOKUP($E17,'L16 csapat ELO'!$A$7:$O$22,3))</f>
        <v>0</v>
      </c>
      <c r="H17" s="522"/>
      <c r="I17" s="522">
        <f>IF($E17="","",VLOOKUP($E17,'L16 csapat ELO'!$A$7:$O$22,4))</f>
        <v>0</v>
      </c>
      <c r="J17" s="529"/>
      <c r="K17" s="498" t="s">
        <v>127</v>
      </c>
      <c r="L17" s="528"/>
      <c r="M17" s="499"/>
      <c r="N17" s="527"/>
      <c r="O17" s="498"/>
      <c r="P17" s="498"/>
      <c r="Q17" s="489"/>
      <c r="R17" s="488"/>
      <c r="S17" s="487"/>
      <c r="T17" s="487"/>
      <c r="U17" s="487"/>
      <c r="V17" s="487"/>
      <c r="W17" s="487"/>
      <c r="X17" s="487"/>
      <c r="Y17" s="504"/>
      <c r="Z17" s="504"/>
      <c r="AA17" s="504" t="s">
        <v>64</v>
      </c>
      <c r="AB17" s="503">
        <v>120</v>
      </c>
      <c r="AC17" s="503">
        <v>90</v>
      </c>
      <c r="AD17" s="503">
        <v>60</v>
      </c>
      <c r="AE17" s="503">
        <v>40</v>
      </c>
      <c r="AF17" s="503">
        <v>25</v>
      </c>
      <c r="AG17" s="503">
        <v>15</v>
      </c>
      <c r="AH17" s="503">
        <v>8</v>
      </c>
      <c r="AI17" s="421"/>
      <c r="AJ17" s="421"/>
      <c r="AK17" s="421"/>
      <c r="AL17" s="487"/>
      <c r="AM17" s="487"/>
      <c r="AN17" s="487"/>
      <c r="AO17" s="487"/>
      <c r="AP17" s="487"/>
      <c r="AQ17" s="487"/>
      <c r="AR17" s="487"/>
      <c r="AS17" s="487"/>
    </row>
    <row r="18" spans="1:45" s="486" customFormat="1" ht="12.9" customHeight="1" x14ac:dyDescent="0.25">
      <c r="A18" s="519"/>
      <c r="B18" s="518"/>
      <c r="C18" s="517"/>
      <c r="D18" s="517"/>
      <c r="E18" s="526"/>
      <c r="F18" s="516"/>
      <c r="G18" s="516"/>
      <c r="H18" s="515"/>
      <c r="I18" s="516"/>
      <c r="J18" s="500"/>
      <c r="K18" s="514" t="s">
        <v>0</v>
      </c>
      <c r="L18" s="525" t="s">
        <v>62</v>
      </c>
      <c r="M18" s="512" t="str">
        <f>UPPER(IF(OR(L18="a",L18="as"),K16,IF(OR(L18="b",L18="bs"),K20,)))</f>
        <v>BEBTO TEAM</v>
      </c>
      <c r="N18" s="524"/>
      <c r="O18" s="498"/>
      <c r="P18" s="498"/>
      <c r="Q18" s="489"/>
      <c r="R18" s="488"/>
      <c r="S18" s="487"/>
      <c r="T18" s="487"/>
      <c r="U18" s="487"/>
      <c r="V18" s="487"/>
      <c r="W18" s="487"/>
      <c r="X18" s="487"/>
      <c r="Y18" s="504"/>
      <c r="Z18" s="504"/>
      <c r="AA18" s="504" t="s">
        <v>65</v>
      </c>
      <c r="AB18" s="503">
        <v>90</v>
      </c>
      <c r="AC18" s="503">
        <v>60</v>
      </c>
      <c r="AD18" s="503">
        <v>40</v>
      </c>
      <c r="AE18" s="503">
        <v>25</v>
      </c>
      <c r="AF18" s="503">
        <v>15</v>
      </c>
      <c r="AG18" s="503">
        <v>8</v>
      </c>
      <c r="AH18" s="503">
        <v>4</v>
      </c>
      <c r="AI18" s="421"/>
      <c r="AJ18" s="421"/>
      <c r="AK18" s="421"/>
      <c r="AL18" s="487"/>
      <c r="AM18" s="487"/>
      <c r="AN18" s="487"/>
      <c r="AO18" s="487"/>
      <c r="AP18" s="487"/>
      <c r="AQ18" s="487"/>
      <c r="AR18" s="487"/>
      <c r="AS18" s="487"/>
    </row>
    <row r="19" spans="1:45" s="486" customFormat="1" ht="12.9" customHeight="1" x14ac:dyDescent="0.25">
      <c r="A19" s="519">
        <v>7</v>
      </c>
      <c r="B19" s="509">
        <f>IF($E19="","",VLOOKUP($E19,'L16 csapat ELO'!$A$7:$O$22,14))</f>
        <v>0</v>
      </c>
      <c r="C19" s="508">
        <f>IF($E19="","",VLOOKUP($E19,'L16 csapat ELO'!$A$7:$O$22,15))</f>
        <v>0</v>
      </c>
      <c r="D19" s="508">
        <f>IF($E19="","",VLOOKUP($E19,'L16 csapat ELO'!$A$7:$O$22,5))</f>
        <v>0</v>
      </c>
      <c r="E19" s="523">
        <v>9</v>
      </c>
      <c r="F19" s="522" t="s">
        <v>119</v>
      </c>
      <c r="G19" s="522">
        <f>IF($E19="","",VLOOKUP($E19,'L16 csapat ELO'!$A$7:$O$22,3))</f>
        <v>0</v>
      </c>
      <c r="H19" s="522"/>
      <c r="I19" s="522">
        <f>IF($E19="","",VLOOKUP($E19,'L16 csapat ELO'!$A$7:$O$22,4))</f>
        <v>0</v>
      </c>
      <c r="J19" s="521"/>
      <c r="K19" s="499"/>
      <c r="L19" s="520"/>
      <c r="M19" s="499" t="s">
        <v>136</v>
      </c>
      <c r="N19" s="498"/>
      <c r="O19" s="498"/>
      <c r="P19" s="498"/>
      <c r="Q19" s="489"/>
      <c r="R19" s="488"/>
      <c r="S19" s="487"/>
      <c r="T19" s="487"/>
      <c r="U19" s="487"/>
      <c r="V19" s="487"/>
      <c r="W19" s="487"/>
      <c r="X19" s="487"/>
      <c r="Y19" s="504"/>
      <c r="Z19" s="504"/>
      <c r="AA19" s="504" t="s">
        <v>66</v>
      </c>
      <c r="AB19" s="503">
        <v>60</v>
      </c>
      <c r="AC19" s="503">
        <v>40</v>
      </c>
      <c r="AD19" s="503">
        <v>25</v>
      </c>
      <c r="AE19" s="503">
        <v>15</v>
      </c>
      <c r="AF19" s="503">
        <v>8</v>
      </c>
      <c r="AG19" s="503">
        <v>4</v>
      </c>
      <c r="AH19" s="503">
        <v>2</v>
      </c>
      <c r="AI19" s="421"/>
      <c r="AJ19" s="421"/>
      <c r="AK19" s="421"/>
      <c r="AL19" s="487"/>
      <c r="AM19" s="487"/>
      <c r="AN19" s="487"/>
      <c r="AO19" s="487"/>
      <c r="AP19" s="487"/>
      <c r="AQ19" s="487"/>
      <c r="AR19" s="487"/>
      <c r="AS19" s="487"/>
    </row>
    <row r="20" spans="1:45" s="486" customFormat="1" ht="12.9" customHeight="1" x14ac:dyDescent="0.25">
      <c r="A20" s="519"/>
      <c r="B20" s="518"/>
      <c r="C20" s="517"/>
      <c r="D20" s="517"/>
      <c r="E20" s="491"/>
      <c r="F20" s="516"/>
      <c r="G20" s="516"/>
      <c r="H20" s="515"/>
      <c r="I20" s="514" t="s">
        <v>0</v>
      </c>
      <c r="J20" s="513" t="s">
        <v>122</v>
      </c>
      <c r="K20" s="512" t="str">
        <f>UPPER(IF(OR(J20="a",J20="as"),F19,IF(OR(J20="b",J20="bs"),F21,)))</f>
        <v>SVSE 2.</v>
      </c>
      <c r="L20" s="511"/>
      <c r="M20" s="499"/>
      <c r="N20" s="498"/>
      <c r="O20" s="498"/>
      <c r="P20" s="498"/>
      <c r="Q20" s="489"/>
      <c r="R20" s="488"/>
      <c r="S20" s="487"/>
      <c r="T20" s="487"/>
      <c r="U20" s="487"/>
      <c r="V20" s="487"/>
      <c r="W20" s="487"/>
      <c r="X20" s="487"/>
      <c r="Y20" s="504"/>
      <c r="Z20" s="504"/>
      <c r="AA20" s="504" t="s">
        <v>67</v>
      </c>
      <c r="AB20" s="503">
        <v>40</v>
      </c>
      <c r="AC20" s="503">
        <v>25</v>
      </c>
      <c r="AD20" s="503">
        <v>15</v>
      </c>
      <c r="AE20" s="503">
        <v>8</v>
      </c>
      <c r="AF20" s="503">
        <v>4</v>
      </c>
      <c r="AG20" s="503">
        <v>2</v>
      </c>
      <c r="AH20" s="503">
        <v>1</v>
      </c>
      <c r="AI20" s="421"/>
      <c r="AJ20" s="421"/>
      <c r="AK20" s="421"/>
      <c r="AL20" s="487"/>
      <c r="AM20" s="487"/>
      <c r="AN20" s="487"/>
      <c r="AO20" s="487"/>
      <c r="AP20" s="487"/>
      <c r="AQ20" s="487"/>
      <c r="AR20" s="487"/>
      <c r="AS20" s="487"/>
    </row>
    <row r="21" spans="1:45" s="486" customFormat="1" ht="12.9" customHeight="1" x14ac:dyDescent="0.25">
      <c r="A21" s="510">
        <v>8</v>
      </c>
      <c r="B21" s="509">
        <f>IF($E21="","",VLOOKUP($E21,'L16 csapat ELO'!$A$7:$O$22,14))</f>
        <v>0</v>
      </c>
      <c r="C21" s="508">
        <f>IF($E21="","",VLOOKUP($E21,'L16 csapat ELO'!$A$7:$O$22,15))</f>
        <v>0</v>
      </c>
      <c r="D21" s="508">
        <f>IF($E21="","",VLOOKUP($E21,'L16 csapat ELO'!$A$7:$O$22,5))</f>
        <v>0</v>
      </c>
      <c r="E21" s="507">
        <v>2</v>
      </c>
      <c r="F21" s="506" t="str">
        <f>UPPER(IF($E21="","",VLOOKUP($E21,'L16 csapat ELO'!$A$7:$O$22,2)))</f>
        <v>SVSE 2.</v>
      </c>
      <c r="G21" s="506">
        <f>IF($E21="","",VLOOKUP($E21,'L16 csapat ELO'!$A$7:$O$22,3))</f>
        <v>0</v>
      </c>
      <c r="H21" s="506"/>
      <c r="I21" s="506">
        <f>IF($E21="","",VLOOKUP($E21,'L16 csapat ELO'!$A$7:$O$22,4))</f>
        <v>0</v>
      </c>
      <c r="J21" s="505"/>
      <c r="K21" s="499"/>
      <c r="L21" s="499"/>
      <c r="M21" s="499"/>
      <c r="N21" s="498"/>
      <c r="O21" s="498"/>
      <c r="P21" s="498"/>
      <c r="Q21" s="489"/>
      <c r="R21" s="488"/>
      <c r="S21" s="487"/>
      <c r="T21" s="487"/>
      <c r="U21" s="487"/>
      <c r="V21" s="487"/>
      <c r="W21" s="487"/>
      <c r="X21" s="487"/>
      <c r="Y21" s="504"/>
      <c r="Z21" s="504"/>
      <c r="AA21" s="504" t="s">
        <v>68</v>
      </c>
      <c r="AB21" s="503">
        <v>25</v>
      </c>
      <c r="AC21" s="503">
        <v>15</v>
      </c>
      <c r="AD21" s="503">
        <v>10</v>
      </c>
      <c r="AE21" s="503">
        <v>6</v>
      </c>
      <c r="AF21" s="503">
        <v>3</v>
      </c>
      <c r="AG21" s="503">
        <v>1</v>
      </c>
      <c r="AH21" s="503">
        <v>0</v>
      </c>
      <c r="AI21" s="421"/>
      <c r="AJ21" s="421"/>
      <c r="AK21" s="421"/>
      <c r="AL21" s="487"/>
      <c r="AM21" s="487"/>
      <c r="AN21" s="487"/>
      <c r="AO21" s="487"/>
      <c r="AP21" s="487"/>
      <c r="AQ21" s="487"/>
      <c r="AR21" s="487"/>
      <c r="AS21" s="487"/>
    </row>
    <row r="22" spans="1:45" s="486" customFormat="1" ht="9.6" customHeight="1" x14ac:dyDescent="0.25">
      <c r="A22" s="493"/>
      <c r="B22" s="490"/>
      <c r="C22" s="490"/>
      <c r="D22" s="490"/>
      <c r="E22" s="491"/>
      <c r="F22" s="490"/>
      <c r="G22" s="490"/>
      <c r="H22" s="490"/>
      <c r="I22" s="490"/>
      <c r="J22" s="491"/>
      <c r="K22" s="490"/>
      <c r="L22" s="490"/>
      <c r="M22" s="490"/>
      <c r="N22" s="489"/>
      <c r="O22" s="489"/>
      <c r="P22" s="489"/>
      <c r="Q22" s="489"/>
      <c r="R22" s="488"/>
      <c r="S22" s="487"/>
      <c r="T22" s="487"/>
      <c r="U22" s="487"/>
      <c r="V22" s="487"/>
      <c r="W22" s="487"/>
      <c r="X22" s="487"/>
      <c r="Y22" s="504"/>
      <c r="Z22" s="504"/>
      <c r="AA22" s="504" t="s">
        <v>69</v>
      </c>
      <c r="AB22" s="503">
        <v>15</v>
      </c>
      <c r="AC22" s="503">
        <v>10</v>
      </c>
      <c r="AD22" s="503">
        <v>6</v>
      </c>
      <c r="AE22" s="503">
        <v>3</v>
      </c>
      <c r="AF22" s="503">
        <v>1</v>
      </c>
      <c r="AG22" s="503">
        <v>0</v>
      </c>
      <c r="AH22" s="503">
        <v>0</v>
      </c>
      <c r="AI22" s="421"/>
      <c r="AJ22" s="421"/>
      <c r="AK22" s="421"/>
      <c r="AL22" s="487"/>
      <c r="AM22" s="487"/>
      <c r="AN22" s="487"/>
      <c r="AO22" s="487"/>
      <c r="AP22" s="487"/>
      <c r="AQ22" s="487"/>
      <c r="AR22" s="487"/>
      <c r="AS22" s="487"/>
    </row>
    <row r="23" spans="1:45" s="486" customFormat="1" ht="9.6" customHeight="1" x14ac:dyDescent="0.25">
      <c r="A23" s="495"/>
      <c r="B23" s="491"/>
      <c r="C23" s="491"/>
      <c r="D23" s="491"/>
      <c r="E23" s="491"/>
      <c r="F23" s="490"/>
      <c r="G23" s="490"/>
      <c r="H23" s="487"/>
      <c r="I23" s="494"/>
      <c r="J23" s="491"/>
      <c r="K23" s="490"/>
      <c r="L23" s="490"/>
      <c r="M23" s="490"/>
      <c r="N23" s="489"/>
      <c r="O23" s="489"/>
      <c r="P23" s="489"/>
      <c r="Q23" s="489"/>
      <c r="R23" s="488"/>
      <c r="S23" s="487"/>
      <c r="T23" s="487"/>
      <c r="U23" s="487"/>
      <c r="V23" s="487"/>
      <c r="W23" s="487"/>
      <c r="X23" s="487"/>
      <c r="Y23" s="504"/>
      <c r="Z23" s="504"/>
      <c r="AA23" s="504" t="s">
        <v>70</v>
      </c>
      <c r="AB23" s="503">
        <v>10</v>
      </c>
      <c r="AC23" s="503">
        <v>6</v>
      </c>
      <c r="AD23" s="503">
        <v>3</v>
      </c>
      <c r="AE23" s="503">
        <v>1</v>
      </c>
      <c r="AF23" s="503">
        <v>0</v>
      </c>
      <c r="AG23" s="503">
        <v>0</v>
      </c>
      <c r="AH23" s="503">
        <v>0</v>
      </c>
      <c r="AI23" s="421"/>
      <c r="AJ23" s="421"/>
      <c r="AK23" s="421"/>
      <c r="AL23" s="487"/>
      <c r="AM23" s="487"/>
      <c r="AN23" s="487"/>
      <c r="AO23" s="487"/>
      <c r="AP23" s="487"/>
      <c r="AQ23" s="487"/>
      <c r="AR23" s="487"/>
      <c r="AS23" s="487"/>
    </row>
    <row r="24" spans="1:45" s="486" customFormat="1" ht="9.6" customHeight="1" x14ac:dyDescent="0.25">
      <c r="A24" s="495"/>
      <c r="B24" s="490"/>
      <c r="C24" s="490"/>
      <c r="D24" s="490"/>
      <c r="E24" s="491"/>
      <c r="F24" s="490"/>
      <c r="G24" s="490"/>
      <c r="H24" s="490"/>
      <c r="I24" s="490"/>
      <c r="J24" s="491"/>
      <c r="K24" s="490"/>
      <c r="L24" s="496"/>
      <c r="M24" s="490"/>
      <c r="N24" s="489"/>
      <c r="O24" s="489"/>
      <c r="P24" s="489"/>
      <c r="Q24" s="489"/>
      <c r="R24" s="488"/>
      <c r="S24" s="487"/>
      <c r="T24" s="487"/>
      <c r="U24" s="487"/>
      <c r="V24" s="487"/>
      <c r="W24" s="487"/>
      <c r="X24" s="487"/>
      <c r="Y24" s="504"/>
      <c r="Z24" s="504"/>
      <c r="AA24" s="504" t="s">
        <v>71</v>
      </c>
      <c r="AB24" s="503">
        <v>6</v>
      </c>
      <c r="AC24" s="503">
        <v>3</v>
      </c>
      <c r="AD24" s="503">
        <v>1</v>
      </c>
      <c r="AE24" s="503">
        <v>0</v>
      </c>
      <c r="AF24" s="503">
        <v>0</v>
      </c>
      <c r="AG24" s="503">
        <v>0</v>
      </c>
      <c r="AH24" s="503">
        <v>0</v>
      </c>
      <c r="AI24" s="421"/>
      <c r="AJ24" s="421"/>
      <c r="AK24" s="421"/>
      <c r="AL24" s="487"/>
      <c r="AM24" s="487"/>
      <c r="AN24" s="487"/>
      <c r="AO24" s="487"/>
      <c r="AP24" s="487"/>
      <c r="AQ24" s="487"/>
      <c r="AR24" s="487"/>
      <c r="AS24" s="487"/>
    </row>
    <row r="25" spans="1:45" s="486" customFormat="1" ht="9.6" customHeight="1" x14ac:dyDescent="0.25">
      <c r="A25" s="495"/>
      <c r="B25" s="491"/>
      <c r="C25" s="491"/>
      <c r="D25" s="491"/>
      <c r="E25" s="491"/>
      <c r="F25" s="490"/>
      <c r="G25" s="490"/>
      <c r="H25" s="487"/>
      <c r="I25" s="490"/>
      <c r="J25" s="491"/>
      <c r="K25" s="494"/>
      <c r="L25" s="491"/>
      <c r="M25" s="490"/>
      <c r="N25" s="489"/>
      <c r="O25" s="489"/>
      <c r="P25" s="489"/>
      <c r="Q25" s="489"/>
      <c r="R25" s="488"/>
      <c r="S25" s="487"/>
      <c r="T25" s="487"/>
      <c r="U25" s="487"/>
      <c r="V25" s="487"/>
      <c r="W25" s="487"/>
      <c r="X25" s="487"/>
      <c r="Y25" s="504"/>
      <c r="Z25" s="504"/>
      <c r="AA25" s="504" t="s">
        <v>76</v>
      </c>
      <c r="AB25" s="503">
        <v>3</v>
      </c>
      <c r="AC25" s="503">
        <v>2</v>
      </c>
      <c r="AD25" s="503">
        <v>1</v>
      </c>
      <c r="AE25" s="503">
        <v>0</v>
      </c>
      <c r="AF25" s="503">
        <v>0</v>
      </c>
      <c r="AG25" s="503">
        <v>0</v>
      </c>
      <c r="AH25" s="503">
        <v>0</v>
      </c>
      <c r="AI25" s="421"/>
      <c r="AJ25" s="421"/>
      <c r="AK25" s="421"/>
      <c r="AL25" s="487"/>
      <c r="AM25" s="487"/>
      <c r="AN25" s="487"/>
      <c r="AO25" s="487"/>
      <c r="AP25" s="487"/>
      <c r="AQ25" s="487"/>
      <c r="AR25" s="487"/>
      <c r="AS25" s="487"/>
    </row>
    <row r="26" spans="1:45" s="486" customFormat="1" ht="9.6" customHeight="1" x14ac:dyDescent="0.25">
      <c r="A26" s="495"/>
      <c r="B26" s="490"/>
      <c r="C26" s="490"/>
      <c r="D26" s="490"/>
      <c r="E26" s="491"/>
      <c r="F26" s="490"/>
      <c r="G26" s="490"/>
      <c r="H26" s="490"/>
      <c r="I26" s="490"/>
      <c r="J26" s="491"/>
      <c r="K26" s="490"/>
      <c r="L26" s="490"/>
      <c r="M26" s="490"/>
      <c r="N26" s="489"/>
      <c r="O26" s="489"/>
      <c r="P26" s="489"/>
      <c r="Q26" s="489"/>
      <c r="R26" s="488"/>
      <c r="S26" s="497"/>
      <c r="T26" s="487"/>
      <c r="U26" s="487"/>
      <c r="V26" s="487"/>
      <c r="W26" s="487"/>
      <c r="X26" s="48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421"/>
      <c r="AJ26" s="421"/>
      <c r="AK26" s="421"/>
      <c r="AL26" s="487"/>
      <c r="AM26" s="487"/>
      <c r="AN26" s="487"/>
      <c r="AO26" s="487"/>
      <c r="AP26" s="487"/>
      <c r="AQ26" s="487"/>
      <c r="AR26" s="487"/>
      <c r="AS26" s="487"/>
    </row>
    <row r="27" spans="1:45" s="486" customFormat="1" ht="9.6" customHeight="1" x14ac:dyDescent="0.25">
      <c r="A27" s="495"/>
      <c r="B27" s="491"/>
      <c r="C27" s="491"/>
      <c r="D27" s="491"/>
      <c r="E27" s="491"/>
      <c r="F27" s="490"/>
      <c r="G27" s="490"/>
      <c r="H27" s="487"/>
      <c r="I27" s="494"/>
      <c r="J27" s="491"/>
      <c r="K27" s="490"/>
      <c r="L27" s="490"/>
      <c r="M27" s="490"/>
      <c r="N27" s="489"/>
      <c r="O27" s="489"/>
      <c r="P27" s="489"/>
      <c r="Q27" s="489"/>
      <c r="R27" s="488"/>
      <c r="S27" s="487"/>
      <c r="T27" s="487"/>
      <c r="U27" s="487"/>
      <c r="V27" s="487"/>
      <c r="W27" s="487"/>
      <c r="X27" s="48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421"/>
      <c r="AJ27" s="421"/>
      <c r="AK27" s="421"/>
      <c r="AL27" s="487"/>
      <c r="AM27" s="487"/>
      <c r="AN27" s="487"/>
      <c r="AO27" s="487"/>
      <c r="AP27" s="487"/>
      <c r="AQ27" s="487"/>
      <c r="AR27" s="487"/>
      <c r="AS27" s="487"/>
    </row>
    <row r="28" spans="1:45" s="486" customFormat="1" ht="9.6" customHeight="1" x14ac:dyDescent="0.25">
      <c r="A28" s="495"/>
      <c r="B28" s="490"/>
      <c r="C28" s="490"/>
      <c r="D28" s="490"/>
      <c r="E28" s="491"/>
      <c r="F28" s="490"/>
      <c r="G28" s="490"/>
      <c r="H28" s="490"/>
      <c r="I28" s="490"/>
      <c r="J28" s="491"/>
      <c r="K28" s="490"/>
      <c r="L28" s="490"/>
      <c r="M28" s="490"/>
      <c r="N28" s="489"/>
      <c r="O28" s="489"/>
      <c r="P28" s="489"/>
      <c r="Q28" s="489"/>
      <c r="R28" s="488"/>
      <c r="S28" s="487"/>
      <c r="T28" s="487"/>
      <c r="U28" s="487"/>
      <c r="V28" s="487"/>
      <c r="W28" s="487"/>
      <c r="X28" s="487"/>
      <c r="Y28" s="487"/>
      <c r="Z28" s="487"/>
      <c r="AA28" s="487"/>
      <c r="AB28" s="487"/>
      <c r="AC28" s="487"/>
      <c r="AD28" s="487"/>
      <c r="AE28" s="487"/>
      <c r="AF28" s="487"/>
      <c r="AG28" s="487"/>
      <c r="AH28" s="487"/>
      <c r="AI28" s="480"/>
      <c r="AJ28" s="480"/>
      <c r="AK28" s="480"/>
      <c r="AL28" s="487"/>
      <c r="AM28" s="487"/>
      <c r="AN28" s="487"/>
      <c r="AO28" s="487"/>
      <c r="AP28" s="487"/>
      <c r="AQ28" s="487"/>
      <c r="AR28" s="487"/>
      <c r="AS28" s="487"/>
    </row>
    <row r="29" spans="1:45" s="486" customFormat="1" ht="9.6" customHeight="1" x14ac:dyDescent="0.25">
      <c r="A29" s="495"/>
      <c r="B29" s="491"/>
      <c r="C29" s="491"/>
      <c r="D29" s="491"/>
      <c r="E29" s="491"/>
      <c r="F29" s="490"/>
      <c r="G29" s="490"/>
      <c r="H29" s="487"/>
      <c r="I29" s="490"/>
      <c r="J29" s="491"/>
      <c r="K29" s="490"/>
      <c r="L29" s="490"/>
      <c r="M29" s="494"/>
      <c r="N29" s="491"/>
      <c r="O29" s="490"/>
      <c r="P29" s="489"/>
      <c r="Q29" s="489"/>
      <c r="R29" s="488"/>
      <c r="S29" s="487"/>
      <c r="T29" s="487"/>
      <c r="U29" s="487"/>
      <c r="V29" s="487"/>
      <c r="W29" s="487"/>
      <c r="X29" s="487"/>
      <c r="Y29" s="487"/>
      <c r="Z29" s="487"/>
      <c r="AA29" s="487"/>
      <c r="AB29" s="487"/>
      <c r="AC29" s="487"/>
      <c r="AD29" s="487"/>
      <c r="AE29" s="487"/>
      <c r="AF29" s="487"/>
      <c r="AG29" s="487"/>
      <c r="AH29" s="487"/>
      <c r="AI29" s="480"/>
      <c r="AJ29" s="480"/>
      <c r="AK29" s="480"/>
      <c r="AL29" s="487"/>
      <c r="AM29" s="487"/>
      <c r="AN29" s="487"/>
      <c r="AO29" s="487"/>
      <c r="AP29" s="487"/>
      <c r="AQ29" s="487"/>
      <c r="AR29" s="487"/>
      <c r="AS29" s="487"/>
    </row>
    <row r="30" spans="1:45" s="486" customFormat="1" ht="9.6" customHeight="1" x14ac:dyDescent="0.25">
      <c r="A30" s="495"/>
      <c r="B30" s="490"/>
      <c r="C30" s="490"/>
      <c r="D30" s="490"/>
      <c r="E30" s="491"/>
      <c r="F30" s="586" t="s">
        <v>139</v>
      </c>
      <c r="G30" s="490"/>
      <c r="H30" s="490"/>
      <c r="I30" s="490"/>
      <c r="J30" s="491"/>
      <c r="K30" s="490"/>
      <c r="L30" s="490"/>
      <c r="M30" s="490"/>
      <c r="N30" s="489"/>
      <c r="O30" s="490"/>
      <c r="P30" s="489"/>
      <c r="Q30" s="489"/>
      <c r="R30" s="488"/>
      <c r="S30" s="487"/>
      <c r="T30" s="487"/>
      <c r="U30" s="487"/>
      <c r="V30" s="487"/>
      <c r="W30" s="487"/>
      <c r="X30" s="487"/>
      <c r="Y30" s="487"/>
      <c r="Z30" s="487"/>
      <c r="AA30" s="487"/>
      <c r="AB30" s="487"/>
      <c r="AC30" s="487"/>
      <c r="AD30" s="487"/>
      <c r="AE30" s="487"/>
      <c r="AF30" s="487"/>
      <c r="AG30" s="487"/>
      <c r="AH30" s="487"/>
      <c r="AI30" s="480"/>
      <c r="AJ30" s="480"/>
      <c r="AK30" s="480"/>
      <c r="AL30" s="487"/>
      <c r="AM30" s="487"/>
      <c r="AN30" s="487"/>
      <c r="AO30" s="487"/>
      <c r="AP30" s="487"/>
      <c r="AQ30" s="487"/>
      <c r="AR30" s="487"/>
      <c r="AS30" s="487"/>
    </row>
    <row r="31" spans="1:45" s="486" customFormat="1" ht="9.6" customHeight="1" x14ac:dyDescent="0.25">
      <c r="A31" s="495"/>
      <c r="B31" s="491"/>
      <c r="C31" s="491"/>
      <c r="D31" s="491"/>
      <c r="E31" s="491"/>
      <c r="F31" s="490"/>
      <c r="G31" s="490"/>
      <c r="H31" s="487"/>
      <c r="I31" s="494"/>
      <c r="J31" s="491"/>
      <c r="K31" s="490"/>
      <c r="L31" s="490"/>
      <c r="M31" s="490"/>
      <c r="N31" s="489"/>
      <c r="O31" s="489"/>
      <c r="P31" s="489"/>
      <c r="Q31" s="489"/>
      <c r="R31" s="488"/>
      <c r="S31" s="487"/>
      <c r="T31" s="487"/>
      <c r="U31" s="487"/>
      <c r="V31" s="487"/>
      <c r="W31" s="487"/>
      <c r="X31" s="487"/>
      <c r="Y31" s="487"/>
      <c r="Z31" s="487"/>
      <c r="AA31" s="487"/>
      <c r="AB31" s="487"/>
      <c r="AC31" s="487"/>
      <c r="AD31" s="487"/>
      <c r="AE31" s="487"/>
      <c r="AF31" s="487"/>
      <c r="AG31" s="487"/>
      <c r="AH31" s="487"/>
      <c r="AI31" s="480"/>
      <c r="AJ31" s="480"/>
      <c r="AK31" s="480"/>
      <c r="AL31" s="487"/>
      <c r="AM31" s="487"/>
      <c r="AN31" s="487"/>
      <c r="AO31" s="487"/>
      <c r="AP31" s="487"/>
      <c r="AQ31" s="487"/>
      <c r="AR31" s="487"/>
      <c r="AS31" s="487"/>
    </row>
    <row r="32" spans="1:45" s="486" customFormat="1" ht="9.6" customHeight="1" x14ac:dyDescent="0.25">
      <c r="A32" s="495"/>
      <c r="B32" s="490"/>
      <c r="C32" s="490"/>
      <c r="D32" s="490"/>
      <c r="E32" s="491"/>
      <c r="F32" s="490"/>
      <c r="G32" s="490"/>
      <c r="H32" s="490"/>
      <c r="I32" s="490"/>
      <c r="J32" s="491"/>
      <c r="K32" s="490"/>
      <c r="L32" s="496"/>
      <c r="M32" s="490"/>
      <c r="N32" s="489"/>
      <c r="O32" s="489"/>
      <c r="P32" s="489"/>
      <c r="Q32" s="489"/>
      <c r="R32" s="488"/>
      <c r="S32" s="487"/>
      <c r="T32" s="487"/>
      <c r="U32" s="487"/>
      <c r="V32" s="487"/>
      <c r="W32" s="487"/>
      <c r="X32" s="487"/>
      <c r="Y32" s="487"/>
      <c r="Z32" s="487"/>
      <c r="AA32" s="487"/>
      <c r="AB32" s="487"/>
      <c r="AC32" s="487"/>
      <c r="AD32" s="487"/>
      <c r="AE32" s="487"/>
      <c r="AF32" s="487"/>
      <c r="AG32" s="487"/>
      <c r="AH32" s="487"/>
      <c r="AI32" s="480"/>
      <c r="AJ32" s="480"/>
      <c r="AK32" s="480"/>
      <c r="AL32" s="487"/>
      <c r="AM32" s="487"/>
      <c r="AN32" s="487"/>
      <c r="AO32" s="487"/>
      <c r="AP32" s="487"/>
      <c r="AQ32" s="487"/>
      <c r="AR32" s="487"/>
      <c r="AS32" s="487"/>
    </row>
    <row r="33" spans="1:45" s="486" customFormat="1" ht="9.6" customHeight="1" x14ac:dyDescent="0.25">
      <c r="A33" s="495"/>
      <c r="B33" s="491"/>
      <c r="C33" s="491"/>
      <c r="D33" s="491"/>
      <c r="E33" s="491"/>
      <c r="F33" s="490"/>
      <c r="G33" s="490"/>
      <c r="H33" s="487"/>
      <c r="I33" s="490"/>
      <c r="J33" s="491"/>
      <c r="K33" s="494"/>
      <c r="L33" s="491"/>
      <c r="M33" s="490"/>
      <c r="N33" s="489"/>
      <c r="O33" s="489"/>
      <c r="P33" s="489"/>
      <c r="Q33" s="489"/>
      <c r="R33" s="488"/>
      <c r="S33" s="487"/>
      <c r="T33" s="487"/>
      <c r="U33" s="487"/>
      <c r="V33" s="487"/>
      <c r="W33" s="487"/>
      <c r="X33" s="487"/>
      <c r="Y33" s="487"/>
      <c r="Z33" s="487"/>
      <c r="AA33" s="487"/>
      <c r="AB33" s="487"/>
      <c r="AC33" s="487"/>
      <c r="AD33" s="487"/>
      <c r="AE33" s="487"/>
      <c r="AF33" s="487"/>
      <c r="AG33" s="487"/>
      <c r="AH33" s="487"/>
      <c r="AI33" s="480"/>
      <c r="AJ33" s="480"/>
      <c r="AK33" s="480"/>
      <c r="AL33" s="487"/>
      <c r="AM33" s="487"/>
      <c r="AN33" s="487"/>
      <c r="AO33" s="487"/>
      <c r="AP33" s="487"/>
      <c r="AQ33" s="487"/>
      <c r="AR33" s="487"/>
      <c r="AS33" s="487"/>
    </row>
    <row r="34" spans="1:45" s="486" customFormat="1" ht="9.6" customHeight="1" x14ac:dyDescent="0.25">
      <c r="A34" s="495"/>
      <c r="B34" s="490"/>
      <c r="C34" s="490"/>
      <c r="D34" s="490"/>
      <c r="E34" s="491"/>
      <c r="F34" s="490"/>
      <c r="G34" s="490"/>
      <c r="H34" s="490"/>
      <c r="I34" s="490"/>
      <c r="J34" s="491"/>
      <c r="K34" s="490"/>
      <c r="L34" s="490"/>
      <c r="M34" s="490"/>
      <c r="N34" s="489"/>
      <c r="O34" s="489"/>
      <c r="P34" s="489"/>
      <c r="Q34" s="489"/>
      <c r="R34" s="488"/>
      <c r="S34" s="487"/>
      <c r="T34" s="487"/>
      <c r="U34" s="487"/>
      <c r="V34" s="487"/>
      <c r="W34" s="487"/>
      <c r="X34" s="487"/>
      <c r="Y34" s="487"/>
      <c r="Z34" s="487"/>
      <c r="AA34" s="487"/>
      <c r="AB34" s="487"/>
      <c r="AC34" s="487"/>
      <c r="AD34" s="487"/>
      <c r="AE34" s="487"/>
      <c r="AF34" s="487"/>
      <c r="AG34" s="487"/>
      <c r="AH34" s="487"/>
      <c r="AI34" s="480"/>
      <c r="AJ34" s="480"/>
      <c r="AK34" s="480"/>
      <c r="AL34" s="487"/>
      <c r="AM34" s="487"/>
      <c r="AN34" s="487"/>
      <c r="AO34" s="487"/>
      <c r="AP34" s="487"/>
      <c r="AQ34" s="487"/>
      <c r="AR34" s="487"/>
      <c r="AS34" s="487"/>
    </row>
    <row r="35" spans="1:45" s="486" customFormat="1" ht="9.6" customHeight="1" x14ac:dyDescent="0.25">
      <c r="A35" s="495"/>
      <c r="B35" s="491"/>
      <c r="C35" s="491"/>
      <c r="D35" s="491"/>
      <c r="E35" s="491"/>
      <c r="F35" s="490"/>
      <c r="G35" s="490"/>
      <c r="H35" s="487"/>
      <c r="I35" s="494"/>
      <c r="J35" s="491"/>
      <c r="K35" s="490"/>
      <c r="L35" s="490"/>
      <c r="M35" s="490"/>
      <c r="N35" s="489"/>
      <c r="O35" s="489"/>
      <c r="P35" s="489"/>
      <c r="Q35" s="489"/>
      <c r="R35" s="488"/>
      <c r="S35" s="487"/>
      <c r="T35" s="487"/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H35" s="487"/>
      <c r="AI35" s="480"/>
      <c r="AJ35" s="480"/>
      <c r="AK35" s="480"/>
      <c r="AL35" s="487"/>
      <c r="AM35" s="487"/>
      <c r="AN35" s="487"/>
      <c r="AO35" s="487"/>
      <c r="AP35" s="487"/>
      <c r="AQ35" s="487"/>
      <c r="AR35" s="487"/>
      <c r="AS35" s="487"/>
    </row>
    <row r="36" spans="1:45" s="486" customFormat="1" ht="9.6" customHeight="1" x14ac:dyDescent="0.25">
      <c r="A36" s="493"/>
      <c r="B36" s="490"/>
      <c r="C36" s="490"/>
      <c r="D36" s="490"/>
      <c r="E36" s="491"/>
      <c r="F36" s="490"/>
      <c r="G36" s="490"/>
      <c r="H36" s="490"/>
      <c r="I36" s="490"/>
      <c r="J36" s="491"/>
      <c r="K36" s="490"/>
      <c r="L36" s="490"/>
      <c r="M36" s="490"/>
      <c r="N36" s="490"/>
      <c r="O36" s="490"/>
      <c r="P36" s="490"/>
      <c r="Q36" s="489"/>
      <c r="R36" s="488"/>
      <c r="S36" s="487"/>
      <c r="T36" s="487"/>
      <c r="U36" s="487"/>
      <c r="V36" s="487"/>
      <c r="W36" s="487"/>
      <c r="X36" s="487"/>
      <c r="Y36" s="487"/>
      <c r="Z36" s="487"/>
      <c r="AA36" s="487"/>
      <c r="AB36" s="487"/>
      <c r="AC36" s="487"/>
      <c r="AD36" s="487"/>
      <c r="AE36" s="487"/>
      <c r="AF36" s="487"/>
      <c r="AG36" s="487"/>
      <c r="AH36" s="487"/>
      <c r="AI36" s="480"/>
      <c r="AJ36" s="480"/>
      <c r="AK36" s="480"/>
      <c r="AL36" s="487"/>
      <c r="AM36" s="487"/>
      <c r="AN36" s="487"/>
      <c r="AO36" s="487"/>
      <c r="AP36" s="487"/>
      <c r="AQ36" s="487"/>
      <c r="AR36" s="487"/>
      <c r="AS36" s="487"/>
    </row>
    <row r="37" spans="1:45" s="486" customFormat="1" ht="9.6" customHeight="1" x14ac:dyDescent="0.25">
      <c r="A37" s="495"/>
      <c r="B37" s="491"/>
      <c r="C37" s="491"/>
      <c r="D37" s="491"/>
      <c r="E37" s="491"/>
      <c r="F37" s="502"/>
      <c r="G37" s="502"/>
      <c r="H37" s="501"/>
      <c r="I37" s="499"/>
      <c r="J37" s="500"/>
      <c r="K37" s="499"/>
      <c r="L37" s="499"/>
      <c r="M37" s="499"/>
      <c r="N37" s="498"/>
      <c r="O37" s="498"/>
      <c r="P37" s="498"/>
      <c r="Q37" s="489"/>
      <c r="R37" s="488"/>
      <c r="S37" s="487"/>
      <c r="T37" s="487"/>
      <c r="U37" s="487"/>
      <c r="V37" s="487"/>
      <c r="W37" s="487"/>
      <c r="X37" s="487"/>
      <c r="Y37" s="487"/>
      <c r="Z37" s="487"/>
      <c r="AA37" s="487"/>
      <c r="AB37" s="487"/>
      <c r="AC37" s="487"/>
      <c r="AD37" s="487"/>
      <c r="AE37" s="487"/>
      <c r="AF37" s="487"/>
      <c r="AG37" s="487"/>
      <c r="AH37" s="487"/>
      <c r="AI37" s="480"/>
      <c r="AJ37" s="480"/>
      <c r="AK37" s="480"/>
      <c r="AL37" s="487"/>
      <c r="AM37" s="487"/>
      <c r="AN37" s="487"/>
      <c r="AO37" s="487"/>
      <c r="AP37" s="487"/>
      <c r="AQ37" s="487"/>
      <c r="AR37" s="487"/>
      <c r="AS37" s="487"/>
    </row>
    <row r="38" spans="1:45" s="486" customFormat="1" ht="9.6" customHeight="1" x14ac:dyDescent="0.25">
      <c r="A38" s="493"/>
      <c r="B38" s="490"/>
      <c r="C38" s="490"/>
      <c r="D38" s="490"/>
      <c r="E38" s="491"/>
      <c r="F38" s="490"/>
      <c r="G38" s="490"/>
      <c r="H38" s="490"/>
      <c r="I38" s="490"/>
      <c r="J38" s="491"/>
      <c r="K38" s="490"/>
      <c r="L38" s="490"/>
      <c r="M38" s="490"/>
      <c r="N38" s="489"/>
      <c r="O38" s="489"/>
      <c r="P38" s="489"/>
      <c r="Q38" s="489"/>
      <c r="R38" s="488"/>
      <c r="S38" s="487"/>
      <c r="T38" s="487"/>
      <c r="U38" s="487"/>
      <c r="V38" s="487"/>
      <c r="W38" s="487"/>
      <c r="X38" s="487"/>
      <c r="Y38" s="487"/>
      <c r="Z38" s="487"/>
      <c r="AA38" s="487"/>
      <c r="AB38" s="487"/>
      <c r="AC38" s="487"/>
      <c r="AD38" s="487"/>
      <c r="AE38" s="487"/>
      <c r="AF38" s="487"/>
      <c r="AG38" s="487"/>
      <c r="AH38" s="487"/>
      <c r="AI38" s="480"/>
      <c r="AJ38" s="480"/>
      <c r="AK38" s="480"/>
      <c r="AL38" s="487"/>
      <c r="AM38" s="487"/>
      <c r="AN38" s="487"/>
      <c r="AO38" s="487"/>
      <c r="AP38" s="487"/>
      <c r="AQ38" s="487"/>
      <c r="AR38" s="487"/>
      <c r="AS38" s="487"/>
    </row>
    <row r="39" spans="1:45" s="486" customFormat="1" ht="9.6" customHeight="1" x14ac:dyDescent="0.25">
      <c r="A39" s="495"/>
      <c r="B39" s="491"/>
      <c r="C39" s="491"/>
      <c r="D39" s="491"/>
      <c r="E39" s="491"/>
      <c r="F39" s="490"/>
      <c r="G39" s="490"/>
      <c r="H39" s="487"/>
      <c r="I39" s="494"/>
      <c r="J39" s="491"/>
      <c r="K39" s="490"/>
      <c r="L39" s="490"/>
      <c r="M39" s="490"/>
      <c r="N39" s="489"/>
      <c r="O39" s="489"/>
      <c r="P39" s="489"/>
      <c r="Q39" s="489"/>
      <c r="R39" s="488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  <c r="AE39" s="487"/>
      <c r="AF39" s="487"/>
      <c r="AG39" s="487"/>
      <c r="AH39" s="487"/>
      <c r="AI39" s="480"/>
      <c r="AJ39" s="480"/>
      <c r="AK39" s="480"/>
      <c r="AL39" s="487"/>
      <c r="AM39" s="487"/>
      <c r="AN39" s="487"/>
      <c r="AO39" s="487"/>
      <c r="AP39" s="487"/>
      <c r="AQ39" s="487"/>
      <c r="AR39" s="487"/>
      <c r="AS39" s="487"/>
    </row>
    <row r="40" spans="1:45" s="486" customFormat="1" ht="9.6" customHeight="1" x14ac:dyDescent="0.25">
      <c r="A40" s="495"/>
      <c r="B40" s="490"/>
      <c r="C40" s="490"/>
      <c r="D40" s="490"/>
      <c r="E40" s="491"/>
      <c r="F40" s="490"/>
      <c r="G40" s="490"/>
      <c r="H40" s="490"/>
      <c r="I40" s="490"/>
      <c r="J40" s="491"/>
      <c r="K40" s="490"/>
      <c r="L40" s="496"/>
      <c r="M40" s="490"/>
      <c r="N40" s="489"/>
      <c r="O40" s="489"/>
      <c r="P40" s="489"/>
      <c r="Q40" s="489"/>
      <c r="R40" s="488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  <c r="AE40" s="487"/>
      <c r="AF40" s="487"/>
      <c r="AG40" s="487"/>
      <c r="AH40" s="487"/>
      <c r="AI40" s="480"/>
      <c r="AJ40" s="480"/>
      <c r="AK40" s="480"/>
      <c r="AL40" s="487"/>
      <c r="AM40" s="487"/>
      <c r="AN40" s="487"/>
      <c r="AO40" s="487"/>
      <c r="AP40" s="487"/>
      <c r="AQ40" s="487"/>
      <c r="AR40" s="487"/>
      <c r="AS40" s="487"/>
    </row>
    <row r="41" spans="1:45" s="486" customFormat="1" ht="9.6" customHeight="1" x14ac:dyDescent="0.25">
      <c r="A41" s="495"/>
      <c r="B41" s="491"/>
      <c r="C41" s="491"/>
      <c r="D41" s="491"/>
      <c r="E41" s="491"/>
      <c r="F41" s="490"/>
      <c r="G41" s="490"/>
      <c r="H41" s="487"/>
      <c r="I41" s="490"/>
      <c r="J41" s="491"/>
      <c r="K41" s="494"/>
      <c r="L41" s="491"/>
      <c r="M41" s="490"/>
      <c r="N41" s="489"/>
      <c r="O41" s="489"/>
      <c r="P41" s="489"/>
      <c r="Q41" s="489"/>
      <c r="R41" s="488"/>
      <c r="S41" s="487"/>
      <c r="T41" s="487"/>
      <c r="U41" s="487"/>
      <c r="V41" s="487"/>
      <c r="W41" s="487"/>
      <c r="X41" s="487"/>
      <c r="Y41" s="487"/>
      <c r="Z41" s="487"/>
      <c r="AA41" s="487"/>
      <c r="AB41" s="487"/>
      <c r="AC41" s="487"/>
      <c r="AD41" s="487"/>
      <c r="AE41" s="487"/>
      <c r="AF41" s="487"/>
      <c r="AG41" s="487"/>
      <c r="AH41" s="487"/>
      <c r="AI41" s="480"/>
      <c r="AJ41" s="480"/>
      <c r="AK41" s="480"/>
      <c r="AL41" s="487"/>
      <c r="AM41" s="487"/>
      <c r="AN41" s="487"/>
      <c r="AO41" s="487"/>
      <c r="AP41" s="487"/>
      <c r="AQ41" s="487"/>
      <c r="AR41" s="487"/>
      <c r="AS41" s="487"/>
    </row>
    <row r="42" spans="1:45" s="486" customFormat="1" ht="9.6" customHeight="1" x14ac:dyDescent="0.25">
      <c r="A42" s="495"/>
      <c r="B42" s="490"/>
      <c r="C42" s="490"/>
      <c r="D42" s="490"/>
      <c r="E42" s="491"/>
      <c r="F42" s="490"/>
      <c r="G42" s="490"/>
      <c r="H42" s="490"/>
      <c r="I42" s="490"/>
      <c r="J42" s="491"/>
      <c r="K42" s="490"/>
      <c r="L42" s="490"/>
      <c r="M42" s="490"/>
      <c r="N42" s="489"/>
      <c r="O42" s="489"/>
      <c r="P42" s="489"/>
      <c r="Q42" s="489"/>
      <c r="R42" s="488"/>
      <c r="S42" s="497"/>
      <c r="T42" s="487"/>
      <c r="U42" s="487"/>
      <c r="V42" s="487"/>
      <c r="W42" s="487"/>
      <c r="X42" s="487"/>
      <c r="Y42" s="487"/>
      <c r="Z42" s="487"/>
      <c r="AA42" s="487"/>
      <c r="AB42" s="487"/>
      <c r="AC42" s="487"/>
      <c r="AD42" s="487"/>
      <c r="AE42" s="487"/>
      <c r="AF42" s="487"/>
      <c r="AG42" s="487"/>
      <c r="AH42" s="487"/>
      <c r="AI42" s="480"/>
      <c r="AJ42" s="480"/>
      <c r="AK42" s="480"/>
      <c r="AL42" s="487"/>
      <c r="AM42" s="487"/>
      <c r="AN42" s="487"/>
      <c r="AO42" s="487"/>
      <c r="AP42" s="487"/>
      <c r="AQ42" s="487"/>
      <c r="AR42" s="487"/>
      <c r="AS42" s="487"/>
    </row>
    <row r="43" spans="1:45" s="486" customFormat="1" ht="9.6" customHeight="1" x14ac:dyDescent="0.25">
      <c r="A43" s="495"/>
      <c r="B43" s="491"/>
      <c r="C43" s="491"/>
      <c r="D43" s="491"/>
      <c r="E43" s="491"/>
      <c r="F43" s="490"/>
      <c r="G43" s="490"/>
      <c r="H43" s="487"/>
      <c r="I43" s="494"/>
      <c r="J43" s="491"/>
      <c r="K43" s="490"/>
      <c r="L43" s="490"/>
      <c r="M43" s="490"/>
      <c r="N43" s="489"/>
      <c r="O43" s="489"/>
      <c r="P43" s="489"/>
      <c r="Q43" s="489"/>
      <c r="R43" s="488"/>
      <c r="S43" s="487"/>
      <c r="T43" s="487"/>
      <c r="U43" s="487"/>
      <c r="V43" s="487"/>
      <c r="W43" s="487"/>
      <c r="X43" s="487"/>
      <c r="Y43" s="487"/>
      <c r="Z43" s="487"/>
      <c r="AA43" s="487"/>
      <c r="AB43" s="487"/>
      <c r="AC43" s="487"/>
      <c r="AD43" s="487"/>
      <c r="AE43" s="487"/>
      <c r="AF43" s="487"/>
      <c r="AG43" s="487"/>
      <c r="AH43" s="487"/>
      <c r="AI43" s="480"/>
      <c r="AJ43" s="480"/>
      <c r="AK43" s="480"/>
      <c r="AL43" s="487"/>
      <c r="AM43" s="487"/>
      <c r="AN43" s="487"/>
      <c r="AO43" s="487"/>
      <c r="AP43" s="487"/>
      <c r="AQ43" s="487"/>
      <c r="AR43" s="487"/>
      <c r="AS43" s="487"/>
    </row>
    <row r="44" spans="1:45" s="486" customFormat="1" ht="9.6" customHeight="1" x14ac:dyDescent="0.25">
      <c r="A44" s="495"/>
      <c r="B44" s="490"/>
      <c r="C44" s="490"/>
      <c r="D44" s="490"/>
      <c r="E44" s="491"/>
      <c r="F44" s="490"/>
      <c r="G44" s="490"/>
      <c r="H44" s="490"/>
      <c r="I44" s="490"/>
      <c r="J44" s="491"/>
      <c r="K44" s="490"/>
      <c r="L44" s="490"/>
      <c r="M44" s="490"/>
      <c r="N44" s="489"/>
      <c r="O44" s="489"/>
      <c r="P44" s="489"/>
      <c r="Q44" s="489"/>
      <c r="R44" s="488"/>
      <c r="S44" s="487"/>
      <c r="T44" s="487"/>
      <c r="U44" s="487"/>
      <c r="V44" s="487"/>
      <c r="W44" s="487"/>
      <c r="X44" s="487"/>
      <c r="Y44" s="487"/>
      <c r="Z44" s="487"/>
      <c r="AA44" s="487"/>
      <c r="AB44" s="487"/>
      <c r="AC44" s="487"/>
      <c r="AD44" s="487"/>
      <c r="AE44" s="487"/>
      <c r="AF44" s="487"/>
      <c r="AG44" s="487"/>
      <c r="AH44" s="487"/>
      <c r="AI44" s="480"/>
      <c r="AJ44" s="480"/>
      <c r="AK44" s="480"/>
      <c r="AL44" s="487"/>
      <c r="AM44" s="487"/>
      <c r="AN44" s="487"/>
      <c r="AO44" s="487"/>
      <c r="AP44" s="487"/>
      <c r="AQ44" s="487"/>
      <c r="AR44" s="487"/>
      <c r="AS44" s="487"/>
    </row>
    <row r="45" spans="1:45" s="486" customFormat="1" ht="9.6" customHeight="1" x14ac:dyDescent="0.25">
      <c r="A45" s="495"/>
      <c r="B45" s="491"/>
      <c r="C45" s="491"/>
      <c r="D45" s="491"/>
      <c r="E45" s="491"/>
      <c r="F45" s="490"/>
      <c r="G45" s="490"/>
      <c r="H45" s="487"/>
      <c r="I45" s="490"/>
      <c r="J45" s="491"/>
      <c r="K45" s="490"/>
      <c r="L45" s="490"/>
      <c r="M45" s="494"/>
      <c r="N45" s="491"/>
      <c r="O45" s="490"/>
      <c r="P45" s="489"/>
      <c r="Q45" s="489"/>
      <c r="R45" s="488"/>
      <c r="S45" s="487"/>
      <c r="T45" s="487"/>
      <c r="U45" s="487"/>
      <c r="V45" s="487"/>
      <c r="W45" s="487"/>
      <c r="X45" s="487"/>
      <c r="Y45" s="487"/>
      <c r="Z45" s="487"/>
      <c r="AA45" s="487"/>
      <c r="AB45" s="487"/>
      <c r="AC45" s="487"/>
      <c r="AD45" s="487"/>
      <c r="AE45" s="487"/>
      <c r="AF45" s="487"/>
      <c r="AG45" s="487"/>
      <c r="AH45" s="487"/>
      <c r="AI45" s="480"/>
      <c r="AJ45" s="480"/>
      <c r="AK45" s="480"/>
      <c r="AL45" s="487"/>
      <c r="AM45" s="487"/>
      <c r="AN45" s="487"/>
      <c r="AO45" s="487"/>
      <c r="AP45" s="487"/>
      <c r="AQ45" s="487"/>
      <c r="AR45" s="487"/>
      <c r="AS45" s="487"/>
    </row>
    <row r="46" spans="1:45" s="486" customFormat="1" ht="9.6" customHeight="1" x14ac:dyDescent="0.25">
      <c r="A46" s="495"/>
      <c r="B46" s="490"/>
      <c r="C46" s="490"/>
      <c r="D46" s="490"/>
      <c r="E46" s="491"/>
      <c r="F46" s="490"/>
      <c r="G46" s="490"/>
      <c r="H46" s="490"/>
      <c r="I46" s="490"/>
      <c r="J46" s="491"/>
      <c r="K46" s="490"/>
      <c r="L46" s="490"/>
      <c r="M46" s="490"/>
      <c r="N46" s="489"/>
      <c r="O46" s="490"/>
      <c r="P46" s="489"/>
      <c r="Q46" s="489"/>
      <c r="R46" s="488"/>
      <c r="S46" s="487"/>
      <c r="T46" s="487"/>
      <c r="U46" s="487"/>
      <c r="V46" s="487"/>
      <c r="W46" s="487"/>
      <c r="X46" s="487"/>
      <c r="Y46" s="487"/>
      <c r="Z46" s="487"/>
      <c r="AA46" s="487"/>
      <c r="AB46" s="487"/>
      <c r="AC46" s="487"/>
      <c r="AD46" s="487"/>
      <c r="AE46" s="487"/>
      <c r="AF46" s="487"/>
      <c r="AG46" s="487"/>
      <c r="AH46" s="487"/>
      <c r="AI46" s="480"/>
      <c r="AJ46" s="480"/>
      <c r="AK46" s="480"/>
      <c r="AL46" s="487"/>
      <c r="AM46" s="487"/>
      <c r="AN46" s="487"/>
      <c r="AO46" s="487"/>
      <c r="AP46" s="487"/>
      <c r="AQ46" s="487"/>
      <c r="AR46" s="487"/>
      <c r="AS46" s="487"/>
    </row>
    <row r="47" spans="1:45" s="486" customFormat="1" ht="9.6" customHeight="1" x14ac:dyDescent="0.25">
      <c r="A47" s="495"/>
      <c r="B47" s="491"/>
      <c r="C47" s="491"/>
      <c r="D47" s="491"/>
      <c r="E47" s="491"/>
      <c r="F47" s="490"/>
      <c r="G47" s="490"/>
      <c r="H47" s="487"/>
      <c r="I47" s="494"/>
      <c r="J47" s="491"/>
      <c r="K47" s="490"/>
      <c r="L47" s="490"/>
      <c r="M47" s="490"/>
      <c r="N47" s="489"/>
      <c r="O47" s="489"/>
      <c r="P47" s="489"/>
      <c r="Q47" s="489"/>
      <c r="R47" s="488"/>
      <c r="S47" s="487"/>
      <c r="T47" s="487"/>
      <c r="U47" s="487"/>
      <c r="V47" s="487"/>
      <c r="W47" s="487"/>
      <c r="X47" s="487"/>
      <c r="Y47" s="487"/>
      <c r="Z47" s="487"/>
      <c r="AA47" s="487"/>
      <c r="AB47" s="487"/>
      <c r="AC47" s="487"/>
      <c r="AD47" s="487"/>
      <c r="AE47" s="487"/>
      <c r="AF47" s="487"/>
      <c r="AG47" s="487"/>
      <c r="AH47" s="487"/>
      <c r="AI47" s="480"/>
      <c r="AJ47" s="480"/>
      <c r="AK47" s="480"/>
      <c r="AL47" s="487"/>
      <c r="AM47" s="487"/>
      <c r="AN47" s="487"/>
      <c r="AO47" s="487"/>
      <c r="AP47" s="487"/>
      <c r="AQ47" s="487"/>
      <c r="AR47" s="487"/>
      <c r="AS47" s="487"/>
    </row>
    <row r="48" spans="1:45" s="486" customFormat="1" ht="9.6" customHeight="1" x14ac:dyDescent="0.25">
      <c r="A48" s="495"/>
      <c r="B48" s="490"/>
      <c r="C48" s="490"/>
      <c r="D48" s="490"/>
      <c r="E48" s="491"/>
      <c r="F48" s="490"/>
      <c r="G48" s="490"/>
      <c r="H48" s="490"/>
      <c r="I48" s="490"/>
      <c r="J48" s="491"/>
      <c r="K48" s="490"/>
      <c r="L48" s="496"/>
      <c r="M48" s="490"/>
      <c r="N48" s="489"/>
      <c r="O48" s="489"/>
      <c r="P48" s="489"/>
      <c r="Q48" s="489"/>
      <c r="R48" s="488"/>
      <c r="S48" s="487"/>
      <c r="T48" s="487"/>
      <c r="U48" s="487"/>
      <c r="V48" s="487"/>
      <c r="W48" s="487"/>
      <c r="X48" s="487"/>
      <c r="Y48" s="487"/>
      <c r="Z48" s="487"/>
      <c r="AA48" s="487"/>
      <c r="AB48" s="487"/>
      <c r="AC48" s="487"/>
      <c r="AD48" s="487"/>
      <c r="AE48" s="487"/>
      <c r="AF48" s="487"/>
      <c r="AG48" s="487"/>
      <c r="AH48" s="487"/>
      <c r="AI48" s="480"/>
      <c r="AJ48" s="480"/>
      <c r="AK48" s="480"/>
      <c r="AL48" s="487"/>
      <c r="AM48" s="487"/>
      <c r="AN48" s="487"/>
      <c r="AO48" s="487"/>
      <c r="AP48" s="487"/>
      <c r="AQ48" s="487"/>
      <c r="AR48" s="487"/>
      <c r="AS48" s="487"/>
    </row>
    <row r="49" spans="1:45" s="486" customFormat="1" ht="9.6" customHeight="1" x14ac:dyDescent="0.25">
      <c r="A49" s="495"/>
      <c r="B49" s="491"/>
      <c r="C49" s="491"/>
      <c r="D49" s="491"/>
      <c r="E49" s="491"/>
      <c r="F49" s="490"/>
      <c r="G49" s="490"/>
      <c r="H49" s="487"/>
      <c r="I49" s="490"/>
      <c r="J49" s="491"/>
      <c r="K49" s="494"/>
      <c r="L49" s="491"/>
      <c r="M49" s="490"/>
      <c r="N49" s="489"/>
      <c r="O49" s="489"/>
      <c r="P49" s="489"/>
      <c r="Q49" s="489"/>
      <c r="R49" s="488"/>
      <c r="S49" s="487"/>
      <c r="T49" s="487"/>
      <c r="U49" s="487"/>
      <c r="V49" s="487"/>
      <c r="W49" s="487"/>
      <c r="X49" s="487"/>
      <c r="Y49" s="487"/>
      <c r="Z49" s="487"/>
      <c r="AA49" s="487"/>
      <c r="AB49" s="487"/>
      <c r="AC49" s="487"/>
      <c r="AD49" s="487"/>
      <c r="AE49" s="487"/>
      <c r="AF49" s="487"/>
      <c r="AG49" s="487"/>
      <c r="AH49" s="487"/>
      <c r="AI49" s="480"/>
      <c r="AJ49" s="480"/>
      <c r="AK49" s="480"/>
      <c r="AL49" s="487"/>
      <c r="AM49" s="487"/>
      <c r="AN49" s="487"/>
      <c r="AO49" s="487"/>
      <c r="AP49" s="487"/>
      <c r="AQ49" s="487"/>
      <c r="AR49" s="487"/>
      <c r="AS49" s="487"/>
    </row>
    <row r="50" spans="1:45" s="486" customFormat="1" ht="9.6" customHeight="1" x14ac:dyDescent="0.25">
      <c r="A50" s="495"/>
      <c r="B50" s="490"/>
      <c r="C50" s="490"/>
      <c r="D50" s="490"/>
      <c r="E50" s="491"/>
      <c r="F50" s="490"/>
      <c r="G50" s="490"/>
      <c r="H50" s="490"/>
      <c r="I50" s="490"/>
      <c r="J50" s="491"/>
      <c r="K50" s="490"/>
      <c r="L50" s="490"/>
      <c r="M50" s="490"/>
      <c r="N50" s="489"/>
      <c r="O50" s="489"/>
      <c r="P50" s="489"/>
      <c r="Q50" s="489"/>
      <c r="R50" s="488"/>
      <c r="S50" s="487"/>
      <c r="T50" s="487"/>
      <c r="U50" s="487"/>
      <c r="V50" s="487"/>
      <c r="W50" s="487"/>
      <c r="X50" s="487"/>
      <c r="Y50" s="487"/>
      <c r="Z50" s="487"/>
      <c r="AA50" s="487"/>
      <c r="AB50" s="487"/>
      <c r="AC50" s="487"/>
      <c r="AD50" s="487"/>
      <c r="AE50" s="487"/>
      <c r="AF50" s="487"/>
      <c r="AG50" s="487"/>
      <c r="AH50" s="487"/>
      <c r="AI50" s="480"/>
      <c r="AJ50" s="480"/>
      <c r="AK50" s="480"/>
      <c r="AL50" s="487"/>
      <c r="AM50" s="487"/>
      <c r="AN50" s="487"/>
      <c r="AO50" s="487"/>
      <c r="AP50" s="487"/>
      <c r="AQ50" s="487"/>
      <c r="AR50" s="487"/>
      <c r="AS50" s="487"/>
    </row>
    <row r="51" spans="1:45" s="486" customFormat="1" ht="9.6" customHeight="1" x14ac:dyDescent="0.25">
      <c r="A51" s="495"/>
      <c r="B51" s="491"/>
      <c r="C51" s="491"/>
      <c r="D51" s="491"/>
      <c r="E51" s="491"/>
      <c r="F51" s="490"/>
      <c r="G51" s="490"/>
      <c r="H51" s="487"/>
      <c r="I51" s="494"/>
      <c r="J51" s="491"/>
      <c r="K51" s="490"/>
      <c r="L51" s="490"/>
      <c r="M51" s="490"/>
      <c r="N51" s="489"/>
      <c r="O51" s="489"/>
      <c r="P51" s="489"/>
      <c r="Q51" s="489"/>
      <c r="R51" s="488"/>
      <c r="S51" s="487"/>
      <c r="T51" s="487"/>
      <c r="U51" s="487"/>
      <c r="V51" s="487"/>
      <c r="W51" s="487"/>
      <c r="X51" s="487"/>
      <c r="Y51" s="487"/>
      <c r="Z51" s="487"/>
      <c r="AA51" s="487"/>
      <c r="AB51" s="487"/>
      <c r="AC51" s="487"/>
      <c r="AD51" s="487"/>
      <c r="AE51" s="487"/>
      <c r="AF51" s="487"/>
      <c r="AG51" s="487"/>
      <c r="AH51" s="487"/>
      <c r="AI51" s="480"/>
      <c r="AJ51" s="480"/>
      <c r="AK51" s="480"/>
      <c r="AL51" s="487"/>
      <c r="AM51" s="487"/>
      <c r="AN51" s="487"/>
      <c r="AO51" s="487"/>
      <c r="AP51" s="487"/>
      <c r="AQ51" s="487"/>
      <c r="AR51" s="487"/>
      <c r="AS51" s="487"/>
    </row>
    <row r="52" spans="1:45" s="486" customFormat="1" ht="9.6" customHeight="1" x14ac:dyDescent="0.25">
      <c r="A52" s="493"/>
      <c r="B52" s="490"/>
      <c r="C52" s="490"/>
      <c r="D52" s="490"/>
      <c r="E52" s="491"/>
      <c r="F52" s="492"/>
      <c r="G52" s="492"/>
      <c r="H52" s="492"/>
      <c r="I52" s="492"/>
      <c r="J52" s="491"/>
      <c r="K52" s="490"/>
      <c r="L52" s="490"/>
      <c r="M52" s="490"/>
      <c r="N52" s="490"/>
      <c r="O52" s="490"/>
      <c r="P52" s="490"/>
      <c r="Q52" s="489"/>
      <c r="R52" s="488"/>
      <c r="S52" s="487"/>
      <c r="T52" s="487"/>
      <c r="U52" s="487"/>
      <c r="V52" s="487"/>
      <c r="W52" s="487"/>
      <c r="X52" s="487"/>
      <c r="Y52" s="487"/>
      <c r="Z52" s="487"/>
      <c r="AA52" s="487"/>
      <c r="AB52" s="487"/>
      <c r="AC52" s="487"/>
      <c r="AD52" s="487"/>
      <c r="AE52" s="487"/>
      <c r="AF52" s="487"/>
      <c r="AG52" s="487"/>
      <c r="AH52" s="487"/>
      <c r="AI52" s="480"/>
      <c r="AJ52" s="480"/>
      <c r="AK52" s="480"/>
      <c r="AL52" s="487"/>
      <c r="AM52" s="487"/>
      <c r="AN52" s="487"/>
      <c r="AO52" s="487"/>
      <c r="AP52" s="487"/>
      <c r="AQ52" s="487"/>
      <c r="AR52" s="487"/>
      <c r="AS52" s="487"/>
    </row>
    <row r="53" spans="1:45" s="379" customFormat="1" ht="6.75" customHeight="1" x14ac:dyDescent="0.25">
      <c r="A53" s="485"/>
      <c r="B53" s="485"/>
      <c r="C53" s="485"/>
      <c r="D53" s="485"/>
      <c r="E53" s="485"/>
      <c r="F53" s="484"/>
      <c r="G53" s="484"/>
      <c r="H53" s="484"/>
      <c r="I53" s="484"/>
      <c r="J53" s="483"/>
      <c r="K53" s="482"/>
      <c r="L53" s="481"/>
      <c r="M53" s="482"/>
      <c r="N53" s="481"/>
      <c r="O53" s="482"/>
      <c r="P53" s="481"/>
      <c r="Q53" s="482"/>
      <c r="R53" s="481"/>
      <c r="S53" s="480"/>
      <c r="T53" s="480"/>
      <c r="U53" s="480"/>
      <c r="V53" s="480"/>
      <c r="W53" s="480"/>
      <c r="X53" s="480"/>
      <c r="Y53" s="480"/>
      <c r="Z53" s="480"/>
      <c r="AA53" s="480"/>
      <c r="AB53" s="480"/>
      <c r="AC53" s="480"/>
      <c r="AD53" s="480"/>
      <c r="AE53" s="480"/>
      <c r="AF53" s="480"/>
      <c r="AG53" s="480"/>
      <c r="AH53" s="480"/>
      <c r="AI53" s="480"/>
      <c r="AJ53" s="480"/>
      <c r="AK53" s="480"/>
      <c r="AL53" s="480"/>
      <c r="AM53" s="480"/>
      <c r="AN53" s="480"/>
      <c r="AO53" s="480"/>
      <c r="AP53" s="480"/>
      <c r="AQ53" s="480"/>
      <c r="AR53" s="480"/>
      <c r="AS53" s="480"/>
    </row>
    <row r="54" spans="1:45" s="424" customFormat="1" ht="10.5" customHeight="1" x14ac:dyDescent="0.25">
      <c r="A54" s="479" t="s">
        <v>43</v>
      </c>
      <c r="B54" s="478"/>
      <c r="C54" s="478"/>
      <c r="D54" s="477"/>
      <c r="E54" s="474" t="s">
        <v>4</v>
      </c>
      <c r="F54" s="472" t="s">
        <v>45</v>
      </c>
      <c r="G54" s="474"/>
      <c r="H54" s="476"/>
      <c r="I54" s="475"/>
      <c r="J54" s="474" t="s">
        <v>4</v>
      </c>
      <c r="K54" s="472" t="s">
        <v>53</v>
      </c>
      <c r="L54" s="473"/>
      <c r="M54" s="472" t="s">
        <v>54</v>
      </c>
      <c r="N54" s="471"/>
      <c r="O54" s="470" t="s">
        <v>55</v>
      </c>
      <c r="P54" s="470"/>
      <c r="Q54" s="469"/>
      <c r="R54" s="468"/>
      <c r="T54" s="425"/>
      <c r="U54" s="425"/>
      <c r="V54" s="425"/>
      <c r="W54" s="425"/>
      <c r="X54" s="425"/>
      <c r="Y54" s="425"/>
      <c r="Z54" s="425"/>
      <c r="AA54" s="425"/>
      <c r="AB54" s="425"/>
      <c r="AC54" s="425"/>
      <c r="AD54" s="425"/>
      <c r="AE54" s="425"/>
      <c r="AF54" s="425"/>
      <c r="AG54" s="425"/>
      <c r="AH54" s="425"/>
      <c r="AI54" s="426"/>
      <c r="AJ54" s="426"/>
      <c r="AK54" s="426"/>
      <c r="AL54" s="425"/>
      <c r="AM54" s="425"/>
      <c r="AN54" s="425"/>
      <c r="AO54" s="425"/>
      <c r="AP54" s="425"/>
      <c r="AQ54" s="425"/>
      <c r="AR54" s="425"/>
      <c r="AS54" s="425"/>
    </row>
    <row r="55" spans="1:45" s="424" customFormat="1" ht="9" customHeight="1" x14ac:dyDescent="0.25">
      <c r="A55" s="467" t="s">
        <v>44</v>
      </c>
      <c r="B55" s="466"/>
      <c r="C55" s="465"/>
      <c r="D55" s="464"/>
      <c r="E55" s="444">
        <v>1</v>
      </c>
      <c r="F55" s="425" t="str">
        <f>IF(E55&gt;$R$62,,UPPER(VLOOKUP(E55,'L16 csapat ELO'!$A$7:$Q$134,2)))</f>
        <v>TENISZ MŰHELY</v>
      </c>
      <c r="G55" s="444"/>
      <c r="H55" s="425"/>
      <c r="I55" s="443"/>
      <c r="J55" s="442" t="s">
        <v>5</v>
      </c>
      <c r="K55" s="440"/>
      <c r="L55" s="441"/>
      <c r="M55" s="440"/>
      <c r="N55" s="439"/>
      <c r="O55" s="450" t="s">
        <v>46</v>
      </c>
      <c r="P55" s="449"/>
      <c r="Q55" s="449"/>
      <c r="R55" s="439"/>
      <c r="T55" s="425"/>
      <c r="U55" s="425"/>
      <c r="V55" s="425"/>
      <c r="W55" s="425"/>
      <c r="X55" s="425"/>
      <c r="Y55" s="425"/>
      <c r="Z55" s="425"/>
      <c r="AA55" s="425"/>
      <c r="AB55" s="425"/>
      <c r="AC55" s="425"/>
      <c r="AD55" s="425"/>
      <c r="AE55" s="425"/>
      <c r="AF55" s="425"/>
      <c r="AG55" s="425"/>
      <c r="AH55" s="425"/>
      <c r="AI55" s="426"/>
      <c r="AJ55" s="426"/>
      <c r="AK55" s="426"/>
      <c r="AL55" s="425"/>
      <c r="AM55" s="425"/>
      <c r="AN55" s="425"/>
      <c r="AO55" s="425"/>
      <c r="AP55" s="425"/>
      <c r="AQ55" s="425"/>
      <c r="AR55" s="425"/>
      <c r="AS55" s="425"/>
    </row>
    <row r="56" spans="1:45" s="424" customFormat="1" ht="9" customHeight="1" x14ac:dyDescent="0.25">
      <c r="A56" s="463" t="s">
        <v>52</v>
      </c>
      <c r="B56" s="428"/>
      <c r="C56" s="462"/>
      <c r="D56" s="461"/>
      <c r="E56" s="444">
        <v>2</v>
      </c>
      <c r="F56" s="425" t="str">
        <f>IF(E56&gt;$R$62,,UPPER(VLOOKUP(E56,'L16 csapat ELO'!$A$7:$Q$134,2)))</f>
        <v>SVSE 2.</v>
      </c>
      <c r="G56" s="444"/>
      <c r="H56" s="425"/>
      <c r="I56" s="443"/>
      <c r="J56" s="442" t="s">
        <v>6</v>
      </c>
      <c r="K56" s="440"/>
      <c r="L56" s="441"/>
      <c r="M56" s="440"/>
      <c r="N56" s="439"/>
      <c r="O56" s="433"/>
      <c r="P56" s="429"/>
      <c r="Q56" s="428"/>
      <c r="R56" s="430"/>
      <c r="T56" s="425"/>
      <c r="U56" s="425"/>
      <c r="V56" s="425"/>
      <c r="W56" s="425"/>
      <c r="X56" s="425"/>
      <c r="Y56" s="425"/>
      <c r="Z56" s="425"/>
      <c r="AA56" s="425"/>
      <c r="AB56" s="425"/>
      <c r="AC56" s="425"/>
      <c r="AD56" s="425"/>
      <c r="AE56" s="425"/>
      <c r="AF56" s="425"/>
      <c r="AG56" s="425"/>
      <c r="AH56" s="425"/>
      <c r="AI56" s="426"/>
      <c r="AJ56" s="426"/>
      <c r="AK56" s="426"/>
      <c r="AL56" s="425"/>
      <c r="AM56" s="425"/>
      <c r="AN56" s="425"/>
      <c r="AO56" s="425"/>
      <c r="AP56" s="425"/>
      <c r="AQ56" s="425"/>
      <c r="AR56" s="425"/>
      <c r="AS56" s="425"/>
    </row>
    <row r="57" spans="1:45" s="424" customFormat="1" ht="9" customHeight="1" x14ac:dyDescent="0.25">
      <c r="A57" s="460"/>
      <c r="B57" s="459"/>
      <c r="C57" s="458"/>
      <c r="D57" s="457"/>
      <c r="E57" s="444"/>
      <c r="F57" s="425"/>
      <c r="G57" s="444"/>
      <c r="H57" s="425"/>
      <c r="I57" s="443"/>
      <c r="J57" s="442" t="s">
        <v>7</v>
      </c>
      <c r="K57" s="440"/>
      <c r="L57" s="441"/>
      <c r="M57" s="440"/>
      <c r="N57" s="439"/>
      <c r="O57" s="450" t="s">
        <v>47</v>
      </c>
      <c r="P57" s="449"/>
      <c r="Q57" s="449"/>
      <c r="R57" s="439"/>
      <c r="T57" s="425"/>
      <c r="U57" s="425"/>
      <c r="V57" s="425"/>
      <c r="W57" s="425"/>
      <c r="X57" s="425"/>
      <c r="Y57" s="425"/>
      <c r="Z57" s="425"/>
      <c r="AA57" s="425"/>
      <c r="AB57" s="425"/>
      <c r="AC57" s="425"/>
      <c r="AD57" s="425"/>
      <c r="AE57" s="425"/>
      <c r="AF57" s="425"/>
      <c r="AG57" s="425"/>
      <c r="AH57" s="425"/>
      <c r="AI57" s="426"/>
      <c r="AJ57" s="426"/>
      <c r="AK57" s="426"/>
      <c r="AL57" s="425"/>
      <c r="AM57" s="425"/>
      <c r="AN57" s="425"/>
      <c r="AO57" s="425"/>
      <c r="AP57" s="425"/>
      <c r="AQ57" s="425"/>
      <c r="AR57" s="425"/>
      <c r="AS57" s="425"/>
    </row>
    <row r="58" spans="1:45" s="424" customFormat="1" ht="9" customHeight="1" x14ac:dyDescent="0.25">
      <c r="A58" s="456"/>
      <c r="B58" s="452"/>
      <c r="C58" s="452"/>
      <c r="D58" s="451"/>
      <c r="E58" s="444"/>
      <c r="F58" s="425"/>
      <c r="G58" s="444"/>
      <c r="H58" s="425"/>
      <c r="I58" s="443"/>
      <c r="J58" s="442" t="s">
        <v>8</v>
      </c>
      <c r="K58" s="440"/>
      <c r="L58" s="441"/>
      <c r="M58" s="440"/>
      <c r="N58" s="439"/>
      <c r="O58" s="440"/>
      <c r="P58" s="441"/>
      <c r="Q58" s="440"/>
      <c r="R58" s="439"/>
      <c r="T58" s="425"/>
      <c r="U58" s="425"/>
      <c r="V58" s="425"/>
      <c r="W58" s="425"/>
      <c r="X58" s="425"/>
      <c r="Y58" s="425"/>
      <c r="Z58" s="425"/>
      <c r="AA58" s="425"/>
      <c r="AB58" s="425"/>
      <c r="AC58" s="425"/>
      <c r="AD58" s="425"/>
      <c r="AE58" s="425"/>
      <c r="AF58" s="425"/>
      <c r="AG58" s="425"/>
      <c r="AH58" s="425"/>
      <c r="AI58" s="426"/>
      <c r="AJ58" s="426"/>
      <c r="AK58" s="426"/>
      <c r="AL58" s="425"/>
      <c r="AM58" s="425"/>
      <c r="AN58" s="425"/>
      <c r="AO58" s="425"/>
      <c r="AP58" s="425"/>
      <c r="AQ58" s="425"/>
      <c r="AR58" s="425"/>
      <c r="AS58" s="425"/>
    </row>
    <row r="59" spans="1:45" s="424" customFormat="1" ht="9" customHeight="1" x14ac:dyDescent="0.25">
      <c r="A59" s="455"/>
      <c r="B59" s="454"/>
      <c r="C59" s="454"/>
      <c r="D59" s="453"/>
      <c r="E59" s="444"/>
      <c r="F59" s="425"/>
      <c r="G59" s="444"/>
      <c r="H59" s="425"/>
      <c r="I59" s="443"/>
      <c r="J59" s="442" t="s">
        <v>9</v>
      </c>
      <c r="K59" s="440"/>
      <c r="L59" s="441"/>
      <c r="M59" s="440"/>
      <c r="N59" s="439"/>
      <c r="O59" s="428"/>
      <c r="P59" s="429"/>
      <c r="Q59" s="428"/>
      <c r="R59" s="430"/>
      <c r="T59" s="425"/>
      <c r="U59" s="425"/>
      <c r="V59" s="425"/>
      <c r="W59" s="425"/>
      <c r="X59" s="425"/>
      <c r="Y59" s="425"/>
      <c r="Z59" s="425"/>
      <c r="AA59" s="425"/>
      <c r="AB59" s="425"/>
      <c r="AC59" s="425"/>
      <c r="AD59" s="425"/>
      <c r="AE59" s="425"/>
      <c r="AF59" s="425"/>
      <c r="AG59" s="425"/>
      <c r="AH59" s="425"/>
      <c r="AI59" s="426"/>
      <c r="AJ59" s="426"/>
      <c r="AK59" s="426"/>
      <c r="AL59" s="425"/>
      <c r="AM59" s="425"/>
      <c r="AN59" s="425"/>
      <c r="AO59" s="425"/>
      <c r="AP59" s="425"/>
      <c r="AQ59" s="425"/>
      <c r="AR59" s="425"/>
      <c r="AS59" s="425"/>
    </row>
    <row r="60" spans="1:45" s="424" customFormat="1" ht="9" customHeight="1" x14ac:dyDescent="0.25">
      <c r="A60" s="448"/>
      <c r="B60" s="447"/>
      <c r="C60" s="452"/>
      <c r="D60" s="451"/>
      <c r="E60" s="444"/>
      <c r="F60" s="425"/>
      <c r="G60" s="444"/>
      <c r="H60" s="425"/>
      <c r="I60" s="443"/>
      <c r="J60" s="442" t="s">
        <v>10</v>
      </c>
      <c r="K60" s="440"/>
      <c r="L60" s="441"/>
      <c r="M60" s="440"/>
      <c r="N60" s="439"/>
      <c r="O60" s="450" t="s">
        <v>33</v>
      </c>
      <c r="P60" s="449"/>
      <c r="Q60" s="449"/>
      <c r="R60" s="439"/>
      <c r="T60" s="425"/>
      <c r="U60" s="425"/>
      <c r="V60" s="425"/>
      <c r="W60" s="425"/>
      <c r="X60" s="425"/>
      <c r="Y60" s="425"/>
      <c r="Z60" s="425"/>
      <c r="AA60" s="425"/>
      <c r="AB60" s="425"/>
      <c r="AC60" s="425"/>
      <c r="AD60" s="425"/>
      <c r="AE60" s="425"/>
      <c r="AF60" s="425"/>
      <c r="AG60" s="425"/>
      <c r="AH60" s="425"/>
      <c r="AI60" s="426"/>
      <c r="AJ60" s="426"/>
      <c r="AK60" s="426"/>
      <c r="AL60" s="425"/>
      <c r="AM60" s="425"/>
      <c r="AN60" s="425"/>
      <c r="AO60" s="425"/>
      <c r="AP60" s="425"/>
      <c r="AQ60" s="425"/>
      <c r="AR60" s="425"/>
      <c r="AS60" s="425"/>
    </row>
    <row r="61" spans="1:45" s="424" customFormat="1" ht="9" customHeight="1" x14ac:dyDescent="0.25">
      <c r="A61" s="448"/>
      <c r="B61" s="447"/>
      <c r="C61" s="446"/>
      <c r="D61" s="445"/>
      <c r="E61" s="444"/>
      <c r="F61" s="425"/>
      <c r="G61" s="444"/>
      <c r="H61" s="425"/>
      <c r="I61" s="443"/>
      <c r="J61" s="442" t="s">
        <v>11</v>
      </c>
      <c r="K61" s="440"/>
      <c r="L61" s="441"/>
      <c r="M61" s="440"/>
      <c r="N61" s="439"/>
      <c r="O61" s="440"/>
      <c r="P61" s="441"/>
      <c r="Q61" s="440"/>
      <c r="R61" s="439"/>
      <c r="T61" s="425"/>
      <c r="U61" s="425"/>
      <c r="V61" s="425"/>
      <c r="W61" s="425"/>
      <c r="X61" s="425"/>
      <c r="Y61" s="425"/>
      <c r="Z61" s="425"/>
      <c r="AA61" s="425"/>
      <c r="AB61" s="425"/>
      <c r="AC61" s="425"/>
      <c r="AD61" s="425"/>
      <c r="AE61" s="425"/>
      <c r="AF61" s="425"/>
      <c r="AG61" s="425"/>
      <c r="AH61" s="425"/>
      <c r="AI61" s="426"/>
      <c r="AJ61" s="426"/>
      <c r="AK61" s="426"/>
      <c r="AL61" s="425"/>
      <c r="AM61" s="425"/>
      <c r="AN61" s="425"/>
      <c r="AO61" s="425"/>
      <c r="AP61" s="425"/>
      <c r="AQ61" s="425"/>
      <c r="AR61" s="425"/>
      <c r="AS61" s="425"/>
    </row>
    <row r="62" spans="1:45" s="424" customFormat="1" ht="9" customHeight="1" x14ac:dyDescent="0.25">
      <c r="A62" s="438"/>
      <c r="B62" s="437"/>
      <c r="C62" s="436"/>
      <c r="D62" s="435"/>
      <c r="E62" s="434"/>
      <c r="F62" s="433"/>
      <c r="G62" s="434"/>
      <c r="H62" s="433"/>
      <c r="I62" s="432"/>
      <c r="J62" s="431" t="s">
        <v>12</v>
      </c>
      <c r="K62" s="428"/>
      <c r="L62" s="429"/>
      <c r="M62" s="428"/>
      <c r="N62" s="430"/>
      <c r="O62" s="428">
        <f>R4</f>
        <v>0</v>
      </c>
      <c r="P62" s="429"/>
      <c r="Q62" s="428"/>
      <c r="R62" s="427">
        <f>MIN(4,'L16 csapat ELO'!Q5)</f>
        <v>4</v>
      </c>
      <c r="T62" s="425"/>
      <c r="U62" s="425"/>
      <c r="V62" s="425"/>
      <c r="W62" s="425"/>
      <c r="X62" s="425"/>
      <c r="Y62" s="425"/>
      <c r="Z62" s="425"/>
      <c r="AA62" s="425"/>
      <c r="AB62" s="425"/>
      <c r="AC62" s="425"/>
      <c r="AD62" s="425"/>
      <c r="AE62" s="425"/>
      <c r="AF62" s="425"/>
      <c r="AG62" s="425"/>
      <c r="AH62" s="425"/>
      <c r="AI62" s="426"/>
      <c r="AJ62" s="426"/>
      <c r="AK62" s="426"/>
      <c r="AL62" s="425"/>
      <c r="AM62" s="425"/>
      <c r="AN62" s="425"/>
      <c r="AO62" s="425"/>
      <c r="AP62" s="425"/>
      <c r="AQ62" s="425"/>
      <c r="AR62" s="425"/>
      <c r="AS62" s="425"/>
    </row>
    <row r="63" spans="1:45" x14ac:dyDescent="0.25">
      <c r="T63" s="421"/>
      <c r="U63" s="421"/>
      <c r="V63" s="421"/>
      <c r="W63" s="421"/>
      <c r="X63" s="421"/>
      <c r="Y63" s="421"/>
      <c r="Z63" s="421"/>
      <c r="AA63" s="421"/>
      <c r="AB63" s="421"/>
      <c r="AC63" s="421"/>
      <c r="AD63" s="421"/>
      <c r="AE63" s="421"/>
      <c r="AF63" s="421"/>
      <c r="AG63" s="421"/>
      <c r="AH63" s="421"/>
      <c r="AL63" s="421"/>
      <c r="AM63" s="421"/>
      <c r="AN63" s="421"/>
      <c r="AO63" s="421"/>
      <c r="AP63" s="421"/>
      <c r="AQ63" s="421"/>
      <c r="AR63" s="421"/>
      <c r="AS63" s="421"/>
    </row>
    <row r="64" spans="1:45" x14ac:dyDescent="0.25">
      <c r="T64" s="421"/>
      <c r="U64" s="421"/>
      <c r="V64" s="421"/>
      <c r="W64" s="421"/>
      <c r="X64" s="421"/>
      <c r="Y64" s="421"/>
      <c r="Z64" s="421"/>
      <c r="AA64" s="421"/>
      <c r="AB64" s="421"/>
      <c r="AC64" s="421"/>
      <c r="AD64" s="421"/>
      <c r="AE64" s="421"/>
      <c r="AF64" s="421"/>
      <c r="AG64" s="421"/>
      <c r="AH64" s="421"/>
      <c r="AL64" s="421"/>
      <c r="AM64" s="421"/>
      <c r="AN64" s="421"/>
      <c r="AO64" s="421"/>
      <c r="AP64" s="421"/>
      <c r="AQ64" s="421"/>
      <c r="AR64" s="421"/>
      <c r="AS64" s="421"/>
    </row>
    <row r="65" spans="20:45" x14ac:dyDescent="0.25">
      <c r="T65" s="421"/>
      <c r="U65" s="421"/>
      <c r="V65" s="421"/>
      <c r="W65" s="421"/>
      <c r="X65" s="421"/>
      <c r="Y65" s="421"/>
      <c r="Z65" s="421"/>
      <c r="AA65" s="421"/>
      <c r="AB65" s="421"/>
      <c r="AC65" s="421"/>
      <c r="AD65" s="421"/>
      <c r="AE65" s="421"/>
      <c r="AF65" s="421"/>
      <c r="AG65" s="421"/>
      <c r="AH65" s="421"/>
      <c r="AL65" s="421"/>
      <c r="AM65" s="421"/>
      <c r="AN65" s="421"/>
      <c r="AO65" s="421"/>
      <c r="AP65" s="421"/>
      <c r="AQ65" s="421"/>
      <c r="AR65" s="421"/>
      <c r="AS65" s="421"/>
    </row>
    <row r="66" spans="20:45" x14ac:dyDescent="0.25">
      <c r="T66" s="421"/>
      <c r="U66" s="421"/>
      <c r="V66" s="421"/>
      <c r="W66" s="421"/>
      <c r="X66" s="421"/>
      <c r="Y66" s="421"/>
      <c r="Z66" s="421"/>
      <c r="AA66" s="421"/>
      <c r="AB66" s="421"/>
      <c r="AC66" s="421"/>
      <c r="AD66" s="421"/>
      <c r="AE66" s="421"/>
      <c r="AF66" s="421"/>
      <c r="AG66" s="421"/>
      <c r="AH66" s="421"/>
      <c r="AL66" s="421"/>
      <c r="AM66" s="421"/>
      <c r="AN66" s="421"/>
      <c r="AO66" s="421"/>
      <c r="AP66" s="421"/>
      <c r="AQ66" s="421"/>
      <c r="AR66" s="421"/>
      <c r="AS66" s="421"/>
    </row>
    <row r="67" spans="20:45" x14ac:dyDescent="0.25">
      <c r="T67" s="421"/>
      <c r="U67" s="421"/>
      <c r="V67" s="421"/>
      <c r="W67" s="421"/>
      <c r="X67" s="421"/>
      <c r="Y67" s="421"/>
      <c r="Z67" s="421"/>
      <c r="AA67" s="421"/>
      <c r="AB67" s="421"/>
      <c r="AC67" s="421"/>
      <c r="AD67" s="421"/>
      <c r="AE67" s="421"/>
      <c r="AF67" s="421"/>
      <c r="AG67" s="421"/>
      <c r="AH67" s="421"/>
      <c r="AL67" s="421"/>
      <c r="AM67" s="421"/>
      <c r="AN67" s="421"/>
      <c r="AO67" s="421"/>
      <c r="AP67" s="421"/>
      <c r="AQ67" s="421"/>
      <c r="AR67" s="421"/>
      <c r="AS67" s="421"/>
    </row>
    <row r="68" spans="20:45" x14ac:dyDescent="0.25">
      <c r="T68" s="421"/>
      <c r="U68" s="421"/>
      <c r="V68" s="421"/>
      <c r="W68" s="421"/>
      <c r="X68" s="421"/>
      <c r="Y68" s="421"/>
      <c r="Z68" s="421"/>
      <c r="AA68" s="421"/>
      <c r="AB68" s="421"/>
      <c r="AC68" s="421"/>
      <c r="AD68" s="421"/>
      <c r="AE68" s="421"/>
      <c r="AF68" s="421"/>
      <c r="AG68" s="421"/>
      <c r="AH68" s="421"/>
      <c r="AL68" s="421"/>
      <c r="AM68" s="421"/>
      <c r="AN68" s="421"/>
      <c r="AO68" s="421"/>
      <c r="AP68" s="421"/>
      <c r="AQ68" s="421"/>
      <c r="AR68" s="421"/>
      <c r="AS68" s="421"/>
    </row>
    <row r="69" spans="20:45" x14ac:dyDescent="0.25">
      <c r="T69" s="421"/>
      <c r="U69" s="421"/>
      <c r="V69" s="421"/>
      <c r="W69" s="421"/>
      <c r="X69" s="421"/>
      <c r="Y69" s="421"/>
      <c r="Z69" s="421"/>
      <c r="AA69" s="421"/>
      <c r="AB69" s="421"/>
      <c r="AC69" s="421"/>
      <c r="AD69" s="421"/>
      <c r="AE69" s="421"/>
      <c r="AF69" s="421"/>
      <c r="AG69" s="421"/>
      <c r="AH69" s="421"/>
      <c r="AL69" s="421"/>
      <c r="AM69" s="421"/>
      <c r="AN69" s="421"/>
      <c r="AO69" s="421"/>
      <c r="AP69" s="421"/>
      <c r="AQ69" s="421"/>
      <c r="AR69" s="421"/>
      <c r="AS69" s="421"/>
    </row>
    <row r="70" spans="20:45" x14ac:dyDescent="0.25">
      <c r="T70" s="421"/>
      <c r="U70" s="421"/>
      <c r="V70" s="421"/>
      <c r="W70" s="421"/>
      <c r="X70" s="421"/>
      <c r="Y70" s="421"/>
      <c r="Z70" s="421"/>
      <c r="AA70" s="421"/>
      <c r="AB70" s="421"/>
      <c r="AC70" s="421"/>
      <c r="AD70" s="421"/>
      <c r="AE70" s="421"/>
      <c r="AF70" s="421"/>
      <c r="AG70" s="421"/>
      <c r="AH70" s="421"/>
      <c r="AL70" s="421"/>
      <c r="AM70" s="421"/>
      <c r="AN70" s="421"/>
      <c r="AO70" s="421"/>
      <c r="AP70" s="421"/>
      <c r="AQ70" s="421"/>
      <c r="AR70" s="421"/>
      <c r="AS70" s="421"/>
    </row>
    <row r="71" spans="20:45" x14ac:dyDescent="0.25">
      <c r="T71" s="421"/>
      <c r="U71" s="421"/>
      <c r="V71" s="421"/>
      <c r="W71" s="421"/>
      <c r="X71" s="421"/>
      <c r="Y71" s="421"/>
      <c r="Z71" s="421"/>
      <c r="AA71" s="421"/>
      <c r="AB71" s="421"/>
      <c r="AC71" s="421"/>
      <c r="AD71" s="421"/>
      <c r="AE71" s="421"/>
      <c r="AF71" s="421"/>
      <c r="AG71" s="421"/>
      <c r="AH71" s="421"/>
      <c r="AL71" s="421"/>
      <c r="AM71" s="421"/>
      <c r="AN71" s="421"/>
      <c r="AO71" s="421"/>
      <c r="AP71" s="421"/>
      <c r="AQ71" s="421"/>
      <c r="AR71" s="421"/>
      <c r="AS71" s="421"/>
    </row>
    <row r="72" spans="20:45" x14ac:dyDescent="0.25">
      <c r="T72" s="421"/>
      <c r="U72" s="421"/>
      <c r="V72" s="421"/>
      <c r="W72" s="421"/>
      <c r="X72" s="421"/>
      <c r="Y72" s="421"/>
      <c r="Z72" s="421"/>
      <c r="AA72" s="421"/>
      <c r="AB72" s="421"/>
      <c r="AC72" s="421"/>
      <c r="AD72" s="421"/>
      <c r="AE72" s="421"/>
      <c r="AF72" s="421"/>
      <c r="AG72" s="421"/>
      <c r="AH72" s="421"/>
      <c r="AL72" s="421"/>
      <c r="AM72" s="421"/>
      <c r="AN72" s="421"/>
      <c r="AO72" s="421"/>
      <c r="AP72" s="421"/>
      <c r="AQ72" s="421"/>
      <c r="AR72" s="421"/>
      <c r="AS72" s="421"/>
    </row>
    <row r="73" spans="20:45" x14ac:dyDescent="0.25">
      <c r="T73" s="421"/>
      <c r="U73" s="421"/>
      <c r="V73" s="421"/>
      <c r="W73" s="421"/>
      <c r="X73" s="421"/>
      <c r="Y73" s="421"/>
      <c r="Z73" s="421"/>
      <c r="AA73" s="421"/>
      <c r="AB73" s="421"/>
      <c r="AC73" s="421"/>
      <c r="AD73" s="421"/>
      <c r="AE73" s="421"/>
      <c r="AF73" s="421"/>
      <c r="AG73" s="421"/>
      <c r="AH73" s="421"/>
      <c r="AL73" s="421"/>
      <c r="AM73" s="421"/>
      <c r="AN73" s="421"/>
      <c r="AO73" s="421"/>
      <c r="AP73" s="421"/>
      <c r="AQ73" s="421"/>
      <c r="AR73" s="421"/>
      <c r="AS73" s="421"/>
    </row>
    <row r="74" spans="20:45" x14ac:dyDescent="0.25">
      <c r="T74" s="421"/>
      <c r="U74" s="421"/>
      <c r="V74" s="421"/>
      <c r="W74" s="421"/>
      <c r="X74" s="421"/>
      <c r="Y74" s="421"/>
      <c r="Z74" s="421"/>
      <c r="AA74" s="421"/>
      <c r="AB74" s="421"/>
      <c r="AC74" s="421"/>
      <c r="AD74" s="421"/>
      <c r="AE74" s="421"/>
      <c r="AF74" s="421"/>
      <c r="AG74" s="421"/>
      <c r="AH74" s="421"/>
      <c r="AL74" s="421"/>
      <c r="AM74" s="421"/>
      <c r="AN74" s="421"/>
      <c r="AO74" s="421"/>
      <c r="AP74" s="421"/>
      <c r="AQ74" s="421"/>
      <c r="AR74" s="421"/>
      <c r="AS74" s="421"/>
    </row>
    <row r="75" spans="20:45" x14ac:dyDescent="0.25">
      <c r="T75" s="421"/>
      <c r="U75" s="421"/>
      <c r="V75" s="421"/>
      <c r="W75" s="421"/>
      <c r="X75" s="421"/>
      <c r="Y75" s="421"/>
      <c r="Z75" s="421"/>
      <c r="AA75" s="421"/>
      <c r="AB75" s="421"/>
      <c r="AC75" s="421"/>
      <c r="AD75" s="421"/>
      <c r="AE75" s="421"/>
      <c r="AF75" s="421"/>
      <c r="AG75" s="421"/>
      <c r="AH75" s="421"/>
      <c r="AL75" s="421"/>
      <c r="AM75" s="421"/>
      <c r="AN75" s="421"/>
      <c r="AO75" s="421"/>
      <c r="AP75" s="421"/>
      <c r="AQ75" s="421"/>
      <c r="AR75" s="421"/>
      <c r="AS75" s="421"/>
    </row>
    <row r="76" spans="20:45" x14ac:dyDescent="0.25">
      <c r="T76" s="421"/>
      <c r="U76" s="421"/>
      <c r="V76" s="421"/>
      <c r="W76" s="421"/>
      <c r="X76" s="421"/>
      <c r="Y76" s="421"/>
      <c r="Z76" s="421"/>
      <c r="AA76" s="421"/>
      <c r="AB76" s="421"/>
      <c r="AC76" s="421"/>
      <c r="AD76" s="421"/>
      <c r="AE76" s="421"/>
      <c r="AF76" s="421"/>
      <c r="AG76" s="421"/>
      <c r="AH76" s="421"/>
      <c r="AL76" s="421"/>
      <c r="AM76" s="421"/>
      <c r="AN76" s="421"/>
      <c r="AO76" s="421"/>
      <c r="AP76" s="421"/>
      <c r="AQ76" s="421"/>
      <c r="AR76" s="421"/>
      <c r="AS76" s="421"/>
    </row>
    <row r="77" spans="20:45" x14ac:dyDescent="0.25">
      <c r="T77" s="421"/>
      <c r="U77" s="421"/>
      <c r="V77" s="421"/>
      <c r="W77" s="421"/>
      <c r="X77" s="421"/>
      <c r="Y77" s="421"/>
      <c r="Z77" s="421"/>
      <c r="AA77" s="421"/>
      <c r="AB77" s="421"/>
      <c r="AC77" s="421"/>
      <c r="AD77" s="421"/>
      <c r="AE77" s="421"/>
      <c r="AF77" s="421"/>
      <c r="AG77" s="421"/>
      <c r="AH77" s="421"/>
      <c r="AL77" s="421"/>
      <c r="AM77" s="421"/>
      <c r="AN77" s="421"/>
      <c r="AO77" s="421"/>
      <c r="AP77" s="421"/>
      <c r="AQ77" s="421"/>
      <c r="AR77" s="421"/>
      <c r="AS77" s="421"/>
    </row>
    <row r="78" spans="20:45" x14ac:dyDescent="0.25">
      <c r="T78" s="421"/>
      <c r="U78" s="421"/>
      <c r="V78" s="421"/>
      <c r="W78" s="421"/>
      <c r="X78" s="421"/>
      <c r="Y78" s="421"/>
      <c r="Z78" s="421"/>
      <c r="AA78" s="421"/>
      <c r="AB78" s="421"/>
      <c r="AC78" s="421"/>
      <c r="AD78" s="421"/>
      <c r="AE78" s="421"/>
      <c r="AF78" s="421"/>
      <c r="AG78" s="421"/>
      <c r="AH78" s="421"/>
      <c r="AL78" s="421"/>
      <c r="AM78" s="421"/>
      <c r="AN78" s="421"/>
      <c r="AO78" s="421"/>
      <c r="AP78" s="421"/>
      <c r="AQ78" s="421"/>
      <c r="AR78" s="421"/>
      <c r="AS78" s="421"/>
    </row>
    <row r="79" spans="20:45" x14ac:dyDescent="0.25">
      <c r="T79" s="421"/>
      <c r="U79" s="421"/>
      <c r="V79" s="421"/>
      <c r="W79" s="421"/>
      <c r="X79" s="421"/>
      <c r="Y79" s="421"/>
      <c r="Z79" s="421"/>
      <c r="AA79" s="421"/>
      <c r="AB79" s="421"/>
      <c r="AC79" s="421"/>
      <c r="AD79" s="421"/>
      <c r="AE79" s="421"/>
      <c r="AF79" s="421"/>
      <c r="AG79" s="421"/>
      <c r="AH79" s="421"/>
      <c r="AL79" s="421"/>
      <c r="AM79" s="421"/>
      <c r="AN79" s="421"/>
      <c r="AO79" s="421"/>
      <c r="AP79" s="421"/>
      <c r="AQ79" s="421"/>
      <c r="AR79" s="421"/>
      <c r="AS79" s="421"/>
    </row>
    <row r="80" spans="20:45" x14ac:dyDescent="0.25">
      <c r="T80" s="421"/>
      <c r="U80" s="421"/>
      <c r="V80" s="421"/>
      <c r="W80" s="421"/>
      <c r="X80" s="421"/>
      <c r="Y80" s="421"/>
      <c r="Z80" s="421"/>
      <c r="AA80" s="421"/>
      <c r="AB80" s="421"/>
      <c r="AC80" s="421"/>
      <c r="AD80" s="421"/>
      <c r="AE80" s="421"/>
      <c r="AF80" s="421"/>
      <c r="AG80" s="421"/>
      <c r="AH80" s="421"/>
      <c r="AL80" s="421"/>
      <c r="AM80" s="421"/>
      <c r="AN80" s="421"/>
      <c r="AO80" s="421"/>
      <c r="AP80" s="421"/>
      <c r="AQ80" s="421"/>
      <c r="AR80" s="421"/>
      <c r="AS80" s="421"/>
    </row>
    <row r="81" spans="20:45" x14ac:dyDescent="0.25">
      <c r="T81" s="421"/>
      <c r="U81" s="421"/>
      <c r="V81" s="421"/>
      <c r="W81" s="421"/>
      <c r="X81" s="421"/>
      <c r="Y81" s="421"/>
      <c r="Z81" s="421"/>
      <c r="AA81" s="421"/>
      <c r="AB81" s="421"/>
      <c r="AC81" s="421"/>
      <c r="AD81" s="421"/>
      <c r="AE81" s="421"/>
      <c r="AF81" s="421"/>
      <c r="AG81" s="421"/>
      <c r="AH81" s="421"/>
      <c r="AL81" s="421"/>
      <c r="AM81" s="421"/>
      <c r="AN81" s="421"/>
      <c r="AO81" s="421"/>
      <c r="AP81" s="421"/>
      <c r="AQ81" s="421"/>
      <c r="AR81" s="421"/>
      <c r="AS81" s="421"/>
    </row>
    <row r="82" spans="20:45" x14ac:dyDescent="0.25">
      <c r="T82" s="421"/>
      <c r="U82" s="421"/>
      <c r="V82" s="421"/>
      <c r="W82" s="421"/>
      <c r="X82" s="421"/>
      <c r="Y82" s="421"/>
      <c r="Z82" s="421"/>
      <c r="AA82" s="421"/>
      <c r="AB82" s="421"/>
      <c r="AC82" s="421"/>
      <c r="AD82" s="421"/>
      <c r="AE82" s="421"/>
      <c r="AF82" s="421"/>
      <c r="AG82" s="421"/>
      <c r="AH82" s="421"/>
      <c r="AL82" s="421"/>
      <c r="AM82" s="421"/>
      <c r="AN82" s="421"/>
      <c r="AO82" s="421"/>
      <c r="AP82" s="421"/>
      <c r="AQ82" s="421"/>
      <c r="AR82" s="421"/>
      <c r="AS82" s="421"/>
    </row>
    <row r="83" spans="20:45" x14ac:dyDescent="0.25">
      <c r="T83" s="421"/>
      <c r="U83" s="421"/>
      <c r="V83" s="421"/>
      <c r="W83" s="421"/>
      <c r="X83" s="421"/>
      <c r="Y83" s="421"/>
      <c r="Z83" s="421"/>
      <c r="AA83" s="421"/>
      <c r="AB83" s="421"/>
      <c r="AC83" s="421"/>
      <c r="AD83" s="421"/>
      <c r="AE83" s="421"/>
      <c r="AF83" s="421"/>
      <c r="AG83" s="421"/>
      <c r="AH83" s="421"/>
      <c r="AL83" s="421"/>
      <c r="AM83" s="421"/>
      <c r="AN83" s="421"/>
      <c r="AO83" s="421"/>
      <c r="AP83" s="421"/>
      <c r="AQ83" s="421"/>
      <c r="AR83" s="421"/>
      <c r="AS83" s="421"/>
    </row>
    <row r="84" spans="20:45" x14ac:dyDescent="0.25">
      <c r="T84" s="421"/>
      <c r="U84" s="421"/>
      <c r="V84" s="421"/>
      <c r="W84" s="421"/>
      <c r="X84" s="421"/>
      <c r="Y84" s="421"/>
      <c r="Z84" s="421"/>
      <c r="AA84" s="421"/>
      <c r="AB84" s="421"/>
      <c r="AC84" s="421"/>
      <c r="AD84" s="421"/>
      <c r="AE84" s="421"/>
      <c r="AF84" s="421"/>
      <c r="AG84" s="421"/>
      <c r="AH84" s="421"/>
      <c r="AL84" s="421"/>
      <c r="AM84" s="421"/>
      <c r="AN84" s="421"/>
      <c r="AO84" s="421"/>
      <c r="AP84" s="421"/>
      <c r="AQ84" s="421"/>
      <c r="AR84" s="421"/>
      <c r="AS84" s="421"/>
    </row>
    <row r="85" spans="20:45" x14ac:dyDescent="0.25">
      <c r="T85" s="421"/>
      <c r="U85" s="421"/>
      <c r="V85" s="421"/>
      <c r="W85" s="421"/>
      <c r="X85" s="421"/>
      <c r="Y85" s="421"/>
      <c r="Z85" s="421"/>
      <c r="AA85" s="421"/>
      <c r="AB85" s="421"/>
      <c r="AC85" s="421"/>
      <c r="AD85" s="421"/>
      <c r="AE85" s="421"/>
      <c r="AF85" s="421"/>
      <c r="AG85" s="421"/>
      <c r="AH85" s="421"/>
      <c r="AL85" s="421"/>
      <c r="AM85" s="421"/>
      <c r="AN85" s="421"/>
      <c r="AO85" s="421"/>
      <c r="AP85" s="421"/>
      <c r="AQ85" s="421"/>
      <c r="AR85" s="421"/>
      <c r="AS85" s="421"/>
    </row>
    <row r="86" spans="20:45" x14ac:dyDescent="0.25">
      <c r="T86" s="421"/>
      <c r="U86" s="421"/>
      <c r="V86" s="421"/>
      <c r="W86" s="421"/>
      <c r="X86" s="421"/>
      <c r="Y86" s="421"/>
      <c r="Z86" s="421"/>
      <c r="AA86" s="421"/>
      <c r="AB86" s="421"/>
      <c r="AC86" s="421"/>
      <c r="AD86" s="421"/>
      <c r="AE86" s="421"/>
      <c r="AF86" s="421"/>
      <c r="AG86" s="421"/>
      <c r="AH86" s="421"/>
      <c r="AL86" s="421"/>
      <c r="AM86" s="421"/>
      <c r="AN86" s="421"/>
      <c r="AO86" s="421"/>
      <c r="AP86" s="421"/>
      <c r="AQ86" s="421"/>
      <c r="AR86" s="421"/>
      <c r="AS86" s="421"/>
    </row>
    <row r="87" spans="20:45" x14ac:dyDescent="0.25">
      <c r="T87" s="421"/>
      <c r="U87" s="421"/>
      <c r="V87" s="421"/>
      <c r="W87" s="421"/>
      <c r="X87" s="421"/>
      <c r="Y87" s="421"/>
      <c r="Z87" s="421"/>
      <c r="AA87" s="421"/>
      <c r="AB87" s="421"/>
      <c r="AC87" s="421"/>
      <c r="AD87" s="421"/>
      <c r="AE87" s="421"/>
      <c r="AF87" s="421"/>
      <c r="AG87" s="421"/>
      <c r="AH87" s="421"/>
      <c r="AL87" s="421"/>
      <c r="AM87" s="421"/>
      <c r="AN87" s="421"/>
      <c r="AO87" s="421"/>
      <c r="AP87" s="421"/>
      <c r="AQ87" s="421"/>
      <c r="AR87" s="421"/>
      <c r="AS87" s="421"/>
    </row>
    <row r="88" spans="20:45" x14ac:dyDescent="0.25">
      <c r="T88" s="421"/>
      <c r="U88" s="421"/>
      <c r="V88" s="421"/>
      <c r="W88" s="421"/>
      <c r="X88" s="421"/>
      <c r="Y88" s="421"/>
      <c r="Z88" s="421"/>
      <c r="AA88" s="421"/>
      <c r="AB88" s="421"/>
      <c r="AC88" s="421"/>
      <c r="AD88" s="421"/>
      <c r="AE88" s="421"/>
      <c r="AF88" s="421"/>
      <c r="AG88" s="421"/>
      <c r="AH88" s="421"/>
      <c r="AL88" s="421"/>
      <c r="AM88" s="421"/>
      <c r="AN88" s="421"/>
      <c r="AO88" s="421"/>
      <c r="AP88" s="421"/>
      <c r="AQ88" s="421"/>
      <c r="AR88" s="421"/>
      <c r="AS88" s="421"/>
    </row>
    <row r="89" spans="20:45" x14ac:dyDescent="0.25">
      <c r="T89" s="421"/>
      <c r="U89" s="421"/>
      <c r="V89" s="421"/>
      <c r="W89" s="421"/>
      <c r="X89" s="421"/>
      <c r="Y89" s="421"/>
      <c r="Z89" s="421"/>
      <c r="AA89" s="421"/>
      <c r="AB89" s="421"/>
      <c r="AC89" s="421"/>
      <c r="AD89" s="421"/>
      <c r="AE89" s="421"/>
      <c r="AF89" s="421"/>
      <c r="AG89" s="421"/>
      <c r="AH89" s="421"/>
      <c r="AL89" s="421"/>
      <c r="AM89" s="421"/>
      <c r="AN89" s="421"/>
      <c r="AO89" s="421"/>
      <c r="AP89" s="421"/>
      <c r="AQ89" s="421"/>
      <c r="AR89" s="421"/>
      <c r="AS89" s="421"/>
    </row>
    <row r="90" spans="20:45" x14ac:dyDescent="0.25">
      <c r="T90" s="421"/>
      <c r="U90" s="421"/>
      <c r="V90" s="421"/>
      <c r="W90" s="421"/>
      <c r="X90" s="421"/>
      <c r="Y90" s="421"/>
      <c r="Z90" s="421"/>
      <c r="AA90" s="421"/>
      <c r="AB90" s="421"/>
      <c r="AC90" s="421"/>
      <c r="AD90" s="421"/>
      <c r="AE90" s="421"/>
      <c r="AF90" s="421"/>
      <c r="AG90" s="421"/>
      <c r="AH90" s="421"/>
      <c r="AL90" s="421"/>
      <c r="AM90" s="421"/>
      <c r="AN90" s="421"/>
      <c r="AO90" s="421"/>
      <c r="AP90" s="421"/>
      <c r="AQ90" s="421"/>
      <c r="AR90" s="421"/>
      <c r="AS90" s="421"/>
    </row>
    <row r="91" spans="20:45" x14ac:dyDescent="0.25">
      <c r="T91" s="421"/>
      <c r="U91" s="421"/>
      <c r="V91" s="421"/>
      <c r="W91" s="421"/>
      <c r="X91" s="421"/>
      <c r="Y91" s="421"/>
      <c r="Z91" s="421"/>
      <c r="AA91" s="421"/>
      <c r="AB91" s="421"/>
      <c r="AC91" s="421"/>
      <c r="AD91" s="421"/>
      <c r="AE91" s="421"/>
      <c r="AF91" s="421"/>
      <c r="AG91" s="421"/>
      <c r="AH91" s="421"/>
      <c r="AL91" s="421"/>
      <c r="AM91" s="421"/>
      <c r="AN91" s="421"/>
      <c r="AO91" s="421"/>
      <c r="AP91" s="421"/>
      <c r="AQ91" s="421"/>
      <c r="AR91" s="421"/>
      <c r="AS91" s="421"/>
    </row>
    <row r="92" spans="20:45" x14ac:dyDescent="0.25">
      <c r="T92" s="421"/>
      <c r="U92" s="421"/>
      <c r="V92" s="421"/>
      <c r="W92" s="421"/>
      <c r="X92" s="421"/>
      <c r="Y92" s="421"/>
      <c r="Z92" s="421"/>
      <c r="AA92" s="421"/>
      <c r="AB92" s="421"/>
      <c r="AC92" s="421"/>
      <c r="AD92" s="421"/>
      <c r="AE92" s="421"/>
      <c r="AF92" s="421"/>
      <c r="AG92" s="421"/>
      <c r="AH92" s="421"/>
      <c r="AL92" s="421"/>
      <c r="AM92" s="421"/>
      <c r="AN92" s="421"/>
      <c r="AO92" s="421"/>
      <c r="AP92" s="421"/>
      <c r="AQ92" s="421"/>
      <c r="AR92" s="421"/>
      <c r="AS92" s="421"/>
    </row>
    <row r="93" spans="20:45" x14ac:dyDescent="0.25">
      <c r="T93" s="421"/>
      <c r="U93" s="421"/>
      <c r="V93" s="421"/>
      <c r="W93" s="421"/>
      <c r="X93" s="421"/>
      <c r="Y93" s="421"/>
      <c r="Z93" s="421"/>
      <c r="AA93" s="421"/>
      <c r="AB93" s="421"/>
      <c r="AC93" s="421"/>
      <c r="AD93" s="421"/>
      <c r="AE93" s="421"/>
      <c r="AF93" s="421"/>
      <c r="AG93" s="421"/>
      <c r="AH93" s="421"/>
      <c r="AL93" s="421"/>
      <c r="AM93" s="421"/>
      <c r="AN93" s="421"/>
      <c r="AO93" s="421"/>
      <c r="AP93" s="421"/>
      <c r="AQ93" s="421"/>
      <c r="AR93" s="421"/>
      <c r="AS93" s="421"/>
    </row>
    <row r="94" spans="20:45" x14ac:dyDescent="0.25">
      <c r="T94" s="421"/>
      <c r="U94" s="421"/>
      <c r="V94" s="421"/>
      <c r="W94" s="421"/>
      <c r="X94" s="421"/>
      <c r="Y94" s="421"/>
      <c r="Z94" s="421"/>
      <c r="AA94" s="421"/>
      <c r="AB94" s="421"/>
      <c r="AC94" s="421"/>
      <c r="AD94" s="421"/>
      <c r="AE94" s="421"/>
      <c r="AF94" s="421"/>
      <c r="AG94" s="421"/>
      <c r="AH94" s="421"/>
      <c r="AL94" s="421"/>
      <c r="AM94" s="421"/>
      <c r="AN94" s="421"/>
      <c r="AO94" s="421"/>
      <c r="AP94" s="421"/>
      <c r="AQ94" s="421"/>
      <c r="AR94" s="421"/>
      <c r="AS94" s="421"/>
    </row>
    <row r="95" spans="20:45" x14ac:dyDescent="0.25">
      <c r="T95" s="421"/>
      <c r="U95" s="421"/>
      <c r="V95" s="421"/>
      <c r="W95" s="421"/>
      <c r="X95" s="421"/>
      <c r="Y95" s="421"/>
      <c r="Z95" s="421"/>
      <c r="AA95" s="421"/>
      <c r="AB95" s="421"/>
      <c r="AC95" s="421"/>
      <c r="AD95" s="421"/>
      <c r="AE95" s="421"/>
      <c r="AF95" s="421"/>
      <c r="AG95" s="421"/>
      <c r="AH95" s="421"/>
      <c r="AL95" s="421"/>
      <c r="AM95" s="421"/>
      <c r="AN95" s="421"/>
      <c r="AO95" s="421"/>
      <c r="AP95" s="421"/>
      <c r="AQ95" s="421"/>
      <c r="AR95" s="421"/>
      <c r="AS95" s="421"/>
    </row>
    <row r="96" spans="20:45" x14ac:dyDescent="0.25">
      <c r="T96" s="421"/>
      <c r="U96" s="421"/>
      <c r="V96" s="421"/>
      <c r="W96" s="421"/>
      <c r="X96" s="421"/>
      <c r="Y96" s="421"/>
      <c r="Z96" s="421"/>
      <c r="AA96" s="421"/>
      <c r="AB96" s="421"/>
      <c r="AC96" s="421"/>
      <c r="AD96" s="421"/>
      <c r="AE96" s="421"/>
      <c r="AF96" s="421"/>
      <c r="AG96" s="421"/>
      <c r="AH96" s="421"/>
      <c r="AL96" s="421"/>
      <c r="AM96" s="421"/>
      <c r="AN96" s="421"/>
      <c r="AO96" s="421"/>
      <c r="AP96" s="421"/>
      <c r="AQ96" s="421"/>
      <c r="AR96" s="421"/>
      <c r="AS96" s="421"/>
    </row>
    <row r="97" spans="20:45" x14ac:dyDescent="0.25">
      <c r="T97" s="421"/>
      <c r="U97" s="421"/>
      <c r="V97" s="421"/>
      <c r="W97" s="421"/>
      <c r="X97" s="421"/>
      <c r="Y97" s="421"/>
      <c r="Z97" s="421"/>
      <c r="AA97" s="421"/>
      <c r="AB97" s="421"/>
      <c r="AC97" s="421"/>
      <c r="AD97" s="421"/>
      <c r="AE97" s="421"/>
      <c r="AF97" s="421"/>
      <c r="AG97" s="421"/>
      <c r="AH97" s="421"/>
      <c r="AL97" s="421"/>
      <c r="AM97" s="421"/>
      <c r="AN97" s="421"/>
      <c r="AO97" s="421"/>
      <c r="AP97" s="421"/>
      <c r="AQ97" s="421"/>
      <c r="AR97" s="421"/>
      <c r="AS97" s="421"/>
    </row>
    <row r="98" spans="20:45" x14ac:dyDescent="0.25">
      <c r="T98" s="421"/>
      <c r="U98" s="421"/>
      <c r="V98" s="421"/>
      <c r="W98" s="421"/>
      <c r="X98" s="421"/>
      <c r="Y98" s="421"/>
      <c r="Z98" s="421"/>
      <c r="AA98" s="421"/>
      <c r="AB98" s="421"/>
      <c r="AC98" s="421"/>
      <c r="AD98" s="421"/>
      <c r="AE98" s="421"/>
      <c r="AF98" s="421"/>
      <c r="AG98" s="421"/>
      <c r="AH98" s="421"/>
      <c r="AL98" s="421"/>
      <c r="AM98" s="421"/>
      <c r="AN98" s="421"/>
      <c r="AO98" s="421"/>
      <c r="AP98" s="421"/>
      <c r="AQ98" s="421"/>
      <c r="AR98" s="421"/>
      <c r="AS98" s="421"/>
    </row>
    <row r="99" spans="20:45" x14ac:dyDescent="0.25">
      <c r="T99" s="421"/>
      <c r="U99" s="421"/>
      <c r="V99" s="421"/>
      <c r="W99" s="421"/>
      <c r="X99" s="421"/>
      <c r="Y99" s="421"/>
      <c r="Z99" s="421"/>
      <c r="AA99" s="421"/>
      <c r="AB99" s="421"/>
      <c r="AC99" s="421"/>
      <c r="AD99" s="421"/>
      <c r="AE99" s="421"/>
      <c r="AF99" s="421"/>
      <c r="AG99" s="421"/>
      <c r="AH99" s="421"/>
      <c r="AL99" s="421"/>
      <c r="AM99" s="421"/>
      <c r="AN99" s="421"/>
      <c r="AO99" s="421"/>
      <c r="AP99" s="421"/>
      <c r="AQ99" s="421"/>
      <c r="AR99" s="421"/>
      <c r="AS99" s="421"/>
    </row>
    <row r="100" spans="20:45" x14ac:dyDescent="0.25">
      <c r="T100" s="421"/>
      <c r="U100" s="421"/>
      <c r="V100" s="421"/>
      <c r="W100" s="421"/>
      <c r="X100" s="421"/>
      <c r="Y100" s="421"/>
      <c r="Z100" s="421"/>
      <c r="AA100" s="421"/>
      <c r="AB100" s="421"/>
      <c r="AC100" s="421"/>
      <c r="AD100" s="421"/>
      <c r="AE100" s="421"/>
      <c r="AF100" s="421"/>
      <c r="AG100" s="421"/>
      <c r="AH100" s="421"/>
      <c r="AL100" s="421"/>
      <c r="AM100" s="421"/>
      <c r="AN100" s="421"/>
      <c r="AO100" s="421"/>
      <c r="AP100" s="421"/>
      <c r="AQ100" s="421"/>
      <c r="AR100" s="421"/>
      <c r="AS100" s="421"/>
    </row>
    <row r="101" spans="20:45" x14ac:dyDescent="0.25">
      <c r="T101" s="421"/>
      <c r="U101" s="421"/>
      <c r="V101" s="421"/>
      <c r="W101" s="421"/>
      <c r="X101" s="421"/>
      <c r="Y101" s="421"/>
      <c r="Z101" s="421"/>
      <c r="AA101" s="421"/>
      <c r="AB101" s="421"/>
      <c r="AC101" s="421"/>
      <c r="AD101" s="421"/>
      <c r="AE101" s="421"/>
      <c r="AF101" s="421"/>
      <c r="AG101" s="421"/>
      <c r="AH101" s="421"/>
      <c r="AL101" s="421"/>
      <c r="AM101" s="421"/>
      <c r="AN101" s="421"/>
      <c r="AO101" s="421"/>
      <c r="AP101" s="421"/>
      <c r="AQ101" s="421"/>
      <c r="AR101" s="421"/>
      <c r="AS101" s="421"/>
    </row>
    <row r="102" spans="20:45" x14ac:dyDescent="0.25">
      <c r="T102" s="421"/>
      <c r="U102" s="421"/>
      <c r="V102" s="421"/>
      <c r="W102" s="421"/>
      <c r="X102" s="421"/>
      <c r="Y102" s="421"/>
      <c r="Z102" s="421"/>
      <c r="AA102" s="421"/>
      <c r="AB102" s="421"/>
      <c r="AC102" s="421"/>
      <c r="AD102" s="421"/>
      <c r="AE102" s="421"/>
      <c r="AF102" s="421"/>
      <c r="AG102" s="421"/>
      <c r="AH102" s="421"/>
      <c r="AL102" s="421"/>
      <c r="AM102" s="421"/>
      <c r="AN102" s="421"/>
      <c r="AO102" s="421"/>
      <c r="AP102" s="421"/>
      <c r="AQ102" s="421"/>
      <c r="AR102" s="421"/>
      <c r="AS102" s="421"/>
    </row>
    <row r="103" spans="20:45" x14ac:dyDescent="0.25">
      <c r="T103" s="421"/>
      <c r="U103" s="421"/>
      <c r="V103" s="421"/>
      <c r="W103" s="421"/>
      <c r="X103" s="421"/>
      <c r="Y103" s="421"/>
      <c r="Z103" s="421"/>
      <c r="AA103" s="421"/>
      <c r="AB103" s="421"/>
      <c r="AC103" s="421"/>
      <c r="AD103" s="421"/>
      <c r="AE103" s="421"/>
      <c r="AF103" s="421"/>
      <c r="AG103" s="421"/>
      <c r="AH103" s="421"/>
      <c r="AL103" s="421"/>
      <c r="AM103" s="421"/>
      <c r="AN103" s="421"/>
      <c r="AO103" s="421"/>
      <c r="AP103" s="421"/>
      <c r="AQ103" s="421"/>
      <c r="AR103" s="421"/>
      <c r="AS103" s="421"/>
    </row>
    <row r="104" spans="20:45" x14ac:dyDescent="0.25">
      <c r="T104" s="421"/>
      <c r="U104" s="421"/>
      <c r="V104" s="421"/>
      <c r="W104" s="421"/>
      <c r="X104" s="421"/>
      <c r="Y104" s="421"/>
      <c r="Z104" s="421"/>
      <c r="AA104" s="421"/>
      <c r="AB104" s="421"/>
      <c r="AC104" s="421"/>
      <c r="AD104" s="421"/>
      <c r="AE104" s="421"/>
      <c r="AF104" s="421"/>
      <c r="AG104" s="421"/>
      <c r="AH104" s="421"/>
      <c r="AL104" s="421"/>
      <c r="AM104" s="421"/>
      <c r="AN104" s="421"/>
      <c r="AO104" s="421"/>
      <c r="AP104" s="421"/>
      <c r="AQ104" s="421"/>
      <c r="AR104" s="421"/>
      <c r="AS104" s="421"/>
    </row>
    <row r="105" spans="20:45" x14ac:dyDescent="0.25">
      <c r="T105" s="421"/>
      <c r="U105" s="421"/>
      <c r="V105" s="421"/>
      <c r="W105" s="421"/>
      <c r="X105" s="421"/>
      <c r="Y105" s="421"/>
      <c r="Z105" s="421"/>
      <c r="AA105" s="421"/>
      <c r="AB105" s="421"/>
      <c r="AC105" s="421"/>
      <c r="AD105" s="421"/>
      <c r="AE105" s="421"/>
      <c r="AF105" s="421"/>
      <c r="AG105" s="421"/>
      <c r="AH105" s="421"/>
      <c r="AL105" s="421"/>
      <c r="AM105" s="421"/>
      <c r="AN105" s="421"/>
      <c r="AO105" s="421"/>
      <c r="AP105" s="421"/>
      <c r="AQ105" s="421"/>
      <c r="AR105" s="421"/>
      <c r="AS105" s="421"/>
    </row>
    <row r="106" spans="20:45" x14ac:dyDescent="0.25">
      <c r="T106" s="421"/>
      <c r="U106" s="421"/>
      <c r="V106" s="421"/>
      <c r="W106" s="421"/>
      <c r="X106" s="421"/>
      <c r="Y106" s="421"/>
      <c r="Z106" s="421"/>
      <c r="AA106" s="421"/>
      <c r="AB106" s="421"/>
      <c r="AC106" s="421"/>
      <c r="AD106" s="421"/>
      <c r="AE106" s="421"/>
      <c r="AF106" s="421"/>
      <c r="AG106" s="421"/>
      <c r="AH106" s="421"/>
      <c r="AL106" s="421"/>
      <c r="AM106" s="421"/>
      <c r="AN106" s="421"/>
      <c r="AO106" s="421"/>
      <c r="AP106" s="421"/>
      <c r="AQ106" s="421"/>
      <c r="AR106" s="421"/>
      <c r="AS106" s="421"/>
    </row>
    <row r="107" spans="20:45" x14ac:dyDescent="0.25">
      <c r="T107" s="421"/>
      <c r="U107" s="421"/>
      <c r="V107" s="421"/>
      <c r="W107" s="421"/>
      <c r="X107" s="421"/>
      <c r="Y107" s="421"/>
      <c r="Z107" s="421"/>
      <c r="AA107" s="421"/>
      <c r="AB107" s="421"/>
      <c r="AC107" s="421"/>
      <c r="AD107" s="421"/>
      <c r="AE107" s="421"/>
      <c r="AF107" s="421"/>
      <c r="AG107" s="421"/>
      <c r="AH107" s="421"/>
      <c r="AL107" s="421"/>
      <c r="AM107" s="421"/>
      <c r="AN107" s="421"/>
      <c r="AO107" s="421"/>
      <c r="AP107" s="421"/>
      <c r="AQ107" s="421"/>
      <c r="AR107" s="421"/>
      <c r="AS107" s="421"/>
    </row>
    <row r="108" spans="20:45" x14ac:dyDescent="0.25">
      <c r="T108" s="421"/>
      <c r="U108" s="421"/>
      <c r="V108" s="421"/>
      <c r="W108" s="421"/>
      <c r="X108" s="421"/>
      <c r="Y108" s="421"/>
      <c r="Z108" s="421"/>
      <c r="AA108" s="421"/>
      <c r="AB108" s="421"/>
      <c r="AC108" s="421"/>
      <c r="AD108" s="421"/>
      <c r="AE108" s="421"/>
      <c r="AF108" s="421"/>
      <c r="AG108" s="421"/>
      <c r="AH108" s="421"/>
      <c r="AL108" s="421"/>
      <c r="AM108" s="421"/>
      <c r="AN108" s="421"/>
      <c r="AO108" s="421"/>
      <c r="AP108" s="421"/>
      <c r="AQ108" s="421"/>
      <c r="AR108" s="421"/>
      <c r="AS108" s="421"/>
    </row>
    <row r="109" spans="20:45" x14ac:dyDescent="0.25">
      <c r="T109" s="421"/>
      <c r="U109" s="421"/>
      <c r="V109" s="421"/>
      <c r="W109" s="421"/>
      <c r="X109" s="421"/>
      <c r="Y109" s="421"/>
      <c r="Z109" s="421"/>
      <c r="AA109" s="421"/>
      <c r="AB109" s="421"/>
      <c r="AC109" s="421"/>
      <c r="AD109" s="421"/>
      <c r="AE109" s="421"/>
      <c r="AF109" s="421"/>
      <c r="AG109" s="421"/>
      <c r="AH109" s="421"/>
      <c r="AL109" s="421"/>
      <c r="AM109" s="421"/>
      <c r="AN109" s="421"/>
      <c r="AO109" s="421"/>
      <c r="AP109" s="421"/>
      <c r="AQ109" s="421"/>
      <c r="AR109" s="421"/>
      <c r="AS109" s="421"/>
    </row>
    <row r="110" spans="20:45" x14ac:dyDescent="0.25">
      <c r="T110" s="421"/>
      <c r="U110" s="421"/>
      <c r="V110" s="421"/>
      <c r="W110" s="421"/>
      <c r="X110" s="421"/>
      <c r="Y110" s="421"/>
      <c r="Z110" s="421"/>
      <c r="AA110" s="421"/>
      <c r="AB110" s="421"/>
      <c r="AC110" s="421"/>
      <c r="AD110" s="421"/>
      <c r="AE110" s="421"/>
      <c r="AF110" s="421"/>
      <c r="AG110" s="421"/>
      <c r="AH110" s="421"/>
      <c r="AL110" s="421"/>
      <c r="AM110" s="421"/>
      <c r="AN110" s="421"/>
      <c r="AO110" s="421"/>
      <c r="AP110" s="421"/>
      <c r="AQ110" s="421"/>
      <c r="AR110" s="421"/>
      <c r="AS110" s="421"/>
    </row>
    <row r="111" spans="20:45" x14ac:dyDescent="0.25">
      <c r="T111" s="421"/>
      <c r="U111" s="421"/>
      <c r="V111" s="421"/>
      <c r="W111" s="421"/>
      <c r="X111" s="421"/>
      <c r="Y111" s="421"/>
      <c r="Z111" s="421"/>
      <c r="AA111" s="421"/>
      <c r="AB111" s="421"/>
      <c r="AC111" s="421"/>
      <c r="AD111" s="421"/>
      <c r="AE111" s="421"/>
      <c r="AF111" s="421"/>
      <c r="AG111" s="421"/>
      <c r="AH111" s="421"/>
      <c r="AL111" s="421"/>
      <c r="AM111" s="421"/>
      <c r="AN111" s="421"/>
      <c r="AO111" s="421"/>
      <c r="AP111" s="421"/>
      <c r="AQ111" s="421"/>
      <c r="AR111" s="421"/>
      <c r="AS111" s="421"/>
    </row>
    <row r="112" spans="20:45" x14ac:dyDescent="0.25">
      <c r="T112" s="421"/>
      <c r="U112" s="421"/>
      <c r="V112" s="421"/>
      <c r="W112" s="421"/>
      <c r="X112" s="421"/>
      <c r="Y112" s="421"/>
      <c r="Z112" s="421"/>
      <c r="AA112" s="421"/>
      <c r="AB112" s="421"/>
      <c r="AC112" s="421"/>
      <c r="AD112" s="421"/>
      <c r="AE112" s="421"/>
      <c r="AF112" s="421"/>
      <c r="AG112" s="421"/>
      <c r="AH112" s="421"/>
      <c r="AL112" s="421"/>
      <c r="AM112" s="421"/>
      <c r="AN112" s="421"/>
      <c r="AO112" s="421"/>
      <c r="AP112" s="421"/>
      <c r="AQ112" s="421"/>
      <c r="AR112" s="421"/>
      <c r="AS112" s="421"/>
    </row>
    <row r="113" spans="20:45" x14ac:dyDescent="0.25">
      <c r="T113" s="421"/>
      <c r="U113" s="421"/>
      <c r="V113" s="421"/>
      <c r="W113" s="421"/>
      <c r="X113" s="421"/>
      <c r="Y113" s="421"/>
      <c r="Z113" s="421"/>
      <c r="AA113" s="421"/>
      <c r="AB113" s="421"/>
      <c r="AC113" s="421"/>
      <c r="AD113" s="421"/>
      <c r="AE113" s="421"/>
      <c r="AF113" s="421"/>
      <c r="AG113" s="421"/>
      <c r="AH113" s="421"/>
      <c r="AL113" s="421"/>
      <c r="AM113" s="421"/>
      <c r="AN113" s="421"/>
      <c r="AO113" s="421"/>
      <c r="AP113" s="421"/>
      <c r="AQ113" s="421"/>
      <c r="AR113" s="421"/>
      <c r="AS113" s="421"/>
    </row>
    <row r="114" spans="20:45" x14ac:dyDescent="0.25">
      <c r="T114" s="421"/>
      <c r="U114" s="421"/>
      <c r="V114" s="421"/>
      <c r="W114" s="421"/>
      <c r="X114" s="421"/>
      <c r="Y114" s="421"/>
      <c r="Z114" s="421"/>
      <c r="AA114" s="421"/>
      <c r="AB114" s="421"/>
      <c r="AC114" s="421"/>
      <c r="AD114" s="421"/>
      <c r="AE114" s="421"/>
      <c r="AF114" s="421"/>
      <c r="AG114" s="421"/>
      <c r="AH114" s="421"/>
      <c r="AL114" s="421"/>
      <c r="AM114" s="421"/>
      <c r="AN114" s="421"/>
      <c r="AO114" s="421"/>
      <c r="AP114" s="421"/>
      <c r="AQ114" s="421"/>
      <c r="AR114" s="421"/>
      <c r="AS114" s="421"/>
    </row>
    <row r="115" spans="20:45" x14ac:dyDescent="0.25">
      <c r="T115" s="421"/>
      <c r="U115" s="421"/>
      <c r="V115" s="421"/>
      <c r="W115" s="421"/>
      <c r="X115" s="421"/>
      <c r="Y115" s="421"/>
      <c r="Z115" s="421"/>
      <c r="AA115" s="421"/>
      <c r="AB115" s="421"/>
      <c r="AC115" s="421"/>
      <c r="AD115" s="421"/>
      <c r="AE115" s="421"/>
      <c r="AF115" s="421"/>
      <c r="AG115" s="421"/>
      <c r="AH115" s="421"/>
      <c r="AL115" s="421"/>
      <c r="AM115" s="421"/>
      <c r="AN115" s="421"/>
      <c r="AO115" s="421"/>
      <c r="AP115" s="421"/>
      <c r="AQ115" s="421"/>
      <c r="AR115" s="421"/>
      <c r="AS115" s="421"/>
    </row>
    <row r="116" spans="20:45" x14ac:dyDescent="0.25">
      <c r="T116" s="421"/>
      <c r="U116" s="421"/>
      <c r="V116" s="421"/>
      <c r="W116" s="421"/>
      <c r="X116" s="421"/>
      <c r="Y116" s="421"/>
      <c r="Z116" s="421"/>
      <c r="AA116" s="421"/>
      <c r="AB116" s="421"/>
      <c r="AC116" s="421"/>
      <c r="AD116" s="421"/>
      <c r="AE116" s="421"/>
      <c r="AF116" s="421"/>
      <c r="AG116" s="421"/>
      <c r="AH116" s="421"/>
      <c r="AL116" s="421"/>
      <c r="AM116" s="421"/>
      <c r="AN116" s="421"/>
      <c r="AO116" s="421"/>
      <c r="AP116" s="421"/>
      <c r="AQ116" s="421"/>
      <c r="AR116" s="421"/>
      <c r="AS116" s="421"/>
    </row>
    <row r="117" spans="20:45" x14ac:dyDescent="0.25">
      <c r="T117" s="421"/>
      <c r="U117" s="421"/>
      <c r="V117" s="421"/>
      <c r="W117" s="421"/>
      <c r="X117" s="421"/>
      <c r="Y117" s="421"/>
      <c r="Z117" s="421"/>
      <c r="AA117" s="421"/>
      <c r="AB117" s="421"/>
      <c r="AC117" s="421"/>
      <c r="AD117" s="421"/>
      <c r="AE117" s="421"/>
      <c r="AF117" s="421"/>
      <c r="AG117" s="421"/>
      <c r="AH117" s="421"/>
      <c r="AL117" s="421"/>
      <c r="AM117" s="421"/>
      <c r="AN117" s="421"/>
      <c r="AO117" s="421"/>
      <c r="AP117" s="421"/>
      <c r="AQ117" s="421"/>
      <c r="AR117" s="421"/>
      <c r="AS117" s="421"/>
    </row>
    <row r="118" spans="20:45" x14ac:dyDescent="0.25">
      <c r="T118" s="421"/>
      <c r="U118" s="421"/>
      <c r="V118" s="421"/>
      <c r="W118" s="421"/>
      <c r="X118" s="421"/>
      <c r="Y118" s="421"/>
      <c r="Z118" s="421"/>
      <c r="AA118" s="421"/>
      <c r="AB118" s="421"/>
      <c r="AC118" s="421"/>
      <c r="AD118" s="421"/>
      <c r="AE118" s="421"/>
      <c r="AF118" s="421"/>
      <c r="AG118" s="421"/>
      <c r="AH118" s="421"/>
      <c r="AL118" s="421"/>
      <c r="AM118" s="421"/>
      <c r="AN118" s="421"/>
      <c r="AO118" s="421"/>
      <c r="AP118" s="421"/>
      <c r="AQ118" s="421"/>
      <c r="AR118" s="421"/>
      <c r="AS118" s="421"/>
    </row>
    <row r="119" spans="20:45" x14ac:dyDescent="0.25">
      <c r="T119" s="421"/>
      <c r="U119" s="421"/>
      <c r="V119" s="421"/>
      <c r="W119" s="421"/>
      <c r="X119" s="421"/>
      <c r="Y119" s="421"/>
      <c r="Z119" s="421"/>
      <c r="AA119" s="421"/>
      <c r="AB119" s="421"/>
      <c r="AC119" s="421"/>
      <c r="AD119" s="421"/>
      <c r="AE119" s="421"/>
      <c r="AF119" s="421"/>
      <c r="AG119" s="421"/>
      <c r="AH119" s="421"/>
      <c r="AL119" s="421"/>
      <c r="AM119" s="421"/>
      <c r="AN119" s="421"/>
      <c r="AO119" s="421"/>
      <c r="AP119" s="421"/>
      <c r="AQ119" s="421"/>
      <c r="AR119" s="421"/>
      <c r="AS119" s="421"/>
    </row>
    <row r="120" spans="20:45" x14ac:dyDescent="0.25">
      <c r="T120" s="421"/>
      <c r="U120" s="421"/>
      <c r="V120" s="421"/>
      <c r="W120" s="421"/>
      <c r="X120" s="421"/>
      <c r="Y120" s="421"/>
      <c r="Z120" s="421"/>
      <c r="AA120" s="421"/>
      <c r="AB120" s="421"/>
      <c r="AC120" s="421"/>
      <c r="AD120" s="421"/>
      <c r="AE120" s="421"/>
      <c r="AF120" s="421"/>
      <c r="AG120" s="421"/>
      <c r="AH120" s="421"/>
      <c r="AL120" s="421"/>
      <c r="AM120" s="421"/>
      <c r="AN120" s="421"/>
      <c r="AO120" s="421"/>
      <c r="AP120" s="421"/>
      <c r="AQ120" s="421"/>
      <c r="AR120" s="421"/>
      <c r="AS120" s="421"/>
    </row>
    <row r="121" spans="20:45" x14ac:dyDescent="0.25">
      <c r="T121" s="421"/>
      <c r="U121" s="421"/>
      <c r="V121" s="421"/>
      <c r="W121" s="421"/>
      <c r="X121" s="421"/>
      <c r="Y121" s="421"/>
      <c r="Z121" s="421"/>
      <c r="AA121" s="421"/>
      <c r="AB121" s="421"/>
      <c r="AC121" s="421"/>
      <c r="AD121" s="421"/>
      <c r="AE121" s="421"/>
      <c r="AF121" s="421"/>
      <c r="AG121" s="421"/>
      <c r="AH121" s="421"/>
      <c r="AL121" s="421"/>
      <c r="AM121" s="421"/>
      <c r="AN121" s="421"/>
      <c r="AO121" s="421"/>
      <c r="AP121" s="421"/>
      <c r="AQ121" s="421"/>
      <c r="AR121" s="421"/>
      <c r="AS121" s="421"/>
    </row>
    <row r="122" spans="20:45" x14ac:dyDescent="0.25">
      <c r="T122" s="421"/>
      <c r="U122" s="421"/>
      <c r="V122" s="421"/>
      <c r="W122" s="421"/>
      <c r="X122" s="421"/>
      <c r="Y122" s="421"/>
      <c r="Z122" s="421"/>
      <c r="AA122" s="421"/>
      <c r="AB122" s="421"/>
      <c r="AC122" s="421"/>
      <c r="AD122" s="421"/>
      <c r="AE122" s="421"/>
      <c r="AF122" s="421"/>
      <c r="AG122" s="421"/>
      <c r="AH122" s="421"/>
      <c r="AL122" s="421"/>
      <c r="AM122" s="421"/>
      <c r="AN122" s="421"/>
      <c r="AO122" s="421"/>
      <c r="AP122" s="421"/>
      <c r="AQ122" s="421"/>
      <c r="AR122" s="421"/>
      <c r="AS122" s="421"/>
    </row>
    <row r="123" spans="20:45" x14ac:dyDescent="0.25">
      <c r="T123" s="421"/>
      <c r="U123" s="421"/>
      <c r="V123" s="421"/>
      <c r="W123" s="421"/>
      <c r="X123" s="421"/>
      <c r="Y123" s="421"/>
      <c r="Z123" s="421"/>
      <c r="AA123" s="421"/>
      <c r="AB123" s="421"/>
      <c r="AC123" s="421"/>
      <c r="AD123" s="421"/>
      <c r="AE123" s="421"/>
      <c r="AF123" s="421"/>
      <c r="AG123" s="421"/>
      <c r="AH123" s="421"/>
      <c r="AL123" s="421"/>
      <c r="AM123" s="421"/>
      <c r="AN123" s="421"/>
      <c r="AO123" s="421"/>
      <c r="AP123" s="421"/>
      <c r="AQ123" s="421"/>
      <c r="AR123" s="421"/>
      <c r="AS123" s="421"/>
    </row>
    <row r="124" spans="20:45" x14ac:dyDescent="0.25">
      <c r="T124" s="421"/>
      <c r="U124" s="421"/>
      <c r="V124" s="421"/>
      <c r="W124" s="421"/>
      <c r="X124" s="421"/>
      <c r="Y124" s="421"/>
      <c r="Z124" s="421"/>
      <c r="AA124" s="421"/>
      <c r="AB124" s="421"/>
      <c r="AC124" s="421"/>
      <c r="AD124" s="421"/>
      <c r="AE124" s="421"/>
      <c r="AF124" s="421"/>
      <c r="AG124" s="421"/>
      <c r="AH124" s="421"/>
      <c r="AL124" s="421"/>
      <c r="AM124" s="421"/>
      <c r="AN124" s="421"/>
      <c r="AO124" s="421"/>
      <c r="AP124" s="421"/>
      <c r="AQ124" s="421"/>
      <c r="AR124" s="421"/>
      <c r="AS124" s="421"/>
    </row>
    <row r="125" spans="20:45" x14ac:dyDescent="0.25">
      <c r="T125" s="421"/>
      <c r="U125" s="421"/>
      <c r="V125" s="421"/>
      <c r="W125" s="421"/>
      <c r="X125" s="421"/>
      <c r="Y125" s="421"/>
      <c r="Z125" s="421"/>
      <c r="AA125" s="421"/>
      <c r="AB125" s="421"/>
      <c r="AC125" s="421"/>
      <c r="AD125" s="421"/>
      <c r="AE125" s="421"/>
      <c r="AF125" s="421"/>
      <c r="AG125" s="421"/>
      <c r="AH125" s="421"/>
      <c r="AL125" s="421"/>
      <c r="AM125" s="421"/>
      <c r="AN125" s="421"/>
      <c r="AO125" s="421"/>
      <c r="AP125" s="421"/>
      <c r="AQ125" s="421"/>
      <c r="AR125" s="421"/>
      <c r="AS125" s="421"/>
    </row>
    <row r="126" spans="20:45" x14ac:dyDescent="0.25">
      <c r="T126" s="421"/>
      <c r="U126" s="421"/>
      <c r="V126" s="421"/>
      <c r="W126" s="421"/>
      <c r="X126" s="421"/>
      <c r="Y126" s="421"/>
      <c r="Z126" s="421"/>
      <c r="AA126" s="421"/>
      <c r="AB126" s="421"/>
      <c r="AC126" s="421"/>
      <c r="AD126" s="421"/>
      <c r="AE126" s="421"/>
      <c r="AF126" s="421"/>
      <c r="AG126" s="421"/>
      <c r="AH126" s="421"/>
      <c r="AL126" s="421"/>
      <c r="AM126" s="421"/>
      <c r="AN126" s="421"/>
      <c r="AO126" s="421"/>
      <c r="AP126" s="421"/>
      <c r="AQ126" s="421"/>
      <c r="AR126" s="421"/>
      <c r="AS126" s="421"/>
    </row>
    <row r="127" spans="20:45" x14ac:dyDescent="0.25">
      <c r="T127" s="421"/>
      <c r="U127" s="421"/>
      <c r="V127" s="421"/>
      <c r="W127" s="421"/>
      <c r="X127" s="421"/>
      <c r="Y127" s="421"/>
      <c r="Z127" s="421"/>
      <c r="AA127" s="421"/>
      <c r="AB127" s="421"/>
      <c r="AC127" s="421"/>
      <c r="AD127" s="421"/>
      <c r="AE127" s="421"/>
      <c r="AF127" s="421"/>
      <c r="AG127" s="421"/>
      <c r="AH127" s="421"/>
      <c r="AL127" s="421"/>
      <c r="AM127" s="421"/>
      <c r="AN127" s="421"/>
      <c r="AO127" s="421"/>
      <c r="AP127" s="421"/>
      <c r="AQ127" s="421"/>
      <c r="AR127" s="421"/>
      <c r="AS127" s="421"/>
    </row>
    <row r="128" spans="20:45" x14ac:dyDescent="0.25">
      <c r="T128" s="421"/>
      <c r="U128" s="421"/>
      <c r="V128" s="421"/>
      <c r="W128" s="421"/>
      <c r="X128" s="421"/>
      <c r="Y128" s="421"/>
      <c r="Z128" s="421"/>
      <c r="AA128" s="421"/>
      <c r="AB128" s="421"/>
      <c r="AC128" s="421"/>
      <c r="AD128" s="421"/>
      <c r="AE128" s="421"/>
      <c r="AF128" s="421"/>
      <c r="AG128" s="421"/>
      <c r="AH128" s="421"/>
      <c r="AL128" s="421"/>
      <c r="AM128" s="421"/>
      <c r="AN128" s="421"/>
      <c r="AO128" s="421"/>
      <c r="AP128" s="421"/>
      <c r="AQ128" s="421"/>
      <c r="AR128" s="421"/>
      <c r="AS128" s="421"/>
    </row>
    <row r="129" spans="20:45" x14ac:dyDescent="0.25">
      <c r="T129" s="421"/>
      <c r="U129" s="421"/>
      <c r="V129" s="421"/>
      <c r="W129" s="421"/>
      <c r="X129" s="421"/>
      <c r="Y129" s="421"/>
      <c r="Z129" s="421"/>
      <c r="AA129" s="421"/>
      <c r="AB129" s="421"/>
      <c r="AC129" s="421"/>
      <c r="AD129" s="421"/>
      <c r="AE129" s="421"/>
      <c r="AF129" s="421"/>
      <c r="AG129" s="421"/>
      <c r="AH129" s="421"/>
      <c r="AL129" s="421"/>
      <c r="AM129" s="421"/>
      <c r="AN129" s="421"/>
      <c r="AO129" s="421"/>
      <c r="AP129" s="421"/>
      <c r="AQ129" s="421"/>
      <c r="AR129" s="421"/>
      <c r="AS129" s="421"/>
    </row>
    <row r="130" spans="20:45" x14ac:dyDescent="0.25">
      <c r="T130" s="421"/>
      <c r="U130" s="421"/>
      <c r="V130" s="421"/>
      <c r="W130" s="421"/>
      <c r="X130" s="421"/>
      <c r="Y130" s="421"/>
      <c r="Z130" s="421"/>
      <c r="AA130" s="421"/>
      <c r="AB130" s="421"/>
      <c r="AC130" s="421"/>
      <c r="AD130" s="421"/>
      <c r="AE130" s="421"/>
      <c r="AF130" s="421"/>
      <c r="AG130" s="421"/>
      <c r="AH130" s="421"/>
      <c r="AL130" s="421"/>
      <c r="AM130" s="421"/>
      <c r="AN130" s="421"/>
      <c r="AO130" s="421"/>
      <c r="AP130" s="421"/>
      <c r="AQ130" s="421"/>
      <c r="AR130" s="421"/>
      <c r="AS130" s="421"/>
    </row>
    <row r="131" spans="20:45" x14ac:dyDescent="0.25">
      <c r="T131" s="421"/>
      <c r="U131" s="421"/>
      <c r="V131" s="421"/>
      <c r="W131" s="421"/>
      <c r="X131" s="421"/>
      <c r="Y131" s="421"/>
      <c r="Z131" s="421"/>
      <c r="AA131" s="421"/>
      <c r="AB131" s="421"/>
      <c r="AC131" s="421"/>
      <c r="AD131" s="421"/>
      <c r="AE131" s="421"/>
      <c r="AF131" s="421"/>
      <c r="AG131" s="421"/>
      <c r="AH131" s="421"/>
      <c r="AL131" s="421"/>
      <c r="AM131" s="421"/>
      <c r="AN131" s="421"/>
      <c r="AO131" s="421"/>
      <c r="AP131" s="421"/>
      <c r="AQ131" s="421"/>
      <c r="AR131" s="421"/>
      <c r="AS131" s="421"/>
    </row>
    <row r="132" spans="20:45" x14ac:dyDescent="0.25">
      <c r="T132" s="421"/>
      <c r="U132" s="421"/>
      <c r="V132" s="421"/>
      <c r="W132" s="421"/>
      <c r="X132" s="421"/>
      <c r="Y132" s="421"/>
      <c r="Z132" s="421"/>
      <c r="AA132" s="421"/>
      <c r="AB132" s="421"/>
      <c r="AC132" s="421"/>
      <c r="AD132" s="421"/>
      <c r="AE132" s="421"/>
      <c r="AF132" s="421"/>
      <c r="AG132" s="421"/>
      <c r="AH132" s="421"/>
      <c r="AL132" s="421"/>
      <c r="AM132" s="421"/>
      <c r="AN132" s="421"/>
      <c r="AO132" s="421"/>
      <c r="AP132" s="421"/>
      <c r="AQ132" s="421"/>
      <c r="AR132" s="421"/>
      <c r="AS132" s="421"/>
    </row>
    <row r="133" spans="20:45" x14ac:dyDescent="0.25">
      <c r="T133" s="421"/>
      <c r="U133" s="421"/>
      <c r="V133" s="421"/>
      <c r="W133" s="421"/>
      <c r="X133" s="421"/>
      <c r="Y133" s="421"/>
      <c r="Z133" s="421"/>
      <c r="AA133" s="421"/>
      <c r="AB133" s="421"/>
      <c r="AC133" s="421"/>
      <c r="AD133" s="421"/>
      <c r="AE133" s="421"/>
      <c r="AF133" s="421"/>
      <c r="AG133" s="421"/>
      <c r="AH133" s="421"/>
      <c r="AL133" s="421"/>
      <c r="AM133" s="421"/>
      <c r="AN133" s="421"/>
      <c r="AO133" s="421"/>
      <c r="AP133" s="421"/>
      <c r="AQ133" s="421"/>
      <c r="AR133" s="421"/>
      <c r="AS133" s="421"/>
    </row>
    <row r="134" spans="20:45" x14ac:dyDescent="0.25">
      <c r="T134" s="421"/>
      <c r="U134" s="421"/>
      <c r="V134" s="421"/>
      <c r="W134" s="421"/>
      <c r="X134" s="421"/>
      <c r="Y134" s="421"/>
      <c r="Z134" s="421"/>
      <c r="AA134" s="421"/>
      <c r="AB134" s="421"/>
      <c r="AC134" s="421"/>
      <c r="AD134" s="421"/>
      <c r="AE134" s="421"/>
      <c r="AF134" s="421"/>
      <c r="AG134" s="421"/>
      <c r="AH134" s="421"/>
      <c r="AL134" s="421"/>
      <c r="AM134" s="421"/>
      <c r="AN134" s="421"/>
      <c r="AO134" s="421"/>
      <c r="AP134" s="421"/>
      <c r="AQ134" s="421"/>
      <c r="AR134" s="421"/>
      <c r="AS134" s="421"/>
    </row>
    <row r="135" spans="20:45" x14ac:dyDescent="0.25">
      <c r="T135" s="421"/>
      <c r="U135" s="421"/>
      <c r="V135" s="421"/>
      <c r="W135" s="421"/>
      <c r="X135" s="421"/>
      <c r="Y135" s="421"/>
      <c r="Z135" s="421"/>
      <c r="AA135" s="421"/>
      <c r="AB135" s="421"/>
      <c r="AC135" s="421"/>
      <c r="AD135" s="421"/>
      <c r="AE135" s="421"/>
      <c r="AF135" s="421"/>
      <c r="AG135" s="421"/>
      <c r="AH135" s="421"/>
      <c r="AL135" s="421"/>
      <c r="AM135" s="421"/>
      <c r="AN135" s="421"/>
      <c r="AO135" s="421"/>
      <c r="AP135" s="421"/>
      <c r="AQ135" s="421"/>
      <c r="AR135" s="421"/>
      <c r="AS135" s="421"/>
    </row>
    <row r="136" spans="20:45" x14ac:dyDescent="0.25">
      <c r="T136" s="421"/>
      <c r="U136" s="421"/>
      <c r="V136" s="421"/>
      <c r="W136" s="421"/>
      <c r="X136" s="421"/>
      <c r="Y136" s="421"/>
      <c r="Z136" s="421"/>
      <c r="AA136" s="421"/>
      <c r="AB136" s="421"/>
      <c r="AC136" s="421"/>
      <c r="AD136" s="421"/>
      <c r="AE136" s="421"/>
      <c r="AF136" s="421"/>
      <c r="AG136" s="421"/>
      <c r="AH136" s="421"/>
      <c r="AL136" s="421"/>
      <c r="AM136" s="421"/>
      <c r="AN136" s="421"/>
      <c r="AO136" s="421"/>
      <c r="AP136" s="421"/>
      <c r="AQ136" s="421"/>
      <c r="AR136" s="421"/>
      <c r="AS136" s="421"/>
    </row>
    <row r="137" spans="20:45" x14ac:dyDescent="0.25">
      <c r="T137" s="421"/>
      <c r="U137" s="421"/>
      <c r="V137" s="421"/>
      <c r="W137" s="421"/>
      <c r="X137" s="421"/>
      <c r="Y137" s="421"/>
      <c r="Z137" s="421"/>
      <c r="AA137" s="421"/>
      <c r="AB137" s="421"/>
      <c r="AC137" s="421"/>
      <c r="AD137" s="421"/>
      <c r="AE137" s="421"/>
      <c r="AF137" s="421"/>
      <c r="AG137" s="421"/>
      <c r="AH137" s="421"/>
      <c r="AL137" s="421"/>
      <c r="AM137" s="421"/>
      <c r="AN137" s="421"/>
      <c r="AO137" s="421"/>
      <c r="AP137" s="421"/>
      <c r="AQ137" s="421"/>
      <c r="AR137" s="421"/>
      <c r="AS137" s="421"/>
    </row>
    <row r="138" spans="20:45" x14ac:dyDescent="0.25">
      <c r="T138" s="421"/>
      <c r="U138" s="421"/>
      <c r="V138" s="421"/>
      <c r="W138" s="421"/>
      <c r="X138" s="421"/>
      <c r="Y138" s="421"/>
      <c r="Z138" s="421"/>
      <c r="AA138" s="421"/>
      <c r="AB138" s="421"/>
      <c r="AC138" s="421"/>
      <c r="AD138" s="421"/>
      <c r="AE138" s="421"/>
      <c r="AF138" s="421"/>
      <c r="AG138" s="421"/>
      <c r="AH138" s="421"/>
      <c r="AL138" s="421"/>
      <c r="AM138" s="421"/>
      <c r="AN138" s="421"/>
      <c r="AO138" s="421"/>
      <c r="AP138" s="421"/>
      <c r="AQ138" s="421"/>
      <c r="AR138" s="421"/>
      <c r="AS138" s="421"/>
    </row>
    <row r="139" spans="20:45" x14ac:dyDescent="0.25">
      <c r="T139" s="421"/>
      <c r="U139" s="421"/>
      <c r="V139" s="421"/>
      <c r="W139" s="421"/>
      <c r="X139" s="421"/>
      <c r="Y139" s="421"/>
      <c r="Z139" s="421"/>
      <c r="AA139" s="421"/>
      <c r="AB139" s="421"/>
      <c r="AC139" s="421"/>
      <c r="AD139" s="421"/>
      <c r="AE139" s="421"/>
      <c r="AF139" s="421"/>
      <c r="AG139" s="421"/>
      <c r="AH139" s="421"/>
      <c r="AL139" s="421"/>
      <c r="AM139" s="421"/>
      <c r="AN139" s="421"/>
      <c r="AO139" s="421"/>
      <c r="AP139" s="421"/>
      <c r="AQ139" s="421"/>
      <c r="AR139" s="421"/>
      <c r="AS139" s="421"/>
    </row>
    <row r="140" spans="20:45" x14ac:dyDescent="0.25">
      <c r="T140" s="421"/>
      <c r="U140" s="421"/>
      <c r="V140" s="421"/>
      <c r="W140" s="421"/>
      <c r="X140" s="421"/>
      <c r="Y140" s="421"/>
      <c r="Z140" s="421"/>
      <c r="AA140" s="421"/>
      <c r="AB140" s="421"/>
      <c r="AC140" s="421"/>
      <c r="AD140" s="421"/>
      <c r="AE140" s="421"/>
      <c r="AF140" s="421"/>
      <c r="AG140" s="421"/>
      <c r="AH140" s="421"/>
      <c r="AL140" s="421"/>
      <c r="AM140" s="421"/>
      <c r="AN140" s="421"/>
      <c r="AO140" s="421"/>
      <c r="AP140" s="421"/>
      <c r="AQ140" s="421"/>
      <c r="AR140" s="421"/>
      <c r="AS140" s="421"/>
    </row>
  </sheetData>
  <mergeCells count="1">
    <mergeCell ref="A4:C4"/>
  </mergeCells>
  <conditionalFormatting sqref="B22 B24 B26 B28 B30 B32 B34 B36 B38 B40 B42 B44 B46 B48 B50 B52">
    <cfRule type="cellIs" dxfId="65" priority="13" stopIfTrue="1" operator="equal">
      <formula>"QA"</formula>
    </cfRule>
    <cfRule type="cellIs" dxfId="64" priority="14" stopIfTrue="1" operator="equal">
      <formula>"DA"</formula>
    </cfRule>
  </conditionalFormatting>
  <conditionalFormatting sqref="E7 E21">
    <cfRule type="expression" dxfId="63" priority="16" stopIfTrue="1">
      <formula>$E7&lt;5</formula>
    </cfRule>
  </conditionalFormatting>
  <conditionalFormatting sqref="E22 E24 E26 E28 E30 E32 E34 E36 E38 E40 E42 E44 E46 E48 E50 E52">
    <cfRule type="expression" dxfId="62" priority="8" stopIfTrue="1">
      <formula>AND($E22&lt;9,$C22&gt;0)</formula>
    </cfRule>
  </conditionalFormatting>
  <conditionalFormatting sqref="F7 F9 F11 F13 F15 F17 F19">
    <cfRule type="cellIs" dxfId="61" priority="17" stopIfTrue="1" operator="equal">
      <formula>"Bye"</formula>
    </cfRule>
  </conditionalFormatting>
  <conditionalFormatting sqref="F21:F22 F24 F26 F28 F30 F32 F34 F36 F38 F40 F42 F44 F46 F48 F50">
    <cfRule type="cellIs" dxfId="60" priority="9" stopIfTrue="1" operator="equal">
      <formula>"Bye"</formula>
    </cfRule>
  </conditionalFormatting>
  <conditionalFormatting sqref="F22 F24 F26 F28 F30 F32 F34 F36 F38 F40 F42 F44 F46 F48 F50">
    <cfRule type="expression" dxfId="59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58" priority="4" stopIfTrue="1">
      <formula>AND($E7&lt;9,$C7&gt;0)</formula>
    </cfRule>
  </conditionalFormatting>
  <conditionalFormatting sqref="I8 K10 I12 M14 I16 K18 I20 I23 K25 I27 M29 I31 K33 I35 I39 K41 I43 M45 I47 K49 I51">
    <cfRule type="expression" dxfId="57" priority="5" stopIfTrue="1">
      <formula>AND($O$1="CU",I8="Umpire")</formula>
    </cfRule>
    <cfRule type="expression" dxfId="56" priority="6" stopIfTrue="1">
      <formula>AND($O$1="CU",I8&lt;&gt;"Umpire",J8&lt;&gt;"")</formula>
    </cfRule>
    <cfRule type="expression" dxfId="55" priority="7" stopIfTrue="1">
      <formula>AND($O$1="CU",I8&lt;&gt;"Umpire")</formula>
    </cfRule>
  </conditionalFormatting>
  <conditionalFormatting sqref="J8 L10 J12 N14 J16 L18 J20 R62">
    <cfRule type="expression" dxfId="54" priority="15" stopIfTrue="1">
      <formula>$O$1="CU"</formula>
    </cfRule>
  </conditionalFormatting>
  <conditionalFormatting sqref="K8 M10 K12 O14 K16 M18 K20 K23 M25 K27 O29 K31 M33 K35 K39 M41 K43 O45 K47 M49 K51">
    <cfRule type="expression" dxfId="53" priority="11" stopIfTrue="1">
      <formula>J8="as"</formula>
    </cfRule>
    <cfRule type="expression" dxfId="52" priority="12" stopIfTrue="1">
      <formula>J8="bs"</formula>
    </cfRule>
  </conditionalFormatting>
  <conditionalFormatting sqref="O16">
    <cfRule type="expression" dxfId="51" priority="1" stopIfTrue="1">
      <formula>AND($O$1="CU",O16="Umpire")</formula>
    </cfRule>
    <cfRule type="expression" dxfId="50" priority="2" stopIfTrue="1">
      <formula>AND($O$1="CU",O16&lt;&gt;"Umpire",P16&lt;&gt;"")</formula>
    </cfRule>
    <cfRule type="expression" dxfId="49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00000000-0002-0000-0900-000000000000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1922" r:id="rId4" name="Button 2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23" r:id="rId5" name="Button 3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8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T11" sqref="T11"/>
    </sheetView>
  </sheetViews>
  <sheetFormatPr defaultRowHeight="13.2" x14ac:dyDescent="0.25"/>
  <cols>
    <col min="1" max="1" width="3.88671875" customWidth="1"/>
    <col min="2" max="2" width="22.88671875" customWidth="1"/>
    <col min="3" max="3" width="21.88671875" customWidth="1"/>
    <col min="4" max="4" width="18.109375" style="40" customWidth="1"/>
    <col min="5" max="5" width="18" style="322" customWidth="1"/>
    <col min="6" max="6" width="6.109375" style="91" hidden="1" customWidth="1"/>
    <col min="7" max="7" width="20.3320312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77" t="str">
        <f>Altalanos!$A$6</f>
        <v>Dorko Korosztályos Csapat Bajnokság</v>
      </c>
      <c r="B1" s="86"/>
      <c r="C1" s="86"/>
      <c r="D1" s="174"/>
      <c r="E1" s="193" t="s">
        <v>51</v>
      </c>
      <c r="F1" s="103"/>
      <c r="G1" s="184"/>
      <c r="H1" s="87"/>
      <c r="I1" s="87"/>
      <c r="J1" s="185"/>
      <c r="K1" s="185"/>
      <c r="L1" s="185"/>
      <c r="M1" s="185"/>
      <c r="N1" s="185"/>
      <c r="O1" s="185"/>
      <c r="P1" s="185"/>
      <c r="Q1" s="186"/>
    </row>
    <row r="2" spans="1:17" ht="13.8" thickBot="1" x14ac:dyDescent="0.3">
      <c r="B2" s="88" t="s">
        <v>50</v>
      </c>
      <c r="C2" s="332" t="str">
        <f>Altalanos!$D$8</f>
        <v>F16 csapat</v>
      </c>
      <c r="D2" s="103"/>
      <c r="E2" s="193" t="s">
        <v>34</v>
      </c>
      <c r="F2" s="92"/>
      <c r="G2" s="92"/>
      <c r="H2" s="311"/>
      <c r="I2" s="311"/>
      <c r="J2" s="87"/>
      <c r="K2" s="87"/>
      <c r="L2" s="87"/>
      <c r="M2" s="87"/>
      <c r="N2" s="97"/>
      <c r="O2" s="80"/>
      <c r="P2" s="80"/>
      <c r="Q2" s="97"/>
    </row>
    <row r="3" spans="1:17" s="2" customFormat="1" ht="13.8" thickBot="1" x14ac:dyDescent="0.3">
      <c r="A3" s="305" t="s">
        <v>49</v>
      </c>
      <c r="B3" s="309"/>
      <c r="C3" s="309"/>
      <c r="D3" s="309"/>
      <c r="E3" s="309"/>
      <c r="F3" s="309"/>
      <c r="G3" s="309"/>
      <c r="H3" s="309"/>
      <c r="I3" s="310"/>
      <c r="J3" s="98"/>
      <c r="K3" s="104"/>
      <c r="L3" s="104"/>
      <c r="M3" s="104"/>
      <c r="N3" s="213" t="s">
        <v>33</v>
      </c>
      <c r="O3" s="99"/>
      <c r="P3" s="105"/>
      <c r="Q3" s="194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6"/>
      <c r="H4" s="324" t="s">
        <v>30</v>
      </c>
      <c r="I4" s="315"/>
      <c r="J4" s="107"/>
      <c r="K4" s="108"/>
      <c r="L4" s="108"/>
      <c r="M4" s="108"/>
      <c r="N4" s="107"/>
      <c r="O4" s="195"/>
      <c r="P4" s="195"/>
      <c r="Q4" s="109"/>
    </row>
    <row r="5" spans="1:17" s="2" customFormat="1" ht="13.8" thickBot="1" x14ac:dyDescent="0.3">
      <c r="A5" s="187" t="str">
        <f>Altalanos!$A$10</f>
        <v>2025.08.08-19.</v>
      </c>
      <c r="B5" s="187"/>
      <c r="C5" s="89" t="str">
        <f>Altalanos!$C$10</f>
        <v>PÉCS</v>
      </c>
      <c r="D5" s="90" t="str">
        <f>Altalanos!$D$10</f>
        <v xml:space="preserve">  </v>
      </c>
      <c r="E5" s="90"/>
      <c r="F5" s="90"/>
      <c r="G5" s="90"/>
      <c r="H5" s="210" t="str">
        <f>Altalanos!$E$10</f>
        <v>Rákóczi Andrea</v>
      </c>
      <c r="I5" s="325"/>
      <c r="J5" s="110"/>
      <c r="K5" s="82"/>
      <c r="L5" s="82"/>
      <c r="M5" s="82"/>
      <c r="N5" s="110"/>
      <c r="O5" s="90"/>
      <c r="P5" s="90"/>
      <c r="Q5" s="328"/>
    </row>
    <row r="6" spans="1:17" ht="30" customHeight="1" thickBot="1" x14ac:dyDescent="0.3">
      <c r="A6" s="176" t="s">
        <v>35</v>
      </c>
      <c r="B6" s="100" t="s">
        <v>27</v>
      </c>
      <c r="C6" s="100" t="s">
        <v>28</v>
      </c>
      <c r="D6" s="100" t="s">
        <v>31</v>
      </c>
      <c r="E6" s="101" t="s">
        <v>32</v>
      </c>
      <c r="F6" s="101" t="s">
        <v>36</v>
      </c>
      <c r="G6" s="101" t="s">
        <v>83</v>
      </c>
      <c r="H6" s="312" t="s">
        <v>37</v>
      </c>
      <c r="I6" s="313"/>
      <c r="J6" s="179" t="s">
        <v>16</v>
      </c>
      <c r="K6" s="102" t="s">
        <v>14</v>
      </c>
      <c r="L6" s="181" t="s">
        <v>1</v>
      </c>
      <c r="M6" s="154" t="s">
        <v>15</v>
      </c>
      <c r="N6" s="202" t="s">
        <v>48</v>
      </c>
      <c r="O6" s="191" t="s">
        <v>38</v>
      </c>
      <c r="P6" s="192" t="s">
        <v>2</v>
      </c>
      <c r="Q6" s="101" t="s">
        <v>39</v>
      </c>
    </row>
    <row r="7" spans="1:17" s="11" customFormat="1" ht="18.899999999999999" customHeight="1" x14ac:dyDescent="0.25">
      <c r="A7" s="183">
        <v>1</v>
      </c>
      <c r="B7" s="93" t="s">
        <v>108</v>
      </c>
      <c r="C7" s="93"/>
      <c r="D7" s="94"/>
      <c r="E7" s="196"/>
      <c r="F7" s="306"/>
      <c r="G7" s="307"/>
      <c r="H7" s="94"/>
      <c r="I7" s="94"/>
      <c r="J7" s="180"/>
      <c r="K7" s="178"/>
      <c r="L7" s="182"/>
      <c r="M7" s="178"/>
      <c r="N7" s="175"/>
      <c r="O7" s="94">
        <v>22</v>
      </c>
      <c r="P7" s="111"/>
      <c r="Q7" s="95"/>
    </row>
    <row r="8" spans="1:17" s="11" customFormat="1" ht="18.899999999999999" customHeight="1" x14ac:dyDescent="0.25">
      <c r="A8" s="183">
        <v>2</v>
      </c>
      <c r="B8" s="93" t="s">
        <v>109</v>
      </c>
      <c r="C8" s="93"/>
      <c r="D8" s="94"/>
      <c r="E8" s="196"/>
      <c r="F8" s="308"/>
      <c r="G8" s="208"/>
      <c r="H8" s="94"/>
      <c r="I8" s="94"/>
      <c r="J8" s="180"/>
      <c r="K8" s="178"/>
      <c r="L8" s="182"/>
      <c r="M8" s="178"/>
      <c r="N8" s="175"/>
      <c r="O8" s="94">
        <v>31</v>
      </c>
      <c r="P8" s="111"/>
      <c r="Q8" s="95"/>
    </row>
    <row r="9" spans="1:17" s="11" customFormat="1" ht="18.899999999999999" customHeight="1" x14ac:dyDescent="0.25">
      <c r="A9" s="183">
        <v>3</v>
      </c>
      <c r="B9" s="93" t="s">
        <v>110</v>
      </c>
      <c r="C9" s="93"/>
      <c r="D9" s="94"/>
      <c r="E9" s="196"/>
      <c r="F9" s="308"/>
      <c r="G9" s="208"/>
      <c r="H9" s="94"/>
      <c r="I9" s="94"/>
      <c r="J9" s="180"/>
      <c r="K9" s="178"/>
      <c r="L9" s="182"/>
      <c r="M9" s="178"/>
      <c r="N9" s="175"/>
      <c r="O9" s="94">
        <v>34</v>
      </c>
      <c r="P9" s="317"/>
      <c r="Q9" s="203"/>
    </row>
    <row r="10" spans="1:17" s="11" customFormat="1" ht="18.899999999999999" customHeight="1" x14ac:dyDescent="0.25">
      <c r="A10" s="183">
        <v>4</v>
      </c>
      <c r="B10" s="93" t="s">
        <v>111</v>
      </c>
      <c r="C10" s="93"/>
      <c r="D10" s="94"/>
      <c r="E10" s="196"/>
      <c r="F10" s="308"/>
      <c r="G10" s="208"/>
      <c r="H10" s="94"/>
      <c r="I10" s="94"/>
      <c r="J10" s="180"/>
      <c r="K10" s="178"/>
      <c r="L10" s="182"/>
      <c r="M10" s="178"/>
      <c r="N10" s="175"/>
      <c r="O10" s="94">
        <v>37</v>
      </c>
      <c r="P10" s="316"/>
      <c r="Q10" s="314"/>
    </row>
    <row r="11" spans="1:17" s="11" customFormat="1" ht="18.899999999999999" customHeight="1" x14ac:dyDescent="0.25">
      <c r="A11" s="183">
        <v>5</v>
      </c>
      <c r="B11" s="93" t="s">
        <v>99</v>
      </c>
      <c r="C11" s="93"/>
      <c r="D11" s="94"/>
      <c r="E11" s="196"/>
      <c r="F11" s="308"/>
      <c r="G11" s="208"/>
      <c r="H11" s="94"/>
      <c r="I11" s="94"/>
      <c r="J11" s="180"/>
      <c r="K11" s="178"/>
      <c r="L11" s="182"/>
      <c r="M11" s="178"/>
      <c r="N11" s="175"/>
      <c r="O11" s="94">
        <v>38</v>
      </c>
      <c r="P11" s="316"/>
      <c r="Q11" s="314"/>
    </row>
    <row r="12" spans="1:17" s="11" customFormat="1" ht="18.899999999999999" customHeight="1" x14ac:dyDescent="0.25">
      <c r="A12" s="183">
        <v>6</v>
      </c>
      <c r="B12" s="93" t="s">
        <v>112</v>
      </c>
      <c r="C12" s="93"/>
      <c r="D12" s="94"/>
      <c r="E12" s="196"/>
      <c r="F12" s="308"/>
      <c r="G12" s="208"/>
      <c r="H12" s="94"/>
      <c r="I12" s="94"/>
      <c r="J12" s="180"/>
      <c r="K12" s="178"/>
      <c r="L12" s="182"/>
      <c r="M12" s="178"/>
      <c r="N12" s="175"/>
      <c r="O12" s="94">
        <v>39</v>
      </c>
      <c r="P12" s="316"/>
      <c r="Q12" s="314"/>
    </row>
    <row r="13" spans="1:17" s="11" customFormat="1" ht="18.899999999999999" customHeight="1" x14ac:dyDescent="0.25">
      <c r="A13" s="183">
        <v>7</v>
      </c>
      <c r="B13" s="93" t="s">
        <v>93</v>
      </c>
      <c r="C13" s="93"/>
      <c r="D13" s="94"/>
      <c r="E13" s="196"/>
      <c r="F13" s="308"/>
      <c r="G13" s="208"/>
      <c r="H13" s="94"/>
      <c r="I13" s="94"/>
      <c r="J13" s="180"/>
      <c r="K13" s="178"/>
      <c r="L13" s="182"/>
      <c r="M13" s="178"/>
      <c r="N13" s="175"/>
      <c r="O13" s="94">
        <v>48</v>
      </c>
      <c r="P13" s="316"/>
      <c r="Q13" s="314"/>
    </row>
    <row r="14" spans="1:17" s="11" customFormat="1" ht="18.899999999999999" customHeight="1" x14ac:dyDescent="0.25">
      <c r="A14" s="183">
        <v>8</v>
      </c>
      <c r="B14" s="93"/>
      <c r="C14" s="93"/>
      <c r="D14" s="94"/>
      <c r="E14" s="196"/>
      <c r="F14" s="308"/>
      <c r="G14" s="208"/>
      <c r="H14" s="94"/>
      <c r="I14" s="94"/>
      <c r="J14" s="180"/>
      <c r="K14" s="178"/>
      <c r="L14" s="182"/>
      <c r="M14" s="178"/>
      <c r="N14" s="175"/>
      <c r="O14" s="94"/>
      <c r="P14" s="316"/>
      <c r="Q14" s="314"/>
    </row>
    <row r="15" spans="1:17" s="11" customFormat="1" ht="18.899999999999999" customHeight="1" x14ac:dyDescent="0.25">
      <c r="A15" s="183">
        <v>9</v>
      </c>
      <c r="B15" s="93"/>
      <c r="C15" s="93"/>
      <c r="D15" s="94"/>
      <c r="E15" s="196"/>
      <c r="F15" s="95"/>
      <c r="G15" s="95"/>
      <c r="H15" s="94"/>
      <c r="I15" s="94"/>
      <c r="J15" s="180"/>
      <c r="K15" s="178"/>
      <c r="L15" s="182"/>
      <c r="M15" s="207"/>
      <c r="N15" s="175"/>
      <c r="O15" s="94"/>
      <c r="P15" s="95"/>
      <c r="Q15" s="95"/>
    </row>
    <row r="16" spans="1:17" s="11" customFormat="1" ht="18.899999999999999" customHeight="1" x14ac:dyDescent="0.25">
      <c r="A16" s="183">
        <v>10</v>
      </c>
      <c r="B16" s="329"/>
      <c r="C16" s="93"/>
      <c r="D16" s="94"/>
      <c r="E16" s="196"/>
      <c r="F16" s="95"/>
      <c r="G16" s="95"/>
      <c r="H16" s="94"/>
      <c r="I16" s="94"/>
      <c r="J16" s="180"/>
      <c r="K16" s="178"/>
      <c r="L16" s="182"/>
      <c r="M16" s="207"/>
      <c r="N16" s="175"/>
      <c r="O16" s="94"/>
      <c r="P16" s="111"/>
      <c r="Q16" s="95"/>
    </row>
    <row r="17" spans="1:17" s="11" customFormat="1" ht="18.899999999999999" customHeight="1" x14ac:dyDescent="0.25">
      <c r="A17" s="183">
        <v>11</v>
      </c>
      <c r="B17" s="93"/>
      <c r="C17" s="93"/>
      <c r="D17" s="94"/>
      <c r="E17" s="196"/>
      <c r="F17" s="95"/>
      <c r="G17" s="95"/>
      <c r="H17" s="94"/>
      <c r="I17" s="94"/>
      <c r="J17" s="180"/>
      <c r="K17" s="178"/>
      <c r="L17" s="182"/>
      <c r="M17" s="207"/>
      <c r="N17" s="175"/>
      <c r="O17" s="94"/>
      <c r="P17" s="111"/>
      <c r="Q17" s="95"/>
    </row>
    <row r="18" spans="1:17" s="11" customFormat="1" ht="18.899999999999999" customHeight="1" x14ac:dyDescent="0.25">
      <c r="A18" s="183">
        <v>12</v>
      </c>
      <c r="B18" s="93"/>
      <c r="C18" s="93"/>
      <c r="D18" s="94"/>
      <c r="E18" s="196"/>
      <c r="F18" s="95"/>
      <c r="G18" s="95"/>
      <c r="H18" s="94"/>
      <c r="I18" s="94"/>
      <c r="J18" s="180"/>
      <c r="K18" s="178"/>
      <c r="L18" s="182"/>
      <c r="M18" s="207"/>
      <c r="N18" s="175"/>
      <c r="O18" s="94"/>
      <c r="P18" s="111"/>
      <c r="Q18" s="95"/>
    </row>
    <row r="19" spans="1:17" s="11" customFormat="1" ht="18.899999999999999" customHeight="1" x14ac:dyDescent="0.25">
      <c r="A19" s="183">
        <v>13</v>
      </c>
      <c r="B19" s="93"/>
      <c r="C19" s="93"/>
      <c r="D19" s="94"/>
      <c r="E19" s="196"/>
      <c r="F19" s="95"/>
      <c r="G19" s="95"/>
      <c r="H19" s="94"/>
      <c r="I19" s="94"/>
      <c r="J19" s="180"/>
      <c r="K19" s="178"/>
      <c r="L19" s="182"/>
      <c r="M19" s="207"/>
      <c r="N19" s="175"/>
      <c r="O19" s="94"/>
      <c r="P19" s="111"/>
      <c r="Q19" s="95"/>
    </row>
    <row r="20" spans="1:17" s="11" customFormat="1" ht="18.899999999999999" customHeight="1" x14ac:dyDescent="0.25">
      <c r="A20" s="183">
        <v>14</v>
      </c>
      <c r="B20" s="93"/>
      <c r="C20" s="93"/>
      <c r="D20" s="94"/>
      <c r="E20" s="196"/>
      <c r="F20" s="95"/>
      <c r="G20" s="95"/>
      <c r="H20" s="94"/>
      <c r="I20" s="94"/>
      <c r="J20" s="180"/>
      <c r="K20" s="178"/>
      <c r="L20" s="182"/>
      <c r="M20" s="207"/>
      <c r="N20" s="175"/>
      <c r="O20" s="94"/>
      <c r="P20" s="111"/>
      <c r="Q20" s="95"/>
    </row>
    <row r="21" spans="1:17" s="11" customFormat="1" ht="18.899999999999999" customHeight="1" x14ac:dyDescent="0.25">
      <c r="A21" s="183">
        <v>15</v>
      </c>
      <c r="B21" s="93"/>
      <c r="C21" s="93"/>
      <c r="D21" s="94"/>
      <c r="E21" s="196"/>
      <c r="F21" s="95"/>
      <c r="G21" s="95"/>
      <c r="H21" s="94"/>
      <c r="I21" s="94"/>
      <c r="J21" s="180"/>
      <c r="K21" s="178"/>
      <c r="L21" s="182"/>
      <c r="M21" s="207"/>
      <c r="N21" s="175"/>
      <c r="O21" s="94"/>
      <c r="P21" s="111"/>
      <c r="Q21" s="95"/>
    </row>
    <row r="22" spans="1:17" s="11" customFormat="1" ht="18.899999999999999" customHeight="1" x14ac:dyDescent="0.25">
      <c r="A22" s="183">
        <v>16</v>
      </c>
      <c r="B22" s="93"/>
      <c r="C22" s="93"/>
      <c r="D22" s="94"/>
      <c r="E22" s="196"/>
      <c r="F22" s="95"/>
      <c r="G22" s="95"/>
      <c r="H22" s="94"/>
      <c r="I22" s="94"/>
      <c r="J22" s="180"/>
      <c r="K22" s="178"/>
      <c r="L22" s="182"/>
      <c r="M22" s="207"/>
      <c r="N22" s="175"/>
      <c r="O22" s="94"/>
      <c r="P22" s="111"/>
      <c r="Q22" s="95"/>
    </row>
    <row r="23" spans="1:17" s="11" customFormat="1" ht="18.899999999999999" customHeight="1" x14ac:dyDescent="0.25">
      <c r="A23" s="183">
        <v>17</v>
      </c>
      <c r="B23" s="93"/>
      <c r="C23" s="93"/>
      <c r="D23" s="94"/>
      <c r="E23" s="196"/>
      <c r="F23" s="95"/>
      <c r="G23" s="95"/>
      <c r="H23" s="94"/>
      <c r="I23" s="94"/>
      <c r="J23" s="180"/>
      <c r="K23" s="178"/>
      <c r="L23" s="182"/>
      <c r="M23" s="207"/>
      <c r="N23" s="175"/>
      <c r="O23" s="94"/>
      <c r="P23" s="111"/>
      <c r="Q23" s="95"/>
    </row>
    <row r="24" spans="1:17" s="11" customFormat="1" ht="18.899999999999999" customHeight="1" x14ac:dyDescent="0.25">
      <c r="A24" s="183">
        <v>18</v>
      </c>
      <c r="B24" s="93"/>
      <c r="C24" s="93"/>
      <c r="D24" s="94"/>
      <c r="E24" s="196"/>
      <c r="F24" s="95"/>
      <c r="G24" s="95"/>
      <c r="H24" s="94"/>
      <c r="I24" s="94"/>
      <c r="J24" s="180"/>
      <c r="K24" s="178"/>
      <c r="L24" s="182"/>
      <c r="M24" s="207"/>
      <c r="N24" s="175"/>
      <c r="O24" s="94"/>
      <c r="P24" s="111"/>
      <c r="Q24" s="95"/>
    </row>
    <row r="25" spans="1:17" s="11" customFormat="1" ht="18.899999999999999" customHeight="1" x14ac:dyDescent="0.25">
      <c r="A25" s="183">
        <v>19</v>
      </c>
      <c r="B25" s="93"/>
      <c r="C25" s="93"/>
      <c r="D25" s="94"/>
      <c r="E25" s="196"/>
      <c r="F25" s="95"/>
      <c r="G25" s="95"/>
      <c r="H25" s="94"/>
      <c r="I25" s="94"/>
      <c r="J25" s="180"/>
      <c r="K25" s="178"/>
      <c r="L25" s="182"/>
      <c r="M25" s="207"/>
      <c r="N25" s="175"/>
      <c r="O25" s="94"/>
      <c r="P25" s="111"/>
      <c r="Q25" s="95"/>
    </row>
    <row r="26" spans="1:17" s="11" customFormat="1" ht="18.899999999999999" customHeight="1" x14ac:dyDescent="0.25">
      <c r="A26" s="183">
        <v>20</v>
      </c>
      <c r="B26" s="93"/>
      <c r="C26" s="93"/>
      <c r="D26" s="94"/>
      <c r="E26" s="196"/>
      <c r="F26" s="95"/>
      <c r="G26" s="95"/>
      <c r="H26" s="94"/>
      <c r="I26" s="94"/>
      <c r="J26" s="180"/>
      <c r="K26" s="178"/>
      <c r="L26" s="182"/>
      <c r="M26" s="207"/>
      <c r="N26" s="175"/>
      <c r="O26" s="94"/>
      <c r="P26" s="111"/>
      <c r="Q26" s="95"/>
    </row>
    <row r="27" spans="1:17" s="11" customFormat="1" ht="18.899999999999999" customHeight="1" x14ac:dyDescent="0.25">
      <c r="A27" s="183">
        <v>21</v>
      </c>
      <c r="B27" s="93"/>
      <c r="C27" s="93"/>
      <c r="D27" s="94"/>
      <c r="E27" s="196"/>
      <c r="F27" s="95"/>
      <c r="G27" s="95"/>
      <c r="H27" s="94"/>
      <c r="I27" s="94"/>
      <c r="J27" s="180"/>
      <c r="K27" s="178"/>
      <c r="L27" s="182"/>
      <c r="M27" s="207"/>
      <c r="N27" s="175"/>
      <c r="O27" s="94"/>
      <c r="P27" s="111"/>
      <c r="Q27" s="95"/>
    </row>
    <row r="28" spans="1:17" s="11" customFormat="1" ht="18.899999999999999" customHeight="1" x14ac:dyDescent="0.25">
      <c r="A28" s="183">
        <v>22</v>
      </c>
      <c r="B28" s="93"/>
      <c r="C28" s="93"/>
      <c r="D28" s="94"/>
      <c r="E28" s="330"/>
      <c r="F28" s="326"/>
      <c r="G28" s="203"/>
      <c r="H28" s="94"/>
      <c r="I28" s="94"/>
      <c r="J28" s="180"/>
      <c r="K28" s="178"/>
      <c r="L28" s="182"/>
      <c r="M28" s="207"/>
      <c r="N28" s="175"/>
      <c r="O28" s="94"/>
      <c r="P28" s="111"/>
      <c r="Q28" s="95"/>
    </row>
    <row r="29" spans="1:17" s="11" customFormat="1" ht="18.899999999999999" customHeight="1" x14ac:dyDescent="0.25">
      <c r="A29" s="183">
        <v>23</v>
      </c>
      <c r="B29" s="93"/>
      <c r="C29" s="93"/>
      <c r="D29" s="94"/>
      <c r="E29" s="331"/>
      <c r="F29" s="95"/>
      <c r="G29" s="95"/>
      <c r="H29" s="94"/>
      <c r="I29" s="94"/>
      <c r="J29" s="180"/>
      <c r="K29" s="178"/>
      <c r="L29" s="182"/>
      <c r="M29" s="207"/>
      <c r="N29" s="175"/>
      <c r="O29" s="94"/>
      <c r="P29" s="111"/>
      <c r="Q29" s="95"/>
    </row>
    <row r="30" spans="1:17" s="11" customFormat="1" ht="18.899999999999999" customHeight="1" x14ac:dyDescent="0.25">
      <c r="A30" s="183">
        <v>24</v>
      </c>
      <c r="B30" s="93"/>
      <c r="C30" s="93"/>
      <c r="D30" s="94"/>
      <c r="E30" s="196"/>
      <c r="F30" s="95"/>
      <c r="G30" s="95"/>
      <c r="H30" s="94"/>
      <c r="I30" s="94"/>
      <c r="J30" s="180"/>
      <c r="K30" s="178"/>
      <c r="L30" s="182"/>
      <c r="M30" s="207"/>
      <c r="N30" s="175"/>
      <c r="O30" s="94"/>
      <c r="P30" s="111"/>
      <c r="Q30" s="95"/>
    </row>
    <row r="31" spans="1:17" s="11" customFormat="1" ht="18.899999999999999" customHeight="1" x14ac:dyDescent="0.25">
      <c r="A31" s="183">
        <v>25</v>
      </c>
      <c r="B31" s="93"/>
      <c r="C31" s="93"/>
      <c r="D31" s="94"/>
      <c r="E31" s="196"/>
      <c r="F31" s="95"/>
      <c r="G31" s="95"/>
      <c r="H31" s="94"/>
      <c r="I31" s="94"/>
      <c r="J31" s="180"/>
      <c r="K31" s="178"/>
      <c r="L31" s="182"/>
      <c r="M31" s="207"/>
      <c r="N31" s="175"/>
      <c r="O31" s="94"/>
      <c r="P31" s="111"/>
      <c r="Q31" s="95"/>
    </row>
    <row r="32" spans="1:17" s="11" customFormat="1" ht="18.899999999999999" customHeight="1" x14ac:dyDescent="0.25">
      <c r="A32" s="183">
        <v>26</v>
      </c>
      <c r="B32" s="93"/>
      <c r="C32" s="93"/>
      <c r="D32" s="94"/>
      <c r="E32" s="323"/>
      <c r="F32" s="95"/>
      <c r="G32" s="95"/>
      <c r="H32" s="94"/>
      <c r="I32" s="94"/>
      <c r="J32" s="180"/>
      <c r="K32" s="178"/>
      <c r="L32" s="182"/>
      <c r="M32" s="207"/>
      <c r="N32" s="175"/>
      <c r="O32" s="94"/>
      <c r="P32" s="111"/>
      <c r="Q32" s="95"/>
    </row>
    <row r="33" spans="1:17" s="11" customFormat="1" ht="18.899999999999999" customHeight="1" x14ac:dyDescent="0.25">
      <c r="A33" s="183">
        <v>27</v>
      </c>
      <c r="B33" s="93"/>
      <c r="C33" s="93"/>
      <c r="D33" s="94"/>
      <c r="E33" s="196"/>
      <c r="F33" s="95"/>
      <c r="G33" s="95"/>
      <c r="H33" s="94"/>
      <c r="I33" s="94"/>
      <c r="J33" s="180"/>
      <c r="K33" s="178"/>
      <c r="L33" s="182"/>
      <c r="M33" s="207"/>
      <c r="N33" s="175"/>
      <c r="O33" s="94"/>
      <c r="P33" s="111"/>
      <c r="Q33" s="95"/>
    </row>
    <row r="34" spans="1:17" s="11" customFormat="1" ht="18.899999999999999" customHeight="1" x14ac:dyDescent="0.25">
      <c r="A34" s="183">
        <v>28</v>
      </c>
      <c r="B34" s="93"/>
      <c r="C34" s="93"/>
      <c r="D34" s="94"/>
      <c r="E34" s="196"/>
      <c r="F34" s="95"/>
      <c r="G34" s="95"/>
      <c r="H34" s="94"/>
      <c r="I34" s="94"/>
      <c r="J34" s="180"/>
      <c r="K34" s="178"/>
      <c r="L34" s="182"/>
      <c r="M34" s="207"/>
      <c r="N34" s="175"/>
      <c r="O34" s="94"/>
      <c r="P34" s="111"/>
      <c r="Q34" s="95"/>
    </row>
    <row r="35" spans="1:17" s="11" customFormat="1" ht="18.899999999999999" customHeight="1" x14ac:dyDescent="0.25">
      <c r="A35" s="183">
        <v>29</v>
      </c>
      <c r="B35" s="93"/>
      <c r="C35" s="93"/>
      <c r="D35" s="94"/>
      <c r="E35" s="196"/>
      <c r="F35" s="95"/>
      <c r="G35" s="95"/>
      <c r="H35" s="94"/>
      <c r="I35" s="94"/>
      <c r="J35" s="180"/>
      <c r="K35" s="178"/>
      <c r="L35" s="182"/>
      <c r="M35" s="207"/>
      <c r="N35" s="175"/>
      <c r="O35" s="94"/>
      <c r="P35" s="111"/>
      <c r="Q35" s="95"/>
    </row>
    <row r="36" spans="1:17" s="11" customFormat="1" ht="18.899999999999999" customHeight="1" x14ac:dyDescent="0.25">
      <c r="A36" s="183">
        <v>30</v>
      </c>
      <c r="B36" s="93"/>
      <c r="C36" s="93"/>
      <c r="D36" s="94"/>
      <c r="E36" s="196"/>
      <c r="F36" s="95"/>
      <c r="G36" s="95"/>
      <c r="H36" s="94"/>
      <c r="I36" s="94"/>
      <c r="J36" s="180"/>
      <c r="K36" s="178"/>
      <c r="L36" s="182"/>
      <c r="M36" s="207"/>
      <c r="N36" s="175"/>
      <c r="O36" s="94"/>
      <c r="P36" s="111"/>
      <c r="Q36" s="95"/>
    </row>
    <row r="37" spans="1:17" s="11" customFormat="1" ht="18.899999999999999" customHeight="1" x14ac:dyDescent="0.25">
      <c r="A37" s="183">
        <v>31</v>
      </c>
      <c r="B37" s="93"/>
      <c r="C37" s="93"/>
      <c r="D37" s="94"/>
      <c r="E37" s="196"/>
      <c r="F37" s="95"/>
      <c r="G37" s="95"/>
      <c r="H37" s="94"/>
      <c r="I37" s="94"/>
      <c r="J37" s="180"/>
      <c r="K37" s="178"/>
      <c r="L37" s="182"/>
      <c r="M37" s="207"/>
      <c r="N37" s="175"/>
      <c r="O37" s="94"/>
      <c r="P37" s="111"/>
      <c r="Q37" s="95"/>
    </row>
    <row r="38" spans="1:17" s="11" customFormat="1" ht="18.899999999999999" customHeight="1" x14ac:dyDescent="0.25">
      <c r="A38" s="183">
        <v>32</v>
      </c>
      <c r="B38" s="93"/>
      <c r="C38" s="93"/>
      <c r="D38" s="94"/>
      <c r="E38" s="196"/>
      <c r="F38" s="95"/>
      <c r="G38" s="95"/>
      <c r="H38" s="308"/>
      <c r="I38" s="208"/>
      <c r="J38" s="180"/>
      <c r="K38" s="178"/>
      <c r="L38" s="182"/>
      <c r="M38" s="207"/>
      <c r="N38" s="175"/>
      <c r="O38" s="95"/>
      <c r="P38" s="111"/>
      <c r="Q38" s="95"/>
    </row>
    <row r="39" spans="1:17" s="11" customFormat="1" ht="18.899999999999999" customHeight="1" x14ac:dyDescent="0.25">
      <c r="A39" s="183">
        <v>33</v>
      </c>
      <c r="B39" s="93"/>
      <c r="C39" s="93"/>
      <c r="D39" s="94"/>
      <c r="E39" s="196"/>
      <c r="F39" s="95"/>
      <c r="G39" s="95"/>
      <c r="H39" s="308"/>
      <c r="I39" s="208"/>
      <c r="J39" s="180"/>
      <c r="K39" s="178"/>
      <c r="L39" s="182"/>
      <c r="M39" s="207"/>
      <c r="N39" s="203"/>
      <c r="O39" s="95"/>
      <c r="P39" s="111"/>
      <c r="Q39" s="95"/>
    </row>
    <row r="40" spans="1:17" s="11" customFormat="1" ht="18.899999999999999" customHeight="1" x14ac:dyDescent="0.25">
      <c r="A40" s="183">
        <v>34</v>
      </c>
      <c r="B40" s="93"/>
      <c r="C40" s="93"/>
      <c r="D40" s="94"/>
      <c r="E40" s="196"/>
      <c r="F40" s="95"/>
      <c r="G40" s="95"/>
      <c r="H40" s="308"/>
      <c r="I40" s="208"/>
      <c r="J40" s="180" t="e">
        <f>IF(AND(Q40="",#REF!&gt;0,#REF!&lt;5),K40,)</f>
        <v>#REF!</v>
      </c>
      <c r="K40" s="178" t="str">
        <f>IF(D40="","ZZZ9",IF(AND(#REF!&gt;0,#REF!&lt;5),D40&amp;#REF!,D40&amp;"9"))</f>
        <v>ZZZ9</v>
      </c>
      <c r="L40" s="182">
        <f t="shared" ref="L40:L103" si="0">IF(Q40="",999,Q40)</f>
        <v>999</v>
      </c>
      <c r="M40" s="207">
        <f t="shared" ref="M40:M103" si="1">IF(P40=999,999,1)</f>
        <v>999</v>
      </c>
      <c r="N40" s="203"/>
      <c r="O40" s="95"/>
      <c r="P40" s="111">
        <f t="shared" ref="P40:P103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83">
        <v>35</v>
      </c>
      <c r="B41" s="93"/>
      <c r="C41" s="93"/>
      <c r="D41" s="94"/>
      <c r="E41" s="196"/>
      <c r="F41" s="95"/>
      <c r="G41" s="95"/>
      <c r="H41" s="308"/>
      <c r="I41" s="208"/>
      <c r="J41" s="180" t="e">
        <f>IF(AND(Q41="",#REF!&gt;0,#REF!&lt;5),K41,)</f>
        <v>#REF!</v>
      </c>
      <c r="K41" s="178" t="str">
        <f>IF(D41="","ZZZ9",IF(AND(#REF!&gt;0,#REF!&lt;5),D41&amp;#REF!,D41&amp;"9"))</f>
        <v>ZZZ9</v>
      </c>
      <c r="L41" s="182">
        <f t="shared" si="0"/>
        <v>999</v>
      </c>
      <c r="M41" s="207">
        <f t="shared" si="1"/>
        <v>999</v>
      </c>
      <c r="N41" s="203"/>
      <c r="O41" s="95"/>
      <c r="P41" s="111">
        <f t="shared" si="2"/>
        <v>999</v>
      </c>
      <c r="Q41" s="95"/>
    </row>
    <row r="42" spans="1:17" s="11" customFormat="1" ht="18.899999999999999" customHeight="1" x14ac:dyDescent="0.25">
      <c r="A42" s="183">
        <v>36</v>
      </c>
      <c r="B42" s="93"/>
      <c r="C42" s="93"/>
      <c r="D42" s="94"/>
      <c r="E42" s="196"/>
      <c r="F42" s="95"/>
      <c r="G42" s="95"/>
      <c r="H42" s="308"/>
      <c r="I42" s="208"/>
      <c r="J42" s="180" t="e">
        <f>IF(AND(Q42="",#REF!&gt;0,#REF!&lt;5),K42,)</f>
        <v>#REF!</v>
      </c>
      <c r="K42" s="178" t="str">
        <f>IF(D42="","ZZZ9",IF(AND(#REF!&gt;0,#REF!&lt;5),D42&amp;#REF!,D42&amp;"9"))</f>
        <v>ZZZ9</v>
      </c>
      <c r="L42" s="182">
        <f t="shared" si="0"/>
        <v>999</v>
      </c>
      <c r="M42" s="207">
        <f t="shared" si="1"/>
        <v>999</v>
      </c>
      <c r="N42" s="203"/>
      <c r="O42" s="95"/>
      <c r="P42" s="111">
        <f t="shared" si="2"/>
        <v>999</v>
      </c>
      <c r="Q42" s="95"/>
    </row>
    <row r="43" spans="1:17" s="11" customFormat="1" ht="18.899999999999999" customHeight="1" x14ac:dyDescent="0.25">
      <c r="A43" s="183">
        <v>37</v>
      </c>
      <c r="B43" s="93"/>
      <c r="C43" s="93"/>
      <c r="D43" s="94"/>
      <c r="E43" s="196"/>
      <c r="F43" s="95"/>
      <c r="G43" s="95"/>
      <c r="H43" s="308"/>
      <c r="I43" s="208"/>
      <c r="J43" s="180" t="e">
        <f>IF(AND(Q43="",#REF!&gt;0,#REF!&lt;5),K43,)</f>
        <v>#REF!</v>
      </c>
      <c r="K43" s="178" t="str">
        <f>IF(D43="","ZZZ9",IF(AND(#REF!&gt;0,#REF!&lt;5),D43&amp;#REF!,D43&amp;"9"))</f>
        <v>ZZZ9</v>
      </c>
      <c r="L43" s="182">
        <f t="shared" si="0"/>
        <v>999</v>
      </c>
      <c r="M43" s="207">
        <f t="shared" si="1"/>
        <v>999</v>
      </c>
      <c r="N43" s="203"/>
      <c r="O43" s="95"/>
      <c r="P43" s="111">
        <f t="shared" si="2"/>
        <v>999</v>
      </c>
      <c r="Q43" s="95"/>
    </row>
    <row r="44" spans="1:17" s="11" customFormat="1" ht="18.899999999999999" customHeight="1" x14ac:dyDescent="0.25">
      <c r="A44" s="183">
        <v>38</v>
      </c>
      <c r="B44" s="93"/>
      <c r="C44" s="93"/>
      <c r="D44" s="94"/>
      <c r="E44" s="196"/>
      <c r="F44" s="95"/>
      <c r="G44" s="95"/>
      <c r="H44" s="308"/>
      <c r="I44" s="208"/>
      <c r="J44" s="180" t="e">
        <f>IF(AND(Q44="",#REF!&gt;0,#REF!&lt;5),K44,)</f>
        <v>#REF!</v>
      </c>
      <c r="K44" s="178" t="str">
        <f>IF(D44="","ZZZ9",IF(AND(#REF!&gt;0,#REF!&lt;5),D44&amp;#REF!,D44&amp;"9"))</f>
        <v>ZZZ9</v>
      </c>
      <c r="L44" s="182">
        <f t="shared" si="0"/>
        <v>999</v>
      </c>
      <c r="M44" s="207">
        <f t="shared" si="1"/>
        <v>999</v>
      </c>
      <c r="N44" s="203"/>
      <c r="O44" s="95"/>
      <c r="P44" s="111">
        <f t="shared" si="2"/>
        <v>999</v>
      </c>
      <c r="Q44" s="95"/>
    </row>
    <row r="45" spans="1:17" s="11" customFormat="1" ht="18.899999999999999" customHeight="1" x14ac:dyDescent="0.25">
      <c r="A45" s="183">
        <v>39</v>
      </c>
      <c r="B45" s="93"/>
      <c r="C45" s="93"/>
      <c r="D45" s="94"/>
      <c r="E45" s="196"/>
      <c r="F45" s="95"/>
      <c r="G45" s="95"/>
      <c r="H45" s="308"/>
      <c r="I45" s="208"/>
      <c r="J45" s="180" t="e">
        <f>IF(AND(Q45="",#REF!&gt;0,#REF!&lt;5),K45,)</f>
        <v>#REF!</v>
      </c>
      <c r="K45" s="178" t="str">
        <f>IF(D45="","ZZZ9",IF(AND(#REF!&gt;0,#REF!&lt;5),D45&amp;#REF!,D45&amp;"9"))</f>
        <v>ZZZ9</v>
      </c>
      <c r="L45" s="182">
        <f t="shared" si="0"/>
        <v>999</v>
      </c>
      <c r="M45" s="207">
        <f t="shared" si="1"/>
        <v>999</v>
      </c>
      <c r="N45" s="203"/>
      <c r="O45" s="95"/>
      <c r="P45" s="111">
        <f t="shared" si="2"/>
        <v>999</v>
      </c>
      <c r="Q45" s="95"/>
    </row>
    <row r="46" spans="1:17" s="11" customFormat="1" ht="18.899999999999999" customHeight="1" x14ac:dyDescent="0.25">
      <c r="A46" s="183">
        <v>40</v>
      </c>
      <c r="B46" s="93"/>
      <c r="C46" s="93"/>
      <c r="D46" s="94"/>
      <c r="E46" s="196"/>
      <c r="F46" s="95"/>
      <c r="G46" s="95"/>
      <c r="H46" s="308"/>
      <c r="I46" s="208"/>
      <c r="J46" s="180" t="e">
        <f>IF(AND(Q46="",#REF!&gt;0,#REF!&lt;5),K46,)</f>
        <v>#REF!</v>
      </c>
      <c r="K46" s="178" t="str">
        <f>IF(D46="","ZZZ9",IF(AND(#REF!&gt;0,#REF!&lt;5),D46&amp;#REF!,D46&amp;"9"))</f>
        <v>ZZZ9</v>
      </c>
      <c r="L46" s="182">
        <f t="shared" si="0"/>
        <v>999</v>
      </c>
      <c r="M46" s="207">
        <f t="shared" si="1"/>
        <v>999</v>
      </c>
      <c r="N46" s="203"/>
      <c r="O46" s="95"/>
      <c r="P46" s="111">
        <f t="shared" si="2"/>
        <v>999</v>
      </c>
      <c r="Q46" s="95"/>
    </row>
    <row r="47" spans="1:17" s="11" customFormat="1" ht="18.899999999999999" customHeight="1" x14ac:dyDescent="0.25">
      <c r="A47" s="183">
        <v>41</v>
      </c>
      <c r="B47" s="93"/>
      <c r="C47" s="93"/>
      <c r="D47" s="94"/>
      <c r="E47" s="196"/>
      <c r="F47" s="95"/>
      <c r="G47" s="95"/>
      <c r="H47" s="308"/>
      <c r="I47" s="208"/>
      <c r="J47" s="180" t="e">
        <f>IF(AND(Q47="",#REF!&gt;0,#REF!&lt;5),K47,)</f>
        <v>#REF!</v>
      </c>
      <c r="K47" s="178" t="str">
        <f>IF(D47="","ZZZ9",IF(AND(#REF!&gt;0,#REF!&lt;5),D47&amp;#REF!,D47&amp;"9"))</f>
        <v>ZZZ9</v>
      </c>
      <c r="L47" s="182">
        <f t="shared" si="0"/>
        <v>999</v>
      </c>
      <c r="M47" s="207">
        <f t="shared" si="1"/>
        <v>999</v>
      </c>
      <c r="N47" s="203"/>
      <c r="O47" s="95"/>
      <c r="P47" s="111">
        <f t="shared" si="2"/>
        <v>999</v>
      </c>
      <c r="Q47" s="95"/>
    </row>
    <row r="48" spans="1:17" s="11" customFormat="1" ht="18.899999999999999" customHeight="1" x14ac:dyDescent="0.25">
      <c r="A48" s="183">
        <v>42</v>
      </c>
      <c r="B48" s="93"/>
      <c r="C48" s="93"/>
      <c r="D48" s="94"/>
      <c r="E48" s="196"/>
      <c r="F48" s="95"/>
      <c r="G48" s="95"/>
      <c r="H48" s="308"/>
      <c r="I48" s="208"/>
      <c r="J48" s="180" t="e">
        <f>IF(AND(Q48="",#REF!&gt;0,#REF!&lt;5),K48,)</f>
        <v>#REF!</v>
      </c>
      <c r="K48" s="178" t="str">
        <f>IF(D48="","ZZZ9",IF(AND(#REF!&gt;0,#REF!&lt;5),D48&amp;#REF!,D48&amp;"9"))</f>
        <v>ZZZ9</v>
      </c>
      <c r="L48" s="182">
        <f t="shared" si="0"/>
        <v>999</v>
      </c>
      <c r="M48" s="207">
        <f t="shared" si="1"/>
        <v>999</v>
      </c>
      <c r="N48" s="203"/>
      <c r="O48" s="95"/>
      <c r="P48" s="111">
        <f t="shared" si="2"/>
        <v>999</v>
      </c>
      <c r="Q48" s="95"/>
    </row>
    <row r="49" spans="1:17" s="11" customFormat="1" ht="18.899999999999999" customHeight="1" x14ac:dyDescent="0.25">
      <c r="A49" s="183">
        <v>43</v>
      </c>
      <c r="B49" s="93"/>
      <c r="C49" s="93"/>
      <c r="D49" s="94"/>
      <c r="E49" s="196"/>
      <c r="F49" s="95"/>
      <c r="G49" s="95"/>
      <c r="H49" s="308"/>
      <c r="I49" s="208"/>
      <c r="J49" s="180" t="e">
        <f>IF(AND(Q49="",#REF!&gt;0,#REF!&lt;5),K49,)</f>
        <v>#REF!</v>
      </c>
      <c r="K49" s="178" t="str">
        <f>IF(D49="","ZZZ9",IF(AND(#REF!&gt;0,#REF!&lt;5),D49&amp;#REF!,D49&amp;"9"))</f>
        <v>ZZZ9</v>
      </c>
      <c r="L49" s="182">
        <f t="shared" si="0"/>
        <v>999</v>
      </c>
      <c r="M49" s="207">
        <f t="shared" si="1"/>
        <v>999</v>
      </c>
      <c r="N49" s="203"/>
      <c r="O49" s="95"/>
      <c r="P49" s="111">
        <f t="shared" si="2"/>
        <v>999</v>
      </c>
      <c r="Q49" s="95"/>
    </row>
    <row r="50" spans="1:17" s="11" customFormat="1" ht="18.899999999999999" customHeight="1" x14ac:dyDescent="0.25">
      <c r="A50" s="183">
        <v>44</v>
      </c>
      <c r="B50" s="93"/>
      <c r="C50" s="93"/>
      <c r="D50" s="94"/>
      <c r="E50" s="196"/>
      <c r="F50" s="95"/>
      <c r="G50" s="95"/>
      <c r="H50" s="308"/>
      <c r="I50" s="208"/>
      <c r="J50" s="180" t="e">
        <f>IF(AND(Q50="",#REF!&gt;0,#REF!&lt;5),K50,)</f>
        <v>#REF!</v>
      </c>
      <c r="K50" s="178" t="str">
        <f>IF(D50="","ZZZ9",IF(AND(#REF!&gt;0,#REF!&lt;5),D50&amp;#REF!,D50&amp;"9"))</f>
        <v>ZZZ9</v>
      </c>
      <c r="L50" s="182">
        <f t="shared" si="0"/>
        <v>999</v>
      </c>
      <c r="M50" s="207">
        <f t="shared" si="1"/>
        <v>999</v>
      </c>
      <c r="N50" s="203"/>
      <c r="O50" s="95"/>
      <c r="P50" s="111">
        <f t="shared" si="2"/>
        <v>999</v>
      </c>
      <c r="Q50" s="95"/>
    </row>
    <row r="51" spans="1:17" s="11" customFormat="1" ht="18.899999999999999" customHeight="1" x14ac:dyDescent="0.25">
      <c r="A51" s="183">
        <v>45</v>
      </c>
      <c r="B51" s="93"/>
      <c r="C51" s="93"/>
      <c r="D51" s="94"/>
      <c r="E51" s="196"/>
      <c r="F51" s="95"/>
      <c r="G51" s="95"/>
      <c r="H51" s="308"/>
      <c r="I51" s="208"/>
      <c r="J51" s="180" t="e">
        <f>IF(AND(Q51="",#REF!&gt;0,#REF!&lt;5),K51,)</f>
        <v>#REF!</v>
      </c>
      <c r="K51" s="178" t="str">
        <f>IF(D51="","ZZZ9",IF(AND(#REF!&gt;0,#REF!&lt;5),D51&amp;#REF!,D51&amp;"9"))</f>
        <v>ZZZ9</v>
      </c>
      <c r="L51" s="182">
        <f t="shared" si="0"/>
        <v>999</v>
      </c>
      <c r="M51" s="207">
        <f t="shared" si="1"/>
        <v>999</v>
      </c>
      <c r="N51" s="203"/>
      <c r="O51" s="95"/>
      <c r="P51" s="111">
        <f t="shared" si="2"/>
        <v>999</v>
      </c>
      <c r="Q51" s="95"/>
    </row>
    <row r="52" spans="1:17" s="11" customFormat="1" ht="18.899999999999999" customHeight="1" x14ac:dyDescent="0.25">
      <c r="A52" s="183">
        <v>46</v>
      </c>
      <c r="B52" s="93"/>
      <c r="C52" s="93"/>
      <c r="D52" s="94"/>
      <c r="E52" s="196"/>
      <c r="F52" s="95"/>
      <c r="G52" s="95"/>
      <c r="H52" s="308"/>
      <c r="I52" s="208"/>
      <c r="J52" s="180" t="e">
        <f>IF(AND(Q52="",#REF!&gt;0,#REF!&lt;5),K52,)</f>
        <v>#REF!</v>
      </c>
      <c r="K52" s="178" t="str">
        <f>IF(D52="","ZZZ9",IF(AND(#REF!&gt;0,#REF!&lt;5),D52&amp;#REF!,D52&amp;"9"))</f>
        <v>ZZZ9</v>
      </c>
      <c r="L52" s="182">
        <f t="shared" si="0"/>
        <v>999</v>
      </c>
      <c r="M52" s="207">
        <f t="shared" si="1"/>
        <v>999</v>
      </c>
      <c r="N52" s="203"/>
      <c r="O52" s="95"/>
      <c r="P52" s="111">
        <f t="shared" si="2"/>
        <v>999</v>
      </c>
      <c r="Q52" s="95"/>
    </row>
    <row r="53" spans="1:17" s="11" customFormat="1" ht="18.899999999999999" customHeight="1" x14ac:dyDescent="0.25">
      <c r="A53" s="183">
        <v>47</v>
      </c>
      <c r="B53" s="93"/>
      <c r="C53" s="93"/>
      <c r="D53" s="94"/>
      <c r="E53" s="196"/>
      <c r="F53" s="95"/>
      <c r="G53" s="95"/>
      <c r="H53" s="308"/>
      <c r="I53" s="208"/>
      <c r="J53" s="180" t="e">
        <f>IF(AND(Q53="",#REF!&gt;0,#REF!&lt;5),K53,)</f>
        <v>#REF!</v>
      </c>
      <c r="K53" s="178" t="str">
        <f>IF(D53="","ZZZ9",IF(AND(#REF!&gt;0,#REF!&lt;5),D53&amp;#REF!,D53&amp;"9"))</f>
        <v>ZZZ9</v>
      </c>
      <c r="L53" s="182">
        <f t="shared" si="0"/>
        <v>999</v>
      </c>
      <c r="M53" s="207">
        <f t="shared" si="1"/>
        <v>999</v>
      </c>
      <c r="N53" s="203"/>
      <c r="O53" s="95"/>
      <c r="P53" s="111">
        <f t="shared" si="2"/>
        <v>999</v>
      </c>
      <c r="Q53" s="95"/>
    </row>
    <row r="54" spans="1:17" s="11" customFormat="1" ht="18.899999999999999" customHeight="1" x14ac:dyDescent="0.25">
      <c r="A54" s="183">
        <v>48</v>
      </c>
      <c r="B54" s="93"/>
      <c r="C54" s="93"/>
      <c r="D54" s="94"/>
      <c r="E54" s="196"/>
      <c r="F54" s="95"/>
      <c r="G54" s="95"/>
      <c r="H54" s="308"/>
      <c r="I54" s="208"/>
      <c r="J54" s="180" t="e">
        <f>IF(AND(Q54="",#REF!&gt;0,#REF!&lt;5),K54,)</f>
        <v>#REF!</v>
      </c>
      <c r="K54" s="178" t="str">
        <f>IF(D54="","ZZZ9",IF(AND(#REF!&gt;0,#REF!&lt;5),D54&amp;#REF!,D54&amp;"9"))</f>
        <v>ZZZ9</v>
      </c>
      <c r="L54" s="182">
        <f t="shared" si="0"/>
        <v>999</v>
      </c>
      <c r="M54" s="207">
        <f t="shared" si="1"/>
        <v>999</v>
      </c>
      <c r="N54" s="203"/>
      <c r="O54" s="95"/>
      <c r="P54" s="111">
        <f t="shared" si="2"/>
        <v>999</v>
      </c>
      <c r="Q54" s="95"/>
    </row>
    <row r="55" spans="1:17" s="11" customFormat="1" ht="18.899999999999999" customHeight="1" x14ac:dyDescent="0.25">
      <c r="A55" s="183">
        <v>49</v>
      </c>
      <c r="B55" s="93"/>
      <c r="C55" s="93"/>
      <c r="D55" s="94"/>
      <c r="E55" s="196"/>
      <c r="F55" s="95"/>
      <c r="G55" s="95"/>
      <c r="H55" s="308"/>
      <c r="I55" s="208"/>
      <c r="J55" s="180" t="e">
        <f>IF(AND(Q55="",#REF!&gt;0,#REF!&lt;5),K55,)</f>
        <v>#REF!</v>
      </c>
      <c r="K55" s="178" t="str">
        <f>IF(D55="","ZZZ9",IF(AND(#REF!&gt;0,#REF!&lt;5),D55&amp;#REF!,D55&amp;"9"))</f>
        <v>ZZZ9</v>
      </c>
      <c r="L55" s="182">
        <f t="shared" si="0"/>
        <v>999</v>
      </c>
      <c r="M55" s="207">
        <f t="shared" si="1"/>
        <v>999</v>
      </c>
      <c r="N55" s="203"/>
      <c r="O55" s="95"/>
      <c r="P55" s="111">
        <f t="shared" si="2"/>
        <v>999</v>
      </c>
      <c r="Q55" s="95"/>
    </row>
    <row r="56" spans="1:17" s="11" customFormat="1" ht="18.899999999999999" customHeight="1" x14ac:dyDescent="0.25">
      <c r="A56" s="183">
        <v>50</v>
      </c>
      <c r="B56" s="93"/>
      <c r="C56" s="93"/>
      <c r="D56" s="94"/>
      <c r="E56" s="196"/>
      <c r="F56" s="95"/>
      <c r="G56" s="95"/>
      <c r="H56" s="308"/>
      <c r="I56" s="208"/>
      <c r="J56" s="180" t="e">
        <f>IF(AND(Q56="",#REF!&gt;0,#REF!&lt;5),K56,)</f>
        <v>#REF!</v>
      </c>
      <c r="K56" s="178" t="str">
        <f>IF(D56="","ZZZ9",IF(AND(#REF!&gt;0,#REF!&lt;5),D56&amp;#REF!,D56&amp;"9"))</f>
        <v>ZZZ9</v>
      </c>
      <c r="L56" s="182">
        <f t="shared" si="0"/>
        <v>999</v>
      </c>
      <c r="M56" s="207">
        <f t="shared" si="1"/>
        <v>999</v>
      </c>
      <c r="N56" s="203"/>
      <c r="O56" s="95"/>
      <c r="P56" s="111">
        <f t="shared" si="2"/>
        <v>999</v>
      </c>
      <c r="Q56" s="95"/>
    </row>
    <row r="57" spans="1:17" s="11" customFormat="1" ht="18.899999999999999" customHeight="1" x14ac:dyDescent="0.25">
      <c r="A57" s="183">
        <v>51</v>
      </c>
      <c r="B57" s="93"/>
      <c r="C57" s="93"/>
      <c r="D57" s="94"/>
      <c r="E57" s="196"/>
      <c r="F57" s="95"/>
      <c r="G57" s="95"/>
      <c r="H57" s="308"/>
      <c r="I57" s="208"/>
      <c r="J57" s="180" t="e">
        <f>IF(AND(Q57="",#REF!&gt;0,#REF!&lt;5),K57,)</f>
        <v>#REF!</v>
      </c>
      <c r="K57" s="178" t="str">
        <f>IF(D57="","ZZZ9",IF(AND(#REF!&gt;0,#REF!&lt;5),D57&amp;#REF!,D57&amp;"9"))</f>
        <v>ZZZ9</v>
      </c>
      <c r="L57" s="182">
        <f t="shared" si="0"/>
        <v>999</v>
      </c>
      <c r="M57" s="207">
        <f t="shared" si="1"/>
        <v>999</v>
      </c>
      <c r="N57" s="203"/>
      <c r="O57" s="95"/>
      <c r="P57" s="111">
        <f t="shared" si="2"/>
        <v>999</v>
      </c>
      <c r="Q57" s="95"/>
    </row>
    <row r="58" spans="1:17" s="11" customFormat="1" ht="18.899999999999999" customHeight="1" x14ac:dyDescent="0.25">
      <c r="A58" s="183">
        <v>52</v>
      </c>
      <c r="B58" s="93"/>
      <c r="C58" s="93"/>
      <c r="D58" s="94"/>
      <c r="E58" s="196"/>
      <c r="F58" s="95"/>
      <c r="G58" s="95"/>
      <c r="H58" s="308"/>
      <c r="I58" s="208"/>
      <c r="J58" s="180" t="e">
        <f>IF(AND(Q58="",#REF!&gt;0,#REF!&lt;5),K58,)</f>
        <v>#REF!</v>
      </c>
      <c r="K58" s="178" t="str">
        <f>IF(D58="","ZZZ9",IF(AND(#REF!&gt;0,#REF!&lt;5),D58&amp;#REF!,D58&amp;"9"))</f>
        <v>ZZZ9</v>
      </c>
      <c r="L58" s="182">
        <f t="shared" si="0"/>
        <v>999</v>
      </c>
      <c r="M58" s="207">
        <f t="shared" si="1"/>
        <v>999</v>
      </c>
      <c r="N58" s="203"/>
      <c r="O58" s="95"/>
      <c r="P58" s="111">
        <f t="shared" si="2"/>
        <v>999</v>
      </c>
      <c r="Q58" s="95"/>
    </row>
    <row r="59" spans="1:17" s="11" customFormat="1" ht="18.899999999999999" customHeight="1" x14ac:dyDescent="0.25">
      <c r="A59" s="183">
        <v>53</v>
      </c>
      <c r="B59" s="93"/>
      <c r="C59" s="93"/>
      <c r="D59" s="94"/>
      <c r="E59" s="196"/>
      <c r="F59" s="95"/>
      <c r="G59" s="95"/>
      <c r="H59" s="308"/>
      <c r="I59" s="208"/>
      <c r="J59" s="180" t="e">
        <f>IF(AND(Q59="",#REF!&gt;0,#REF!&lt;5),K59,)</f>
        <v>#REF!</v>
      </c>
      <c r="K59" s="178" t="str">
        <f>IF(D59="","ZZZ9",IF(AND(#REF!&gt;0,#REF!&lt;5),D59&amp;#REF!,D59&amp;"9"))</f>
        <v>ZZZ9</v>
      </c>
      <c r="L59" s="182">
        <f t="shared" si="0"/>
        <v>999</v>
      </c>
      <c r="M59" s="207">
        <f t="shared" si="1"/>
        <v>999</v>
      </c>
      <c r="N59" s="203"/>
      <c r="O59" s="95"/>
      <c r="P59" s="111">
        <f t="shared" si="2"/>
        <v>999</v>
      </c>
      <c r="Q59" s="95"/>
    </row>
    <row r="60" spans="1:17" s="11" customFormat="1" ht="18.899999999999999" customHeight="1" x14ac:dyDescent="0.25">
      <c r="A60" s="183">
        <v>54</v>
      </c>
      <c r="B60" s="93"/>
      <c r="C60" s="93"/>
      <c r="D60" s="94"/>
      <c r="E60" s="196"/>
      <c r="F60" s="95"/>
      <c r="G60" s="95"/>
      <c r="H60" s="308"/>
      <c r="I60" s="208"/>
      <c r="J60" s="180" t="e">
        <f>IF(AND(Q60="",#REF!&gt;0,#REF!&lt;5),K60,)</f>
        <v>#REF!</v>
      </c>
      <c r="K60" s="178" t="str">
        <f>IF(D60="","ZZZ9",IF(AND(#REF!&gt;0,#REF!&lt;5),D60&amp;#REF!,D60&amp;"9"))</f>
        <v>ZZZ9</v>
      </c>
      <c r="L60" s="182">
        <f t="shared" si="0"/>
        <v>999</v>
      </c>
      <c r="M60" s="207">
        <f t="shared" si="1"/>
        <v>999</v>
      </c>
      <c r="N60" s="203"/>
      <c r="O60" s="95"/>
      <c r="P60" s="111">
        <f t="shared" si="2"/>
        <v>999</v>
      </c>
      <c r="Q60" s="95"/>
    </row>
    <row r="61" spans="1:17" s="11" customFormat="1" ht="18.899999999999999" customHeight="1" x14ac:dyDescent="0.25">
      <c r="A61" s="183">
        <v>55</v>
      </c>
      <c r="B61" s="93"/>
      <c r="C61" s="93"/>
      <c r="D61" s="94"/>
      <c r="E61" s="196"/>
      <c r="F61" s="95"/>
      <c r="G61" s="95"/>
      <c r="H61" s="308"/>
      <c r="I61" s="208"/>
      <c r="J61" s="180" t="e">
        <f>IF(AND(Q61="",#REF!&gt;0,#REF!&lt;5),K61,)</f>
        <v>#REF!</v>
      </c>
      <c r="K61" s="178" t="str">
        <f>IF(D61="","ZZZ9",IF(AND(#REF!&gt;0,#REF!&lt;5),D61&amp;#REF!,D61&amp;"9"))</f>
        <v>ZZZ9</v>
      </c>
      <c r="L61" s="182">
        <f t="shared" si="0"/>
        <v>999</v>
      </c>
      <c r="M61" s="207">
        <f t="shared" si="1"/>
        <v>999</v>
      </c>
      <c r="N61" s="203"/>
      <c r="O61" s="95"/>
      <c r="P61" s="111">
        <f t="shared" si="2"/>
        <v>999</v>
      </c>
      <c r="Q61" s="95"/>
    </row>
    <row r="62" spans="1:17" s="11" customFormat="1" ht="18.899999999999999" customHeight="1" x14ac:dyDescent="0.25">
      <c r="A62" s="183">
        <v>56</v>
      </c>
      <c r="B62" s="93"/>
      <c r="C62" s="93"/>
      <c r="D62" s="94"/>
      <c r="E62" s="196"/>
      <c r="F62" s="95"/>
      <c r="G62" s="95"/>
      <c r="H62" s="308"/>
      <c r="I62" s="208"/>
      <c r="J62" s="180" t="e">
        <f>IF(AND(Q62="",#REF!&gt;0,#REF!&lt;5),K62,)</f>
        <v>#REF!</v>
      </c>
      <c r="K62" s="178" t="str">
        <f>IF(D62="","ZZZ9",IF(AND(#REF!&gt;0,#REF!&lt;5),D62&amp;#REF!,D62&amp;"9"))</f>
        <v>ZZZ9</v>
      </c>
      <c r="L62" s="182">
        <f t="shared" si="0"/>
        <v>999</v>
      </c>
      <c r="M62" s="207">
        <f t="shared" si="1"/>
        <v>999</v>
      </c>
      <c r="N62" s="203"/>
      <c r="O62" s="95"/>
      <c r="P62" s="111">
        <f t="shared" si="2"/>
        <v>999</v>
      </c>
      <c r="Q62" s="95"/>
    </row>
    <row r="63" spans="1:17" s="11" customFormat="1" ht="18.899999999999999" customHeight="1" x14ac:dyDescent="0.25">
      <c r="A63" s="183">
        <v>57</v>
      </c>
      <c r="B63" s="93"/>
      <c r="C63" s="93"/>
      <c r="D63" s="94"/>
      <c r="E63" s="196"/>
      <c r="F63" s="95"/>
      <c r="G63" s="95"/>
      <c r="H63" s="308"/>
      <c r="I63" s="208"/>
      <c r="J63" s="180" t="e">
        <f>IF(AND(Q63="",#REF!&gt;0,#REF!&lt;5),K63,)</f>
        <v>#REF!</v>
      </c>
      <c r="K63" s="178" t="str">
        <f>IF(D63="","ZZZ9",IF(AND(#REF!&gt;0,#REF!&lt;5),D63&amp;#REF!,D63&amp;"9"))</f>
        <v>ZZZ9</v>
      </c>
      <c r="L63" s="182">
        <f t="shared" si="0"/>
        <v>999</v>
      </c>
      <c r="M63" s="207">
        <f t="shared" si="1"/>
        <v>999</v>
      </c>
      <c r="N63" s="203"/>
      <c r="O63" s="95"/>
      <c r="P63" s="111">
        <f t="shared" si="2"/>
        <v>999</v>
      </c>
      <c r="Q63" s="95"/>
    </row>
    <row r="64" spans="1:17" s="11" customFormat="1" ht="18.899999999999999" customHeight="1" x14ac:dyDescent="0.25">
      <c r="A64" s="183">
        <v>58</v>
      </c>
      <c r="B64" s="93"/>
      <c r="C64" s="93"/>
      <c r="D64" s="94"/>
      <c r="E64" s="196"/>
      <c r="F64" s="95"/>
      <c r="G64" s="95"/>
      <c r="H64" s="308"/>
      <c r="I64" s="208"/>
      <c r="J64" s="180" t="e">
        <f>IF(AND(Q64="",#REF!&gt;0,#REF!&lt;5),K64,)</f>
        <v>#REF!</v>
      </c>
      <c r="K64" s="178" t="str">
        <f>IF(D64="","ZZZ9",IF(AND(#REF!&gt;0,#REF!&lt;5),D64&amp;#REF!,D64&amp;"9"))</f>
        <v>ZZZ9</v>
      </c>
      <c r="L64" s="182">
        <f t="shared" si="0"/>
        <v>999</v>
      </c>
      <c r="M64" s="207">
        <f t="shared" si="1"/>
        <v>999</v>
      </c>
      <c r="N64" s="203"/>
      <c r="O64" s="95"/>
      <c r="P64" s="111">
        <f t="shared" si="2"/>
        <v>999</v>
      </c>
      <c r="Q64" s="95"/>
    </row>
    <row r="65" spans="1:17" s="11" customFormat="1" ht="18.899999999999999" customHeight="1" x14ac:dyDescent="0.25">
      <c r="A65" s="183">
        <v>59</v>
      </c>
      <c r="B65" s="93"/>
      <c r="C65" s="93"/>
      <c r="D65" s="94"/>
      <c r="E65" s="196"/>
      <c r="F65" s="95"/>
      <c r="G65" s="95"/>
      <c r="H65" s="308"/>
      <c r="I65" s="208"/>
      <c r="J65" s="180" t="e">
        <f>IF(AND(Q65="",#REF!&gt;0,#REF!&lt;5),K65,)</f>
        <v>#REF!</v>
      </c>
      <c r="K65" s="178" t="str">
        <f>IF(D65="","ZZZ9",IF(AND(#REF!&gt;0,#REF!&lt;5),D65&amp;#REF!,D65&amp;"9"))</f>
        <v>ZZZ9</v>
      </c>
      <c r="L65" s="182">
        <f t="shared" si="0"/>
        <v>999</v>
      </c>
      <c r="M65" s="207">
        <f t="shared" si="1"/>
        <v>999</v>
      </c>
      <c r="N65" s="203"/>
      <c r="O65" s="95"/>
      <c r="P65" s="111">
        <f t="shared" si="2"/>
        <v>999</v>
      </c>
      <c r="Q65" s="95"/>
    </row>
    <row r="66" spans="1:17" s="11" customFormat="1" ht="18.899999999999999" customHeight="1" x14ac:dyDescent="0.25">
      <c r="A66" s="183">
        <v>60</v>
      </c>
      <c r="B66" s="93"/>
      <c r="C66" s="93"/>
      <c r="D66" s="94"/>
      <c r="E66" s="196"/>
      <c r="F66" s="95"/>
      <c r="G66" s="95"/>
      <c r="H66" s="308"/>
      <c r="I66" s="208"/>
      <c r="J66" s="180" t="e">
        <f>IF(AND(Q66="",#REF!&gt;0,#REF!&lt;5),K66,)</f>
        <v>#REF!</v>
      </c>
      <c r="K66" s="178" t="str">
        <f>IF(D66="","ZZZ9",IF(AND(#REF!&gt;0,#REF!&lt;5),D66&amp;#REF!,D66&amp;"9"))</f>
        <v>ZZZ9</v>
      </c>
      <c r="L66" s="182">
        <f t="shared" si="0"/>
        <v>999</v>
      </c>
      <c r="M66" s="207">
        <f t="shared" si="1"/>
        <v>999</v>
      </c>
      <c r="N66" s="203"/>
      <c r="O66" s="95"/>
      <c r="P66" s="111">
        <f t="shared" si="2"/>
        <v>999</v>
      </c>
      <c r="Q66" s="95"/>
    </row>
    <row r="67" spans="1:17" s="11" customFormat="1" ht="18.899999999999999" customHeight="1" x14ac:dyDescent="0.25">
      <c r="A67" s="183">
        <v>61</v>
      </c>
      <c r="B67" s="93"/>
      <c r="C67" s="93"/>
      <c r="D67" s="94"/>
      <c r="E67" s="196"/>
      <c r="F67" s="95"/>
      <c r="G67" s="95"/>
      <c r="H67" s="308"/>
      <c r="I67" s="208"/>
      <c r="J67" s="180" t="e">
        <f>IF(AND(Q67="",#REF!&gt;0,#REF!&lt;5),K67,)</f>
        <v>#REF!</v>
      </c>
      <c r="K67" s="178" t="str">
        <f>IF(D67="","ZZZ9",IF(AND(#REF!&gt;0,#REF!&lt;5),D67&amp;#REF!,D67&amp;"9"))</f>
        <v>ZZZ9</v>
      </c>
      <c r="L67" s="182">
        <f t="shared" si="0"/>
        <v>999</v>
      </c>
      <c r="M67" s="207">
        <f t="shared" si="1"/>
        <v>999</v>
      </c>
      <c r="N67" s="203"/>
      <c r="O67" s="95"/>
      <c r="P67" s="111">
        <f t="shared" si="2"/>
        <v>999</v>
      </c>
      <c r="Q67" s="95"/>
    </row>
    <row r="68" spans="1:17" s="11" customFormat="1" ht="18.899999999999999" customHeight="1" x14ac:dyDescent="0.25">
      <c r="A68" s="183">
        <v>62</v>
      </c>
      <c r="B68" s="93"/>
      <c r="C68" s="93"/>
      <c r="D68" s="94"/>
      <c r="E68" s="196"/>
      <c r="F68" s="95"/>
      <c r="G68" s="95"/>
      <c r="H68" s="308"/>
      <c r="I68" s="208"/>
      <c r="J68" s="180" t="e">
        <f>IF(AND(Q68="",#REF!&gt;0,#REF!&lt;5),K68,)</f>
        <v>#REF!</v>
      </c>
      <c r="K68" s="178" t="str">
        <f>IF(D68="","ZZZ9",IF(AND(#REF!&gt;0,#REF!&lt;5),D68&amp;#REF!,D68&amp;"9"))</f>
        <v>ZZZ9</v>
      </c>
      <c r="L68" s="182">
        <f t="shared" si="0"/>
        <v>999</v>
      </c>
      <c r="M68" s="207">
        <f t="shared" si="1"/>
        <v>999</v>
      </c>
      <c r="N68" s="203"/>
      <c r="O68" s="95"/>
      <c r="P68" s="111">
        <f t="shared" si="2"/>
        <v>999</v>
      </c>
      <c r="Q68" s="95"/>
    </row>
    <row r="69" spans="1:17" s="11" customFormat="1" ht="18.899999999999999" customHeight="1" x14ac:dyDescent="0.25">
      <c r="A69" s="183">
        <v>63</v>
      </c>
      <c r="B69" s="93"/>
      <c r="C69" s="93"/>
      <c r="D69" s="94"/>
      <c r="E69" s="196"/>
      <c r="F69" s="95"/>
      <c r="G69" s="95"/>
      <c r="H69" s="308"/>
      <c r="I69" s="208"/>
      <c r="J69" s="180" t="e">
        <f>IF(AND(Q69="",#REF!&gt;0,#REF!&lt;5),K69,)</f>
        <v>#REF!</v>
      </c>
      <c r="K69" s="178" t="str">
        <f>IF(D69="","ZZZ9",IF(AND(#REF!&gt;0,#REF!&lt;5),D69&amp;#REF!,D69&amp;"9"))</f>
        <v>ZZZ9</v>
      </c>
      <c r="L69" s="182">
        <f t="shared" si="0"/>
        <v>999</v>
      </c>
      <c r="M69" s="207">
        <f t="shared" si="1"/>
        <v>999</v>
      </c>
      <c r="N69" s="203"/>
      <c r="O69" s="95"/>
      <c r="P69" s="111">
        <f t="shared" si="2"/>
        <v>999</v>
      </c>
      <c r="Q69" s="95"/>
    </row>
    <row r="70" spans="1:17" s="11" customFormat="1" ht="18.899999999999999" customHeight="1" x14ac:dyDescent="0.25">
      <c r="A70" s="183">
        <v>64</v>
      </c>
      <c r="B70" s="93"/>
      <c r="C70" s="93"/>
      <c r="D70" s="94"/>
      <c r="E70" s="196"/>
      <c r="F70" s="95"/>
      <c r="G70" s="95"/>
      <c r="H70" s="308"/>
      <c r="I70" s="208"/>
      <c r="J70" s="180" t="e">
        <f>IF(AND(Q70="",#REF!&gt;0,#REF!&lt;5),K70,)</f>
        <v>#REF!</v>
      </c>
      <c r="K70" s="178" t="str">
        <f>IF(D70="","ZZZ9",IF(AND(#REF!&gt;0,#REF!&lt;5),D70&amp;#REF!,D70&amp;"9"))</f>
        <v>ZZZ9</v>
      </c>
      <c r="L70" s="182">
        <f t="shared" si="0"/>
        <v>999</v>
      </c>
      <c r="M70" s="207">
        <f t="shared" si="1"/>
        <v>999</v>
      </c>
      <c r="N70" s="203"/>
      <c r="O70" s="95"/>
      <c r="P70" s="111">
        <f t="shared" si="2"/>
        <v>999</v>
      </c>
      <c r="Q70" s="95"/>
    </row>
    <row r="71" spans="1:17" s="11" customFormat="1" ht="18.899999999999999" customHeight="1" x14ac:dyDescent="0.25">
      <c r="A71" s="183">
        <v>65</v>
      </c>
      <c r="B71" s="93"/>
      <c r="C71" s="93"/>
      <c r="D71" s="94"/>
      <c r="E71" s="196"/>
      <c r="F71" s="95"/>
      <c r="G71" s="95"/>
      <c r="H71" s="308"/>
      <c r="I71" s="208"/>
      <c r="J71" s="180" t="e">
        <f>IF(AND(Q71="",#REF!&gt;0,#REF!&lt;5),K71,)</f>
        <v>#REF!</v>
      </c>
      <c r="K71" s="178" t="str">
        <f>IF(D71="","ZZZ9",IF(AND(#REF!&gt;0,#REF!&lt;5),D71&amp;#REF!,D71&amp;"9"))</f>
        <v>ZZZ9</v>
      </c>
      <c r="L71" s="182">
        <f t="shared" si="0"/>
        <v>999</v>
      </c>
      <c r="M71" s="207">
        <f t="shared" si="1"/>
        <v>999</v>
      </c>
      <c r="N71" s="203"/>
      <c r="O71" s="95"/>
      <c r="P71" s="111">
        <f t="shared" si="2"/>
        <v>999</v>
      </c>
      <c r="Q71" s="95"/>
    </row>
    <row r="72" spans="1:17" s="11" customFormat="1" ht="18.899999999999999" customHeight="1" x14ac:dyDescent="0.25">
      <c r="A72" s="183">
        <v>66</v>
      </c>
      <c r="B72" s="93"/>
      <c r="C72" s="93"/>
      <c r="D72" s="94"/>
      <c r="E72" s="196"/>
      <c r="F72" s="95"/>
      <c r="G72" s="95"/>
      <c r="H72" s="308"/>
      <c r="I72" s="208"/>
      <c r="J72" s="180" t="e">
        <f>IF(AND(Q72="",#REF!&gt;0,#REF!&lt;5),K72,)</f>
        <v>#REF!</v>
      </c>
      <c r="K72" s="178" t="str">
        <f>IF(D72="","ZZZ9",IF(AND(#REF!&gt;0,#REF!&lt;5),D72&amp;#REF!,D72&amp;"9"))</f>
        <v>ZZZ9</v>
      </c>
      <c r="L72" s="182">
        <f t="shared" si="0"/>
        <v>999</v>
      </c>
      <c r="M72" s="207">
        <f t="shared" si="1"/>
        <v>999</v>
      </c>
      <c r="N72" s="203"/>
      <c r="O72" s="95"/>
      <c r="P72" s="111">
        <f t="shared" si="2"/>
        <v>999</v>
      </c>
      <c r="Q72" s="95"/>
    </row>
    <row r="73" spans="1:17" s="11" customFormat="1" ht="18.899999999999999" customHeight="1" x14ac:dyDescent="0.25">
      <c r="A73" s="183">
        <v>67</v>
      </c>
      <c r="B73" s="93"/>
      <c r="C73" s="93"/>
      <c r="D73" s="94"/>
      <c r="E73" s="196"/>
      <c r="F73" s="95"/>
      <c r="G73" s="95"/>
      <c r="H73" s="308"/>
      <c r="I73" s="208"/>
      <c r="J73" s="180" t="e">
        <f>IF(AND(Q73="",#REF!&gt;0,#REF!&lt;5),K73,)</f>
        <v>#REF!</v>
      </c>
      <c r="K73" s="178" t="str">
        <f>IF(D73="","ZZZ9",IF(AND(#REF!&gt;0,#REF!&lt;5),D73&amp;#REF!,D73&amp;"9"))</f>
        <v>ZZZ9</v>
      </c>
      <c r="L73" s="182">
        <f t="shared" si="0"/>
        <v>999</v>
      </c>
      <c r="M73" s="207">
        <f t="shared" si="1"/>
        <v>999</v>
      </c>
      <c r="N73" s="203"/>
      <c r="O73" s="95"/>
      <c r="P73" s="111">
        <f t="shared" si="2"/>
        <v>999</v>
      </c>
      <c r="Q73" s="95"/>
    </row>
    <row r="74" spans="1:17" s="11" customFormat="1" ht="18.899999999999999" customHeight="1" x14ac:dyDescent="0.25">
      <c r="A74" s="183">
        <v>68</v>
      </c>
      <c r="B74" s="93"/>
      <c r="C74" s="93"/>
      <c r="D74" s="94"/>
      <c r="E74" s="196"/>
      <c r="F74" s="95"/>
      <c r="G74" s="95"/>
      <c r="H74" s="308"/>
      <c r="I74" s="208"/>
      <c r="J74" s="180" t="e">
        <f>IF(AND(Q74="",#REF!&gt;0,#REF!&lt;5),K74,)</f>
        <v>#REF!</v>
      </c>
      <c r="K74" s="178" t="str">
        <f>IF(D74="","ZZZ9",IF(AND(#REF!&gt;0,#REF!&lt;5),D74&amp;#REF!,D74&amp;"9"))</f>
        <v>ZZZ9</v>
      </c>
      <c r="L74" s="182">
        <f t="shared" si="0"/>
        <v>999</v>
      </c>
      <c r="M74" s="207">
        <f t="shared" si="1"/>
        <v>999</v>
      </c>
      <c r="N74" s="203"/>
      <c r="O74" s="95"/>
      <c r="P74" s="111">
        <f t="shared" si="2"/>
        <v>999</v>
      </c>
      <c r="Q74" s="95"/>
    </row>
    <row r="75" spans="1:17" s="11" customFormat="1" ht="18.899999999999999" customHeight="1" x14ac:dyDescent="0.25">
      <c r="A75" s="183">
        <v>69</v>
      </c>
      <c r="B75" s="93"/>
      <c r="C75" s="93"/>
      <c r="D75" s="94"/>
      <c r="E75" s="196"/>
      <c r="F75" s="95"/>
      <c r="G75" s="95"/>
      <c r="H75" s="308"/>
      <c r="I75" s="208"/>
      <c r="J75" s="180" t="e">
        <f>IF(AND(Q75="",#REF!&gt;0,#REF!&lt;5),K75,)</f>
        <v>#REF!</v>
      </c>
      <c r="K75" s="178" t="str">
        <f>IF(D75="","ZZZ9",IF(AND(#REF!&gt;0,#REF!&lt;5),D75&amp;#REF!,D75&amp;"9"))</f>
        <v>ZZZ9</v>
      </c>
      <c r="L75" s="182">
        <f t="shared" si="0"/>
        <v>999</v>
      </c>
      <c r="M75" s="207">
        <f t="shared" si="1"/>
        <v>999</v>
      </c>
      <c r="N75" s="203"/>
      <c r="O75" s="95"/>
      <c r="P75" s="111">
        <f t="shared" si="2"/>
        <v>999</v>
      </c>
      <c r="Q75" s="95"/>
    </row>
    <row r="76" spans="1:17" s="11" customFormat="1" ht="18.899999999999999" customHeight="1" x14ac:dyDescent="0.25">
      <c r="A76" s="183">
        <v>70</v>
      </c>
      <c r="B76" s="93"/>
      <c r="C76" s="93"/>
      <c r="D76" s="94"/>
      <c r="E76" s="196"/>
      <c r="F76" s="95"/>
      <c r="G76" s="95"/>
      <c r="H76" s="308"/>
      <c r="I76" s="208"/>
      <c r="J76" s="180" t="e">
        <f>IF(AND(Q76="",#REF!&gt;0,#REF!&lt;5),K76,)</f>
        <v>#REF!</v>
      </c>
      <c r="K76" s="178" t="str">
        <f>IF(D76="","ZZZ9",IF(AND(#REF!&gt;0,#REF!&lt;5),D76&amp;#REF!,D76&amp;"9"))</f>
        <v>ZZZ9</v>
      </c>
      <c r="L76" s="182">
        <f t="shared" si="0"/>
        <v>999</v>
      </c>
      <c r="M76" s="207">
        <f t="shared" si="1"/>
        <v>999</v>
      </c>
      <c r="N76" s="203"/>
      <c r="O76" s="95"/>
      <c r="P76" s="111">
        <f t="shared" si="2"/>
        <v>999</v>
      </c>
      <c r="Q76" s="95"/>
    </row>
    <row r="77" spans="1:17" s="11" customFormat="1" ht="18.899999999999999" customHeight="1" x14ac:dyDescent="0.25">
      <c r="A77" s="183">
        <v>71</v>
      </c>
      <c r="B77" s="93"/>
      <c r="C77" s="93"/>
      <c r="D77" s="94"/>
      <c r="E77" s="196"/>
      <c r="F77" s="95"/>
      <c r="G77" s="95"/>
      <c r="H77" s="308"/>
      <c r="I77" s="208"/>
      <c r="J77" s="180" t="e">
        <f>IF(AND(Q77="",#REF!&gt;0,#REF!&lt;5),K77,)</f>
        <v>#REF!</v>
      </c>
      <c r="K77" s="178" t="str">
        <f>IF(D77="","ZZZ9",IF(AND(#REF!&gt;0,#REF!&lt;5),D77&amp;#REF!,D77&amp;"9"))</f>
        <v>ZZZ9</v>
      </c>
      <c r="L77" s="182">
        <f t="shared" si="0"/>
        <v>999</v>
      </c>
      <c r="M77" s="207">
        <f t="shared" si="1"/>
        <v>999</v>
      </c>
      <c r="N77" s="203"/>
      <c r="O77" s="95"/>
      <c r="P77" s="111">
        <f t="shared" si="2"/>
        <v>999</v>
      </c>
      <c r="Q77" s="95"/>
    </row>
    <row r="78" spans="1:17" s="11" customFormat="1" ht="18.899999999999999" customHeight="1" x14ac:dyDescent="0.25">
      <c r="A78" s="183">
        <v>72</v>
      </c>
      <c r="B78" s="93"/>
      <c r="C78" s="93"/>
      <c r="D78" s="94"/>
      <c r="E78" s="196"/>
      <c r="F78" s="95"/>
      <c r="G78" s="95"/>
      <c r="H78" s="308"/>
      <c r="I78" s="208"/>
      <c r="J78" s="180" t="e">
        <f>IF(AND(Q78="",#REF!&gt;0,#REF!&lt;5),K78,)</f>
        <v>#REF!</v>
      </c>
      <c r="K78" s="178" t="str">
        <f>IF(D78="","ZZZ9",IF(AND(#REF!&gt;0,#REF!&lt;5),D78&amp;#REF!,D78&amp;"9"))</f>
        <v>ZZZ9</v>
      </c>
      <c r="L78" s="182">
        <f t="shared" si="0"/>
        <v>999</v>
      </c>
      <c r="M78" s="207">
        <f t="shared" si="1"/>
        <v>999</v>
      </c>
      <c r="N78" s="203"/>
      <c r="O78" s="95"/>
      <c r="P78" s="111">
        <f t="shared" si="2"/>
        <v>999</v>
      </c>
      <c r="Q78" s="95"/>
    </row>
    <row r="79" spans="1:17" s="11" customFormat="1" ht="18.899999999999999" customHeight="1" x14ac:dyDescent="0.25">
      <c r="A79" s="183">
        <v>73</v>
      </c>
      <c r="B79" s="93"/>
      <c r="C79" s="93"/>
      <c r="D79" s="94"/>
      <c r="E79" s="196"/>
      <c r="F79" s="95"/>
      <c r="G79" s="95"/>
      <c r="H79" s="308"/>
      <c r="I79" s="208"/>
      <c r="J79" s="180" t="e">
        <f>IF(AND(Q79="",#REF!&gt;0,#REF!&lt;5),K79,)</f>
        <v>#REF!</v>
      </c>
      <c r="K79" s="178" t="str">
        <f>IF(D79="","ZZZ9",IF(AND(#REF!&gt;0,#REF!&lt;5),D79&amp;#REF!,D79&amp;"9"))</f>
        <v>ZZZ9</v>
      </c>
      <c r="L79" s="182">
        <f t="shared" si="0"/>
        <v>999</v>
      </c>
      <c r="M79" s="207">
        <f t="shared" si="1"/>
        <v>999</v>
      </c>
      <c r="N79" s="203"/>
      <c r="O79" s="95"/>
      <c r="P79" s="111">
        <f t="shared" si="2"/>
        <v>999</v>
      </c>
      <c r="Q79" s="95"/>
    </row>
    <row r="80" spans="1:17" s="11" customFormat="1" ht="18.899999999999999" customHeight="1" x14ac:dyDescent="0.25">
      <c r="A80" s="183">
        <v>74</v>
      </c>
      <c r="B80" s="93"/>
      <c r="C80" s="93"/>
      <c r="D80" s="94"/>
      <c r="E80" s="196"/>
      <c r="F80" s="95"/>
      <c r="G80" s="95"/>
      <c r="H80" s="308"/>
      <c r="I80" s="208"/>
      <c r="J80" s="180" t="e">
        <f>IF(AND(Q80="",#REF!&gt;0,#REF!&lt;5),K80,)</f>
        <v>#REF!</v>
      </c>
      <c r="K80" s="178" t="str">
        <f>IF(D80="","ZZZ9",IF(AND(#REF!&gt;0,#REF!&lt;5),D80&amp;#REF!,D80&amp;"9"))</f>
        <v>ZZZ9</v>
      </c>
      <c r="L80" s="182">
        <f t="shared" si="0"/>
        <v>999</v>
      </c>
      <c r="M80" s="207">
        <f t="shared" si="1"/>
        <v>999</v>
      </c>
      <c r="N80" s="203"/>
      <c r="O80" s="95"/>
      <c r="P80" s="111">
        <f t="shared" si="2"/>
        <v>999</v>
      </c>
      <c r="Q80" s="95"/>
    </row>
    <row r="81" spans="1:17" s="11" customFormat="1" ht="18.899999999999999" customHeight="1" x14ac:dyDescent="0.25">
      <c r="A81" s="183">
        <v>75</v>
      </c>
      <c r="B81" s="93"/>
      <c r="C81" s="93"/>
      <c r="D81" s="94"/>
      <c r="E81" s="196"/>
      <c r="F81" s="95"/>
      <c r="G81" s="95"/>
      <c r="H81" s="308"/>
      <c r="I81" s="208"/>
      <c r="J81" s="180" t="e">
        <f>IF(AND(Q81="",#REF!&gt;0,#REF!&lt;5),K81,)</f>
        <v>#REF!</v>
      </c>
      <c r="K81" s="178" t="str">
        <f>IF(D81="","ZZZ9",IF(AND(#REF!&gt;0,#REF!&lt;5),D81&amp;#REF!,D81&amp;"9"))</f>
        <v>ZZZ9</v>
      </c>
      <c r="L81" s="182">
        <f t="shared" si="0"/>
        <v>999</v>
      </c>
      <c r="M81" s="207">
        <f t="shared" si="1"/>
        <v>999</v>
      </c>
      <c r="N81" s="203"/>
      <c r="O81" s="95"/>
      <c r="P81" s="111">
        <f t="shared" si="2"/>
        <v>999</v>
      </c>
      <c r="Q81" s="95"/>
    </row>
    <row r="82" spans="1:17" s="11" customFormat="1" ht="18.899999999999999" customHeight="1" x14ac:dyDescent="0.25">
      <c r="A82" s="183">
        <v>76</v>
      </c>
      <c r="B82" s="93"/>
      <c r="C82" s="93"/>
      <c r="D82" s="94"/>
      <c r="E82" s="196"/>
      <c r="F82" s="95"/>
      <c r="G82" s="95"/>
      <c r="H82" s="308"/>
      <c r="I82" s="208"/>
      <c r="J82" s="180" t="e">
        <f>IF(AND(Q82="",#REF!&gt;0,#REF!&lt;5),K82,)</f>
        <v>#REF!</v>
      </c>
      <c r="K82" s="178" t="str">
        <f>IF(D82="","ZZZ9",IF(AND(#REF!&gt;0,#REF!&lt;5),D82&amp;#REF!,D82&amp;"9"))</f>
        <v>ZZZ9</v>
      </c>
      <c r="L82" s="182">
        <f t="shared" si="0"/>
        <v>999</v>
      </c>
      <c r="M82" s="207">
        <f t="shared" si="1"/>
        <v>999</v>
      </c>
      <c r="N82" s="203"/>
      <c r="O82" s="95"/>
      <c r="P82" s="111">
        <f t="shared" si="2"/>
        <v>999</v>
      </c>
      <c r="Q82" s="95"/>
    </row>
    <row r="83" spans="1:17" s="11" customFormat="1" ht="18.899999999999999" customHeight="1" x14ac:dyDescent="0.25">
      <c r="A83" s="183">
        <v>77</v>
      </c>
      <c r="B83" s="93"/>
      <c r="C83" s="93"/>
      <c r="D83" s="94"/>
      <c r="E83" s="196"/>
      <c r="F83" s="95"/>
      <c r="G83" s="95"/>
      <c r="H83" s="308"/>
      <c r="I83" s="208"/>
      <c r="J83" s="180" t="e">
        <f>IF(AND(Q83="",#REF!&gt;0,#REF!&lt;5),K83,)</f>
        <v>#REF!</v>
      </c>
      <c r="K83" s="178" t="str">
        <f>IF(D83="","ZZZ9",IF(AND(#REF!&gt;0,#REF!&lt;5),D83&amp;#REF!,D83&amp;"9"))</f>
        <v>ZZZ9</v>
      </c>
      <c r="L83" s="182">
        <f t="shared" si="0"/>
        <v>999</v>
      </c>
      <c r="M83" s="207">
        <f t="shared" si="1"/>
        <v>999</v>
      </c>
      <c r="N83" s="203"/>
      <c r="O83" s="95"/>
      <c r="P83" s="111">
        <f t="shared" si="2"/>
        <v>999</v>
      </c>
      <c r="Q83" s="95"/>
    </row>
    <row r="84" spans="1:17" s="11" customFormat="1" ht="18.899999999999999" customHeight="1" x14ac:dyDescent="0.25">
      <c r="A84" s="183">
        <v>78</v>
      </c>
      <c r="B84" s="93"/>
      <c r="C84" s="93"/>
      <c r="D84" s="94"/>
      <c r="E84" s="196"/>
      <c r="F84" s="95"/>
      <c r="G84" s="95"/>
      <c r="H84" s="308"/>
      <c r="I84" s="208"/>
      <c r="J84" s="180" t="e">
        <f>IF(AND(Q84="",#REF!&gt;0,#REF!&lt;5),K84,)</f>
        <v>#REF!</v>
      </c>
      <c r="K84" s="178" t="str">
        <f>IF(D84="","ZZZ9",IF(AND(#REF!&gt;0,#REF!&lt;5),D84&amp;#REF!,D84&amp;"9"))</f>
        <v>ZZZ9</v>
      </c>
      <c r="L84" s="182">
        <f t="shared" si="0"/>
        <v>999</v>
      </c>
      <c r="M84" s="207">
        <f t="shared" si="1"/>
        <v>999</v>
      </c>
      <c r="N84" s="203"/>
      <c r="O84" s="95"/>
      <c r="P84" s="111">
        <f t="shared" si="2"/>
        <v>999</v>
      </c>
      <c r="Q84" s="95"/>
    </row>
    <row r="85" spans="1:17" s="11" customFormat="1" ht="18.899999999999999" customHeight="1" x14ac:dyDescent="0.25">
      <c r="A85" s="183">
        <v>79</v>
      </c>
      <c r="B85" s="93"/>
      <c r="C85" s="93"/>
      <c r="D85" s="94"/>
      <c r="E85" s="196"/>
      <c r="F85" s="95"/>
      <c r="G85" s="95"/>
      <c r="H85" s="308"/>
      <c r="I85" s="208"/>
      <c r="J85" s="180" t="e">
        <f>IF(AND(Q85="",#REF!&gt;0,#REF!&lt;5),K85,)</f>
        <v>#REF!</v>
      </c>
      <c r="K85" s="178" t="str">
        <f>IF(D85="","ZZZ9",IF(AND(#REF!&gt;0,#REF!&lt;5),D85&amp;#REF!,D85&amp;"9"))</f>
        <v>ZZZ9</v>
      </c>
      <c r="L85" s="182">
        <f t="shared" si="0"/>
        <v>999</v>
      </c>
      <c r="M85" s="207">
        <f t="shared" si="1"/>
        <v>999</v>
      </c>
      <c r="N85" s="203"/>
      <c r="O85" s="95"/>
      <c r="P85" s="111">
        <f t="shared" si="2"/>
        <v>999</v>
      </c>
      <c r="Q85" s="95"/>
    </row>
    <row r="86" spans="1:17" s="11" customFormat="1" ht="18.899999999999999" customHeight="1" x14ac:dyDescent="0.25">
      <c r="A86" s="183">
        <v>80</v>
      </c>
      <c r="B86" s="93"/>
      <c r="C86" s="93"/>
      <c r="D86" s="94"/>
      <c r="E86" s="196"/>
      <c r="F86" s="95"/>
      <c r="G86" s="95"/>
      <c r="H86" s="308"/>
      <c r="I86" s="208"/>
      <c r="J86" s="180" t="e">
        <f>IF(AND(Q86="",#REF!&gt;0,#REF!&lt;5),K86,)</f>
        <v>#REF!</v>
      </c>
      <c r="K86" s="178" t="str">
        <f>IF(D86="","ZZZ9",IF(AND(#REF!&gt;0,#REF!&lt;5),D86&amp;#REF!,D86&amp;"9"))</f>
        <v>ZZZ9</v>
      </c>
      <c r="L86" s="182">
        <f t="shared" si="0"/>
        <v>999</v>
      </c>
      <c r="M86" s="207">
        <f t="shared" si="1"/>
        <v>999</v>
      </c>
      <c r="N86" s="203"/>
      <c r="O86" s="95"/>
      <c r="P86" s="111">
        <f t="shared" si="2"/>
        <v>999</v>
      </c>
      <c r="Q86" s="95"/>
    </row>
    <row r="87" spans="1:17" s="11" customFormat="1" ht="18.899999999999999" customHeight="1" x14ac:dyDescent="0.25">
      <c r="A87" s="183">
        <v>81</v>
      </c>
      <c r="B87" s="93"/>
      <c r="C87" s="93"/>
      <c r="D87" s="94"/>
      <c r="E87" s="196"/>
      <c r="F87" s="95"/>
      <c r="G87" s="95"/>
      <c r="H87" s="308"/>
      <c r="I87" s="208"/>
      <c r="J87" s="180" t="e">
        <f>IF(AND(Q87="",#REF!&gt;0,#REF!&lt;5),K87,)</f>
        <v>#REF!</v>
      </c>
      <c r="K87" s="178" t="str">
        <f>IF(D87="","ZZZ9",IF(AND(#REF!&gt;0,#REF!&lt;5),D87&amp;#REF!,D87&amp;"9"))</f>
        <v>ZZZ9</v>
      </c>
      <c r="L87" s="182">
        <f t="shared" si="0"/>
        <v>999</v>
      </c>
      <c r="M87" s="207">
        <f t="shared" si="1"/>
        <v>999</v>
      </c>
      <c r="N87" s="203"/>
      <c r="O87" s="95"/>
      <c r="P87" s="111">
        <f t="shared" si="2"/>
        <v>999</v>
      </c>
      <c r="Q87" s="95"/>
    </row>
    <row r="88" spans="1:17" s="11" customFormat="1" ht="18.899999999999999" customHeight="1" x14ac:dyDescent="0.25">
      <c r="A88" s="183">
        <v>82</v>
      </c>
      <c r="B88" s="93"/>
      <c r="C88" s="93"/>
      <c r="D88" s="94"/>
      <c r="E88" s="196"/>
      <c r="F88" s="95"/>
      <c r="G88" s="95"/>
      <c r="H88" s="308"/>
      <c r="I88" s="208"/>
      <c r="J88" s="180" t="e">
        <f>IF(AND(Q88="",#REF!&gt;0,#REF!&lt;5),K88,)</f>
        <v>#REF!</v>
      </c>
      <c r="K88" s="178" t="str">
        <f>IF(D88="","ZZZ9",IF(AND(#REF!&gt;0,#REF!&lt;5),D88&amp;#REF!,D88&amp;"9"))</f>
        <v>ZZZ9</v>
      </c>
      <c r="L88" s="182">
        <f t="shared" si="0"/>
        <v>999</v>
      </c>
      <c r="M88" s="207">
        <f t="shared" si="1"/>
        <v>999</v>
      </c>
      <c r="N88" s="203"/>
      <c r="O88" s="95"/>
      <c r="P88" s="111">
        <f t="shared" si="2"/>
        <v>999</v>
      </c>
      <c r="Q88" s="95"/>
    </row>
    <row r="89" spans="1:17" s="11" customFormat="1" ht="18.899999999999999" customHeight="1" x14ac:dyDescent="0.25">
      <c r="A89" s="183">
        <v>83</v>
      </c>
      <c r="B89" s="93"/>
      <c r="C89" s="93"/>
      <c r="D89" s="94"/>
      <c r="E89" s="196"/>
      <c r="F89" s="95"/>
      <c r="G89" s="95"/>
      <c r="H89" s="308"/>
      <c r="I89" s="208"/>
      <c r="J89" s="180" t="e">
        <f>IF(AND(Q89="",#REF!&gt;0,#REF!&lt;5),K89,)</f>
        <v>#REF!</v>
      </c>
      <c r="K89" s="178" t="str">
        <f>IF(D89="","ZZZ9",IF(AND(#REF!&gt;0,#REF!&lt;5),D89&amp;#REF!,D89&amp;"9"))</f>
        <v>ZZZ9</v>
      </c>
      <c r="L89" s="182">
        <f t="shared" si="0"/>
        <v>999</v>
      </c>
      <c r="M89" s="207">
        <f t="shared" si="1"/>
        <v>999</v>
      </c>
      <c r="N89" s="203"/>
      <c r="O89" s="95"/>
      <c r="P89" s="111">
        <f t="shared" si="2"/>
        <v>999</v>
      </c>
      <c r="Q89" s="95"/>
    </row>
    <row r="90" spans="1:17" s="11" customFormat="1" ht="18.899999999999999" customHeight="1" x14ac:dyDescent="0.25">
      <c r="A90" s="183">
        <v>84</v>
      </c>
      <c r="B90" s="93"/>
      <c r="C90" s="93"/>
      <c r="D90" s="94"/>
      <c r="E90" s="196"/>
      <c r="F90" s="95"/>
      <c r="G90" s="95"/>
      <c r="H90" s="308"/>
      <c r="I90" s="208"/>
      <c r="J90" s="180" t="e">
        <f>IF(AND(Q90="",#REF!&gt;0,#REF!&lt;5),K90,)</f>
        <v>#REF!</v>
      </c>
      <c r="K90" s="178" t="str">
        <f>IF(D90="","ZZZ9",IF(AND(#REF!&gt;0,#REF!&lt;5),D90&amp;#REF!,D90&amp;"9"))</f>
        <v>ZZZ9</v>
      </c>
      <c r="L90" s="182">
        <f t="shared" si="0"/>
        <v>999</v>
      </c>
      <c r="M90" s="207">
        <f t="shared" si="1"/>
        <v>999</v>
      </c>
      <c r="N90" s="203"/>
      <c r="O90" s="95"/>
      <c r="P90" s="111">
        <f t="shared" si="2"/>
        <v>999</v>
      </c>
      <c r="Q90" s="95"/>
    </row>
    <row r="91" spans="1:17" s="11" customFormat="1" ht="18.899999999999999" customHeight="1" x14ac:dyDescent="0.25">
      <c r="A91" s="183">
        <v>85</v>
      </c>
      <c r="B91" s="93"/>
      <c r="C91" s="93"/>
      <c r="D91" s="94"/>
      <c r="E91" s="196"/>
      <c r="F91" s="95"/>
      <c r="G91" s="95"/>
      <c r="H91" s="308"/>
      <c r="I91" s="208"/>
      <c r="J91" s="180" t="e">
        <f>IF(AND(Q91="",#REF!&gt;0,#REF!&lt;5),K91,)</f>
        <v>#REF!</v>
      </c>
      <c r="K91" s="178" t="str">
        <f>IF(D91="","ZZZ9",IF(AND(#REF!&gt;0,#REF!&lt;5),D91&amp;#REF!,D91&amp;"9"))</f>
        <v>ZZZ9</v>
      </c>
      <c r="L91" s="182">
        <f t="shared" si="0"/>
        <v>999</v>
      </c>
      <c r="M91" s="207">
        <f t="shared" si="1"/>
        <v>999</v>
      </c>
      <c r="N91" s="203"/>
      <c r="O91" s="95"/>
      <c r="P91" s="111">
        <f t="shared" si="2"/>
        <v>999</v>
      </c>
      <c r="Q91" s="95"/>
    </row>
    <row r="92" spans="1:17" s="11" customFormat="1" ht="18.899999999999999" customHeight="1" x14ac:dyDescent="0.25">
      <c r="A92" s="183">
        <v>86</v>
      </c>
      <c r="B92" s="93"/>
      <c r="C92" s="93"/>
      <c r="D92" s="94"/>
      <c r="E92" s="196"/>
      <c r="F92" s="95"/>
      <c r="G92" s="95"/>
      <c r="H92" s="308"/>
      <c r="I92" s="208"/>
      <c r="J92" s="180" t="e">
        <f>IF(AND(Q92="",#REF!&gt;0,#REF!&lt;5),K92,)</f>
        <v>#REF!</v>
      </c>
      <c r="K92" s="178" t="str">
        <f>IF(D92="","ZZZ9",IF(AND(#REF!&gt;0,#REF!&lt;5),D92&amp;#REF!,D92&amp;"9"))</f>
        <v>ZZZ9</v>
      </c>
      <c r="L92" s="182">
        <f t="shared" si="0"/>
        <v>999</v>
      </c>
      <c r="M92" s="207">
        <f t="shared" si="1"/>
        <v>999</v>
      </c>
      <c r="N92" s="203"/>
      <c r="O92" s="95"/>
      <c r="P92" s="111">
        <f t="shared" si="2"/>
        <v>999</v>
      </c>
      <c r="Q92" s="95"/>
    </row>
    <row r="93" spans="1:17" s="11" customFormat="1" ht="18.899999999999999" customHeight="1" x14ac:dyDescent="0.25">
      <c r="A93" s="183">
        <v>87</v>
      </c>
      <c r="B93" s="93"/>
      <c r="C93" s="93"/>
      <c r="D93" s="94"/>
      <c r="E93" s="196"/>
      <c r="F93" s="95"/>
      <c r="G93" s="95"/>
      <c r="H93" s="308"/>
      <c r="I93" s="208"/>
      <c r="J93" s="180" t="e">
        <f>IF(AND(Q93="",#REF!&gt;0,#REF!&lt;5),K93,)</f>
        <v>#REF!</v>
      </c>
      <c r="K93" s="178" t="str">
        <f>IF(D93="","ZZZ9",IF(AND(#REF!&gt;0,#REF!&lt;5),D93&amp;#REF!,D93&amp;"9"))</f>
        <v>ZZZ9</v>
      </c>
      <c r="L93" s="182">
        <f t="shared" si="0"/>
        <v>999</v>
      </c>
      <c r="M93" s="207">
        <f t="shared" si="1"/>
        <v>999</v>
      </c>
      <c r="N93" s="203"/>
      <c r="O93" s="95"/>
      <c r="P93" s="111">
        <f t="shared" si="2"/>
        <v>999</v>
      </c>
      <c r="Q93" s="95"/>
    </row>
    <row r="94" spans="1:17" s="11" customFormat="1" ht="18.899999999999999" customHeight="1" x14ac:dyDescent="0.25">
      <c r="A94" s="183">
        <v>88</v>
      </c>
      <c r="B94" s="93"/>
      <c r="C94" s="93"/>
      <c r="D94" s="94"/>
      <c r="E94" s="196"/>
      <c r="F94" s="95"/>
      <c r="G94" s="95"/>
      <c r="H94" s="308"/>
      <c r="I94" s="208"/>
      <c r="J94" s="180" t="e">
        <f>IF(AND(Q94="",#REF!&gt;0,#REF!&lt;5),K94,)</f>
        <v>#REF!</v>
      </c>
      <c r="K94" s="178" t="str">
        <f>IF(D94="","ZZZ9",IF(AND(#REF!&gt;0,#REF!&lt;5),D94&amp;#REF!,D94&amp;"9"))</f>
        <v>ZZZ9</v>
      </c>
      <c r="L94" s="182">
        <f t="shared" si="0"/>
        <v>999</v>
      </c>
      <c r="M94" s="207">
        <f t="shared" si="1"/>
        <v>999</v>
      </c>
      <c r="N94" s="203"/>
      <c r="O94" s="95"/>
      <c r="P94" s="111">
        <f t="shared" si="2"/>
        <v>999</v>
      </c>
      <c r="Q94" s="95"/>
    </row>
    <row r="95" spans="1:17" s="11" customFormat="1" ht="18.899999999999999" customHeight="1" x14ac:dyDescent="0.25">
      <c r="A95" s="183">
        <v>89</v>
      </c>
      <c r="B95" s="93"/>
      <c r="C95" s="93"/>
      <c r="D95" s="94"/>
      <c r="E95" s="196"/>
      <c r="F95" s="95"/>
      <c r="G95" s="95"/>
      <c r="H95" s="308"/>
      <c r="I95" s="208"/>
      <c r="J95" s="180" t="e">
        <f>IF(AND(Q95="",#REF!&gt;0,#REF!&lt;5),K95,)</f>
        <v>#REF!</v>
      </c>
      <c r="K95" s="178" t="str">
        <f>IF(D95="","ZZZ9",IF(AND(#REF!&gt;0,#REF!&lt;5),D95&amp;#REF!,D95&amp;"9"))</f>
        <v>ZZZ9</v>
      </c>
      <c r="L95" s="182">
        <f t="shared" si="0"/>
        <v>999</v>
      </c>
      <c r="M95" s="207">
        <f t="shared" si="1"/>
        <v>999</v>
      </c>
      <c r="N95" s="203"/>
      <c r="O95" s="95"/>
      <c r="P95" s="111">
        <f t="shared" si="2"/>
        <v>999</v>
      </c>
      <c r="Q95" s="95"/>
    </row>
    <row r="96" spans="1:17" s="11" customFormat="1" ht="18.899999999999999" customHeight="1" x14ac:dyDescent="0.25">
      <c r="A96" s="183">
        <v>90</v>
      </c>
      <c r="B96" s="93"/>
      <c r="C96" s="93"/>
      <c r="D96" s="94"/>
      <c r="E96" s="196"/>
      <c r="F96" s="95"/>
      <c r="G96" s="95"/>
      <c r="H96" s="308"/>
      <c r="I96" s="208"/>
      <c r="J96" s="180" t="e">
        <f>IF(AND(Q96="",#REF!&gt;0,#REF!&lt;5),K96,)</f>
        <v>#REF!</v>
      </c>
      <c r="K96" s="178" t="str">
        <f>IF(D96="","ZZZ9",IF(AND(#REF!&gt;0,#REF!&lt;5),D96&amp;#REF!,D96&amp;"9"))</f>
        <v>ZZZ9</v>
      </c>
      <c r="L96" s="182">
        <f t="shared" si="0"/>
        <v>999</v>
      </c>
      <c r="M96" s="207">
        <f t="shared" si="1"/>
        <v>999</v>
      </c>
      <c r="N96" s="203"/>
      <c r="O96" s="95"/>
      <c r="P96" s="111">
        <f t="shared" si="2"/>
        <v>999</v>
      </c>
      <c r="Q96" s="95"/>
    </row>
    <row r="97" spans="1:17" s="11" customFormat="1" ht="18.899999999999999" customHeight="1" x14ac:dyDescent="0.25">
      <c r="A97" s="183">
        <v>91</v>
      </c>
      <c r="B97" s="93"/>
      <c r="C97" s="93"/>
      <c r="D97" s="94"/>
      <c r="E97" s="196"/>
      <c r="F97" s="95"/>
      <c r="G97" s="95"/>
      <c r="H97" s="308"/>
      <c r="I97" s="208"/>
      <c r="J97" s="180" t="e">
        <f>IF(AND(Q97="",#REF!&gt;0,#REF!&lt;5),K97,)</f>
        <v>#REF!</v>
      </c>
      <c r="K97" s="178" t="str">
        <f>IF(D97="","ZZZ9",IF(AND(#REF!&gt;0,#REF!&lt;5),D97&amp;#REF!,D97&amp;"9"))</f>
        <v>ZZZ9</v>
      </c>
      <c r="L97" s="182">
        <f t="shared" si="0"/>
        <v>999</v>
      </c>
      <c r="M97" s="207">
        <f t="shared" si="1"/>
        <v>999</v>
      </c>
      <c r="N97" s="203"/>
      <c r="O97" s="95"/>
      <c r="P97" s="111">
        <f t="shared" si="2"/>
        <v>999</v>
      </c>
      <c r="Q97" s="95"/>
    </row>
    <row r="98" spans="1:17" s="11" customFormat="1" ht="18.899999999999999" customHeight="1" x14ac:dyDescent="0.25">
      <c r="A98" s="183">
        <v>92</v>
      </c>
      <c r="B98" s="93"/>
      <c r="C98" s="93"/>
      <c r="D98" s="94"/>
      <c r="E98" s="196"/>
      <c r="F98" s="95"/>
      <c r="G98" s="95"/>
      <c r="H98" s="308"/>
      <c r="I98" s="208"/>
      <c r="J98" s="180" t="e">
        <f>IF(AND(Q98="",#REF!&gt;0,#REF!&lt;5),K98,)</f>
        <v>#REF!</v>
      </c>
      <c r="K98" s="178" t="str">
        <f>IF(D98="","ZZZ9",IF(AND(#REF!&gt;0,#REF!&lt;5),D98&amp;#REF!,D98&amp;"9"))</f>
        <v>ZZZ9</v>
      </c>
      <c r="L98" s="182">
        <f t="shared" si="0"/>
        <v>999</v>
      </c>
      <c r="M98" s="207">
        <f t="shared" si="1"/>
        <v>999</v>
      </c>
      <c r="N98" s="203"/>
      <c r="O98" s="95"/>
      <c r="P98" s="111">
        <f t="shared" si="2"/>
        <v>999</v>
      </c>
      <c r="Q98" s="95"/>
    </row>
    <row r="99" spans="1:17" s="11" customFormat="1" ht="18.899999999999999" customHeight="1" x14ac:dyDescent="0.25">
      <c r="A99" s="183">
        <v>93</v>
      </c>
      <c r="B99" s="93"/>
      <c r="C99" s="93"/>
      <c r="D99" s="94"/>
      <c r="E99" s="196"/>
      <c r="F99" s="95"/>
      <c r="G99" s="95"/>
      <c r="H99" s="308"/>
      <c r="I99" s="208"/>
      <c r="J99" s="180" t="e">
        <f>IF(AND(Q99="",#REF!&gt;0,#REF!&lt;5),K99,)</f>
        <v>#REF!</v>
      </c>
      <c r="K99" s="178" t="str">
        <f>IF(D99="","ZZZ9",IF(AND(#REF!&gt;0,#REF!&lt;5),D99&amp;#REF!,D99&amp;"9"))</f>
        <v>ZZZ9</v>
      </c>
      <c r="L99" s="182">
        <f t="shared" si="0"/>
        <v>999</v>
      </c>
      <c r="M99" s="207">
        <f t="shared" si="1"/>
        <v>999</v>
      </c>
      <c r="N99" s="203"/>
      <c r="O99" s="95"/>
      <c r="P99" s="111">
        <f t="shared" si="2"/>
        <v>999</v>
      </c>
      <c r="Q99" s="95"/>
    </row>
    <row r="100" spans="1:17" s="11" customFormat="1" ht="18.899999999999999" customHeight="1" x14ac:dyDescent="0.25">
      <c r="A100" s="183">
        <v>94</v>
      </c>
      <c r="B100" s="93"/>
      <c r="C100" s="93"/>
      <c r="D100" s="94"/>
      <c r="E100" s="196"/>
      <c r="F100" s="95"/>
      <c r="G100" s="95"/>
      <c r="H100" s="308"/>
      <c r="I100" s="208"/>
      <c r="J100" s="180" t="e">
        <f>IF(AND(Q100="",#REF!&gt;0,#REF!&lt;5),K100,)</f>
        <v>#REF!</v>
      </c>
      <c r="K100" s="178" t="str">
        <f>IF(D100="","ZZZ9",IF(AND(#REF!&gt;0,#REF!&lt;5),D100&amp;#REF!,D100&amp;"9"))</f>
        <v>ZZZ9</v>
      </c>
      <c r="L100" s="182">
        <f t="shared" si="0"/>
        <v>999</v>
      </c>
      <c r="M100" s="207">
        <f t="shared" si="1"/>
        <v>999</v>
      </c>
      <c r="N100" s="203"/>
      <c r="O100" s="95"/>
      <c r="P100" s="111">
        <f t="shared" si="2"/>
        <v>999</v>
      </c>
      <c r="Q100" s="95"/>
    </row>
    <row r="101" spans="1:17" s="11" customFormat="1" ht="18.899999999999999" customHeight="1" x14ac:dyDescent="0.25">
      <c r="A101" s="183">
        <v>95</v>
      </c>
      <c r="B101" s="93"/>
      <c r="C101" s="93"/>
      <c r="D101" s="94"/>
      <c r="E101" s="196"/>
      <c r="F101" s="95"/>
      <c r="G101" s="95"/>
      <c r="H101" s="308"/>
      <c r="I101" s="208"/>
      <c r="J101" s="180" t="e">
        <f>IF(AND(Q101="",#REF!&gt;0,#REF!&lt;5),K101,)</f>
        <v>#REF!</v>
      </c>
      <c r="K101" s="178" t="str">
        <f>IF(D101="","ZZZ9",IF(AND(#REF!&gt;0,#REF!&lt;5),D101&amp;#REF!,D101&amp;"9"))</f>
        <v>ZZZ9</v>
      </c>
      <c r="L101" s="182">
        <f t="shared" si="0"/>
        <v>999</v>
      </c>
      <c r="M101" s="207">
        <f t="shared" si="1"/>
        <v>999</v>
      </c>
      <c r="N101" s="203"/>
      <c r="O101" s="95"/>
      <c r="P101" s="111">
        <f t="shared" si="2"/>
        <v>999</v>
      </c>
      <c r="Q101" s="95"/>
    </row>
    <row r="102" spans="1:17" s="11" customFormat="1" ht="18.899999999999999" customHeight="1" x14ac:dyDescent="0.25">
      <c r="A102" s="183">
        <v>96</v>
      </c>
      <c r="B102" s="93"/>
      <c r="C102" s="93"/>
      <c r="D102" s="94"/>
      <c r="E102" s="196"/>
      <c r="F102" s="95"/>
      <c r="G102" s="95"/>
      <c r="H102" s="308"/>
      <c r="I102" s="208"/>
      <c r="J102" s="180" t="e">
        <f>IF(AND(Q102="",#REF!&gt;0,#REF!&lt;5),K102,)</f>
        <v>#REF!</v>
      </c>
      <c r="K102" s="178" t="str">
        <f>IF(D102="","ZZZ9",IF(AND(#REF!&gt;0,#REF!&lt;5),D102&amp;#REF!,D102&amp;"9"))</f>
        <v>ZZZ9</v>
      </c>
      <c r="L102" s="182">
        <f t="shared" si="0"/>
        <v>999</v>
      </c>
      <c r="M102" s="207">
        <f t="shared" si="1"/>
        <v>999</v>
      </c>
      <c r="N102" s="203"/>
      <c r="O102" s="95"/>
      <c r="P102" s="111">
        <f t="shared" si="2"/>
        <v>999</v>
      </c>
      <c r="Q102" s="95"/>
    </row>
    <row r="103" spans="1:17" s="11" customFormat="1" ht="18.899999999999999" customHeight="1" x14ac:dyDescent="0.25">
      <c r="A103" s="183">
        <v>97</v>
      </c>
      <c r="B103" s="93"/>
      <c r="C103" s="93"/>
      <c r="D103" s="94"/>
      <c r="E103" s="196"/>
      <c r="F103" s="95"/>
      <c r="G103" s="95"/>
      <c r="H103" s="308"/>
      <c r="I103" s="208"/>
      <c r="J103" s="180" t="e">
        <f>IF(AND(Q103="",#REF!&gt;0,#REF!&lt;5),K103,)</f>
        <v>#REF!</v>
      </c>
      <c r="K103" s="178" t="str">
        <f>IF(D103="","ZZZ9",IF(AND(#REF!&gt;0,#REF!&lt;5),D103&amp;#REF!,D103&amp;"9"))</f>
        <v>ZZZ9</v>
      </c>
      <c r="L103" s="182">
        <f t="shared" si="0"/>
        <v>999</v>
      </c>
      <c r="M103" s="207">
        <f t="shared" si="1"/>
        <v>999</v>
      </c>
      <c r="N103" s="203"/>
      <c r="O103" s="95"/>
      <c r="P103" s="111">
        <f t="shared" si="2"/>
        <v>999</v>
      </c>
      <c r="Q103" s="95"/>
    </row>
    <row r="104" spans="1:17" s="11" customFormat="1" ht="18.899999999999999" customHeight="1" x14ac:dyDescent="0.25">
      <c r="A104" s="183">
        <v>98</v>
      </c>
      <c r="B104" s="93"/>
      <c r="C104" s="93"/>
      <c r="D104" s="94"/>
      <c r="E104" s="196"/>
      <c r="F104" s="95"/>
      <c r="G104" s="95"/>
      <c r="H104" s="308"/>
      <c r="I104" s="208"/>
      <c r="J104" s="180" t="e">
        <f>IF(AND(Q104="",#REF!&gt;0,#REF!&lt;5),K104,)</f>
        <v>#REF!</v>
      </c>
      <c r="K104" s="178" t="str">
        <f>IF(D104="","ZZZ9",IF(AND(#REF!&gt;0,#REF!&lt;5),D104&amp;#REF!,D104&amp;"9"))</f>
        <v>ZZZ9</v>
      </c>
      <c r="L104" s="182">
        <f t="shared" ref="L104:L156" si="3">IF(Q104="",999,Q104)</f>
        <v>999</v>
      </c>
      <c r="M104" s="207">
        <f t="shared" ref="M104:M156" si="4">IF(P104=999,999,1)</f>
        <v>999</v>
      </c>
      <c r="N104" s="203"/>
      <c r="O104" s="95"/>
      <c r="P104" s="111">
        <f t="shared" ref="P104:P156" si="5">IF(N104="DA",1,IF(N104="WC",2,IF(N104="SE",3,IF(N104="Q",4,IF(N104="LL",5,999)))))</f>
        <v>999</v>
      </c>
      <c r="Q104" s="95"/>
    </row>
    <row r="105" spans="1:17" s="11" customFormat="1" ht="18.899999999999999" customHeight="1" x14ac:dyDescent="0.25">
      <c r="A105" s="183">
        <v>99</v>
      </c>
      <c r="B105" s="93"/>
      <c r="C105" s="93"/>
      <c r="D105" s="94"/>
      <c r="E105" s="196"/>
      <c r="F105" s="95"/>
      <c r="G105" s="95"/>
      <c r="H105" s="308"/>
      <c r="I105" s="208"/>
      <c r="J105" s="180" t="e">
        <f>IF(AND(Q105="",#REF!&gt;0,#REF!&lt;5),K105,)</f>
        <v>#REF!</v>
      </c>
      <c r="K105" s="178" t="str">
        <f>IF(D105="","ZZZ9",IF(AND(#REF!&gt;0,#REF!&lt;5),D105&amp;#REF!,D105&amp;"9"))</f>
        <v>ZZZ9</v>
      </c>
      <c r="L105" s="182">
        <f t="shared" si="3"/>
        <v>999</v>
      </c>
      <c r="M105" s="207">
        <f t="shared" si="4"/>
        <v>999</v>
      </c>
      <c r="N105" s="203"/>
      <c r="O105" s="95"/>
      <c r="P105" s="111">
        <f t="shared" si="5"/>
        <v>999</v>
      </c>
      <c r="Q105" s="95"/>
    </row>
    <row r="106" spans="1:17" s="11" customFormat="1" ht="18.899999999999999" customHeight="1" x14ac:dyDescent="0.25">
      <c r="A106" s="183">
        <v>100</v>
      </c>
      <c r="B106" s="93"/>
      <c r="C106" s="93"/>
      <c r="D106" s="94"/>
      <c r="E106" s="196"/>
      <c r="F106" s="95"/>
      <c r="G106" s="95"/>
      <c r="H106" s="308"/>
      <c r="I106" s="208"/>
      <c r="J106" s="180" t="e">
        <f>IF(AND(Q106="",#REF!&gt;0,#REF!&lt;5),K106,)</f>
        <v>#REF!</v>
      </c>
      <c r="K106" s="178" t="str">
        <f>IF(D106="","ZZZ9",IF(AND(#REF!&gt;0,#REF!&lt;5),D106&amp;#REF!,D106&amp;"9"))</f>
        <v>ZZZ9</v>
      </c>
      <c r="L106" s="182">
        <f t="shared" si="3"/>
        <v>999</v>
      </c>
      <c r="M106" s="207">
        <f t="shared" si="4"/>
        <v>999</v>
      </c>
      <c r="N106" s="203"/>
      <c r="O106" s="95"/>
      <c r="P106" s="111">
        <f t="shared" si="5"/>
        <v>999</v>
      </c>
      <c r="Q106" s="95"/>
    </row>
    <row r="107" spans="1:17" s="11" customFormat="1" ht="18.899999999999999" customHeight="1" x14ac:dyDescent="0.25">
      <c r="A107" s="183">
        <v>101</v>
      </c>
      <c r="B107" s="93"/>
      <c r="C107" s="93"/>
      <c r="D107" s="94"/>
      <c r="E107" s="196"/>
      <c r="F107" s="95"/>
      <c r="G107" s="95"/>
      <c r="H107" s="308"/>
      <c r="I107" s="208"/>
      <c r="J107" s="180" t="e">
        <f>IF(AND(Q107="",#REF!&gt;0,#REF!&lt;5),K107,)</f>
        <v>#REF!</v>
      </c>
      <c r="K107" s="178" t="str">
        <f>IF(D107="","ZZZ9",IF(AND(#REF!&gt;0,#REF!&lt;5),D107&amp;#REF!,D107&amp;"9"))</f>
        <v>ZZZ9</v>
      </c>
      <c r="L107" s="182">
        <f t="shared" si="3"/>
        <v>999</v>
      </c>
      <c r="M107" s="207">
        <f t="shared" si="4"/>
        <v>999</v>
      </c>
      <c r="N107" s="203"/>
      <c r="O107" s="95"/>
      <c r="P107" s="111">
        <f t="shared" si="5"/>
        <v>999</v>
      </c>
      <c r="Q107" s="95"/>
    </row>
    <row r="108" spans="1:17" s="11" customFormat="1" ht="18.899999999999999" customHeight="1" x14ac:dyDescent="0.25">
      <c r="A108" s="183">
        <v>102</v>
      </c>
      <c r="B108" s="93"/>
      <c r="C108" s="93"/>
      <c r="D108" s="94"/>
      <c r="E108" s="196"/>
      <c r="F108" s="95"/>
      <c r="G108" s="95"/>
      <c r="H108" s="308"/>
      <c r="I108" s="208"/>
      <c r="J108" s="180" t="e">
        <f>IF(AND(Q108="",#REF!&gt;0,#REF!&lt;5),K108,)</f>
        <v>#REF!</v>
      </c>
      <c r="K108" s="178" t="str">
        <f>IF(D108="","ZZZ9",IF(AND(#REF!&gt;0,#REF!&lt;5),D108&amp;#REF!,D108&amp;"9"))</f>
        <v>ZZZ9</v>
      </c>
      <c r="L108" s="182">
        <f t="shared" si="3"/>
        <v>999</v>
      </c>
      <c r="M108" s="207">
        <f t="shared" si="4"/>
        <v>999</v>
      </c>
      <c r="N108" s="203"/>
      <c r="O108" s="95"/>
      <c r="P108" s="111">
        <f t="shared" si="5"/>
        <v>999</v>
      </c>
      <c r="Q108" s="95"/>
    </row>
    <row r="109" spans="1:17" s="11" customFormat="1" ht="18.899999999999999" customHeight="1" x14ac:dyDescent="0.25">
      <c r="A109" s="183">
        <v>103</v>
      </c>
      <c r="B109" s="93"/>
      <c r="C109" s="93"/>
      <c r="D109" s="94"/>
      <c r="E109" s="196"/>
      <c r="F109" s="95"/>
      <c r="G109" s="95"/>
      <c r="H109" s="308"/>
      <c r="I109" s="208"/>
      <c r="J109" s="180" t="e">
        <f>IF(AND(Q109="",#REF!&gt;0,#REF!&lt;5),K109,)</f>
        <v>#REF!</v>
      </c>
      <c r="K109" s="178" t="str">
        <f>IF(D109="","ZZZ9",IF(AND(#REF!&gt;0,#REF!&lt;5),D109&amp;#REF!,D109&amp;"9"))</f>
        <v>ZZZ9</v>
      </c>
      <c r="L109" s="182">
        <f t="shared" si="3"/>
        <v>999</v>
      </c>
      <c r="M109" s="207">
        <f t="shared" si="4"/>
        <v>999</v>
      </c>
      <c r="N109" s="203"/>
      <c r="O109" s="95"/>
      <c r="P109" s="111">
        <f t="shared" si="5"/>
        <v>999</v>
      </c>
      <c r="Q109" s="95"/>
    </row>
    <row r="110" spans="1:17" s="11" customFormat="1" ht="18.899999999999999" customHeight="1" x14ac:dyDescent="0.25">
      <c r="A110" s="183">
        <v>104</v>
      </c>
      <c r="B110" s="93"/>
      <c r="C110" s="93"/>
      <c r="D110" s="94"/>
      <c r="E110" s="196"/>
      <c r="F110" s="95"/>
      <c r="G110" s="95"/>
      <c r="H110" s="308"/>
      <c r="I110" s="208"/>
      <c r="J110" s="180" t="e">
        <f>IF(AND(Q110="",#REF!&gt;0,#REF!&lt;5),K110,)</f>
        <v>#REF!</v>
      </c>
      <c r="K110" s="178" t="str">
        <f>IF(D110="","ZZZ9",IF(AND(#REF!&gt;0,#REF!&lt;5),D110&amp;#REF!,D110&amp;"9"))</f>
        <v>ZZZ9</v>
      </c>
      <c r="L110" s="182">
        <f t="shared" si="3"/>
        <v>999</v>
      </c>
      <c r="M110" s="207">
        <f t="shared" si="4"/>
        <v>999</v>
      </c>
      <c r="N110" s="203"/>
      <c r="O110" s="95"/>
      <c r="P110" s="111">
        <f t="shared" si="5"/>
        <v>999</v>
      </c>
      <c r="Q110" s="95"/>
    </row>
    <row r="111" spans="1:17" s="11" customFormat="1" ht="18.899999999999999" customHeight="1" x14ac:dyDescent="0.25">
      <c r="A111" s="183">
        <v>105</v>
      </c>
      <c r="B111" s="93"/>
      <c r="C111" s="93"/>
      <c r="D111" s="94"/>
      <c r="E111" s="196"/>
      <c r="F111" s="95"/>
      <c r="G111" s="95"/>
      <c r="H111" s="308"/>
      <c r="I111" s="208"/>
      <c r="J111" s="180" t="e">
        <f>IF(AND(Q111="",#REF!&gt;0,#REF!&lt;5),K111,)</f>
        <v>#REF!</v>
      </c>
      <c r="K111" s="178" t="str">
        <f>IF(D111="","ZZZ9",IF(AND(#REF!&gt;0,#REF!&lt;5),D111&amp;#REF!,D111&amp;"9"))</f>
        <v>ZZZ9</v>
      </c>
      <c r="L111" s="182">
        <f t="shared" si="3"/>
        <v>999</v>
      </c>
      <c r="M111" s="207">
        <f t="shared" si="4"/>
        <v>999</v>
      </c>
      <c r="N111" s="203"/>
      <c r="O111" s="95"/>
      <c r="P111" s="111">
        <f t="shared" si="5"/>
        <v>999</v>
      </c>
      <c r="Q111" s="95"/>
    </row>
    <row r="112" spans="1:17" s="11" customFormat="1" ht="18.899999999999999" customHeight="1" x14ac:dyDescent="0.25">
      <c r="A112" s="183">
        <v>106</v>
      </c>
      <c r="B112" s="93"/>
      <c r="C112" s="93"/>
      <c r="D112" s="94"/>
      <c r="E112" s="196"/>
      <c r="F112" s="95"/>
      <c r="G112" s="95"/>
      <c r="H112" s="308"/>
      <c r="I112" s="208"/>
      <c r="J112" s="180" t="e">
        <f>IF(AND(Q112="",#REF!&gt;0,#REF!&lt;5),K112,)</f>
        <v>#REF!</v>
      </c>
      <c r="K112" s="178" t="str">
        <f>IF(D112="","ZZZ9",IF(AND(#REF!&gt;0,#REF!&lt;5),D112&amp;#REF!,D112&amp;"9"))</f>
        <v>ZZZ9</v>
      </c>
      <c r="L112" s="182">
        <f t="shared" si="3"/>
        <v>999</v>
      </c>
      <c r="M112" s="207">
        <f t="shared" si="4"/>
        <v>999</v>
      </c>
      <c r="N112" s="203"/>
      <c r="O112" s="95"/>
      <c r="P112" s="111">
        <f t="shared" si="5"/>
        <v>999</v>
      </c>
      <c r="Q112" s="95"/>
    </row>
    <row r="113" spans="1:17" s="11" customFormat="1" ht="18.899999999999999" customHeight="1" x14ac:dyDescent="0.25">
      <c r="A113" s="183">
        <v>107</v>
      </c>
      <c r="B113" s="93"/>
      <c r="C113" s="93"/>
      <c r="D113" s="94"/>
      <c r="E113" s="196"/>
      <c r="F113" s="95"/>
      <c r="G113" s="95"/>
      <c r="H113" s="308"/>
      <c r="I113" s="208"/>
      <c r="J113" s="180" t="e">
        <f>IF(AND(Q113="",#REF!&gt;0,#REF!&lt;5),K113,)</f>
        <v>#REF!</v>
      </c>
      <c r="K113" s="178" t="str">
        <f>IF(D113="","ZZZ9",IF(AND(#REF!&gt;0,#REF!&lt;5),D113&amp;#REF!,D113&amp;"9"))</f>
        <v>ZZZ9</v>
      </c>
      <c r="L113" s="182">
        <f t="shared" si="3"/>
        <v>999</v>
      </c>
      <c r="M113" s="207">
        <f t="shared" si="4"/>
        <v>999</v>
      </c>
      <c r="N113" s="203"/>
      <c r="O113" s="95"/>
      <c r="P113" s="111">
        <f t="shared" si="5"/>
        <v>999</v>
      </c>
      <c r="Q113" s="95"/>
    </row>
    <row r="114" spans="1:17" s="11" customFormat="1" ht="18.899999999999999" customHeight="1" x14ac:dyDescent="0.25">
      <c r="A114" s="183">
        <v>108</v>
      </c>
      <c r="B114" s="93"/>
      <c r="C114" s="93"/>
      <c r="D114" s="94"/>
      <c r="E114" s="196"/>
      <c r="F114" s="95"/>
      <c r="G114" s="95"/>
      <c r="H114" s="308"/>
      <c r="I114" s="208"/>
      <c r="J114" s="180" t="e">
        <f>IF(AND(Q114="",#REF!&gt;0,#REF!&lt;5),K114,)</f>
        <v>#REF!</v>
      </c>
      <c r="K114" s="178" t="str">
        <f>IF(D114="","ZZZ9",IF(AND(#REF!&gt;0,#REF!&lt;5),D114&amp;#REF!,D114&amp;"9"))</f>
        <v>ZZZ9</v>
      </c>
      <c r="L114" s="182">
        <f t="shared" si="3"/>
        <v>999</v>
      </c>
      <c r="M114" s="207">
        <f t="shared" si="4"/>
        <v>999</v>
      </c>
      <c r="N114" s="203"/>
      <c r="O114" s="95"/>
      <c r="P114" s="111">
        <f t="shared" si="5"/>
        <v>999</v>
      </c>
      <c r="Q114" s="95"/>
    </row>
    <row r="115" spans="1:17" s="11" customFormat="1" ht="18.899999999999999" customHeight="1" x14ac:dyDescent="0.25">
      <c r="A115" s="183">
        <v>109</v>
      </c>
      <c r="B115" s="93"/>
      <c r="C115" s="93"/>
      <c r="D115" s="94"/>
      <c r="E115" s="196"/>
      <c r="F115" s="95"/>
      <c r="G115" s="95"/>
      <c r="H115" s="308"/>
      <c r="I115" s="208"/>
      <c r="J115" s="180" t="e">
        <f>IF(AND(Q115="",#REF!&gt;0,#REF!&lt;5),K115,)</f>
        <v>#REF!</v>
      </c>
      <c r="K115" s="178" t="str">
        <f>IF(D115="","ZZZ9",IF(AND(#REF!&gt;0,#REF!&lt;5),D115&amp;#REF!,D115&amp;"9"))</f>
        <v>ZZZ9</v>
      </c>
      <c r="L115" s="182">
        <f t="shared" si="3"/>
        <v>999</v>
      </c>
      <c r="M115" s="207">
        <f t="shared" si="4"/>
        <v>999</v>
      </c>
      <c r="N115" s="203"/>
      <c r="O115" s="95"/>
      <c r="P115" s="111">
        <f t="shared" si="5"/>
        <v>999</v>
      </c>
      <c r="Q115" s="95"/>
    </row>
    <row r="116" spans="1:17" s="11" customFormat="1" ht="18.899999999999999" customHeight="1" x14ac:dyDescent="0.25">
      <c r="A116" s="183">
        <v>110</v>
      </c>
      <c r="B116" s="93"/>
      <c r="C116" s="93"/>
      <c r="D116" s="94"/>
      <c r="E116" s="196"/>
      <c r="F116" s="95"/>
      <c r="G116" s="95"/>
      <c r="H116" s="308"/>
      <c r="I116" s="208"/>
      <c r="J116" s="180" t="e">
        <f>IF(AND(Q116="",#REF!&gt;0,#REF!&lt;5),K116,)</f>
        <v>#REF!</v>
      </c>
      <c r="K116" s="178" t="str">
        <f>IF(D116="","ZZZ9",IF(AND(#REF!&gt;0,#REF!&lt;5),D116&amp;#REF!,D116&amp;"9"))</f>
        <v>ZZZ9</v>
      </c>
      <c r="L116" s="182">
        <f t="shared" si="3"/>
        <v>999</v>
      </c>
      <c r="M116" s="207">
        <f t="shared" si="4"/>
        <v>999</v>
      </c>
      <c r="N116" s="203"/>
      <c r="O116" s="95"/>
      <c r="P116" s="111">
        <f t="shared" si="5"/>
        <v>999</v>
      </c>
      <c r="Q116" s="95"/>
    </row>
    <row r="117" spans="1:17" s="11" customFormat="1" ht="18.899999999999999" customHeight="1" x14ac:dyDescent="0.25">
      <c r="A117" s="183">
        <v>111</v>
      </c>
      <c r="B117" s="93"/>
      <c r="C117" s="93"/>
      <c r="D117" s="94"/>
      <c r="E117" s="196"/>
      <c r="F117" s="95"/>
      <c r="G117" s="95"/>
      <c r="H117" s="308"/>
      <c r="I117" s="208"/>
      <c r="J117" s="180" t="e">
        <f>IF(AND(Q117="",#REF!&gt;0,#REF!&lt;5),K117,)</f>
        <v>#REF!</v>
      </c>
      <c r="K117" s="178" t="str">
        <f>IF(D117="","ZZZ9",IF(AND(#REF!&gt;0,#REF!&lt;5),D117&amp;#REF!,D117&amp;"9"))</f>
        <v>ZZZ9</v>
      </c>
      <c r="L117" s="182">
        <f t="shared" si="3"/>
        <v>999</v>
      </c>
      <c r="M117" s="207">
        <f t="shared" si="4"/>
        <v>999</v>
      </c>
      <c r="N117" s="203"/>
      <c r="O117" s="95"/>
      <c r="P117" s="111">
        <f t="shared" si="5"/>
        <v>999</v>
      </c>
      <c r="Q117" s="95"/>
    </row>
    <row r="118" spans="1:17" s="11" customFormat="1" ht="18.899999999999999" customHeight="1" x14ac:dyDescent="0.25">
      <c r="A118" s="183">
        <v>112</v>
      </c>
      <c r="B118" s="93"/>
      <c r="C118" s="93"/>
      <c r="D118" s="94"/>
      <c r="E118" s="196"/>
      <c r="F118" s="95"/>
      <c r="G118" s="95"/>
      <c r="H118" s="308"/>
      <c r="I118" s="208"/>
      <c r="J118" s="180" t="e">
        <f>IF(AND(Q118="",#REF!&gt;0,#REF!&lt;5),K118,)</f>
        <v>#REF!</v>
      </c>
      <c r="K118" s="178" t="str">
        <f>IF(D118="","ZZZ9",IF(AND(#REF!&gt;0,#REF!&lt;5),D118&amp;#REF!,D118&amp;"9"))</f>
        <v>ZZZ9</v>
      </c>
      <c r="L118" s="182">
        <f t="shared" si="3"/>
        <v>999</v>
      </c>
      <c r="M118" s="207">
        <f t="shared" si="4"/>
        <v>999</v>
      </c>
      <c r="N118" s="203"/>
      <c r="O118" s="95"/>
      <c r="P118" s="111">
        <f t="shared" si="5"/>
        <v>999</v>
      </c>
      <c r="Q118" s="95"/>
    </row>
    <row r="119" spans="1:17" s="11" customFormat="1" ht="18.899999999999999" customHeight="1" x14ac:dyDescent="0.25">
      <c r="A119" s="183">
        <v>113</v>
      </c>
      <c r="B119" s="93"/>
      <c r="C119" s="93"/>
      <c r="D119" s="94"/>
      <c r="E119" s="196"/>
      <c r="F119" s="95"/>
      <c r="G119" s="95"/>
      <c r="H119" s="308"/>
      <c r="I119" s="208"/>
      <c r="J119" s="180" t="e">
        <f>IF(AND(Q119="",#REF!&gt;0,#REF!&lt;5),K119,)</f>
        <v>#REF!</v>
      </c>
      <c r="K119" s="178" t="str">
        <f>IF(D119="","ZZZ9",IF(AND(#REF!&gt;0,#REF!&lt;5),D119&amp;#REF!,D119&amp;"9"))</f>
        <v>ZZZ9</v>
      </c>
      <c r="L119" s="182">
        <f t="shared" si="3"/>
        <v>999</v>
      </c>
      <c r="M119" s="207">
        <f t="shared" si="4"/>
        <v>999</v>
      </c>
      <c r="N119" s="203"/>
      <c r="O119" s="95"/>
      <c r="P119" s="111">
        <f t="shared" si="5"/>
        <v>999</v>
      </c>
      <c r="Q119" s="95"/>
    </row>
    <row r="120" spans="1:17" s="11" customFormat="1" ht="18.899999999999999" customHeight="1" x14ac:dyDescent="0.25">
      <c r="A120" s="183">
        <v>114</v>
      </c>
      <c r="B120" s="93"/>
      <c r="C120" s="93"/>
      <c r="D120" s="94"/>
      <c r="E120" s="196"/>
      <c r="F120" s="95"/>
      <c r="G120" s="95"/>
      <c r="H120" s="308"/>
      <c r="I120" s="208"/>
      <c r="J120" s="180" t="e">
        <f>IF(AND(Q120="",#REF!&gt;0,#REF!&lt;5),K120,)</f>
        <v>#REF!</v>
      </c>
      <c r="K120" s="178" t="str">
        <f>IF(D120="","ZZZ9",IF(AND(#REF!&gt;0,#REF!&lt;5),D120&amp;#REF!,D120&amp;"9"))</f>
        <v>ZZZ9</v>
      </c>
      <c r="L120" s="182">
        <f t="shared" si="3"/>
        <v>999</v>
      </c>
      <c r="M120" s="207">
        <f t="shared" si="4"/>
        <v>999</v>
      </c>
      <c r="N120" s="203"/>
      <c r="O120" s="95"/>
      <c r="P120" s="111">
        <f t="shared" si="5"/>
        <v>999</v>
      </c>
      <c r="Q120" s="95"/>
    </row>
    <row r="121" spans="1:17" s="11" customFormat="1" ht="18.899999999999999" customHeight="1" x14ac:dyDescent="0.25">
      <c r="A121" s="183">
        <v>115</v>
      </c>
      <c r="B121" s="93"/>
      <c r="C121" s="93"/>
      <c r="D121" s="94"/>
      <c r="E121" s="196"/>
      <c r="F121" s="95"/>
      <c r="G121" s="95"/>
      <c r="H121" s="308"/>
      <c r="I121" s="208"/>
      <c r="J121" s="180" t="e">
        <f>IF(AND(Q121="",#REF!&gt;0,#REF!&lt;5),K121,)</f>
        <v>#REF!</v>
      </c>
      <c r="K121" s="178" t="str">
        <f>IF(D121="","ZZZ9",IF(AND(#REF!&gt;0,#REF!&lt;5),D121&amp;#REF!,D121&amp;"9"))</f>
        <v>ZZZ9</v>
      </c>
      <c r="L121" s="182">
        <f t="shared" si="3"/>
        <v>999</v>
      </c>
      <c r="M121" s="207">
        <f t="shared" si="4"/>
        <v>999</v>
      </c>
      <c r="N121" s="203"/>
      <c r="O121" s="95"/>
      <c r="P121" s="111">
        <f t="shared" si="5"/>
        <v>999</v>
      </c>
      <c r="Q121" s="95"/>
    </row>
    <row r="122" spans="1:17" s="11" customFormat="1" ht="18.899999999999999" customHeight="1" x14ac:dyDescent="0.25">
      <c r="A122" s="183">
        <v>116</v>
      </c>
      <c r="B122" s="93"/>
      <c r="C122" s="93"/>
      <c r="D122" s="94"/>
      <c r="E122" s="196"/>
      <c r="F122" s="95"/>
      <c r="G122" s="95"/>
      <c r="H122" s="308"/>
      <c r="I122" s="208"/>
      <c r="J122" s="180" t="e">
        <f>IF(AND(Q122="",#REF!&gt;0,#REF!&lt;5),K122,)</f>
        <v>#REF!</v>
      </c>
      <c r="K122" s="178" t="str">
        <f>IF(D122="","ZZZ9",IF(AND(#REF!&gt;0,#REF!&lt;5),D122&amp;#REF!,D122&amp;"9"))</f>
        <v>ZZZ9</v>
      </c>
      <c r="L122" s="182">
        <f t="shared" si="3"/>
        <v>999</v>
      </c>
      <c r="M122" s="207">
        <f t="shared" si="4"/>
        <v>999</v>
      </c>
      <c r="N122" s="203"/>
      <c r="O122" s="95"/>
      <c r="P122" s="111">
        <f t="shared" si="5"/>
        <v>999</v>
      </c>
      <c r="Q122" s="95"/>
    </row>
    <row r="123" spans="1:17" s="11" customFormat="1" ht="18.899999999999999" customHeight="1" x14ac:dyDescent="0.25">
      <c r="A123" s="183">
        <v>117</v>
      </c>
      <c r="B123" s="93"/>
      <c r="C123" s="93"/>
      <c r="D123" s="94"/>
      <c r="E123" s="196"/>
      <c r="F123" s="95"/>
      <c r="G123" s="95"/>
      <c r="H123" s="308"/>
      <c r="I123" s="208"/>
      <c r="J123" s="180" t="e">
        <f>IF(AND(Q123="",#REF!&gt;0,#REF!&lt;5),K123,)</f>
        <v>#REF!</v>
      </c>
      <c r="K123" s="178" t="str">
        <f>IF(D123="","ZZZ9",IF(AND(#REF!&gt;0,#REF!&lt;5),D123&amp;#REF!,D123&amp;"9"))</f>
        <v>ZZZ9</v>
      </c>
      <c r="L123" s="182">
        <f t="shared" si="3"/>
        <v>999</v>
      </c>
      <c r="M123" s="207">
        <f t="shared" si="4"/>
        <v>999</v>
      </c>
      <c r="N123" s="203"/>
      <c r="O123" s="95"/>
      <c r="P123" s="111">
        <f t="shared" si="5"/>
        <v>999</v>
      </c>
      <c r="Q123" s="95"/>
    </row>
    <row r="124" spans="1:17" s="11" customFormat="1" ht="18.899999999999999" customHeight="1" x14ac:dyDescent="0.25">
      <c r="A124" s="183">
        <v>118</v>
      </c>
      <c r="B124" s="93"/>
      <c r="C124" s="93"/>
      <c r="D124" s="94"/>
      <c r="E124" s="196"/>
      <c r="F124" s="95"/>
      <c r="G124" s="95"/>
      <c r="H124" s="308"/>
      <c r="I124" s="208"/>
      <c r="J124" s="180" t="e">
        <f>IF(AND(Q124="",#REF!&gt;0,#REF!&lt;5),K124,)</f>
        <v>#REF!</v>
      </c>
      <c r="K124" s="178" t="str">
        <f>IF(D124="","ZZZ9",IF(AND(#REF!&gt;0,#REF!&lt;5),D124&amp;#REF!,D124&amp;"9"))</f>
        <v>ZZZ9</v>
      </c>
      <c r="L124" s="182">
        <f t="shared" si="3"/>
        <v>999</v>
      </c>
      <c r="M124" s="207">
        <f t="shared" si="4"/>
        <v>999</v>
      </c>
      <c r="N124" s="203"/>
      <c r="O124" s="95"/>
      <c r="P124" s="111">
        <f t="shared" si="5"/>
        <v>999</v>
      </c>
      <c r="Q124" s="95"/>
    </row>
    <row r="125" spans="1:17" s="11" customFormat="1" ht="18.899999999999999" customHeight="1" x14ac:dyDescent="0.25">
      <c r="A125" s="183">
        <v>119</v>
      </c>
      <c r="B125" s="93"/>
      <c r="C125" s="93"/>
      <c r="D125" s="94"/>
      <c r="E125" s="196"/>
      <c r="F125" s="95"/>
      <c r="G125" s="95"/>
      <c r="H125" s="308"/>
      <c r="I125" s="208"/>
      <c r="J125" s="180" t="e">
        <f>IF(AND(Q125="",#REF!&gt;0,#REF!&lt;5),K125,)</f>
        <v>#REF!</v>
      </c>
      <c r="K125" s="178" t="str">
        <f>IF(D125="","ZZZ9",IF(AND(#REF!&gt;0,#REF!&lt;5),D125&amp;#REF!,D125&amp;"9"))</f>
        <v>ZZZ9</v>
      </c>
      <c r="L125" s="182">
        <f t="shared" si="3"/>
        <v>999</v>
      </c>
      <c r="M125" s="207">
        <f t="shared" si="4"/>
        <v>999</v>
      </c>
      <c r="N125" s="203"/>
      <c r="O125" s="95"/>
      <c r="P125" s="111">
        <f t="shared" si="5"/>
        <v>999</v>
      </c>
      <c r="Q125" s="95"/>
    </row>
    <row r="126" spans="1:17" s="11" customFormat="1" ht="18.899999999999999" customHeight="1" x14ac:dyDescent="0.25">
      <c r="A126" s="183">
        <v>120</v>
      </c>
      <c r="B126" s="93"/>
      <c r="C126" s="93"/>
      <c r="D126" s="94"/>
      <c r="E126" s="196"/>
      <c r="F126" s="95"/>
      <c r="G126" s="95"/>
      <c r="H126" s="308"/>
      <c r="I126" s="208"/>
      <c r="J126" s="180" t="e">
        <f>IF(AND(Q126="",#REF!&gt;0,#REF!&lt;5),K126,)</f>
        <v>#REF!</v>
      </c>
      <c r="K126" s="178" t="str">
        <f>IF(D126="","ZZZ9",IF(AND(#REF!&gt;0,#REF!&lt;5),D126&amp;#REF!,D126&amp;"9"))</f>
        <v>ZZZ9</v>
      </c>
      <c r="L126" s="182">
        <f t="shared" si="3"/>
        <v>999</v>
      </c>
      <c r="M126" s="207">
        <f t="shared" si="4"/>
        <v>999</v>
      </c>
      <c r="N126" s="203"/>
      <c r="O126" s="95"/>
      <c r="P126" s="111">
        <f t="shared" si="5"/>
        <v>999</v>
      </c>
      <c r="Q126" s="95"/>
    </row>
    <row r="127" spans="1:17" s="11" customFormat="1" ht="18.899999999999999" customHeight="1" x14ac:dyDescent="0.25">
      <c r="A127" s="183">
        <v>121</v>
      </c>
      <c r="B127" s="93"/>
      <c r="C127" s="93"/>
      <c r="D127" s="94"/>
      <c r="E127" s="196"/>
      <c r="F127" s="95"/>
      <c r="G127" s="95"/>
      <c r="H127" s="308"/>
      <c r="I127" s="208"/>
      <c r="J127" s="180" t="e">
        <f>IF(AND(Q127="",#REF!&gt;0,#REF!&lt;5),K127,)</f>
        <v>#REF!</v>
      </c>
      <c r="K127" s="178" t="str">
        <f>IF(D127="","ZZZ9",IF(AND(#REF!&gt;0,#REF!&lt;5),D127&amp;#REF!,D127&amp;"9"))</f>
        <v>ZZZ9</v>
      </c>
      <c r="L127" s="182">
        <f t="shared" si="3"/>
        <v>999</v>
      </c>
      <c r="M127" s="207">
        <f t="shared" si="4"/>
        <v>999</v>
      </c>
      <c r="N127" s="203"/>
      <c r="O127" s="95"/>
      <c r="P127" s="111">
        <f t="shared" si="5"/>
        <v>999</v>
      </c>
      <c r="Q127" s="95"/>
    </row>
    <row r="128" spans="1:17" s="11" customFormat="1" ht="18.899999999999999" customHeight="1" x14ac:dyDescent="0.25">
      <c r="A128" s="183">
        <v>122</v>
      </c>
      <c r="B128" s="93"/>
      <c r="C128" s="93"/>
      <c r="D128" s="94"/>
      <c r="E128" s="196"/>
      <c r="F128" s="95"/>
      <c r="G128" s="95"/>
      <c r="H128" s="308"/>
      <c r="I128" s="208"/>
      <c r="J128" s="180" t="e">
        <f>IF(AND(Q128="",#REF!&gt;0,#REF!&lt;5),K128,)</f>
        <v>#REF!</v>
      </c>
      <c r="K128" s="178" t="str">
        <f>IF(D128="","ZZZ9",IF(AND(#REF!&gt;0,#REF!&lt;5),D128&amp;#REF!,D128&amp;"9"))</f>
        <v>ZZZ9</v>
      </c>
      <c r="L128" s="182">
        <f t="shared" si="3"/>
        <v>999</v>
      </c>
      <c r="M128" s="207">
        <f t="shared" si="4"/>
        <v>999</v>
      </c>
      <c r="N128" s="203"/>
      <c r="O128" s="95"/>
      <c r="P128" s="111">
        <f t="shared" si="5"/>
        <v>999</v>
      </c>
      <c r="Q128" s="95"/>
    </row>
    <row r="129" spans="1:17" s="11" customFormat="1" ht="18.899999999999999" customHeight="1" x14ac:dyDescent="0.25">
      <c r="A129" s="183">
        <v>123</v>
      </c>
      <c r="B129" s="93"/>
      <c r="C129" s="93"/>
      <c r="D129" s="94"/>
      <c r="E129" s="196"/>
      <c r="F129" s="95"/>
      <c r="G129" s="95"/>
      <c r="H129" s="308"/>
      <c r="I129" s="208"/>
      <c r="J129" s="180" t="e">
        <f>IF(AND(Q129="",#REF!&gt;0,#REF!&lt;5),K129,)</f>
        <v>#REF!</v>
      </c>
      <c r="K129" s="178" t="str">
        <f>IF(D129="","ZZZ9",IF(AND(#REF!&gt;0,#REF!&lt;5),D129&amp;#REF!,D129&amp;"9"))</f>
        <v>ZZZ9</v>
      </c>
      <c r="L129" s="182">
        <f t="shared" si="3"/>
        <v>999</v>
      </c>
      <c r="M129" s="207">
        <f t="shared" si="4"/>
        <v>999</v>
      </c>
      <c r="N129" s="203"/>
      <c r="O129" s="95"/>
      <c r="P129" s="111">
        <f t="shared" si="5"/>
        <v>999</v>
      </c>
      <c r="Q129" s="95"/>
    </row>
    <row r="130" spans="1:17" s="11" customFormat="1" ht="18.899999999999999" customHeight="1" x14ac:dyDescent="0.25">
      <c r="A130" s="183">
        <v>124</v>
      </c>
      <c r="B130" s="93"/>
      <c r="C130" s="93"/>
      <c r="D130" s="94"/>
      <c r="E130" s="196"/>
      <c r="F130" s="95"/>
      <c r="G130" s="95"/>
      <c r="H130" s="308"/>
      <c r="I130" s="208"/>
      <c r="J130" s="180" t="e">
        <f>IF(AND(Q130="",#REF!&gt;0,#REF!&lt;5),K130,)</f>
        <v>#REF!</v>
      </c>
      <c r="K130" s="178" t="str">
        <f>IF(D130="","ZZZ9",IF(AND(#REF!&gt;0,#REF!&lt;5),D130&amp;#REF!,D130&amp;"9"))</f>
        <v>ZZZ9</v>
      </c>
      <c r="L130" s="182">
        <f t="shared" si="3"/>
        <v>999</v>
      </c>
      <c r="M130" s="207">
        <f t="shared" si="4"/>
        <v>999</v>
      </c>
      <c r="N130" s="203"/>
      <c r="O130" s="95"/>
      <c r="P130" s="111">
        <f t="shared" si="5"/>
        <v>999</v>
      </c>
      <c r="Q130" s="95"/>
    </row>
    <row r="131" spans="1:17" s="11" customFormat="1" ht="18.899999999999999" customHeight="1" x14ac:dyDescent="0.25">
      <c r="A131" s="183">
        <v>125</v>
      </c>
      <c r="B131" s="93"/>
      <c r="C131" s="93"/>
      <c r="D131" s="94"/>
      <c r="E131" s="196"/>
      <c r="F131" s="95"/>
      <c r="G131" s="95"/>
      <c r="H131" s="308"/>
      <c r="I131" s="208"/>
      <c r="J131" s="180" t="e">
        <f>IF(AND(Q131="",#REF!&gt;0,#REF!&lt;5),K131,)</f>
        <v>#REF!</v>
      </c>
      <c r="K131" s="178" t="str">
        <f>IF(D131="","ZZZ9",IF(AND(#REF!&gt;0,#REF!&lt;5),D131&amp;#REF!,D131&amp;"9"))</f>
        <v>ZZZ9</v>
      </c>
      <c r="L131" s="182">
        <f t="shared" si="3"/>
        <v>999</v>
      </c>
      <c r="M131" s="207">
        <f t="shared" si="4"/>
        <v>999</v>
      </c>
      <c r="N131" s="203"/>
      <c r="O131" s="95"/>
      <c r="P131" s="111">
        <f t="shared" si="5"/>
        <v>999</v>
      </c>
      <c r="Q131" s="95"/>
    </row>
    <row r="132" spans="1:17" s="11" customFormat="1" ht="18.899999999999999" customHeight="1" x14ac:dyDescent="0.25">
      <c r="A132" s="183">
        <v>126</v>
      </c>
      <c r="B132" s="93"/>
      <c r="C132" s="93"/>
      <c r="D132" s="94"/>
      <c r="E132" s="196"/>
      <c r="F132" s="95"/>
      <c r="G132" s="95"/>
      <c r="H132" s="308"/>
      <c r="I132" s="208"/>
      <c r="J132" s="180" t="e">
        <f>IF(AND(Q132="",#REF!&gt;0,#REF!&lt;5),K132,)</f>
        <v>#REF!</v>
      </c>
      <c r="K132" s="178" t="str">
        <f>IF(D132="","ZZZ9",IF(AND(#REF!&gt;0,#REF!&lt;5),D132&amp;#REF!,D132&amp;"9"))</f>
        <v>ZZZ9</v>
      </c>
      <c r="L132" s="182">
        <f t="shared" si="3"/>
        <v>999</v>
      </c>
      <c r="M132" s="207">
        <f t="shared" si="4"/>
        <v>999</v>
      </c>
      <c r="N132" s="203"/>
      <c r="O132" s="95"/>
      <c r="P132" s="111">
        <f t="shared" si="5"/>
        <v>999</v>
      </c>
      <c r="Q132" s="95"/>
    </row>
    <row r="133" spans="1:17" s="11" customFormat="1" ht="18.899999999999999" customHeight="1" x14ac:dyDescent="0.25">
      <c r="A133" s="183">
        <v>127</v>
      </c>
      <c r="B133" s="93"/>
      <c r="C133" s="93"/>
      <c r="D133" s="94"/>
      <c r="E133" s="196"/>
      <c r="F133" s="95"/>
      <c r="G133" s="95"/>
      <c r="H133" s="308"/>
      <c r="I133" s="208"/>
      <c r="J133" s="180" t="e">
        <f>IF(AND(Q133="",#REF!&gt;0,#REF!&lt;5),K133,)</f>
        <v>#REF!</v>
      </c>
      <c r="K133" s="178" t="str">
        <f>IF(D133="","ZZZ9",IF(AND(#REF!&gt;0,#REF!&lt;5),D133&amp;#REF!,D133&amp;"9"))</f>
        <v>ZZZ9</v>
      </c>
      <c r="L133" s="182">
        <f t="shared" si="3"/>
        <v>999</v>
      </c>
      <c r="M133" s="207">
        <f t="shared" si="4"/>
        <v>999</v>
      </c>
      <c r="N133" s="203"/>
      <c r="O133" s="95"/>
      <c r="P133" s="111">
        <f t="shared" si="5"/>
        <v>999</v>
      </c>
      <c r="Q133" s="95"/>
    </row>
    <row r="134" spans="1:17" s="11" customFormat="1" ht="18.899999999999999" customHeight="1" x14ac:dyDescent="0.25">
      <c r="A134" s="183">
        <v>128</v>
      </c>
      <c r="B134" s="93"/>
      <c r="C134" s="93"/>
      <c r="D134" s="94"/>
      <c r="E134" s="196"/>
      <c r="F134" s="95"/>
      <c r="G134" s="95"/>
      <c r="H134" s="308"/>
      <c r="I134" s="208"/>
      <c r="J134" s="180" t="e">
        <f>IF(AND(Q134="",#REF!&gt;0,#REF!&lt;5),K134,)</f>
        <v>#REF!</v>
      </c>
      <c r="K134" s="178" t="str">
        <f>IF(D134="","ZZZ9",IF(AND(#REF!&gt;0,#REF!&lt;5),D134&amp;#REF!,D134&amp;"9"))</f>
        <v>ZZZ9</v>
      </c>
      <c r="L134" s="182">
        <f t="shared" si="3"/>
        <v>999</v>
      </c>
      <c r="M134" s="207">
        <f t="shared" si="4"/>
        <v>999</v>
      </c>
      <c r="N134" s="203"/>
      <c r="O134" s="208"/>
      <c r="P134" s="209">
        <f t="shared" si="5"/>
        <v>999</v>
      </c>
      <c r="Q134" s="208"/>
    </row>
    <row r="135" spans="1:17" x14ac:dyDescent="0.25">
      <c r="A135" s="183">
        <v>129</v>
      </c>
      <c r="B135" s="93"/>
      <c r="C135" s="93"/>
      <c r="D135" s="94"/>
      <c r="E135" s="196"/>
      <c r="F135" s="95"/>
      <c r="G135" s="95"/>
      <c r="H135" s="308"/>
      <c r="I135" s="208"/>
      <c r="J135" s="180" t="e">
        <f>IF(AND(Q135="",#REF!&gt;0,#REF!&lt;5),K135,)</f>
        <v>#REF!</v>
      </c>
      <c r="K135" s="178" t="str">
        <f>IF(D135="","ZZZ9",IF(AND(#REF!&gt;0,#REF!&lt;5),D135&amp;#REF!,D135&amp;"9"))</f>
        <v>ZZZ9</v>
      </c>
      <c r="L135" s="182">
        <f t="shared" si="3"/>
        <v>999</v>
      </c>
      <c r="M135" s="207">
        <f t="shared" si="4"/>
        <v>999</v>
      </c>
      <c r="N135" s="203"/>
      <c r="O135" s="95"/>
      <c r="P135" s="111">
        <f t="shared" si="5"/>
        <v>999</v>
      </c>
      <c r="Q135" s="95"/>
    </row>
    <row r="136" spans="1:17" x14ac:dyDescent="0.25">
      <c r="A136" s="183">
        <v>130</v>
      </c>
      <c r="B136" s="93"/>
      <c r="C136" s="93"/>
      <c r="D136" s="94"/>
      <c r="E136" s="196"/>
      <c r="F136" s="95"/>
      <c r="G136" s="95"/>
      <c r="H136" s="308"/>
      <c r="I136" s="208"/>
      <c r="J136" s="180" t="e">
        <f>IF(AND(Q136="",#REF!&gt;0,#REF!&lt;5),K136,)</f>
        <v>#REF!</v>
      </c>
      <c r="K136" s="178" t="str">
        <f>IF(D136="","ZZZ9",IF(AND(#REF!&gt;0,#REF!&lt;5),D136&amp;#REF!,D136&amp;"9"))</f>
        <v>ZZZ9</v>
      </c>
      <c r="L136" s="182">
        <f t="shared" si="3"/>
        <v>999</v>
      </c>
      <c r="M136" s="207">
        <f t="shared" si="4"/>
        <v>999</v>
      </c>
      <c r="N136" s="203"/>
      <c r="O136" s="95"/>
      <c r="P136" s="111">
        <f t="shared" si="5"/>
        <v>999</v>
      </c>
      <c r="Q136" s="95"/>
    </row>
    <row r="137" spans="1:17" x14ac:dyDescent="0.25">
      <c r="A137" s="183">
        <v>131</v>
      </c>
      <c r="B137" s="93"/>
      <c r="C137" s="93"/>
      <c r="D137" s="94"/>
      <c r="E137" s="196"/>
      <c r="F137" s="95"/>
      <c r="G137" s="95"/>
      <c r="H137" s="308"/>
      <c r="I137" s="208"/>
      <c r="J137" s="180" t="e">
        <f>IF(AND(Q137="",#REF!&gt;0,#REF!&lt;5),K137,)</f>
        <v>#REF!</v>
      </c>
      <c r="K137" s="178" t="str">
        <f>IF(D137="","ZZZ9",IF(AND(#REF!&gt;0,#REF!&lt;5),D137&amp;#REF!,D137&amp;"9"))</f>
        <v>ZZZ9</v>
      </c>
      <c r="L137" s="182">
        <f t="shared" si="3"/>
        <v>999</v>
      </c>
      <c r="M137" s="207">
        <f t="shared" si="4"/>
        <v>999</v>
      </c>
      <c r="N137" s="203"/>
      <c r="O137" s="95"/>
      <c r="P137" s="111">
        <f t="shared" si="5"/>
        <v>999</v>
      </c>
      <c r="Q137" s="95"/>
    </row>
    <row r="138" spans="1:17" x14ac:dyDescent="0.25">
      <c r="A138" s="183">
        <v>132</v>
      </c>
      <c r="B138" s="93"/>
      <c r="C138" s="93"/>
      <c r="D138" s="94"/>
      <c r="E138" s="196"/>
      <c r="F138" s="95"/>
      <c r="G138" s="95"/>
      <c r="H138" s="308"/>
      <c r="I138" s="208"/>
      <c r="J138" s="180" t="e">
        <f>IF(AND(Q138="",#REF!&gt;0,#REF!&lt;5),K138,)</f>
        <v>#REF!</v>
      </c>
      <c r="K138" s="178" t="str">
        <f>IF(D138="","ZZZ9",IF(AND(#REF!&gt;0,#REF!&lt;5),D138&amp;#REF!,D138&amp;"9"))</f>
        <v>ZZZ9</v>
      </c>
      <c r="L138" s="182">
        <f t="shared" si="3"/>
        <v>999</v>
      </c>
      <c r="M138" s="207">
        <f t="shared" si="4"/>
        <v>999</v>
      </c>
      <c r="N138" s="203"/>
      <c r="O138" s="95"/>
      <c r="P138" s="111">
        <f t="shared" si="5"/>
        <v>999</v>
      </c>
      <c r="Q138" s="95"/>
    </row>
    <row r="139" spans="1:17" x14ac:dyDescent="0.25">
      <c r="A139" s="183">
        <v>133</v>
      </c>
      <c r="B139" s="93"/>
      <c r="C139" s="93"/>
      <c r="D139" s="94"/>
      <c r="E139" s="196"/>
      <c r="F139" s="95"/>
      <c r="G139" s="95"/>
      <c r="H139" s="308"/>
      <c r="I139" s="208"/>
      <c r="J139" s="180" t="e">
        <f>IF(AND(Q139="",#REF!&gt;0,#REF!&lt;5),K139,)</f>
        <v>#REF!</v>
      </c>
      <c r="K139" s="178" t="str">
        <f>IF(D139="","ZZZ9",IF(AND(#REF!&gt;0,#REF!&lt;5),D139&amp;#REF!,D139&amp;"9"))</f>
        <v>ZZZ9</v>
      </c>
      <c r="L139" s="182">
        <f t="shared" si="3"/>
        <v>999</v>
      </c>
      <c r="M139" s="207">
        <f t="shared" si="4"/>
        <v>999</v>
      </c>
      <c r="N139" s="203"/>
      <c r="O139" s="95"/>
      <c r="P139" s="111">
        <f t="shared" si="5"/>
        <v>999</v>
      </c>
      <c r="Q139" s="95"/>
    </row>
    <row r="140" spans="1:17" x14ac:dyDescent="0.25">
      <c r="A140" s="183">
        <v>134</v>
      </c>
      <c r="B140" s="93"/>
      <c r="C140" s="93"/>
      <c r="D140" s="94"/>
      <c r="E140" s="196"/>
      <c r="F140" s="95"/>
      <c r="G140" s="95"/>
      <c r="H140" s="308"/>
      <c r="I140" s="208"/>
      <c r="J140" s="180" t="e">
        <f>IF(AND(Q140="",#REF!&gt;0,#REF!&lt;5),K140,)</f>
        <v>#REF!</v>
      </c>
      <c r="K140" s="178" t="str">
        <f>IF(D140="","ZZZ9",IF(AND(#REF!&gt;0,#REF!&lt;5),D140&amp;#REF!,D140&amp;"9"))</f>
        <v>ZZZ9</v>
      </c>
      <c r="L140" s="182">
        <f t="shared" si="3"/>
        <v>999</v>
      </c>
      <c r="M140" s="207">
        <f t="shared" si="4"/>
        <v>999</v>
      </c>
      <c r="N140" s="203"/>
      <c r="O140" s="95"/>
      <c r="P140" s="111">
        <f t="shared" si="5"/>
        <v>999</v>
      </c>
      <c r="Q140" s="95"/>
    </row>
    <row r="141" spans="1:17" x14ac:dyDescent="0.25">
      <c r="A141" s="183">
        <v>135</v>
      </c>
      <c r="B141" s="93"/>
      <c r="C141" s="93"/>
      <c r="D141" s="94"/>
      <c r="E141" s="196"/>
      <c r="F141" s="95"/>
      <c r="G141" s="95"/>
      <c r="H141" s="308"/>
      <c r="I141" s="208"/>
      <c r="J141" s="180" t="e">
        <f>IF(AND(Q141="",#REF!&gt;0,#REF!&lt;5),K141,)</f>
        <v>#REF!</v>
      </c>
      <c r="K141" s="178" t="str">
        <f>IF(D141="","ZZZ9",IF(AND(#REF!&gt;0,#REF!&lt;5),D141&amp;#REF!,D141&amp;"9"))</f>
        <v>ZZZ9</v>
      </c>
      <c r="L141" s="182">
        <f t="shared" si="3"/>
        <v>999</v>
      </c>
      <c r="M141" s="207">
        <f t="shared" si="4"/>
        <v>999</v>
      </c>
      <c r="N141" s="203"/>
      <c r="O141" s="208"/>
      <c r="P141" s="209">
        <f t="shared" si="5"/>
        <v>999</v>
      </c>
      <c r="Q141" s="208"/>
    </row>
    <row r="142" spans="1:17" x14ac:dyDescent="0.25">
      <c r="A142" s="183">
        <v>136</v>
      </c>
      <c r="B142" s="93"/>
      <c r="C142" s="93"/>
      <c r="D142" s="94"/>
      <c r="E142" s="196"/>
      <c r="F142" s="95"/>
      <c r="G142" s="95"/>
      <c r="H142" s="308"/>
      <c r="I142" s="208"/>
      <c r="J142" s="180" t="e">
        <f>IF(AND(Q142="",#REF!&gt;0,#REF!&lt;5),K142,)</f>
        <v>#REF!</v>
      </c>
      <c r="K142" s="178" t="str">
        <f>IF(D142="","ZZZ9",IF(AND(#REF!&gt;0,#REF!&lt;5),D142&amp;#REF!,D142&amp;"9"))</f>
        <v>ZZZ9</v>
      </c>
      <c r="L142" s="182">
        <f t="shared" si="3"/>
        <v>999</v>
      </c>
      <c r="M142" s="207">
        <f t="shared" si="4"/>
        <v>999</v>
      </c>
      <c r="N142" s="203"/>
      <c r="O142" s="95"/>
      <c r="P142" s="111">
        <f t="shared" si="5"/>
        <v>999</v>
      </c>
      <c r="Q142" s="95"/>
    </row>
    <row r="143" spans="1:17" x14ac:dyDescent="0.25">
      <c r="A143" s="183">
        <v>137</v>
      </c>
      <c r="B143" s="93"/>
      <c r="C143" s="93"/>
      <c r="D143" s="94"/>
      <c r="E143" s="196"/>
      <c r="F143" s="95"/>
      <c r="G143" s="95"/>
      <c r="H143" s="308"/>
      <c r="I143" s="208"/>
      <c r="J143" s="180" t="e">
        <f>IF(AND(Q143="",#REF!&gt;0,#REF!&lt;5),K143,)</f>
        <v>#REF!</v>
      </c>
      <c r="K143" s="178" t="str">
        <f>IF(D143="","ZZZ9",IF(AND(#REF!&gt;0,#REF!&lt;5),D143&amp;#REF!,D143&amp;"9"))</f>
        <v>ZZZ9</v>
      </c>
      <c r="L143" s="182">
        <f t="shared" si="3"/>
        <v>999</v>
      </c>
      <c r="M143" s="207">
        <f t="shared" si="4"/>
        <v>999</v>
      </c>
      <c r="N143" s="203"/>
      <c r="O143" s="95"/>
      <c r="P143" s="111">
        <f t="shared" si="5"/>
        <v>999</v>
      </c>
      <c r="Q143" s="95"/>
    </row>
    <row r="144" spans="1:17" x14ac:dyDescent="0.25">
      <c r="A144" s="183">
        <v>138</v>
      </c>
      <c r="B144" s="93"/>
      <c r="C144" s="93"/>
      <c r="D144" s="94"/>
      <c r="E144" s="196"/>
      <c r="F144" s="95"/>
      <c r="G144" s="95"/>
      <c r="H144" s="308"/>
      <c r="I144" s="208"/>
      <c r="J144" s="180" t="e">
        <f>IF(AND(Q144="",#REF!&gt;0,#REF!&lt;5),K144,)</f>
        <v>#REF!</v>
      </c>
      <c r="K144" s="178" t="str">
        <f>IF(D144="","ZZZ9",IF(AND(#REF!&gt;0,#REF!&lt;5),D144&amp;#REF!,D144&amp;"9"))</f>
        <v>ZZZ9</v>
      </c>
      <c r="L144" s="182">
        <f t="shared" si="3"/>
        <v>999</v>
      </c>
      <c r="M144" s="207">
        <f t="shared" si="4"/>
        <v>999</v>
      </c>
      <c r="N144" s="203"/>
      <c r="O144" s="95"/>
      <c r="P144" s="111">
        <f t="shared" si="5"/>
        <v>999</v>
      </c>
      <c r="Q144" s="95"/>
    </row>
    <row r="145" spans="1:17" x14ac:dyDescent="0.25">
      <c r="A145" s="183">
        <v>139</v>
      </c>
      <c r="B145" s="93"/>
      <c r="C145" s="93"/>
      <c r="D145" s="94"/>
      <c r="E145" s="196"/>
      <c r="F145" s="95"/>
      <c r="G145" s="95"/>
      <c r="H145" s="308"/>
      <c r="I145" s="208"/>
      <c r="J145" s="180" t="e">
        <f>IF(AND(Q145="",#REF!&gt;0,#REF!&lt;5),K145,)</f>
        <v>#REF!</v>
      </c>
      <c r="K145" s="178" t="str">
        <f>IF(D145="","ZZZ9",IF(AND(#REF!&gt;0,#REF!&lt;5),D145&amp;#REF!,D145&amp;"9"))</f>
        <v>ZZZ9</v>
      </c>
      <c r="L145" s="182">
        <f t="shared" si="3"/>
        <v>999</v>
      </c>
      <c r="M145" s="207">
        <f t="shared" si="4"/>
        <v>999</v>
      </c>
      <c r="N145" s="203"/>
      <c r="O145" s="95"/>
      <c r="P145" s="111">
        <f t="shared" si="5"/>
        <v>999</v>
      </c>
      <c r="Q145" s="95"/>
    </row>
    <row r="146" spans="1:17" x14ac:dyDescent="0.25">
      <c r="A146" s="183">
        <v>140</v>
      </c>
      <c r="B146" s="93"/>
      <c r="C146" s="93"/>
      <c r="D146" s="94"/>
      <c r="E146" s="196"/>
      <c r="F146" s="95"/>
      <c r="G146" s="95"/>
      <c r="H146" s="308"/>
      <c r="I146" s="208"/>
      <c r="J146" s="180" t="e">
        <f>IF(AND(Q146="",#REF!&gt;0,#REF!&lt;5),K146,)</f>
        <v>#REF!</v>
      </c>
      <c r="K146" s="178" t="str">
        <f>IF(D146="","ZZZ9",IF(AND(#REF!&gt;0,#REF!&lt;5),D146&amp;#REF!,D146&amp;"9"))</f>
        <v>ZZZ9</v>
      </c>
      <c r="L146" s="182">
        <f t="shared" si="3"/>
        <v>999</v>
      </c>
      <c r="M146" s="207">
        <f t="shared" si="4"/>
        <v>999</v>
      </c>
      <c r="N146" s="203"/>
      <c r="O146" s="95"/>
      <c r="P146" s="111">
        <f t="shared" si="5"/>
        <v>999</v>
      </c>
      <c r="Q146" s="95"/>
    </row>
    <row r="147" spans="1:17" x14ac:dyDescent="0.25">
      <c r="A147" s="183">
        <v>141</v>
      </c>
      <c r="B147" s="93"/>
      <c r="C147" s="93"/>
      <c r="D147" s="94"/>
      <c r="E147" s="196"/>
      <c r="F147" s="95"/>
      <c r="G147" s="95"/>
      <c r="H147" s="308"/>
      <c r="I147" s="208"/>
      <c r="J147" s="180" t="e">
        <f>IF(AND(Q147="",#REF!&gt;0,#REF!&lt;5),K147,)</f>
        <v>#REF!</v>
      </c>
      <c r="K147" s="178" t="str">
        <f>IF(D147="","ZZZ9",IF(AND(#REF!&gt;0,#REF!&lt;5),D147&amp;#REF!,D147&amp;"9"))</f>
        <v>ZZZ9</v>
      </c>
      <c r="L147" s="182">
        <f t="shared" si="3"/>
        <v>999</v>
      </c>
      <c r="M147" s="207">
        <f t="shared" si="4"/>
        <v>999</v>
      </c>
      <c r="N147" s="203"/>
      <c r="O147" s="95"/>
      <c r="P147" s="111">
        <f t="shared" si="5"/>
        <v>999</v>
      </c>
      <c r="Q147" s="95"/>
    </row>
    <row r="148" spans="1:17" x14ac:dyDescent="0.25">
      <c r="A148" s="183">
        <v>142</v>
      </c>
      <c r="B148" s="93"/>
      <c r="C148" s="93"/>
      <c r="D148" s="94"/>
      <c r="E148" s="196"/>
      <c r="F148" s="95"/>
      <c r="G148" s="95"/>
      <c r="H148" s="308"/>
      <c r="I148" s="208"/>
      <c r="J148" s="180" t="e">
        <f>IF(AND(Q148="",#REF!&gt;0,#REF!&lt;5),K148,)</f>
        <v>#REF!</v>
      </c>
      <c r="K148" s="178" t="str">
        <f>IF(D148="","ZZZ9",IF(AND(#REF!&gt;0,#REF!&lt;5),D148&amp;#REF!,D148&amp;"9"))</f>
        <v>ZZZ9</v>
      </c>
      <c r="L148" s="182">
        <f t="shared" si="3"/>
        <v>999</v>
      </c>
      <c r="M148" s="207">
        <f t="shared" si="4"/>
        <v>999</v>
      </c>
      <c r="N148" s="203"/>
      <c r="O148" s="208"/>
      <c r="P148" s="209">
        <f t="shared" si="5"/>
        <v>999</v>
      </c>
      <c r="Q148" s="208"/>
    </row>
    <row r="149" spans="1:17" x14ac:dyDescent="0.25">
      <c r="A149" s="183">
        <v>143</v>
      </c>
      <c r="B149" s="93"/>
      <c r="C149" s="93"/>
      <c r="D149" s="94"/>
      <c r="E149" s="196"/>
      <c r="F149" s="95"/>
      <c r="G149" s="95"/>
      <c r="H149" s="308"/>
      <c r="I149" s="208"/>
      <c r="J149" s="180" t="e">
        <f>IF(AND(Q149="",#REF!&gt;0,#REF!&lt;5),K149,)</f>
        <v>#REF!</v>
      </c>
      <c r="K149" s="178" t="str">
        <f>IF(D149="","ZZZ9",IF(AND(#REF!&gt;0,#REF!&lt;5),D149&amp;#REF!,D149&amp;"9"))</f>
        <v>ZZZ9</v>
      </c>
      <c r="L149" s="182">
        <f t="shared" si="3"/>
        <v>999</v>
      </c>
      <c r="M149" s="207">
        <f t="shared" si="4"/>
        <v>999</v>
      </c>
      <c r="N149" s="203"/>
      <c r="O149" s="95"/>
      <c r="P149" s="111">
        <f t="shared" si="5"/>
        <v>999</v>
      </c>
      <c r="Q149" s="95"/>
    </row>
    <row r="150" spans="1:17" x14ac:dyDescent="0.25">
      <c r="A150" s="183">
        <v>144</v>
      </c>
      <c r="B150" s="93"/>
      <c r="C150" s="93"/>
      <c r="D150" s="94"/>
      <c r="E150" s="196"/>
      <c r="F150" s="95"/>
      <c r="G150" s="95"/>
      <c r="H150" s="308"/>
      <c r="I150" s="208"/>
      <c r="J150" s="180" t="e">
        <f>IF(AND(Q150="",#REF!&gt;0,#REF!&lt;5),K150,)</f>
        <v>#REF!</v>
      </c>
      <c r="K150" s="178" t="str">
        <f>IF(D150="","ZZZ9",IF(AND(#REF!&gt;0,#REF!&lt;5),D150&amp;#REF!,D150&amp;"9"))</f>
        <v>ZZZ9</v>
      </c>
      <c r="L150" s="182">
        <f t="shared" si="3"/>
        <v>999</v>
      </c>
      <c r="M150" s="207">
        <f t="shared" si="4"/>
        <v>999</v>
      </c>
      <c r="N150" s="203"/>
      <c r="O150" s="95"/>
      <c r="P150" s="111">
        <f t="shared" si="5"/>
        <v>999</v>
      </c>
      <c r="Q150" s="95"/>
    </row>
    <row r="151" spans="1:17" x14ac:dyDescent="0.25">
      <c r="A151" s="183">
        <v>145</v>
      </c>
      <c r="B151" s="93"/>
      <c r="C151" s="93"/>
      <c r="D151" s="94"/>
      <c r="E151" s="196"/>
      <c r="F151" s="95"/>
      <c r="G151" s="95"/>
      <c r="H151" s="308"/>
      <c r="I151" s="208"/>
      <c r="J151" s="180" t="e">
        <f>IF(AND(Q151="",#REF!&gt;0,#REF!&lt;5),K151,)</f>
        <v>#REF!</v>
      </c>
      <c r="K151" s="178" t="str">
        <f>IF(D151="","ZZZ9",IF(AND(#REF!&gt;0,#REF!&lt;5),D151&amp;#REF!,D151&amp;"9"))</f>
        <v>ZZZ9</v>
      </c>
      <c r="L151" s="182">
        <f t="shared" si="3"/>
        <v>999</v>
      </c>
      <c r="M151" s="207">
        <f t="shared" si="4"/>
        <v>999</v>
      </c>
      <c r="N151" s="203"/>
      <c r="O151" s="95"/>
      <c r="P151" s="111">
        <f t="shared" si="5"/>
        <v>999</v>
      </c>
      <c r="Q151" s="95"/>
    </row>
    <row r="152" spans="1:17" x14ac:dyDescent="0.25">
      <c r="A152" s="183">
        <v>146</v>
      </c>
      <c r="B152" s="93"/>
      <c r="C152" s="93"/>
      <c r="D152" s="94"/>
      <c r="E152" s="196"/>
      <c r="F152" s="95"/>
      <c r="G152" s="95"/>
      <c r="H152" s="308"/>
      <c r="I152" s="208"/>
      <c r="J152" s="180" t="e">
        <f>IF(AND(Q152="",#REF!&gt;0,#REF!&lt;5),K152,)</f>
        <v>#REF!</v>
      </c>
      <c r="K152" s="178" t="str">
        <f>IF(D152="","ZZZ9",IF(AND(#REF!&gt;0,#REF!&lt;5),D152&amp;#REF!,D152&amp;"9"))</f>
        <v>ZZZ9</v>
      </c>
      <c r="L152" s="182">
        <f t="shared" si="3"/>
        <v>999</v>
      </c>
      <c r="M152" s="207">
        <f t="shared" si="4"/>
        <v>999</v>
      </c>
      <c r="N152" s="203"/>
      <c r="O152" s="95"/>
      <c r="P152" s="111">
        <f t="shared" si="5"/>
        <v>999</v>
      </c>
      <c r="Q152" s="95"/>
    </row>
    <row r="153" spans="1:17" x14ac:dyDescent="0.25">
      <c r="A153" s="183">
        <v>147</v>
      </c>
      <c r="B153" s="93"/>
      <c r="C153" s="93"/>
      <c r="D153" s="94"/>
      <c r="E153" s="196"/>
      <c r="F153" s="95"/>
      <c r="G153" s="95"/>
      <c r="H153" s="308"/>
      <c r="I153" s="208"/>
      <c r="J153" s="180" t="e">
        <f>IF(AND(Q153="",#REF!&gt;0,#REF!&lt;5),K153,)</f>
        <v>#REF!</v>
      </c>
      <c r="K153" s="178" t="str">
        <f>IF(D153="","ZZZ9",IF(AND(#REF!&gt;0,#REF!&lt;5),D153&amp;#REF!,D153&amp;"9"))</f>
        <v>ZZZ9</v>
      </c>
      <c r="L153" s="182">
        <f t="shared" si="3"/>
        <v>999</v>
      </c>
      <c r="M153" s="207">
        <f t="shared" si="4"/>
        <v>999</v>
      </c>
      <c r="N153" s="203"/>
      <c r="O153" s="95"/>
      <c r="P153" s="111">
        <f t="shared" si="5"/>
        <v>999</v>
      </c>
      <c r="Q153" s="95"/>
    </row>
    <row r="154" spans="1:17" x14ac:dyDescent="0.25">
      <c r="A154" s="183">
        <v>148</v>
      </c>
      <c r="B154" s="93"/>
      <c r="C154" s="93"/>
      <c r="D154" s="94"/>
      <c r="E154" s="196"/>
      <c r="F154" s="95"/>
      <c r="G154" s="95"/>
      <c r="H154" s="308"/>
      <c r="I154" s="208"/>
      <c r="J154" s="180" t="e">
        <f>IF(AND(Q154="",#REF!&gt;0,#REF!&lt;5),K154,)</f>
        <v>#REF!</v>
      </c>
      <c r="K154" s="178" t="str">
        <f>IF(D154="","ZZZ9",IF(AND(#REF!&gt;0,#REF!&lt;5),D154&amp;#REF!,D154&amp;"9"))</f>
        <v>ZZZ9</v>
      </c>
      <c r="L154" s="182">
        <f t="shared" si="3"/>
        <v>999</v>
      </c>
      <c r="M154" s="207">
        <f t="shared" si="4"/>
        <v>999</v>
      </c>
      <c r="N154" s="203"/>
      <c r="O154" s="95"/>
      <c r="P154" s="111">
        <f t="shared" si="5"/>
        <v>999</v>
      </c>
      <c r="Q154" s="95"/>
    </row>
    <row r="155" spans="1:17" x14ac:dyDescent="0.25">
      <c r="A155" s="183">
        <v>149</v>
      </c>
      <c r="B155" s="93"/>
      <c r="C155" s="93"/>
      <c r="D155" s="94"/>
      <c r="E155" s="196"/>
      <c r="F155" s="95"/>
      <c r="G155" s="95"/>
      <c r="H155" s="308"/>
      <c r="I155" s="208"/>
      <c r="J155" s="180" t="e">
        <f>IF(AND(Q155="",#REF!&gt;0,#REF!&lt;5),K155,)</f>
        <v>#REF!</v>
      </c>
      <c r="K155" s="178" t="str">
        <f>IF(D155="","ZZZ9",IF(AND(#REF!&gt;0,#REF!&lt;5),D155&amp;#REF!,D155&amp;"9"))</f>
        <v>ZZZ9</v>
      </c>
      <c r="L155" s="182">
        <f t="shared" si="3"/>
        <v>999</v>
      </c>
      <c r="M155" s="207">
        <f t="shared" si="4"/>
        <v>999</v>
      </c>
      <c r="N155" s="203"/>
      <c r="O155" s="95"/>
      <c r="P155" s="111">
        <f t="shared" si="5"/>
        <v>999</v>
      </c>
      <c r="Q155" s="95"/>
    </row>
    <row r="156" spans="1:17" x14ac:dyDescent="0.25">
      <c r="A156" s="183">
        <v>150</v>
      </c>
      <c r="B156" s="93"/>
      <c r="C156" s="93"/>
      <c r="D156" s="94"/>
      <c r="E156" s="196"/>
      <c r="F156" s="95"/>
      <c r="G156" s="95"/>
      <c r="H156" s="308"/>
      <c r="I156" s="208"/>
      <c r="J156" s="180" t="e">
        <f>IF(AND(Q156="",#REF!&gt;0,#REF!&lt;5),K156,)</f>
        <v>#REF!</v>
      </c>
      <c r="K156" s="178" t="str">
        <f>IF(D156="","ZZZ9",IF(AND(#REF!&gt;0,#REF!&lt;5),D156&amp;#REF!,D156&amp;"9"))</f>
        <v>ZZZ9</v>
      </c>
      <c r="L156" s="182">
        <f t="shared" si="3"/>
        <v>999</v>
      </c>
      <c r="M156" s="207">
        <f t="shared" si="4"/>
        <v>999</v>
      </c>
      <c r="N156" s="203"/>
      <c r="O156" s="95"/>
      <c r="P156" s="111">
        <f t="shared" si="5"/>
        <v>999</v>
      </c>
      <c r="Q156" s="95"/>
    </row>
  </sheetData>
  <phoneticPr fontId="80" type="noConversion"/>
  <conditionalFormatting sqref="A7:D156">
    <cfRule type="expression" dxfId="48" priority="14" stopIfTrue="1">
      <formula>$Q7&gt;=1</formula>
    </cfRule>
  </conditionalFormatting>
  <conditionalFormatting sqref="B7:D37">
    <cfRule type="expression" dxfId="47" priority="1" stopIfTrue="1">
      <formula>$Q7&gt;=1</formula>
    </cfRule>
  </conditionalFormatting>
  <conditionalFormatting sqref="E7:E14">
    <cfRule type="expression" dxfId="46" priority="6" stopIfTrue="1">
      <formula>AND(ROUNDDOWN(($A$4-E7)/365.25,0)&lt;=13,G7&lt;&gt;"OK")</formula>
    </cfRule>
    <cfRule type="expression" dxfId="45" priority="7" stopIfTrue="1">
      <formula>AND(ROUNDDOWN(($A$4-E7)/365.25,0)&lt;=14,G7&lt;&gt;"OK")</formula>
    </cfRule>
    <cfRule type="expression" dxfId="44" priority="8" stopIfTrue="1">
      <formula>AND(ROUNDDOWN(($A$4-E7)/365.25,0)&lt;=17,G7&lt;&gt;"OK")</formula>
    </cfRule>
    <cfRule type="expression" dxfId="43" priority="11" stopIfTrue="1">
      <formula>AND(ROUNDDOWN(($A$4-E7)/365.25,0)&lt;=13,G7&lt;&gt;"OK")</formula>
    </cfRule>
    <cfRule type="expression" dxfId="42" priority="12" stopIfTrue="1">
      <formula>AND(ROUNDDOWN(($A$4-E7)/365.25,0)&lt;=14,G7&lt;&gt;"OK")</formula>
    </cfRule>
    <cfRule type="expression" dxfId="41" priority="13" stopIfTrue="1">
      <formula>AND(ROUNDDOWN(($A$4-E7)/365.25,0)&lt;=17,G7&lt;&gt;"OK")</formula>
    </cfRule>
  </conditionalFormatting>
  <conditionalFormatting sqref="E7:E27 E29:E37">
    <cfRule type="expression" dxfId="40" priority="2" stopIfTrue="1">
      <formula>AND(ROUNDDOWN(($A$4-E7)/365.25,0)&lt;=13,G7&lt;&gt;"OK")</formula>
    </cfRule>
    <cfRule type="expression" dxfId="39" priority="3" stopIfTrue="1">
      <formula>AND(ROUNDDOWN(($A$4-E7)/365.25,0)&lt;=14,G7&lt;&gt;"OK")</formula>
    </cfRule>
    <cfRule type="expression" dxfId="38" priority="4" stopIfTrue="1">
      <formula>AND(ROUNDDOWN(($A$4-E7)/365.25,0)&lt;=17,G7&lt;&gt;"OK")</formula>
    </cfRule>
  </conditionalFormatting>
  <conditionalFormatting sqref="E7:E156">
    <cfRule type="expression" dxfId="37" priority="16" stopIfTrue="1">
      <formula>AND(ROUNDDOWN(($A$4-E7)/365.25,0)&lt;=13,G7&lt;&gt;"OK")</formula>
    </cfRule>
    <cfRule type="expression" dxfId="36" priority="17" stopIfTrue="1">
      <formula>AND(ROUNDDOWN(($A$4-E7)/365.25,0)&lt;=14,G7&lt;&gt;"OK")</formula>
    </cfRule>
    <cfRule type="expression" dxfId="35" priority="18" stopIfTrue="1">
      <formula>AND(ROUNDDOWN(($A$4-E7)/365.25,0)&lt;=17,G7&lt;&gt;"OK")</formula>
    </cfRule>
  </conditionalFormatting>
  <conditionalFormatting sqref="J7:J156">
    <cfRule type="cellIs" dxfId="34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14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39">
    <tabColor indexed="11"/>
  </sheetPr>
  <dimension ref="A1:AS140"/>
  <sheetViews>
    <sheetView workbookViewId="0"/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2" customWidth="1"/>
    <col min="11" max="11" width="10.6640625" customWidth="1"/>
    <col min="12" max="12" width="1.6640625" style="112" customWidth="1"/>
    <col min="13" max="13" width="10.6640625" customWidth="1"/>
    <col min="14" max="14" width="1.6640625" style="113" customWidth="1"/>
    <col min="15" max="15" width="10.6640625" customWidth="1"/>
    <col min="16" max="16" width="1.6640625" style="112" customWidth="1"/>
    <col min="17" max="17" width="10.6640625" customWidth="1"/>
    <col min="18" max="18" width="1.6640625" style="113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02" customWidth="1"/>
  </cols>
  <sheetData>
    <row r="1" spans="1:45" s="114" customFormat="1" ht="21.75" customHeight="1" x14ac:dyDescent="0.25">
      <c r="A1" s="336" t="str">
        <f>Altalanos!$A$6</f>
        <v>Dorko Korosztályos Csapat Bajnokság</v>
      </c>
      <c r="B1" s="214"/>
      <c r="C1" s="215"/>
      <c r="D1" s="215"/>
      <c r="E1" s="215"/>
      <c r="F1" s="215"/>
      <c r="G1" s="215"/>
      <c r="H1" s="214"/>
      <c r="I1" s="216"/>
      <c r="J1" s="217"/>
      <c r="K1" s="218" t="s">
        <v>51</v>
      </c>
      <c r="L1" s="219"/>
      <c r="M1" s="220"/>
      <c r="N1" s="217"/>
      <c r="O1" s="217" t="s">
        <v>13</v>
      </c>
      <c r="P1" s="217"/>
      <c r="Q1" s="215"/>
      <c r="R1" s="217"/>
      <c r="T1" s="266"/>
      <c r="U1" s="266"/>
      <c r="V1" s="266"/>
      <c r="W1" s="266"/>
      <c r="X1" s="266"/>
      <c r="Y1" s="266"/>
      <c r="Z1" s="266"/>
      <c r="AA1" s="266"/>
      <c r="AB1" s="298" t="e">
        <f>IF($Y$5=1,CONCATENATE(VLOOKUP($Y$3,$AA$2:$AH$14,2)),CONCATENATE(VLOOKUP($Y$3,$AA$16:$AH$25,2)))</f>
        <v>#N/A</v>
      </c>
      <c r="AC1" s="298" t="e">
        <f>IF($Y$5=1,CONCATENATE(VLOOKUP($Y$3,$AA$2:$AH$14,3)),CONCATENATE(VLOOKUP($Y$3,$AA$16:$AH$25,3)))</f>
        <v>#N/A</v>
      </c>
      <c r="AD1" s="298" t="e">
        <f>IF($Y$5=1,CONCATENATE(VLOOKUP($Y$3,$AA$2:$AH$14,4)),CONCATENATE(VLOOKUP($Y$3,$AA$16:$AH$25,4)))</f>
        <v>#N/A</v>
      </c>
      <c r="AE1" s="298" t="e">
        <f>IF($Y$5=1,CONCATENATE(VLOOKUP($Y$3,$AA$2:$AH$14,5)),CONCATENATE(VLOOKUP($Y$3,$AA$16:$AH$25,5)))</f>
        <v>#N/A</v>
      </c>
      <c r="AF1" s="298" t="e">
        <f>IF($Y$5=1,CONCATENATE(VLOOKUP($Y$3,$AA$2:$AH$14,6)),CONCATENATE(VLOOKUP($Y$3,$AA$16:$AH$25,6)))</f>
        <v>#N/A</v>
      </c>
      <c r="AG1" s="298" t="e">
        <f>IF($Y$5=1,CONCATENATE(VLOOKUP($Y$3,$AA$2:$AH$14,7)),CONCATENATE(VLOOKUP($Y$3,$AA$16:$AH$25,7)))</f>
        <v>#N/A</v>
      </c>
      <c r="AH1" s="298" t="e">
        <f>IF($Y$5=1,CONCATENATE(VLOOKUP($Y$3,$AA$2:$AH$14,8)),CONCATENATE(VLOOKUP($Y$3,$AA$16:$AH$25,8)))</f>
        <v>#N/A</v>
      </c>
      <c r="AI1" s="299"/>
      <c r="AJ1" s="299"/>
      <c r="AK1" s="299"/>
    </row>
    <row r="2" spans="1:45" s="96" customFormat="1" x14ac:dyDescent="0.25">
      <c r="A2" s="221" t="s">
        <v>50</v>
      </c>
      <c r="B2" s="222"/>
      <c r="C2" s="222"/>
      <c r="D2" s="222"/>
      <c r="E2" s="333" t="str">
        <f>Altalanos!$D$8</f>
        <v>F16 csapat</v>
      </c>
      <c r="F2" s="222"/>
      <c r="G2" s="223"/>
      <c r="H2" s="224"/>
      <c r="I2" s="224"/>
      <c r="J2" s="225"/>
      <c r="K2" s="219"/>
      <c r="L2" s="219"/>
      <c r="M2" s="219"/>
      <c r="N2" s="225"/>
      <c r="O2" s="224"/>
      <c r="P2" s="225"/>
      <c r="Q2" s="224"/>
      <c r="R2" s="225"/>
      <c r="T2" s="259"/>
      <c r="U2" s="259"/>
      <c r="V2" s="259"/>
      <c r="W2" s="259"/>
      <c r="X2" s="259"/>
      <c r="Y2" s="291"/>
      <c r="Z2" s="290"/>
      <c r="AA2" s="290" t="s">
        <v>62</v>
      </c>
      <c r="AB2" s="288">
        <v>300</v>
      </c>
      <c r="AC2" s="288">
        <v>250</v>
      </c>
      <c r="AD2" s="288">
        <v>200</v>
      </c>
      <c r="AE2" s="288">
        <v>150</v>
      </c>
      <c r="AF2" s="288">
        <v>120</v>
      </c>
      <c r="AG2" s="288">
        <v>90</v>
      </c>
      <c r="AH2" s="288">
        <v>40</v>
      </c>
      <c r="AI2" s="287"/>
      <c r="AJ2" s="287"/>
      <c r="AK2" s="287"/>
      <c r="AL2" s="259"/>
      <c r="AM2" s="259"/>
      <c r="AN2" s="259"/>
      <c r="AO2" s="259"/>
      <c r="AP2" s="259"/>
      <c r="AQ2" s="259"/>
      <c r="AR2" s="259"/>
      <c r="AS2" s="259"/>
    </row>
    <row r="3" spans="1:45" s="19" customFormat="1" ht="11.25" customHeight="1" x14ac:dyDescent="0.25">
      <c r="A3" s="50" t="s">
        <v>24</v>
      </c>
      <c r="B3" s="50"/>
      <c r="C3" s="50"/>
      <c r="D3" s="50"/>
      <c r="E3" s="49"/>
      <c r="F3" s="50"/>
      <c r="G3" s="50" t="s">
        <v>21</v>
      </c>
      <c r="H3" s="50"/>
      <c r="I3" s="50"/>
      <c r="J3" s="115"/>
      <c r="K3" s="50" t="s">
        <v>29</v>
      </c>
      <c r="L3" s="115"/>
      <c r="M3" s="50"/>
      <c r="N3" s="115"/>
      <c r="O3" s="50"/>
      <c r="P3" s="115"/>
      <c r="Q3" s="50"/>
      <c r="R3" s="51" t="s">
        <v>30</v>
      </c>
      <c r="T3" s="260"/>
      <c r="U3" s="260"/>
      <c r="V3" s="260"/>
      <c r="W3" s="260"/>
      <c r="X3" s="260"/>
      <c r="Y3" s="290" t="str">
        <f>IF(K4="OB","A",IF(K4="IX","W",IF(K4="","",K4)))</f>
        <v/>
      </c>
      <c r="Z3" s="290"/>
      <c r="AA3" s="290" t="s">
        <v>63</v>
      </c>
      <c r="AB3" s="288">
        <v>280</v>
      </c>
      <c r="AC3" s="288">
        <v>230</v>
      </c>
      <c r="AD3" s="288">
        <v>180</v>
      </c>
      <c r="AE3" s="288">
        <v>140</v>
      </c>
      <c r="AF3" s="288">
        <v>80</v>
      </c>
      <c r="AG3" s="288">
        <v>0</v>
      </c>
      <c r="AH3" s="288">
        <v>0</v>
      </c>
      <c r="AI3" s="287"/>
      <c r="AJ3" s="287"/>
      <c r="AK3" s="287"/>
      <c r="AL3" s="260"/>
      <c r="AM3" s="260"/>
      <c r="AN3" s="260"/>
      <c r="AO3" s="260"/>
      <c r="AP3" s="260"/>
      <c r="AQ3" s="260"/>
      <c r="AR3" s="260"/>
      <c r="AS3" s="260"/>
    </row>
    <row r="4" spans="1:45" s="28" customFormat="1" ht="11.25" customHeight="1" thickBot="1" x14ac:dyDescent="0.3">
      <c r="A4" s="593" t="str">
        <f>Altalanos!$A$10</f>
        <v>2025.08.08-19.</v>
      </c>
      <c r="B4" s="593"/>
      <c r="C4" s="593"/>
      <c r="D4" s="226"/>
      <c r="E4" s="227"/>
      <c r="F4" s="227"/>
      <c r="G4" s="227" t="str">
        <f>Altalanos!$C$10</f>
        <v>PÉCS</v>
      </c>
      <c r="H4" s="228"/>
      <c r="I4" s="227"/>
      <c r="J4" s="229"/>
      <c r="K4" s="230"/>
      <c r="L4" s="229"/>
      <c r="M4" s="231"/>
      <c r="N4" s="229"/>
      <c r="O4" s="227"/>
      <c r="P4" s="229"/>
      <c r="Q4" s="227"/>
      <c r="R4" s="232" t="str">
        <f>Altalanos!$E$10</f>
        <v>Rákóczi Andrea</v>
      </c>
      <c r="T4" s="261"/>
      <c r="U4" s="261"/>
      <c r="V4" s="261"/>
      <c r="W4" s="261"/>
      <c r="X4" s="261"/>
      <c r="Y4" s="290"/>
      <c r="Z4" s="290"/>
      <c r="AA4" s="290" t="s">
        <v>64</v>
      </c>
      <c r="AB4" s="288">
        <v>250</v>
      </c>
      <c r="AC4" s="288">
        <v>200</v>
      </c>
      <c r="AD4" s="288">
        <v>150</v>
      </c>
      <c r="AE4" s="288">
        <v>120</v>
      </c>
      <c r="AF4" s="288">
        <v>90</v>
      </c>
      <c r="AG4" s="288">
        <v>60</v>
      </c>
      <c r="AH4" s="288">
        <v>25</v>
      </c>
      <c r="AI4" s="287"/>
      <c r="AJ4" s="287"/>
      <c r="AK4" s="287"/>
      <c r="AL4" s="261"/>
      <c r="AM4" s="261"/>
      <c r="AN4" s="261"/>
      <c r="AO4" s="261"/>
      <c r="AP4" s="261"/>
      <c r="AQ4" s="261"/>
      <c r="AR4" s="261"/>
      <c r="AS4" s="261"/>
    </row>
    <row r="5" spans="1:45" s="19" customFormat="1" x14ac:dyDescent="0.25">
      <c r="A5" s="116"/>
      <c r="B5" s="117" t="s">
        <v>3</v>
      </c>
      <c r="C5" s="204" t="s">
        <v>43</v>
      </c>
      <c r="D5" s="117" t="s">
        <v>42</v>
      </c>
      <c r="E5" s="117" t="s">
        <v>40</v>
      </c>
      <c r="F5" s="118" t="s">
        <v>27</v>
      </c>
      <c r="G5" s="118" t="s">
        <v>28</v>
      </c>
      <c r="H5" s="118"/>
      <c r="I5" s="118" t="s">
        <v>31</v>
      </c>
      <c r="J5" s="118"/>
      <c r="K5" s="117" t="s">
        <v>41</v>
      </c>
      <c r="L5" s="119"/>
      <c r="M5" s="117" t="s">
        <v>57</v>
      </c>
      <c r="N5" s="119"/>
      <c r="O5" s="117" t="s">
        <v>56</v>
      </c>
      <c r="P5" s="119"/>
      <c r="Q5" s="117"/>
      <c r="R5" s="120"/>
      <c r="T5" s="260"/>
      <c r="U5" s="260"/>
      <c r="V5" s="260"/>
      <c r="W5" s="260"/>
      <c r="X5" s="260"/>
      <c r="Y5" s="290">
        <f>IF(OR(Altalanos!$A$8="F1",Altalanos!$A$8="F2",Altalanos!$A$8="N1",Altalanos!$A$8="N2"),1,2)</f>
        <v>2</v>
      </c>
      <c r="Z5" s="290"/>
      <c r="AA5" s="290" t="s">
        <v>65</v>
      </c>
      <c r="AB5" s="288">
        <v>200</v>
      </c>
      <c r="AC5" s="288">
        <v>150</v>
      </c>
      <c r="AD5" s="288">
        <v>120</v>
      </c>
      <c r="AE5" s="288">
        <v>90</v>
      </c>
      <c r="AF5" s="288">
        <v>60</v>
      </c>
      <c r="AG5" s="288">
        <v>40</v>
      </c>
      <c r="AH5" s="288">
        <v>15</v>
      </c>
      <c r="AI5" s="287"/>
      <c r="AJ5" s="287"/>
      <c r="AK5" s="287"/>
      <c r="AL5" s="260"/>
      <c r="AM5" s="260"/>
      <c r="AN5" s="260"/>
      <c r="AO5" s="260"/>
      <c r="AP5" s="260"/>
      <c r="AQ5" s="260"/>
      <c r="AR5" s="260"/>
      <c r="AS5" s="260"/>
    </row>
    <row r="6" spans="1:45" s="19" customFormat="1" ht="11.1" customHeight="1" thickBot="1" x14ac:dyDescent="0.3">
      <c r="A6" s="293"/>
      <c r="B6" s="294"/>
      <c r="C6" s="294"/>
      <c r="D6" s="294"/>
      <c r="E6" s="294"/>
      <c r="F6" s="293" t="str">
        <f>IF(Y3="","",CONCATENATE(VLOOKUP(Y3,AB1:AH1,4)," pont"))</f>
        <v/>
      </c>
      <c r="G6" s="295"/>
      <c r="H6" s="5"/>
      <c r="I6" s="295"/>
      <c r="J6" s="296"/>
      <c r="K6" s="294" t="str">
        <f>IF(Y3="","",CONCATENATE(VLOOKUP(Y3,AB1:AH1,3)," pont"))</f>
        <v/>
      </c>
      <c r="L6" s="296"/>
      <c r="M6" s="294" t="str">
        <f>IF(Y3="","",CONCATENATE(VLOOKUP(Y3,AB1:AH1,2)," pont"))</f>
        <v/>
      </c>
      <c r="N6" s="296"/>
      <c r="O6" s="294" t="str">
        <f>IF(Y3="","",CONCATENATE(VLOOKUP(Y3,AB1:AH1,1)," pont"))</f>
        <v/>
      </c>
      <c r="P6" s="296"/>
      <c r="Q6" s="294"/>
      <c r="R6" s="297"/>
      <c r="T6" s="260"/>
      <c r="U6" s="260"/>
      <c r="V6" s="260"/>
      <c r="W6" s="260"/>
      <c r="X6" s="260"/>
      <c r="Y6" s="290"/>
      <c r="Z6" s="290"/>
      <c r="AA6" s="290" t="s">
        <v>66</v>
      </c>
      <c r="AB6" s="288">
        <v>150</v>
      </c>
      <c r="AC6" s="288">
        <v>120</v>
      </c>
      <c r="AD6" s="288">
        <v>90</v>
      </c>
      <c r="AE6" s="288">
        <v>60</v>
      </c>
      <c r="AF6" s="288">
        <v>40</v>
      </c>
      <c r="AG6" s="288">
        <v>25</v>
      </c>
      <c r="AH6" s="288">
        <v>10</v>
      </c>
      <c r="AI6" s="287"/>
      <c r="AJ6" s="287"/>
      <c r="AK6" s="287"/>
      <c r="AL6" s="260"/>
      <c r="AM6" s="260"/>
      <c r="AN6" s="260"/>
      <c r="AO6" s="260"/>
      <c r="AP6" s="260"/>
      <c r="AQ6" s="260"/>
      <c r="AR6" s="260"/>
      <c r="AS6" s="260"/>
    </row>
    <row r="7" spans="1:45" s="34" customFormat="1" ht="12.9" customHeight="1" x14ac:dyDescent="0.25">
      <c r="A7" s="121">
        <v>1</v>
      </c>
      <c r="B7" s="233">
        <f>IF($E7="","",VLOOKUP($E7,'F16 csapat ELO'!$A$7:$O$22,14))</f>
        <v>0</v>
      </c>
      <c r="C7" s="234"/>
      <c r="D7" s="234"/>
      <c r="E7" s="235">
        <v>1</v>
      </c>
      <c r="F7" s="236" t="s">
        <v>108</v>
      </c>
      <c r="G7" s="236"/>
      <c r="H7" s="236"/>
      <c r="I7" s="236"/>
      <c r="J7" s="237"/>
      <c r="K7" s="238"/>
      <c r="L7" s="238"/>
      <c r="M7" s="238"/>
      <c r="N7" s="238"/>
      <c r="O7" s="122"/>
      <c r="P7" s="123"/>
      <c r="Q7" s="124"/>
      <c r="R7" s="125"/>
      <c r="S7" s="126"/>
      <c r="T7" s="126"/>
      <c r="U7" s="262" t="str">
        <f>Birók!P21</f>
        <v>Bíró</v>
      </c>
      <c r="V7" s="126"/>
      <c r="W7" s="126"/>
      <c r="X7" s="126"/>
      <c r="Y7" s="290"/>
      <c r="Z7" s="290"/>
      <c r="AA7" s="290" t="s">
        <v>67</v>
      </c>
      <c r="AB7" s="288">
        <v>120</v>
      </c>
      <c r="AC7" s="288">
        <v>90</v>
      </c>
      <c r="AD7" s="288">
        <v>60</v>
      </c>
      <c r="AE7" s="288">
        <v>40</v>
      </c>
      <c r="AF7" s="288">
        <v>25</v>
      </c>
      <c r="AG7" s="288">
        <v>10</v>
      </c>
      <c r="AH7" s="288">
        <v>5</v>
      </c>
      <c r="AI7" s="287"/>
      <c r="AJ7" s="287"/>
      <c r="AK7" s="287"/>
      <c r="AL7" s="126"/>
      <c r="AM7" s="126"/>
      <c r="AN7" s="126"/>
      <c r="AO7" s="126"/>
      <c r="AP7" s="126"/>
      <c r="AQ7" s="126"/>
      <c r="AR7" s="126"/>
      <c r="AS7" s="126"/>
    </row>
    <row r="8" spans="1:45" s="34" customFormat="1" ht="12.9" customHeight="1" x14ac:dyDescent="0.25">
      <c r="A8" s="127"/>
      <c r="B8" s="239"/>
      <c r="C8" s="240"/>
      <c r="D8" s="240"/>
      <c r="E8" s="155"/>
      <c r="F8" s="241"/>
      <c r="G8" s="241"/>
      <c r="H8" s="242"/>
      <c r="I8" s="327"/>
      <c r="J8" s="128"/>
      <c r="K8" s="591" t="s">
        <v>108</v>
      </c>
      <c r="L8" s="243"/>
      <c r="M8" s="238"/>
      <c r="N8" s="238"/>
      <c r="O8" s="122"/>
      <c r="P8" s="123"/>
      <c r="Q8" s="124"/>
      <c r="R8" s="125"/>
      <c r="S8" s="126"/>
      <c r="T8" s="126"/>
      <c r="U8" s="263" t="str">
        <f>Birók!P22</f>
        <v xml:space="preserve"> </v>
      </c>
      <c r="V8" s="126"/>
      <c r="W8" s="126"/>
      <c r="X8" s="126"/>
      <c r="Y8" s="290"/>
      <c r="Z8" s="290"/>
      <c r="AA8" s="290" t="s">
        <v>68</v>
      </c>
      <c r="AB8" s="288">
        <v>90</v>
      </c>
      <c r="AC8" s="288">
        <v>60</v>
      </c>
      <c r="AD8" s="288">
        <v>40</v>
      </c>
      <c r="AE8" s="288">
        <v>25</v>
      </c>
      <c r="AF8" s="288">
        <v>10</v>
      </c>
      <c r="AG8" s="288">
        <v>5</v>
      </c>
      <c r="AH8" s="288">
        <v>2</v>
      </c>
      <c r="AI8" s="287"/>
      <c r="AJ8" s="287"/>
      <c r="AK8" s="287"/>
      <c r="AL8" s="126"/>
      <c r="AM8" s="126"/>
      <c r="AN8" s="126"/>
      <c r="AO8" s="126"/>
      <c r="AP8" s="126"/>
      <c r="AQ8" s="126"/>
      <c r="AR8" s="126"/>
      <c r="AS8" s="126"/>
    </row>
    <row r="9" spans="1:45" s="34" customFormat="1" ht="12.9" customHeight="1" x14ac:dyDescent="0.25">
      <c r="A9" s="127">
        <v>2</v>
      </c>
      <c r="B9" s="233" t="str">
        <f>IF($E9="","",VLOOKUP($E9,'F16 csapat ELO'!$A$7:$O$22,14))</f>
        <v/>
      </c>
      <c r="C9" s="234"/>
      <c r="D9" s="234"/>
      <c r="E9" s="318"/>
      <c r="F9" s="335" t="s">
        <v>119</v>
      </c>
      <c r="G9" s="284"/>
      <c r="H9" s="284"/>
      <c r="I9" s="284"/>
      <c r="J9" s="244"/>
      <c r="K9" s="238"/>
      <c r="L9" s="245"/>
      <c r="M9" s="238"/>
      <c r="N9" s="238"/>
      <c r="O9" s="122"/>
      <c r="P9" s="123"/>
      <c r="Q9" s="124"/>
      <c r="R9" s="125"/>
      <c r="S9" s="126"/>
      <c r="T9" s="126"/>
      <c r="U9" s="263" t="str">
        <f>Birók!P23</f>
        <v xml:space="preserve"> </v>
      </c>
      <c r="V9" s="126"/>
      <c r="W9" s="126"/>
      <c r="X9" s="126"/>
      <c r="Y9" s="290"/>
      <c r="Z9" s="290"/>
      <c r="AA9" s="290" t="s">
        <v>69</v>
      </c>
      <c r="AB9" s="288">
        <v>60</v>
      </c>
      <c r="AC9" s="288">
        <v>40</v>
      </c>
      <c r="AD9" s="288">
        <v>25</v>
      </c>
      <c r="AE9" s="288">
        <v>10</v>
      </c>
      <c r="AF9" s="288">
        <v>5</v>
      </c>
      <c r="AG9" s="288">
        <v>2</v>
      </c>
      <c r="AH9" s="288">
        <v>1</v>
      </c>
      <c r="AI9" s="287"/>
      <c r="AJ9" s="287"/>
      <c r="AK9" s="287"/>
      <c r="AL9" s="126"/>
      <c r="AM9" s="126"/>
      <c r="AN9" s="126"/>
      <c r="AO9" s="126"/>
      <c r="AP9" s="126"/>
      <c r="AQ9" s="126"/>
      <c r="AR9" s="126"/>
      <c r="AS9" s="126"/>
    </row>
    <row r="10" spans="1:45" s="34" customFormat="1" ht="12.9" customHeight="1" x14ac:dyDescent="0.25">
      <c r="A10" s="127"/>
      <c r="B10" s="239"/>
      <c r="C10" s="240"/>
      <c r="D10" s="240"/>
      <c r="E10" s="319"/>
      <c r="F10" s="320"/>
      <c r="G10" s="320"/>
      <c r="H10" s="321"/>
      <c r="I10" s="320"/>
      <c r="J10" s="246"/>
      <c r="K10" s="327"/>
      <c r="L10" s="129" t="s">
        <v>135</v>
      </c>
      <c r="M10" s="591" t="str">
        <f>UPPER(IF(OR(L10="a",L10="as"),K8,IF(OR(L10="b",L10="bs"),K12,)))</f>
        <v>VIHARSAROK TA</v>
      </c>
      <c r="N10" s="247"/>
      <c r="O10" s="248"/>
      <c r="P10" s="248"/>
      <c r="Q10" s="124"/>
      <c r="R10" s="125"/>
      <c r="S10" s="126"/>
      <c r="T10" s="126"/>
      <c r="U10" s="263" t="str">
        <f>Birók!P24</f>
        <v xml:space="preserve"> </v>
      </c>
      <c r="V10" s="126"/>
      <c r="W10" s="126"/>
      <c r="X10" s="126"/>
      <c r="Y10" s="290"/>
      <c r="Z10" s="290"/>
      <c r="AA10" s="290" t="s">
        <v>70</v>
      </c>
      <c r="AB10" s="288">
        <v>40</v>
      </c>
      <c r="AC10" s="288">
        <v>25</v>
      </c>
      <c r="AD10" s="288">
        <v>15</v>
      </c>
      <c r="AE10" s="288">
        <v>7</v>
      </c>
      <c r="AF10" s="288">
        <v>4</v>
      </c>
      <c r="AG10" s="288">
        <v>1</v>
      </c>
      <c r="AH10" s="288">
        <v>0</v>
      </c>
      <c r="AI10" s="287"/>
      <c r="AJ10" s="287"/>
      <c r="AK10" s="287"/>
      <c r="AL10" s="126"/>
      <c r="AM10" s="126"/>
      <c r="AN10" s="126"/>
      <c r="AO10" s="126"/>
      <c r="AP10" s="126"/>
      <c r="AQ10" s="126"/>
      <c r="AR10" s="126"/>
      <c r="AS10" s="126"/>
    </row>
    <row r="11" spans="1:45" s="34" customFormat="1" ht="12.9" customHeight="1" x14ac:dyDescent="0.25">
      <c r="A11" s="127">
        <v>3</v>
      </c>
      <c r="B11" s="233">
        <f>IF($E11="","",VLOOKUP($E11,'F16 csapat ELO'!$A$7:$O$22,14))</f>
        <v>0</v>
      </c>
      <c r="C11" s="234"/>
      <c r="D11" s="234"/>
      <c r="E11" s="318">
        <v>4</v>
      </c>
      <c r="F11" s="335" t="s">
        <v>93</v>
      </c>
      <c r="G11" s="284"/>
      <c r="H11" s="284"/>
      <c r="I11" s="284"/>
      <c r="J11" s="237"/>
      <c r="K11" s="238"/>
      <c r="L11" s="249"/>
      <c r="M11" s="238" t="s">
        <v>136</v>
      </c>
      <c r="N11" s="250"/>
      <c r="O11" s="248"/>
      <c r="P11" s="248"/>
      <c r="Q11" s="124"/>
      <c r="R11" s="125"/>
      <c r="S11" s="126"/>
      <c r="T11" s="126"/>
      <c r="U11" s="263" t="str">
        <f>Birók!P25</f>
        <v xml:space="preserve"> </v>
      </c>
      <c r="V11" s="126"/>
      <c r="W11" s="126"/>
      <c r="X11" s="126"/>
      <c r="Y11" s="290"/>
      <c r="Z11" s="290"/>
      <c r="AA11" s="290" t="s">
        <v>71</v>
      </c>
      <c r="AB11" s="288">
        <v>25</v>
      </c>
      <c r="AC11" s="288">
        <v>15</v>
      </c>
      <c r="AD11" s="288">
        <v>10</v>
      </c>
      <c r="AE11" s="288">
        <v>6</v>
      </c>
      <c r="AF11" s="288">
        <v>3</v>
      </c>
      <c r="AG11" s="288">
        <v>1</v>
      </c>
      <c r="AH11" s="288">
        <v>0</v>
      </c>
      <c r="AI11" s="287"/>
      <c r="AJ11" s="287"/>
      <c r="AK11" s="287"/>
      <c r="AL11" s="126"/>
      <c r="AM11" s="126"/>
      <c r="AN11" s="126"/>
      <c r="AO11" s="126"/>
      <c r="AP11" s="126"/>
      <c r="AQ11" s="126"/>
      <c r="AR11" s="126"/>
      <c r="AS11" s="126"/>
    </row>
    <row r="12" spans="1:45" s="34" customFormat="1" ht="12.9" customHeight="1" x14ac:dyDescent="0.25">
      <c r="A12" s="127"/>
      <c r="B12" s="239"/>
      <c r="C12" s="240"/>
      <c r="D12" s="240"/>
      <c r="E12" s="319"/>
      <c r="F12" s="320"/>
      <c r="G12" s="320"/>
      <c r="H12" s="321"/>
      <c r="I12" s="327"/>
      <c r="J12" s="128"/>
      <c r="K12" s="243" t="s">
        <v>110</v>
      </c>
      <c r="L12" s="251"/>
      <c r="M12" s="238"/>
      <c r="N12" s="250"/>
      <c r="O12" s="248"/>
      <c r="P12" s="248"/>
      <c r="Q12" s="124"/>
      <c r="R12" s="125"/>
      <c r="S12" s="126"/>
      <c r="T12" s="126"/>
      <c r="U12" s="263" t="str">
        <f>Birók!P26</f>
        <v xml:space="preserve"> </v>
      </c>
      <c r="V12" s="126"/>
      <c r="W12" s="126"/>
      <c r="X12" s="126"/>
      <c r="Y12" s="290"/>
      <c r="Z12" s="290"/>
      <c r="AA12" s="290" t="s">
        <v>76</v>
      </c>
      <c r="AB12" s="288">
        <v>15</v>
      </c>
      <c r="AC12" s="288">
        <v>10</v>
      </c>
      <c r="AD12" s="288">
        <v>6</v>
      </c>
      <c r="AE12" s="288">
        <v>3</v>
      </c>
      <c r="AF12" s="288">
        <v>1</v>
      </c>
      <c r="AG12" s="288">
        <v>0</v>
      </c>
      <c r="AH12" s="288">
        <v>0</v>
      </c>
      <c r="AI12" s="287"/>
      <c r="AJ12" s="287"/>
      <c r="AK12" s="287"/>
      <c r="AL12" s="126"/>
      <c r="AM12" s="126"/>
      <c r="AN12" s="126"/>
      <c r="AO12" s="126"/>
      <c r="AP12" s="126"/>
      <c r="AQ12" s="126"/>
      <c r="AR12" s="126"/>
      <c r="AS12" s="126"/>
    </row>
    <row r="13" spans="1:45" s="34" customFormat="1" ht="12.9" customHeight="1" x14ac:dyDescent="0.25">
      <c r="A13" s="127">
        <v>4</v>
      </c>
      <c r="B13" s="233">
        <f>IF($E13="","",VLOOKUP($E13,'F16 csapat ELO'!$A$7:$O$22,14))</f>
        <v>0</v>
      </c>
      <c r="C13" s="234"/>
      <c r="D13" s="234"/>
      <c r="E13" s="318">
        <v>7</v>
      </c>
      <c r="F13" s="335" t="s">
        <v>110</v>
      </c>
      <c r="G13" s="284"/>
      <c r="H13" s="284"/>
      <c r="I13" s="284"/>
      <c r="J13" s="252"/>
      <c r="K13" s="248" t="s">
        <v>127</v>
      </c>
      <c r="L13" s="238"/>
      <c r="M13" s="238"/>
      <c r="N13" s="250"/>
      <c r="O13" s="248"/>
      <c r="P13" s="248"/>
      <c r="Q13" s="124"/>
      <c r="R13" s="125"/>
      <c r="S13" s="126"/>
      <c r="T13" s="126"/>
      <c r="U13" s="263" t="str">
        <f>Birók!P27</f>
        <v xml:space="preserve"> </v>
      </c>
      <c r="V13" s="126"/>
      <c r="W13" s="126"/>
      <c r="X13" s="126"/>
      <c r="Y13" s="290"/>
      <c r="Z13" s="290"/>
      <c r="AA13" s="290" t="s">
        <v>72</v>
      </c>
      <c r="AB13" s="288">
        <v>10</v>
      </c>
      <c r="AC13" s="288">
        <v>6</v>
      </c>
      <c r="AD13" s="288">
        <v>3</v>
      </c>
      <c r="AE13" s="288">
        <v>1</v>
      </c>
      <c r="AF13" s="288">
        <v>0</v>
      </c>
      <c r="AG13" s="288">
        <v>0</v>
      </c>
      <c r="AH13" s="288">
        <v>0</v>
      </c>
      <c r="AI13" s="287"/>
      <c r="AJ13" s="287"/>
      <c r="AK13" s="287"/>
      <c r="AL13" s="126"/>
      <c r="AM13" s="126"/>
      <c r="AN13" s="126"/>
      <c r="AO13" s="126"/>
      <c r="AP13" s="126"/>
      <c r="AQ13" s="126"/>
      <c r="AR13" s="126"/>
      <c r="AS13" s="126"/>
    </row>
    <row r="14" spans="1:45" s="34" customFormat="1" ht="12.9" customHeight="1" x14ac:dyDescent="0.25">
      <c r="A14" s="127"/>
      <c r="B14" s="239"/>
      <c r="C14" s="240"/>
      <c r="D14" s="240"/>
      <c r="E14" s="319"/>
      <c r="F14" s="320"/>
      <c r="G14" s="320"/>
      <c r="H14" s="321"/>
      <c r="I14" s="320"/>
      <c r="J14" s="246"/>
      <c r="K14" s="238"/>
      <c r="L14" s="238"/>
      <c r="M14" s="327" t="s">
        <v>0</v>
      </c>
      <c r="N14" s="129" t="s">
        <v>121</v>
      </c>
      <c r="O14" s="243" t="str">
        <f>UPPER(IF(OR(N14="a",N14="as"),M10,IF(OR(N14="b",N14="bs"),M18,)))</f>
        <v>VASAS SC</v>
      </c>
      <c r="P14" s="247"/>
      <c r="Q14" s="124"/>
      <c r="R14" s="125"/>
      <c r="S14" s="126"/>
      <c r="T14" s="126"/>
      <c r="U14" s="263" t="str">
        <f>Birók!P28</f>
        <v xml:space="preserve"> </v>
      </c>
      <c r="V14" s="126"/>
      <c r="W14" s="126"/>
      <c r="X14" s="126"/>
      <c r="Y14" s="290"/>
      <c r="Z14" s="290"/>
      <c r="AA14" s="290" t="s">
        <v>73</v>
      </c>
      <c r="AB14" s="288">
        <v>3</v>
      </c>
      <c r="AC14" s="288">
        <v>2</v>
      </c>
      <c r="AD14" s="288">
        <v>1</v>
      </c>
      <c r="AE14" s="288">
        <v>0</v>
      </c>
      <c r="AF14" s="288">
        <v>0</v>
      </c>
      <c r="AG14" s="288">
        <v>0</v>
      </c>
      <c r="AH14" s="288">
        <v>0</v>
      </c>
      <c r="AI14" s="287"/>
      <c r="AJ14" s="287"/>
      <c r="AK14" s="287"/>
      <c r="AL14" s="126"/>
      <c r="AM14" s="126"/>
      <c r="AN14" s="126"/>
      <c r="AO14" s="126"/>
      <c r="AP14" s="126"/>
      <c r="AQ14" s="126"/>
      <c r="AR14" s="126"/>
      <c r="AS14" s="126"/>
    </row>
    <row r="15" spans="1:45" s="34" customFormat="1" ht="12.9" customHeight="1" x14ac:dyDescent="0.25">
      <c r="A15" s="283">
        <v>5</v>
      </c>
      <c r="B15" s="233" t="str">
        <f>IF($E15="","",VLOOKUP($E15,'F16 csapat ELO'!$A$7:$O$22,14))</f>
        <v/>
      </c>
      <c r="C15" s="234"/>
      <c r="D15" s="234"/>
      <c r="E15" s="318"/>
      <c r="F15" s="335" t="s">
        <v>112</v>
      </c>
      <c r="G15" s="284"/>
      <c r="H15" s="284"/>
      <c r="I15" s="284"/>
      <c r="J15" s="254"/>
      <c r="K15" s="238"/>
      <c r="L15" s="238"/>
      <c r="M15" s="238"/>
      <c r="N15" s="250"/>
      <c r="O15" s="238" t="s">
        <v>136</v>
      </c>
      <c r="P15" s="248"/>
      <c r="Q15" s="124"/>
      <c r="R15" s="125"/>
      <c r="S15" s="126"/>
      <c r="T15" s="126"/>
      <c r="U15" s="263" t="str">
        <f>Birók!P29</f>
        <v xml:space="preserve"> </v>
      </c>
      <c r="V15" s="126"/>
      <c r="W15" s="126"/>
      <c r="X15" s="126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87"/>
      <c r="AJ15" s="287"/>
      <c r="AK15" s="287"/>
      <c r="AL15" s="126"/>
      <c r="AM15" s="126"/>
      <c r="AN15" s="126"/>
      <c r="AO15" s="126"/>
      <c r="AP15" s="126"/>
      <c r="AQ15" s="126"/>
      <c r="AR15" s="126"/>
      <c r="AS15" s="126"/>
    </row>
    <row r="16" spans="1:45" s="34" customFormat="1" ht="12.9" customHeight="1" thickBot="1" x14ac:dyDescent="0.3">
      <c r="A16" s="127"/>
      <c r="B16" s="239"/>
      <c r="C16" s="240"/>
      <c r="D16" s="240"/>
      <c r="E16" s="319"/>
      <c r="F16" s="320"/>
      <c r="G16" s="320"/>
      <c r="H16" s="321"/>
      <c r="I16" s="327"/>
      <c r="J16" s="128" t="s">
        <v>140</v>
      </c>
      <c r="K16" s="243" t="s">
        <v>112</v>
      </c>
      <c r="L16" s="243"/>
      <c r="M16" s="238"/>
      <c r="N16" s="250"/>
      <c r="O16" s="327"/>
      <c r="P16" s="248"/>
      <c r="Q16" s="124"/>
      <c r="R16" s="125"/>
      <c r="S16" s="126"/>
      <c r="T16" s="126"/>
      <c r="U16" s="264" t="str">
        <f>Birók!P30</f>
        <v>Egyik sem</v>
      </c>
      <c r="V16" s="126"/>
      <c r="W16" s="126"/>
      <c r="X16" s="126"/>
      <c r="Y16" s="290"/>
      <c r="Z16" s="290"/>
      <c r="AA16" s="290" t="s">
        <v>62</v>
      </c>
      <c r="AB16" s="288">
        <v>150</v>
      </c>
      <c r="AC16" s="288">
        <v>120</v>
      </c>
      <c r="AD16" s="288">
        <v>90</v>
      </c>
      <c r="AE16" s="288">
        <v>60</v>
      </c>
      <c r="AF16" s="288">
        <v>40</v>
      </c>
      <c r="AG16" s="288">
        <v>25</v>
      </c>
      <c r="AH16" s="288">
        <v>15</v>
      </c>
      <c r="AI16" s="287"/>
      <c r="AJ16" s="287"/>
      <c r="AK16" s="287"/>
      <c r="AL16" s="126"/>
      <c r="AM16" s="126"/>
      <c r="AN16" s="126"/>
      <c r="AO16" s="126"/>
      <c r="AP16" s="126"/>
      <c r="AQ16" s="126"/>
      <c r="AR16" s="126"/>
      <c r="AS16" s="126"/>
    </row>
    <row r="17" spans="1:45" s="34" customFormat="1" ht="12.9" customHeight="1" x14ac:dyDescent="0.25">
      <c r="A17" s="127">
        <v>6</v>
      </c>
      <c r="B17" s="233" t="str">
        <f>IF($E17="","",VLOOKUP($E17,'F16 csapat ELO'!$A$7:$O$22,14))</f>
        <v/>
      </c>
      <c r="C17" s="234"/>
      <c r="D17" s="234"/>
      <c r="E17" s="318"/>
      <c r="F17" s="335" t="s">
        <v>99</v>
      </c>
      <c r="G17" s="284"/>
      <c r="H17" s="284"/>
      <c r="I17" s="284"/>
      <c r="J17" s="244"/>
      <c r="K17" s="238" t="s">
        <v>136</v>
      </c>
      <c r="L17" s="245"/>
      <c r="M17" s="238"/>
      <c r="N17" s="250"/>
      <c r="O17" s="248"/>
      <c r="P17" s="248"/>
      <c r="Q17" s="124"/>
      <c r="R17" s="125"/>
      <c r="S17" s="126"/>
      <c r="T17" s="126"/>
      <c r="U17" s="126"/>
      <c r="V17" s="126"/>
      <c r="W17" s="126"/>
      <c r="X17" s="126"/>
      <c r="Y17" s="290"/>
      <c r="Z17" s="290"/>
      <c r="AA17" s="290" t="s">
        <v>64</v>
      </c>
      <c r="AB17" s="288">
        <v>120</v>
      </c>
      <c r="AC17" s="288">
        <v>90</v>
      </c>
      <c r="AD17" s="288">
        <v>60</v>
      </c>
      <c r="AE17" s="288">
        <v>40</v>
      </c>
      <c r="AF17" s="288">
        <v>25</v>
      </c>
      <c r="AG17" s="288">
        <v>15</v>
      </c>
      <c r="AH17" s="288">
        <v>8</v>
      </c>
      <c r="AI17" s="287"/>
      <c r="AJ17" s="287"/>
      <c r="AK17" s="287"/>
      <c r="AL17" s="126"/>
      <c r="AM17" s="126"/>
      <c r="AN17" s="126"/>
      <c r="AO17" s="126"/>
      <c r="AP17" s="126"/>
      <c r="AQ17" s="126"/>
      <c r="AR17" s="126"/>
      <c r="AS17" s="126"/>
    </row>
    <row r="18" spans="1:45" s="34" customFormat="1" ht="12.9" customHeight="1" x14ac:dyDescent="0.25">
      <c r="A18" s="127"/>
      <c r="B18" s="239"/>
      <c r="C18" s="240"/>
      <c r="D18" s="240"/>
      <c r="E18" s="319"/>
      <c r="F18" s="320"/>
      <c r="G18" s="320"/>
      <c r="H18" s="321"/>
      <c r="I18" s="320"/>
      <c r="J18" s="246"/>
      <c r="K18" s="327"/>
      <c r="L18" s="129" t="s">
        <v>63</v>
      </c>
      <c r="M18" s="243" t="str">
        <f>UPPER(IF(OR(L18="a",L18="as"),K16,IF(OR(L18="b",L18="bs"),K20,)))</f>
        <v>VASAS SC</v>
      </c>
      <c r="N18" s="255"/>
      <c r="O18" s="248"/>
      <c r="P18" s="248"/>
      <c r="Q18" s="124"/>
      <c r="R18" s="125"/>
      <c r="S18" s="126"/>
      <c r="T18" s="126"/>
      <c r="U18" s="126"/>
      <c r="V18" s="126"/>
      <c r="W18" s="126"/>
      <c r="X18" s="126"/>
      <c r="Y18" s="290"/>
      <c r="Z18" s="290"/>
      <c r="AA18" s="290" t="s">
        <v>65</v>
      </c>
      <c r="AB18" s="288">
        <v>90</v>
      </c>
      <c r="AC18" s="288">
        <v>60</v>
      </c>
      <c r="AD18" s="288">
        <v>40</v>
      </c>
      <c r="AE18" s="288">
        <v>25</v>
      </c>
      <c r="AF18" s="288">
        <v>15</v>
      </c>
      <c r="AG18" s="288">
        <v>8</v>
      </c>
      <c r="AH18" s="288">
        <v>4</v>
      </c>
      <c r="AI18" s="287"/>
      <c r="AJ18" s="287"/>
      <c r="AK18" s="287"/>
      <c r="AL18" s="126"/>
      <c r="AM18" s="126"/>
      <c r="AN18" s="126"/>
      <c r="AO18" s="126"/>
      <c r="AP18" s="126"/>
      <c r="AQ18" s="126"/>
      <c r="AR18" s="126"/>
      <c r="AS18" s="126"/>
    </row>
    <row r="19" spans="1:45" s="34" customFormat="1" ht="12.9" customHeight="1" x14ac:dyDescent="0.25">
      <c r="A19" s="127">
        <v>7</v>
      </c>
      <c r="B19" s="233" t="str">
        <f>IF($E19="","",VLOOKUP($E19,'F16 csapat ELO'!$A$7:$O$22,14))</f>
        <v/>
      </c>
      <c r="C19" s="234"/>
      <c r="D19" s="234"/>
      <c r="E19" s="318"/>
      <c r="F19" s="335" t="s">
        <v>111</v>
      </c>
      <c r="G19" s="284"/>
      <c r="H19" s="284"/>
      <c r="I19" s="284"/>
      <c r="J19" s="237"/>
      <c r="K19" s="238"/>
      <c r="L19" s="249"/>
      <c r="M19" s="238" t="s">
        <v>136</v>
      </c>
      <c r="N19" s="248"/>
      <c r="O19" s="248"/>
      <c r="P19" s="248"/>
      <c r="Q19" s="124"/>
      <c r="R19" s="125"/>
      <c r="S19" s="126"/>
      <c r="T19" s="126"/>
      <c r="U19" s="126"/>
      <c r="V19" s="126"/>
      <c r="W19" s="126"/>
      <c r="X19" s="126"/>
      <c r="Y19" s="290"/>
      <c r="Z19" s="290"/>
      <c r="AA19" s="290" t="s">
        <v>66</v>
      </c>
      <c r="AB19" s="288">
        <v>60</v>
      </c>
      <c r="AC19" s="288">
        <v>40</v>
      </c>
      <c r="AD19" s="288">
        <v>25</v>
      </c>
      <c r="AE19" s="288">
        <v>15</v>
      </c>
      <c r="AF19" s="288">
        <v>8</v>
      </c>
      <c r="AG19" s="288">
        <v>4</v>
      </c>
      <c r="AH19" s="288">
        <v>2</v>
      </c>
      <c r="AI19" s="287"/>
      <c r="AJ19" s="287"/>
      <c r="AK19" s="287"/>
      <c r="AL19" s="126"/>
      <c r="AM19" s="126"/>
      <c r="AN19" s="126"/>
      <c r="AO19" s="126"/>
      <c r="AP19" s="126"/>
      <c r="AQ19" s="126"/>
      <c r="AR19" s="126"/>
      <c r="AS19" s="126"/>
    </row>
    <row r="20" spans="1:45" s="34" customFormat="1" ht="12.9" customHeight="1" x14ac:dyDescent="0.25">
      <c r="A20" s="127"/>
      <c r="B20" s="239"/>
      <c r="C20" s="240"/>
      <c r="D20" s="240"/>
      <c r="E20" s="155"/>
      <c r="F20" s="241"/>
      <c r="G20" s="241"/>
      <c r="H20" s="242"/>
      <c r="I20" s="327"/>
      <c r="J20" s="128" t="s">
        <v>62</v>
      </c>
      <c r="K20" s="243" t="s">
        <v>111</v>
      </c>
      <c r="L20" s="251"/>
      <c r="M20" s="238"/>
      <c r="N20" s="248"/>
      <c r="O20" s="248"/>
      <c r="P20" s="248"/>
      <c r="Q20" s="124"/>
      <c r="R20" s="125"/>
      <c r="S20" s="126"/>
      <c r="T20" s="126"/>
      <c r="U20" s="126"/>
      <c r="V20" s="126"/>
      <c r="W20" s="126"/>
      <c r="X20" s="126"/>
      <c r="Y20" s="290"/>
      <c r="Z20" s="290"/>
      <c r="AA20" s="290" t="s">
        <v>67</v>
      </c>
      <c r="AB20" s="288">
        <v>40</v>
      </c>
      <c r="AC20" s="288">
        <v>25</v>
      </c>
      <c r="AD20" s="288">
        <v>15</v>
      </c>
      <c r="AE20" s="288">
        <v>8</v>
      </c>
      <c r="AF20" s="288">
        <v>4</v>
      </c>
      <c r="AG20" s="288">
        <v>2</v>
      </c>
      <c r="AH20" s="288">
        <v>1</v>
      </c>
      <c r="AI20" s="287"/>
      <c r="AJ20" s="287"/>
      <c r="AK20" s="287"/>
      <c r="AL20" s="126"/>
      <c r="AM20" s="126"/>
      <c r="AN20" s="126"/>
      <c r="AO20" s="126"/>
      <c r="AP20" s="126"/>
      <c r="AQ20" s="126"/>
      <c r="AR20" s="126"/>
      <c r="AS20" s="126"/>
    </row>
    <row r="21" spans="1:45" s="34" customFormat="1" ht="12.9" customHeight="1" x14ac:dyDescent="0.25">
      <c r="A21" s="286">
        <v>8</v>
      </c>
      <c r="B21" s="233">
        <f>IF($E21="","",VLOOKUP($E21,'F16 csapat ELO'!$A$7:$O$22,14))</f>
        <v>0</v>
      </c>
      <c r="C21" s="234"/>
      <c r="D21" s="234"/>
      <c r="E21" s="235">
        <v>2</v>
      </c>
      <c r="F21" s="285" t="s">
        <v>109</v>
      </c>
      <c r="G21" s="285"/>
      <c r="H21" s="285"/>
      <c r="I21" s="285"/>
      <c r="J21" s="252"/>
      <c r="K21" s="238" t="s">
        <v>136</v>
      </c>
      <c r="L21" s="238"/>
      <c r="M21" s="238"/>
      <c r="N21" s="248"/>
      <c r="O21" s="248"/>
      <c r="P21" s="248"/>
      <c r="Q21" s="124"/>
      <c r="R21" s="125"/>
      <c r="S21" s="126"/>
      <c r="T21" s="126"/>
      <c r="U21" s="126"/>
      <c r="V21" s="126"/>
      <c r="W21" s="126"/>
      <c r="X21" s="126"/>
      <c r="Y21" s="290"/>
      <c r="Z21" s="290"/>
      <c r="AA21" s="290" t="s">
        <v>68</v>
      </c>
      <c r="AB21" s="288">
        <v>25</v>
      </c>
      <c r="AC21" s="288">
        <v>15</v>
      </c>
      <c r="AD21" s="288">
        <v>10</v>
      </c>
      <c r="AE21" s="288">
        <v>6</v>
      </c>
      <c r="AF21" s="288">
        <v>3</v>
      </c>
      <c r="AG21" s="288">
        <v>1</v>
      </c>
      <c r="AH21" s="288">
        <v>0</v>
      </c>
      <c r="AI21" s="287"/>
      <c r="AJ21" s="287"/>
      <c r="AK21" s="287"/>
      <c r="AL21" s="126"/>
      <c r="AM21" s="126"/>
      <c r="AN21" s="126"/>
      <c r="AO21" s="126"/>
      <c r="AP21" s="126"/>
      <c r="AQ21" s="126"/>
      <c r="AR21" s="126"/>
      <c r="AS21" s="126"/>
    </row>
    <row r="22" spans="1:45" s="34" customFormat="1" ht="9.6" customHeight="1" x14ac:dyDescent="0.25">
      <c r="A22" s="267"/>
      <c r="B22" s="122"/>
      <c r="C22" s="122"/>
      <c r="D22" s="122"/>
      <c r="E22" s="155"/>
      <c r="F22" s="122"/>
      <c r="G22" s="122"/>
      <c r="H22" s="122"/>
      <c r="I22" s="122"/>
      <c r="J22" s="155"/>
      <c r="K22" s="122"/>
      <c r="L22" s="122"/>
      <c r="M22" s="122"/>
      <c r="N22" s="124"/>
      <c r="O22" s="124"/>
      <c r="P22" s="124"/>
      <c r="Q22" s="124"/>
      <c r="R22" s="125"/>
      <c r="S22" s="126"/>
      <c r="T22" s="126"/>
      <c r="U22" s="126"/>
      <c r="V22" s="126"/>
      <c r="W22" s="126"/>
      <c r="X22" s="126"/>
      <c r="Y22" s="290"/>
      <c r="Z22" s="290"/>
      <c r="AA22" s="290" t="s">
        <v>69</v>
      </c>
      <c r="AB22" s="288">
        <v>15</v>
      </c>
      <c r="AC22" s="288">
        <v>10</v>
      </c>
      <c r="AD22" s="288">
        <v>6</v>
      </c>
      <c r="AE22" s="288">
        <v>3</v>
      </c>
      <c r="AF22" s="288">
        <v>1</v>
      </c>
      <c r="AG22" s="288">
        <v>0</v>
      </c>
      <c r="AH22" s="288">
        <v>0</v>
      </c>
      <c r="AI22" s="287"/>
      <c r="AJ22" s="287"/>
      <c r="AK22" s="287"/>
      <c r="AL22" s="126"/>
      <c r="AM22" s="126"/>
      <c r="AN22" s="126"/>
      <c r="AO22" s="126"/>
      <c r="AP22" s="126"/>
      <c r="AQ22" s="126"/>
      <c r="AR22" s="126"/>
      <c r="AS22" s="126"/>
    </row>
    <row r="23" spans="1:45" s="34" customFormat="1" ht="9.6" customHeight="1" x14ac:dyDescent="0.25">
      <c r="A23" s="156"/>
      <c r="B23" s="155"/>
      <c r="C23" s="155"/>
      <c r="D23" s="155"/>
      <c r="E23" s="155"/>
      <c r="F23" s="122"/>
      <c r="G23" s="122"/>
      <c r="H23" s="126"/>
      <c r="I23" s="257"/>
      <c r="J23" s="155"/>
      <c r="K23" s="122"/>
      <c r="L23" s="122"/>
      <c r="M23" s="122"/>
      <c r="N23" s="124"/>
      <c r="O23" s="124"/>
      <c r="P23" s="124"/>
      <c r="Q23" s="124"/>
      <c r="R23" s="125"/>
      <c r="S23" s="126"/>
      <c r="T23" s="126"/>
      <c r="U23" s="126"/>
      <c r="V23" s="126"/>
      <c r="W23" s="126"/>
      <c r="X23" s="126"/>
      <c r="Y23" s="290"/>
      <c r="Z23" s="290"/>
      <c r="AA23" s="290" t="s">
        <v>70</v>
      </c>
      <c r="AB23" s="288">
        <v>10</v>
      </c>
      <c r="AC23" s="288">
        <v>6</v>
      </c>
      <c r="AD23" s="288">
        <v>3</v>
      </c>
      <c r="AE23" s="288">
        <v>1</v>
      </c>
      <c r="AF23" s="288">
        <v>0</v>
      </c>
      <c r="AG23" s="288">
        <v>0</v>
      </c>
      <c r="AH23" s="288">
        <v>0</v>
      </c>
      <c r="AI23" s="287"/>
      <c r="AJ23" s="287"/>
      <c r="AK23" s="287"/>
      <c r="AL23" s="126"/>
      <c r="AM23" s="126"/>
      <c r="AN23" s="126"/>
      <c r="AO23" s="126"/>
      <c r="AP23" s="126"/>
      <c r="AQ23" s="126"/>
      <c r="AR23" s="126"/>
      <c r="AS23" s="126"/>
    </row>
    <row r="24" spans="1:45" s="34" customFormat="1" ht="9.6" customHeight="1" x14ac:dyDescent="0.25">
      <c r="A24" s="156"/>
      <c r="B24" s="122"/>
      <c r="C24" s="122"/>
      <c r="D24" s="122"/>
      <c r="E24" s="155"/>
      <c r="F24" s="122"/>
      <c r="G24" s="122"/>
      <c r="H24" s="122"/>
      <c r="I24" s="122"/>
      <c r="J24" s="155"/>
      <c r="K24" s="122"/>
      <c r="L24" s="258"/>
      <c r="M24" s="122"/>
      <c r="N24" s="124"/>
      <c r="O24" s="124"/>
      <c r="P24" s="124"/>
      <c r="Q24" s="124"/>
      <c r="R24" s="125"/>
      <c r="S24" s="126"/>
      <c r="T24" s="126"/>
      <c r="U24" s="126"/>
      <c r="V24" s="126"/>
      <c r="W24" s="126"/>
      <c r="X24" s="126"/>
      <c r="Y24" s="290"/>
      <c r="Z24" s="290"/>
      <c r="AA24" s="290" t="s">
        <v>71</v>
      </c>
      <c r="AB24" s="288">
        <v>6</v>
      </c>
      <c r="AC24" s="288">
        <v>3</v>
      </c>
      <c r="AD24" s="288">
        <v>1</v>
      </c>
      <c r="AE24" s="288">
        <v>0</v>
      </c>
      <c r="AF24" s="288">
        <v>0</v>
      </c>
      <c r="AG24" s="288">
        <v>0</v>
      </c>
      <c r="AH24" s="288">
        <v>0</v>
      </c>
      <c r="AI24" s="287"/>
      <c r="AJ24" s="287"/>
      <c r="AK24" s="287"/>
      <c r="AL24" s="126"/>
      <c r="AM24" s="126"/>
      <c r="AN24" s="126"/>
      <c r="AO24" s="126"/>
      <c r="AP24" s="126"/>
      <c r="AQ24" s="126"/>
      <c r="AR24" s="126"/>
      <c r="AS24" s="126"/>
    </row>
    <row r="25" spans="1:45" s="34" customFormat="1" ht="9.6" customHeight="1" x14ac:dyDescent="0.25">
      <c r="A25" s="156"/>
      <c r="B25" s="155"/>
      <c r="C25" s="155"/>
      <c r="D25" s="155"/>
      <c r="E25" s="155"/>
      <c r="F25" s="122"/>
      <c r="G25" s="122"/>
      <c r="H25" s="126"/>
      <c r="I25" s="122"/>
      <c r="J25" s="155"/>
      <c r="K25" s="257"/>
      <c r="L25" s="155"/>
      <c r="M25" s="122"/>
      <c r="N25" s="124"/>
      <c r="O25" s="124"/>
      <c r="P25" s="124"/>
      <c r="Q25" s="124"/>
      <c r="R25" s="125"/>
      <c r="S25" s="126"/>
      <c r="T25" s="126"/>
      <c r="U25" s="126"/>
      <c r="V25" s="126"/>
      <c r="W25" s="126"/>
      <c r="X25" s="126"/>
      <c r="Y25" s="290"/>
      <c r="Z25" s="290"/>
      <c r="AA25" s="290" t="s">
        <v>76</v>
      </c>
      <c r="AB25" s="288">
        <v>3</v>
      </c>
      <c r="AC25" s="288">
        <v>2</v>
      </c>
      <c r="AD25" s="288">
        <v>1</v>
      </c>
      <c r="AE25" s="288">
        <v>0</v>
      </c>
      <c r="AF25" s="288">
        <v>0</v>
      </c>
      <c r="AG25" s="288">
        <v>0</v>
      </c>
      <c r="AH25" s="288">
        <v>0</v>
      </c>
      <c r="AI25" s="287"/>
      <c r="AJ25" s="287"/>
      <c r="AK25" s="287"/>
      <c r="AL25" s="126"/>
      <c r="AM25" s="126"/>
      <c r="AN25" s="126"/>
      <c r="AO25" s="126"/>
      <c r="AP25" s="126"/>
      <c r="AQ25" s="126"/>
      <c r="AR25" s="126"/>
      <c r="AS25" s="126"/>
    </row>
    <row r="26" spans="1:45" s="34" customFormat="1" ht="9.6" customHeight="1" x14ac:dyDescent="0.25">
      <c r="A26" s="156"/>
      <c r="B26" s="122"/>
      <c r="C26" s="122"/>
      <c r="D26" s="122"/>
      <c r="E26" s="155"/>
      <c r="F26" s="122"/>
      <c r="G26" s="122"/>
      <c r="H26" s="122"/>
      <c r="I26" s="122"/>
      <c r="J26" s="155"/>
      <c r="K26" s="122"/>
      <c r="L26" s="122"/>
      <c r="M26" s="122"/>
      <c r="N26" s="124"/>
      <c r="O26" s="124"/>
      <c r="P26" s="124"/>
      <c r="Q26" s="124"/>
      <c r="R26" s="125"/>
      <c r="S26" s="130"/>
      <c r="T26" s="126"/>
      <c r="U26" s="126"/>
      <c r="V26" s="126"/>
      <c r="W26" s="126"/>
      <c r="X26" s="126"/>
      <c r="Y26"/>
      <c r="Z26"/>
      <c r="AA26"/>
      <c r="AB26"/>
      <c r="AC26"/>
      <c r="AD26"/>
      <c r="AE26"/>
      <c r="AF26"/>
      <c r="AG26"/>
      <c r="AH26"/>
      <c r="AI26" s="287"/>
      <c r="AJ26" s="287"/>
      <c r="AK26" s="287"/>
      <c r="AL26" s="126"/>
      <c r="AM26" s="126"/>
      <c r="AN26" s="126"/>
      <c r="AO26" s="126"/>
      <c r="AP26" s="126"/>
      <c r="AQ26" s="126"/>
      <c r="AR26" s="126"/>
      <c r="AS26" s="126"/>
    </row>
    <row r="27" spans="1:45" s="34" customFormat="1" ht="9.6" customHeight="1" x14ac:dyDescent="0.25">
      <c r="A27" s="156"/>
      <c r="B27" s="155"/>
      <c r="C27" s="155"/>
      <c r="D27" s="155"/>
      <c r="E27" s="155"/>
      <c r="F27" s="122"/>
      <c r="G27" s="122"/>
      <c r="H27" s="126"/>
      <c r="I27" s="257"/>
      <c r="J27" s="155"/>
      <c r="K27" s="122"/>
      <c r="L27" s="122"/>
      <c r="M27" s="122"/>
      <c r="N27" s="124"/>
      <c r="O27" s="124"/>
      <c r="P27" s="124"/>
      <c r="Q27" s="124"/>
      <c r="R27" s="125"/>
      <c r="S27" s="126"/>
      <c r="T27" s="126"/>
      <c r="U27" s="126"/>
      <c r="V27" s="126"/>
      <c r="W27" s="126"/>
      <c r="X27" s="126"/>
      <c r="Y27"/>
      <c r="Z27"/>
      <c r="AA27"/>
      <c r="AB27"/>
      <c r="AC27"/>
      <c r="AD27"/>
      <c r="AE27"/>
      <c r="AF27"/>
      <c r="AG27"/>
      <c r="AH27"/>
      <c r="AI27" s="287"/>
      <c r="AJ27" s="287"/>
      <c r="AK27" s="287"/>
      <c r="AL27" s="126"/>
      <c r="AM27" s="126"/>
      <c r="AN27" s="126"/>
      <c r="AO27" s="126"/>
      <c r="AP27" s="126"/>
      <c r="AQ27" s="126"/>
      <c r="AR27" s="126"/>
      <c r="AS27" s="126"/>
    </row>
    <row r="28" spans="1:45" s="34" customFormat="1" ht="9.6" customHeight="1" x14ac:dyDescent="0.25">
      <c r="A28" s="156"/>
      <c r="B28" s="122"/>
      <c r="C28" s="122"/>
      <c r="D28" s="122"/>
      <c r="E28" s="155"/>
      <c r="F28" s="122"/>
      <c r="G28" s="122"/>
      <c r="H28" s="122"/>
      <c r="I28" s="122"/>
      <c r="J28" s="155"/>
      <c r="K28" s="122"/>
      <c r="L28" s="122"/>
      <c r="M28" s="122"/>
      <c r="N28" s="124"/>
      <c r="O28" s="124"/>
      <c r="P28" s="124"/>
      <c r="Q28" s="124"/>
      <c r="R28" s="125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300"/>
      <c r="AJ28" s="300"/>
      <c r="AK28" s="300"/>
      <c r="AL28" s="126"/>
      <c r="AM28" s="126"/>
      <c r="AN28" s="126"/>
      <c r="AO28" s="126"/>
      <c r="AP28" s="126"/>
      <c r="AQ28" s="126"/>
      <c r="AR28" s="126"/>
      <c r="AS28" s="126"/>
    </row>
    <row r="29" spans="1:45" s="34" customFormat="1" ht="9.6" customHeight="1" x14ac:dyDescent="0.25">
      <c r="A29" s="156"/>
      <c r="B29" s="155"/>
      <c r="C29" s="155"/>
      <c r="D29" s="155"/>
      <c r="E29" s="155"/>
      <c r="F29" s="126" t="s">
        <v>143</v>
      </c>
      <c r="G29" s="122"/>
      <c r="H29" s="126"/>
      <c r="I29" s="122"/>
      <c r="J29" s="155"/>
      <c r="K29" s="122"/>
      <c r="L29" s="122"/>
      <c r="M29" s="257"/>
      <c r="N29" s="155"/>
      <c r="O29" s="122"/>
      <c r="P29" s="124"/>
      <c r="Q29" s="124"/>
      <c r="R29" s="125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300"/>
      <c r="AJ29" s="300"/>
      <c r="AK29" s="300"/>
      <c r="AL29" s="126"/>
      <c r="AM29" s="126"/>
      <c r="AN29" s="126"/>
      <c r="AO29" s="126"/>
      <c r="AP29" s="126"/>
      <c r="AQ29" s="126"/>
      <c r="AR29" s="126"/>
      <c r="AS29" s="126"/>
    </row>
    <row r="30" spans="1:45" s="34" customFormat="1" ht="9.6" customHeight="1" x14ac:dyDescent="0.25">
      <c r="A30" s="156"/>
      <c r="B30" s="122"/>
      <c r="C30" s="122"/>
      <c r="D30" s="122"/>
      <c r="E30" s="155"/>
      <c r="F30" s="122"/>
      <c r="G30" s="122"/>
      <c r="H30" s="122"/>
      <c r="I30" s="122"/>
      <c r="J30" s="155"/>
      <c r="K30" s="122"/>
      <c r="L30" s="122"/>
      <c r="M30" s="122"/>
      <c r="N30" s="124"/>
      <c r="O30" s="122"/>
      <c r="P30" s="124"/>
      <c r="Q30" s="124"/>
      <c r="R30" s="125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300"/>
      <c r="AJ30" s="300"/>
      <c r="AK30" s="300"/>
      <c r="AL30" s="126"/>
      <c r="AM30" s="126"/>
      <c r="AN30" s="126"/>
      <c r="AO30" s="126"/>
      <c r="AP30" s="126"/>
      <c r="AQ30" s="126"/>
      <c r="AR30" s="126"/>
      <c r="AS30" s="126"/>
    </row>
    <row r="31" spans="1:45" s="34" customFormat="1" ht="9.6" customHeight="1" x14ac:dyDescent="0.25">
      <c r="A31" s="156"/>
      <c r="B31" s="155"/>
      <c r="C31" s="155"/>
      <c r="D31" s="155"/>
      <c r="E31" s="155"/>
      <c r="F31" s="122"/>
      <c r="G31" s="122"/>
      <c r="H31" s="126"/>
      <c r="I31" s="257"/>
      <c r="J31" s="155"/>
      <c r="K31" s="122"/>
      <c r="L31" s="122"/>
      <c r="M31" s="122"/>
      <c r="N31" s="124"/>
      <c r="O31" s="124"/>
      <c r="P31" s="124"/>
      <c r="Q31" s="124"/>
      <c r="R31" s="125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300"/>
      <c r="AJ31" s="300"/>
      <c r="AK31" s="300"/>
      <c r="AL31" s="126"/>
      <c r="AM31" s="126"/>
      <c r="AN31" s="126"/>
      <c r="AO31" s="126"/>
      <c r="AP31" s="126"/>
      <c r="AQ31" s="126"/>
      <c r="AR31" s="126"/>
      <c r="AS31" s="126"/>
    </row>
    <row r="32" spans="1:45" s="34" customFormat="1" ht="9.6" customHeight="1" x14ac:dyDescent="0.25">
      <c r="A32" s="156"/>
      <c r="B32" s="122"/>
      <c r="C32" s="122"/>
      <c r="D32" s="122"/>
      <c r="E32" s="155"/>
      <c r="F32" s="122"/>
      <c r="G32" s="122"/>
      <c r="H32" s="122"/>
      <c r="I32" s="122"/>
      <c r="J32" s="155"/>
      <c r="K32" s="122"/>
      <c r="L32" s="258"/>
      <c r="M32" s="122"/>
      <c r="N32" s="124"/>
      <c r="O32" s="124"/>
      <c r="P32" s="124"/>
      <c r="Q32" s="124"/>
      <c r="R32" s="125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300"/>
      <c r="AJ32" s="300"/>
      <c r="AK32" s="300"/>
      <c r="AL32" s="126"/>
      <c r="AM32" s="126"/>
      <c r="AN32" s="126"/>
      <c r="AO32" s="126"/>
      <c r="AP32" s="126"/>
      <c r="AQ32" s="126"/>
      <c r="AR32" s="126"/>
      <c r="AS32" s="126"/>
    </row>
    <row r="33" spans="1:45" s="34" customFormat="1" ht="9.6" customHeight="1" x14ac:dyDescent="0.25">
      <c r="A33" s="156"/>
      <c r="B33" s="155"/>
      <c r="C33" s="155"/>
      <c r="D33" s="155"/>
      <c r="E33" s="155"/>
      <c r="F33" s="122"/>
      <c r="G33" s="122"/>
      <c r="H33" s="126"/>
      <c r="I33" s="122"/>
      <c r="J33" s="155"/>
      <c r="K33" s="257"/>
      <c r="L33" s="155"/>
      <c r="M33" s="122"/>
      <c r="N33" s="124"/>
      <c r="O33" s="124"/>
      <c r="P33" s="124"/>
      <c r="Q33" s="124"/>
      <c r="R33" s="125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300"/>
      <c r="AJ33" s="300"/>
      <c r="AK33" s="300"/>
      <c r="AL33" s="126"/>
      <c r="AM33" s="126"/>
      <c r="AN33" s="126"/>
      <c r="AO33" s="126"/>
      <c r="AP33" s="126"/>
      <c r="AQ33" s="126"/>
      <c r="AR33" s="126"/>
      <c r="AS33" s="126"/>
    </row>
    <row r="34" spans="1:45" s="34" customFormat="1" ht="9.6" customHeight="1" x14ac:dyDescent="0.25">
      <c r="A34" s="156"/>
      <c r="B34" s="122"/>
      <c r="C34" s="122"/>
      <c r="D34" s="122"/>
      <c r="E34" s="155"/>
      <c r="F34" s="122"/>
      <c r="G34" s="122"/>
      <c r="H34" s="122"/>
      <c r="I34" s="122"/>
      <c r="J34" s="155"/>
      <c r="K34" s="122"/>
      <c r="L34" s="122"/>
      <c r="M34" s="122"/>
      <c r="N34" s="124"/>
      <c r="O34" s="124"/>
      <c r="P34" s="124"/>
      <c r="Q34" s="124"/>
      <c r="R34" s="125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300"/>
      <c r="AJ34" s="300"/>
      <c r="AK34" s="300"/>
      <c r="AL34" s="126"/>
      <c r="AM34" s="126"/>
      <c r="AN34" s="126"/>
      <c r="AO34" s="126"/>
      <c r="AP34" s="126"/>
      <c r="AQ34" s="126"/>
      <c r="AR34" s="126"/>
      <c r="AS34" s="126"/>
    </row>
    <row r="35" spans="1:45" s="34" customFormat="1" ht="9.6" customHeight="1" x14ac:dyDescent="0.25">
      <c r="A35" s="156"/>
      <c r="B35" s="155"/>
      <c r="C35" s="155"/>
      <c r="D35" s="155"/>
      <c r="E35" s="155"/>
      <c r="F35" s="122"/>
      <c r="G35" s="122"/>
      <c r="H35" s="126"/>
      <c r="I35" s="257"/>
      <c r="J35" s="155"/>
      <c r="K35" s="122"/>
      <c r="L35" s="122"/>
      <c r="M35" s="122"/>
      <c r="N35" s="124"/>
      <c r="O35" s="124"/>
      <c r="P35" s="124"/>
      <c r="Q35" s="124"/>
      <c r="R35" s="125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300"/>
      <c r="AJ35" s="300"/>
      <c r="AK35" s="300"/>
      <c r="AL35" s="126"/>
      <c r="AM35" s="126"/>
      <c r="AN35" s="126"/>
      <c r="AO35" s="126"/>
      <c r="AP35" s="126"/>
      <c r="AQ35" s="126"/>
      <c r="AR35" s="126"/>
      <c r="AS35" s="126"/>
    </row>
    <row r="36" spans="1:45" s="34" customFormat="1" ht="9.6" customHeight="1" x14ac:dyDescent="0.25">
      <c r="A36" s="267"/>
      <c r="B36" s="122"/>
      <c r="C36" s="122"/>
      <c r="D36" s="122"/>
      <c r="E36" s="155"/>
      <c r="F36" s="122"/>
      <c r="G36" s="122"/>
      <c r="H36" s="122"/>
      <c r="I36" s="122"/>
      <c r="J36" s="155"/>
      <c r="K36" s="122"/>
      <c r="L36" s="122"/>
      <c r="M36" s="122"/>
      <c r="N36" s="122"/>
      <c r="O36" s="122"/>
      <c r="P36" s="122"/>
      <c r="Q36" s="124"/>
      <c r="R36" s="125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300"/>
      <c r="AJ36" s="300"/>
      <c r="AK36" s="300"/>
      <c r="AL36" s="126"/>
      <c r="AM36" s="126"/>
      <c r="AN36" s="126"/>
      <c r="AO36" s="126"/>
      <c r="AP36" s="126"/>
      <c r="AQ36" s="126"/>
      <c r="AR36" s="126"/>
      <c r="AS36" s="126"/>
    </row>
    <row r="37" spans="1:45" s="34" customFormat="1" ht="9.6" customHeight="1" x14ac:dyDescent="0.25">
      <c r="A37" s="156"/>
      <c r="B37" s="155"/>
      <c r="C37" s="155"/>
      <c r="D37" s="155"/>
      <c r="E37" s="155"/>
      <c r="F37" s="253"/>
      <c r="G37" s="253"/>
      <c r="H37" s="256"/>
      <c r="I37" s="238"/>
      <c r="J37" s="246"/>
      <c r="K37" s="238"/>
      <c r="L37" s="238"/>
      <c r="M37" s="238"/>
      <c r="N37" s="248"/>
      <c r="O37" s="248"/>
      <c r="P37" s="248"/>
      <c r="Q37" s="124"/>
      <c r="R37" s="125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300"/>
      <c r="AJ37" s="300"/>
      <c r="AK37" s="300"/>
      <c r="AL37" s="126"/>
      <c r="AM37" s="126"/>
      <c r="AN37" s="126"/>
      <c r="AO37" s="126"/>
      <c r="AP37" s="126"/>
      <c r="AQ37" s="126"/>
      <c r="AR37" s="126"/>
      <c r="AS37" s="126"/>
    </row>
    <row r="38" spans="1:45" s="34" customFormat="1" ht="9.6" customHeight="1" x14ac:dyDescent="0.25">
      <c r="A38" s="267"/>
      <c r="B38" s="122"/>
      <c r="C38" s="122"/>
      <c r="D38" s="122"/>
      <c r="E38" s="155"/>
      <c r="F38" s="122"/>
      <c r="G38" s="122"/>
      <c r="H38" s="122"/>
      <c r="I38" s="122"/>
      <c r="J38" s="155"/>
      <c r="K38" s="122"/>
      <c r="L38" s="122"/>
      <c r="M38" s="122"/>
      <c r="N38" s="124"/>
      <c r="O38" s="124"/>
      <c r="P38" s="124"/>
      <c r="Q38" s="124"/>
      <c r="R38" s="125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300"/>
      <c r="AJ38" s="300"/>
      <c r="AK38" s="300"/>
      <c r="AL38" s="126"/>
      <c r="AM38" s="126"/>
      <c r="AN38" s="126"/>
      <c r="AO38" s="126"/>
      <c r="AP38" s="126"/>
      <c r="AQ38" s="126"/>
      <c r="AR38" s="126"/>
      <c r="AS38" s="126"/>
    </row>
    <row r="39" spans="1:45" s="34" customFormat="1" ht="9.6" customHeight="1" x14ac:dyDescent="0.25">
      <c r="A39" s="156"/>
      <c r="B39" s="155"/>
      <c r="C39" s="155"/>
      <c r="D39" s="155"/>
      <c r="E39" s="155"/>
      <c r="F39" s="122"/>
      <c r="G39" s="122"/>
      <c r="H39" s="126"/>
      <c r="I39" s="257"/>
      <c r="J39" s="155"/>
      <c r="K39" s="122"/>
      <c r="L39" s="122"/>
      <c r="M39" s="122"/>
      <c r="N39" s="124"/>
      <c r="O39" s="124"/>
      <c r="P39" s="124"/>
      <c r="Q39" s="124"/>
      <c r="R39" s="125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300"/>
      <c r="AJ39" s="300"/>
      <c r="AK39" s="300"/>
      <c r="AL39" s="126"/>
      <c r="AM39" s="126"/>
      <c r="AN39" s="126"/>
      <c r="AO39" s="126"/>
      <c r="AP39" s="126"/>
      <c r="AQ39" s="126"/>
      <c r="AR39" s="126"/>
      <c r="AS39" s="126"/>
    </row>
    <row r="40" spans="1:45" s="34" customFormat="1" ht="9.6" customHeight="1" x14ac:dyDescent="0.25">
      <c r="A40" s="156"/>
      <c r="B40" s="122"/>
      <c r="C40" s="122"/>
      <c r="D40" s="122"/>
      <c r="E40" s="155"/>
      <c r="F40" s="122"/>
      <c r="G40" s="122"/>
      <c r="H40" s="122"/>
      <c r="I40" s="122"/>
      <c r="J40" s="155"/>
      <c r="K40" s="122"/>
      <c r="L40" s="258"/>
      <c r="M40" s="122"/>
      <c r="N40" s="124"/>
      <c r="O40" s="124"/>
      <c r="P40" s="124"/>
      <c r="Q40" s="124"/>
      <c r="R40" s="125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300"/>
      <c r="AJ40" s="300"/>
      <c r="AK40" s="300"/>
      <c r="AL40" s="126"/>
      <c r="AM40" s="126"/>
      <c r="AN40" s="126"/>
      <c r="AO40" s="126"/>
      <c r="AP40" s="126"/>
      <c r="AQ40" s="126"/>
      <c r="AR40" s="126"/>
      <c r="AS40" s="126"/>
    </row>
    <row r="41" spans="1:45" s="34" customFormat="1" ht="9.6" customHeight="1" x14ac:dyDescent="0.25">
      <c r="A41" s="156"/>
      <c r="B41" s="155"/>
      <c r="C41" s="155"/>
      <c r="D41" s="155"/>
      <c r="E41" s="155"/>
      <c r="F41" s="122"/>
      <c r="G41" s="122"/>
      <c r="H41" s="126"/>
      <c r="I41" s="122"/>
      <c r="J41" s="155"/>
      <c r="K41" s="257"/>
      <c r="L41" s="155"/>
      <c r="M41" s="122"/>
      <c r="N41" s="124"/>
      <c r="O41" s="124"/>
      <c r="P41" s="124"/>
      <c r="Q41" s="124"/>
      <c r="R41" s="125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300"/>
      <c r="AJ41" s="300"/>
      <c r="AK41" s="300"/>
      <c r="AL41" s="126"/>
      <c r="AM41" s="126"/>
      <c r="AN41" s="126"/>
      <c r="AO41" s="126"/>
      <c r="AP41" s="126"/>
      <c r="AQ41" s="126"/>
      <c r="AR41" s="126"/>
      <c r="AS41" s="126"/>
    </row>
    <row r="42" spans="1:45" s="34" customFormat="1" ht="9.6" customHeight="1" x14ac:dyDescent="0.25">
      <c r="A42" s="156"/>
      <c r="B42" s="122"/>
      <c r="C42" s="122"/>
      <c r="D42" s="122"/>
      <c r="E42" s="155"/>
      <c r="F42" s="122"/>
      <c r="G42" s="122"/>
      <c r="H42" s="122"/>
      <c r="I42" s="122"/>
      <c r="J42" s="155"/>
      <c r="K42" s="122"/>
      <c r="L42" s="122"/>
      <c r="M42" s="122"/>
      <c r="N42" s="124"/>
      <c r="O42" s="124"/>
      <c r="P42" s="124"/>
      <c r="Q42" s="124"/>
      <c r="R42" s="125"/>
      <c r="S42" s="130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300"/>
      <c r="AJ42" s="300"/>
      <c r="AK42" s="300"/>
      <c r="AL42" s="126"/>
      <c r="AM42" s="126"/>
      <c r="AN42" s="126"/>
      <c r="AO42" s="126"/>
      <c r="AP42" s="126"/>
      <c r="AQ42" s="126"/>
      <c r="AR42" s="126"/>
      <c r="AS42" s="126"/>
    </row>
    <row r="43" spans="1:45" s="34" customFormat="1" ht="9.6" customHeight="1" x14ac:dyDescent="0.25">
      <c r="A43" s="156"/>
      <c r="B43" s="155"/>
      <c r="C43" s="155"/>
      <c r="D43" s="155"/>
      <c r="E43" s="155"/>
      <c r="F43" s="122"/>
      <c r="G43" s="122"/>
      <c r="H43" s="126"/>
      <c r="I43" s="257"/>
      <c r="J43" s="155"/>
      <c r="K43" s="122"/>
      <c r="L43" s="122"/>
      <c r="M43" s="122"/>
      <c r="N43" s="124"/>
      <c r="O43" s="124"/>
      <c r="P43" s="124"/>
      <c r="Q43" s="124"/>
      <c r="R43" s="125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300"/>
      <c r="AJ43" s="300"/>
      <c r="AK43" s="300"/>
      <c r="AL43" s="126"/>
      <c r="AM43" s="126"/>
      <c r="AN43" s="126"/>
      <c r="AO43" s="126"/>
      <c r="AP43" s="126"/>
      <c r="AQ43" s="126"/>
      <c r="AR43" s="126"/>
      <c r="AS43" s="126"/>
    </row>
    <row r="44" spans="1:45" s="34" customFormat="1" ht="9.6" customHeight="1" x14ac:dyDescent="0.25">
      <c r="A44" s="156"/>
      <c r="B44" s="122"/>
      <c r="C44" s="122"/>
      <c r="D44" s="122"/>
      <c r="E44" s="155"/>
      <c r="F44" s="122"/>
      <c r="G44" s="122"/>
      <c r="H44" s="122"/>
      <c r="I44" s="122"/>
      <c r="J44" s="155"/>
      <c r="K44" s="122"/>
      <c r="L44" s="122"/>
      <c r="M44" s="122"/>
      <c r="N44" s="124"/>
      <c r="O44" s="124"/>
      <c r="P44" s="124"/>
      <c r="Q44" s="124"/>
      <c r="R44" s="125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300"/>
      <c r="AJ44" s="300"/>
      <c r="AK44" s="300"/>
      <c r="AL44" s="126"/>
      <c r="AM44" s="126"/>
      <c r="AN44" s="126"/>
      <c r="AO44" s="126"/>
      <c r="AP44" s="126"/>
      <c r="AQ44" s="126"/>
      <c r="AR44" s="126"/>
      <c r="AS44" s="126"/>
    </row>
    <row r="45" spans="1:45" s="34" customFormat="1" ht="9.6" customHeight="1" x14ac:dyDescent="0.25">
      <c r="A45" s="156"/>
      <c r="B45" s="155"/>
      <c r="C45" s="155"/>
      <c r="D45" s="155"/>
      <c r="E45" s="155"/>
      <c r="F45" s="122"/>
      <c r="G45" s="122"/>
      <c r="H45" s="126"/>
      <c r="I45" s="122"/>
      <c r="J45" s="155"/>
      <c r="K45" s="122"/>
      <c r="L45" s="122"/>
      <c r="M45" s="257"/>
      <c r="N45" s="155"/>
      <c r="O45" s="122"/>
      <c r="P45" s="124"/>
      <c r="Q45" s="124"/>
      <c r="R45" s="125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300"/>
      <c r="AJ45" s="300"/>
      <c r="AK45" s="300"/>
      <c r="AL45" s="126"/>
      <c r="AM45" s="126"/>
      <c r="AN45" s="126"/>
      <c r="AO45" s="126"/>
      <c r="AP45" s="126"/>
      <c r="AQ45" s="126"/>
      <c r="AR45" s="126"/>
      <c r="AS45" s="126"/>
    </row>
    <row r="46" spans="1:45" s="34" customFormat="1" ht="9.6" customHeight="1" x14ac:dyDescent="0.25">
      <c r="A46" s="156"/>
      <c r="B46" s="122"/>
      <c r="C46" s="122"/>
      <c r="D46" s="122"/>
      <c r="E46" s="155"/>
      <c r="F46" s="122"/>
      <c r="G46" s="122"/>
      <c r="H46" s="122"/>
      <c r="I46" s="122"/>
      <c r="J46" s="155"/>
      <c r="K46" s="122"/>
      <c r="L46" s="122"/>
      <c r="M46" s="122"/>
      <c r="N46" s="124"/>
      <c r="O46" s="122"/>
      <c r="P46" s="124"/>
      <c r="Q46" s="124"/>
      <c r="R46" s="125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300"/>
      <c r="AJ46" s="300"/>
      <c r="AK46" s="300"/>
      <c r="AL46" s="126"/>
      <c r="AM46" s="126"/>
      <c r="AN46" s="126"/>
      <c r="AO46" s="126"/>
      <c r="AP46" s="126"/>
      <c r="AQ46" s="126"/>
      <c r="AR46" s="126"/>
      <c r="AS46" s="126"/>
    </row>
    <row r="47" spans="1:45" s="34" customFormat="1" ht="9.6" customHeight="1" x14ac:dyDescent="0.25">
      <c r="A47" s="156"/>
      <c r="B47" s="155"/>
      <c r="C47" s="155"/>
      <c r="D47" s="155"/>
      <c r="E47" s="155"/>
      <c r="F47" s="122"/>
      <c r="G47" s="122"/>
      <c r="H47" s="126"/>
      <c r="I47" s="257"/>
      <c r="J47" s="155"/>
      <c r="K47" s="122"/>
      <c r="L47" s="122"/>
      <c r="M47" s="122"/>
      <c r="N47" s="124"/>
      <c r="O47" s="124"/>
      <c r="P47" s="124"/>
      <c r="Q47" s="124"/>
      <c r="R47" s="125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300"/>
      <c r="AJ47" s="300"/>
      <c r="AK47" s="300"/>
      <c r="AL47" s="126"/>
      <c r="AM47" s="126"/>
      <c r="AN47" s="126"/>
      <c r="AO47" s="126"/>
      <c r="AP47" s="126"/>
      <c r="AQ47" s="126"/>
      <c r="AR47" s="126"/>
      <c r="AS47" s="126"/>
    </row>
    <row r="48" spans="1:45" s="34" customFormat="1" ht="9.6" customHeight="1" x14ac:dyDescent="0.25">
      <c r="A48" s="156"/>
      <c r="B48" s="122"/>
      <c r="C48" s="122"/>
      <c r="D48" s="122"/>
      <c r="E48" s="155"/>
      <c r="F48" s="122"/>
      <c r="G48" s="122"/>
      <c r="H48" s="122"/>
      <c r="I48" s="122"/>
      <c r="J48" s="155"/>
      <c r="K48" s="122"/>
      <c r="L48" s="258"/>
      <c r="M48" s="122"/>
      <c r="N48" s="124"/>
      <c r="O48" s="124"/>
      <c r="P48" s="124"/>
      <c r="Q48" s="124"/>
      <c r="R48" s="125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300"/>
      <c r="AJ48" s="300"/>
      <c r="AK48" s="300"/>
      <c r="AL48" s="126"/>
      <c r="AM48" s="126"/>
      <c r="AN48" s="126"/>
      <c r="AO48" s="126"/>
      <c r="AP48" s="126"/>
      <c r="AQ48" s="126"/>
      <c r="AR48" s="126"/>
      <c r="AS48" s="126"/>
    </row>
    <row r="49" spans="1:45" s="34" customFormat="1" ht="9.6" customHeight="1" x14ac:dyDescent="0.25">
      <c r="A49" s="156"/>
      <c r="B49" s="155"/>
      <c r="C49" s="155"/>
      <c r="D49" s="155"/>
      <c r="E49" s="155"/>
      <c r="F49" s="122"/>
      <c r="G49" s="122"/>
      <c r="H49" s="126"/>
      <c r="I49" s="122"/>
      <c r="J49" s="155"/>
      <c r="K49" s="257"/>
      <c r="L49" s="155"/>
      <c r="M49" s="122"/>
      <c r="N49" s="124"/>
      <c r="O49" s="124"/>
      <c r="P49" s="124"/>
      <c r="Q49" s="124"/>
      <c r="R49" s="125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300"/>
      <c r="AJ49" s="300"/>
      <c r="AK49" s="300"/>
      <c r="AL49" s="126"/>
      <c r="AM49" s="126"/>
      <c r="AN49" s="126"/>
      <c r="AO49" s="126"/>
      <c r="AP49" s="126"/>
      <c r="AQ49" s="126"/>
      <c r="AR49" s="126"/>
      <c r="AS49" s="126"/>
    </row>
    <row r="50" spans="1:45" s="34" customFormat="1" ht="9.6" customHeight="1" x14ac:dyDescent="0.25">
      <c r="A50" s="156"/>
      <c r="B50" s="122"/>
      <c r="C50" s="122"/>
      <c r="D50" s="122"/>
      <c r="E50" s="155"/>
      <c r="F50" s="122"/>
      <c r="G50" s="122"/>
      <c r="H50" s="122"/>
      <c r="I50" s="122"/>
      <c r="J50" s="155"/>
      <c r="K50" s="122"/>
      <c r="L50" s="122"/>
      <c r="M50" s="122"/>
      <c r="N50" s="124"/>
      <c r="O50" s="124"/>
      <c r="P50" s="124"/>
      <c r="Q50" s="124"/>
      <c r="R50" s="125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300"/>
      <c r="AJ50" s="300"/>
      <c r="AK50" s="300"/>
      <c r="AL50" s="126"/>
      <c r="AM50" s="126"/>
      <c r="AN50" s="126"/>
      <c r="AO50" s="126"/>
      <c r="AP50" s="126"/>
      <c r="AQ50" s="126"/>
      <c r="AR50" s="126"/>
      <c r="AS50" s="126"/>
    </row>
    <row r="51" spans="1:45" s="34" customFormat="1" ht="9.6" customHeight="1" x14ac:dyDescent="0.25">
      <c r="A51" s="156"/>
      <c r="B51" s="155"/>
      <c r="C51" s="155"/>
      <c r="D51" s="155"/>
      <c r="E51" s="155"/>
      <c r="F51" s="122"/>
      <c r="G51" s="122"/>
      <c r="H51" s="126"/>
      <c r="I51" s="257"/>
      <c r="J51" s="155"/>
      <c r="K51" s="122"/>
      <c r="L51" s="122"/>
      <c r="M51" s="122"/>
      <c r="N51" s="124"/>
      <c r="O51" s="124"/>
      <c r="P51" s="124"/>
      <c r="Q51" s="124"/>
      <c r="R51" s="125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300"/>
      <c r="AJ51" s="300"/>
      <c r="AK51" s="300"/>
      <c r="AL51" s="126"/>
      <c r="AM51" s="126"/>
      <c r="AN51" s="126"/>
      <c r="AO51" s="126"/>
      <c r="AP51" s="126"/>
      <c r="AQ51" s="126"/>
      <c r="AR51" s="126"/>
      <c r="AS51" s="126"/>
    </row>
    <row r="52" spans="1:45" s="34" customFormat="1" ht="9.6" customHeight="1" x14ac:dyDescent="0.25">
      <c r="A52" s="267"/>
      <c r="B52" s="122"/>
      <c r="C52" s="122"/>
      <c r="D52" s="122"/>
      <c r="E52" s="155"/>
      <c r="F52" s="122"/>
      <c r="G52" s="122"/>
      <c r="H52" s="122"/>
      <c r="I52" s="122"/>
      <c r="J52" s="155"/>
      <c r="K52" s="122"/>
      <c r="L52" s="122"/>
      <c r="M52" s="122"/>
      <c r="N52" s="122"/>
      <c r="O52" s="122"/>
      <c r="P52" s="122"/>
      <c r="Q52" s="124"/>
      <c r="R52" s="125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300"/>
      <c r="AJ52" s="300"/>
      <c r="AK52" s="300"/>
      <c r="AL52" s="126"/>
      <c r="AM52" s="126"/>
      <c r="AN52" s="126"/>
      <c r="AO52" s="126"/>
      <c r="AP52" s="126"/>
      <c r="AQ52" s="126"/>
      <c r="AR52" s="126"/>
      <c r="AS52" s="126"/>
    </row>
    <row r="53" spans="1:45" s="2" customFormat="1" ht="6.75" customHeight="1" x14ac:dyDescent="0.25">
      <c r="A53" s="131"/>
      <c r="B53" s="131"/>
      <c r="C53" s="131"/>
      <c r="D53" s="131"/>
      <c r="E53" s="131"/>
      <c r="F53" s="133"/>
      <c r="G53" s="133"/>
      <c r="H53" s="133"/>
      <c r="I53" s="133"/>
      <c r="J53" s="132"/>
      <c r="K53" s="133"/>
      <c r="L53" s="134"/>
      <c r="M53" s="133"/>
      <c r="N53" s="134"/>
      <c r="O53" s="133"/>
      <c r="P53" s="134"/>
      <c r="Q53" s="133"/>
      <c r="R53" s="134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300"/>
      <c r="AJ53" s="300"/>
      <c r="AK53" s="300"/>
      <c r="AL53" s="135"/>
      <c r="AM53" s="135"/>
      <c r="AN53" s="135"/>
      <c r="AO53" s="135"/>
      <c r="AP53" s="135"/>
      <c r="AQ53" s="135"/>
      <c r="AR53" s="135"/>
      <c r="AS53" s="135"/>
    </row>
    <row r="54" spans="1:45" s="18" customFormat="1" ht="10.5" customHeight="1" x14ac:dyDescent="0.25">
      <c r="A54" s="136" t="s">
        <v>43</v>
      </c>
      <c r="B54" s="137"/>
      <c r="C54" s="137"/>
      <c r="D54" s="201"/>
      <c r="E54" s="138" t="s">
        <v>4</v>
      </c>
      <c r="F54" s="139" t="s">
        <v>45</v>
      </c>
      <c r="G54" s="138"/>
      <c r="H54" s="140"/>
      <c r="I54" s="141"/>
      <c r="J54" s="138" t="s">
        <v>4</v>
      </c>
      <c r="K54" s="139" t="s">
        <v>53</v>
      </c>
      <c r="L54" s="142"/>
      <c r="M54" s="139" t="s">
        <v>54</v>
      </c>
      <c r="N54" s="143"/>
      <c r="O54" s="144" t="s">
        <v>55</v>
      </c>
      <c r="P54" s="144"/>
      <c r="Q54" s="145"/>
      <c r="R54" s="146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301"/>
      <c r="AJ54" s="301"/>
      <c r="AK54" s="301"/>
      <c r="AL54" s="85"/>
      <c r="AM54" s="85"/>
      <c r="AN54" s="85"/>
      <c r="AO54" s="85"/>
      <c r="AP54" s="85"/>
      <c r="AQ54" s="85"/>
      <c r="AR54" s="85"/>
      <c r="AS54" s="85"/>
    </row>
    <row r="55" spans="1:45" s="18" customFormat="1" ht="9" customHeight="1" x14ac:dyDescent="0.25">
      <c r="A55" s="276" t="s">
        <v>44</v>
      </c>
      <c r="B55" s="277"/>
      <c r="C55" s="278"/>
      <c r="D55" s="279"/>
      <c r="E55" s="147">
        <v>1</v>
      </c>
      <c r="F55" s="85" t="str">
        <f>IF(E55&gt;$R$62,,UPPER(VLOOKUP(E55,'F16 csapat ELO'!$A$7:$Q$134,2)))</f>
        <v>VIHARSAROK TA</v>
      </c>
      <c r="G55" s="147"/>
      <c r="H55" s="85"/>
      <c r="I55" s="84"/>
      <c r="J55" s="268" t="s">
        <v>5</v>
      </c>
      <c r="K55" s="83"/>
      <c r="L55" s="269"/>
      <c r="M55" s="83"/>
      <c r="N55" s="270"/>
      <c r="O55" s="271" t="s">
        <v>46</v>
      </c>
      <c r="P55" s="272"/>
      <c r="Q55" s="272"/>
      <c r="R55" s="270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301"/>
      <c r="AJ55" s="301"/>
      <c r="AK55" s="301"/>
      <c r="AL55" s="85"/>
      <c r="AM55" s="85"/>
      <c r="AN55" s="85"/>
      <c r="AO55" s="85"/>
      <c r="AP55" s="85"/>
      <c r="AQ55" s="85"/>
      <c r="AR55" s="85"/>
      <c r="AS55" s="85"/>
    </row>
    <row r="56" spans="1:45" s="18" customFormat="1" ht="9" customHeight="1" x14ac:dyDescent="0.25">
      <c r="A56" s="280" t="s">
        <v>52</v>
      </c>
      <c r="B56" s="157"/>
      <c r="C56" s="281"/>
      <c r="D56" s="282"/>
      <c r="E56" s="147">
        <v>2</v>
      </c>
      <c r="F56" s="85" t="str">
        <f>IF(E56&gt;$R$62,,UPPER(VLOOKUP(E56,'F16 csapat ELO'!$A$7:$Q$134,2)))</f>
        <v>PASARÉT TK</v>
      </c>
      <c r="G56" s="147"/>
      <c r="H56" s="85"/>
      <c r="I56" s="84"/>
      <c r="J56" s="268" t="s">
        <v>6</v>
      </c>
      <c r="K56" s="83"/>
      <c r="L56" s="269"/>
      <c r="M56" s="83"/>
      <c r="N56" s="270"/>
      <c r="O56" s="150"/>
      <c r="P56" s="273"/>
      <c r="Q56" s="157"/>
      <c r="R56" s="274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301"/>
      <c r="AJ56" s="301"/>
      <c r="AK56" s="301"/>
      <c r="AL56" s="85"/>
      <c r="AM56" s="85"/>
      <c r="AN56" s="85"/>
      <c r="AO56" s="85"/>
      <c r="AP56" s="85"/>
      <c r="AQ56" s="85"/>
      <c r="AR56" s="85"/>
      <c r="AS56" s="85"/>
    </row>
    <row r="57" spans="1:45" s="18" customFormat="1" ht="9" customHeight="1" x14ac:dyDescent="0.25">
      <c r="A57" s="170"/>
      <c r="B57" s="171"/>
      <c r="C57" s="199"/>
      <c r="D57" s="172"/>
      <c r="E57" s="147"/>
      <c r="F57" s="85"/>
      <c r="G57" s="147"/>
      <c r="H57" s="85"/>
      <c r="I57" s="84"/>
      <c r="J57" s="268" t="s">
        <v>7</v>
      </c>
      <c r="K57" s="83"/>
      <c r="L57" s="269"/>
      <c r="M57" s="83"/>
      <c r="N57" s="270"/>
      <c r="O57" s="271" t="s">
        <v>47</v>
      </c>
      <c r="P57" s="272"/>
      <c r="Q57" s="272"/>
      <c r="R57" s="270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301"/>
      <c r="AJ57" s="301"/>
      <c r="AK57" s="301"/>
      <c r="AL57" s="85"/>
      <c r="AM57" s="85"/>
      <c r="AN57" s="85"/>
      <c r="AO57" s="85"/>
      <c r="AP57" s="85"/>
      <c r="AQ57" s="85"/>
      <c r="AR57" s="85"/>
      <c r="AS57" s="85"/>
    </row>
    <row r="58" spans="1:45" s="18" customFormat="1" ht="9" customHeight="1" x14ac:dyDescent="0.25">
      <c r="A58" s="148"/>
      <c r="B58" s="116"/>
      <c r="C58" s="116"/>
      <c r="D58" s="149"/>
      <c r="E58" s="147"/>
      <c r="F58" s="85"/>
      <c r="G58" s="147"/>
      <c r="H58" s="85"/>
      <c r="I58" s="84"/>
      <c r="J58" s="268" t="s">
        <v>8</v>
      </c>
      <c r="K58" s="83"/>
      <c r="L58" s="269"/>
      <c r="M58" s="83"/>
      <c r="N58" s="270"/>
      <c r="O58" s="83"/>
      <c r="P58" s="269"/>
      <c r="Q58" s="83"/>
      <c r="R58" s="270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301"/>
      <c r="AJ58" s="301"/>
      <c r="AK58" s="301"/>
      <c r="AL58" s="85"/>
      <c r="AM58" s="85"/>
      <c r="AN58" s="85"/>
      <c r="AO58" s="85"/>
      <c r="AP58" s="85"/>
      <c r="AQ58" s="85"/>
      <c r="AR58" s="85"/>
      <c r="AS58" s="85"/>
    </row>
    <row r="59" spans="1:45" s="18" customFormat="1" ht="9" customHeight="1" x14ac:dyDescent="0.25">
      <c r="A59" s="159"/>
      <c r="B59" s="173"/>
      <c r="C59" s="173"/>
      <c r="D59" s="200"/>
      <c r="E59" s="147"/>
      <c r="F59" s="85"/>
      <c r="G59" s="147"/>
      <c r="H59" s="85"/>
      <c r="I59" s="84"/>
      <c r="J59" s="268" t="s">
        <v>9</v>
      </c>
      <c r="K59" s="83"/>
      <c r="L59" s="269"/>
      <c r="M59" s="83"/>
      <c r="N59" s="270"/>
      <c r="O59" s="157"/>
      <c r="P59" s="273"/>
      <c r="Q59" s="157"/>
      <c r="R59" s="274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301"/>
      <c r="AJ59" s="301"/>
      <c r="AK59" s="301"/>
      <c r="AL59" s="85"/>
      <c r="AM59" s="85"/>
      <c r="AN59" s="85"/>
      <c r="AO59" s="85"/>
      <c r="AP59" s="85"/>
      <c r="AQ59" s="85"/>
      <c r="AR59" s="85"/>
      <c r="AS59" s="85"/>
    </row>
    <row r="60" spans="1:45" s="18" customFormat="1" ht="9" customHeight="1" x14ac:dyDescent="0.25">
      <c r="A60" s="160"/>
      <c r="B60" s="22"/>
      <c r="C60" s="116"/>
      <c r="D60" s="149"/>
      <c r="E60" s="147"/>
      <c r="F60" s="85"/>
      <c r="G60" s="147"/>
      <c r="H60" s="85"/>
      <c r="I60" s="84"/>
      <c r="J60" s="268" t="s">
        <v>10</v>
      </c>
      <c r="K60" s="83"/>
      <c r="L60" s="269"/>
      <c r="M60" s="83"/>
      <c r="N60" s="270"/>
      <c r="O60" s="271" t="s">
        <v>33</v>
      </c>
      <c r="P60" s="272"/>
      <c r="Q60" s="272"/>
      <c r="R60" s="270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301"/>
      <c r="AJ60" s="301"/>
      <c r="AK60" s="301"/>
      <c r="AL60" s="85"/>
      <c r="AM60" s="85"/>
      <c r="AN60" s="85"/>
      <c r="AO60" s="85"/>
      <c r="AP60" s="85"/>
      <c r="AQ60" s="85"/>
      <c r="AR60" s="85"/>
      <c r="AS60" s="85"/>
    </row>
    <row r="61" spans="1:45" s="18" customFormat="1" ht="9" customHeight="1" x14ac:dyDescent="0.25">
      <c r="A61" s="160"/>
      <c r="B61" s="22"/>
      <c r="C61" s="197"/>
      <c r="D61" s="168"/>
      <c r="E61" s="147"/>
      <c r="F61" s="85"/>
      <c r="G61" s="147"/>
      <c r="H61" s="85"/>
      <c r="I61" s="84"/>
      <c r="J61" s="268" t="s">
        <v>11</v>
      </c>
      <c r="K61" s="83"/>
      <c r="L61" s="269"/>
      <c r="M61" s="83"/>
      <c r="N61" s="270"/>
      <c r="O61" s="83"/>
      <c r="P61" s="269"/>
      <c r="Q61" s="83"/>
      <c r="R61" s="270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301"/>
      <c r="AJ61" s="301"/>
      <c r="AK61" s="301"/>
      <c r="AL61" s="85"/>
      <c r="AM61" s="85"/>
      <c r="AN61" s="85"/>
      <c r="AO61" s="85"/>
      <c r="AP61" s="85"/>
      <c r="AQ61" s="85"/>
      <c r="AR61" s="85"/>
      <c r="AS61" s="85"/>
    </row>
    <row r="62" spans="1:45" s="18" customFormat="1" ht="9" customHeight="1" x14ac:dyDescent="0.25">
      <c r="A62" s="161"/>
      <c r="B62" s="158"/>
      <c r="C62" s="198"/>
      <c r="D62" s="169"/>
      <c r="E62" s="151"/>
      <c r="F62" s="150"/>
      <c r="G62" s="151"/>
      <c r="H62" s="150"/>
      <c r="I62" s="152"/>
      <c r="J62" s="275" t="s">
        <v>12</v>
      </c>
      <c r="K62" s="157"/>
      <c r="L62" s="273"/>
      <c r="M62" s="157"/>
      <c r="N62" s="274"/>
      <c r="O62" s="157" t="str">
        <f>R4</f>
        <v>Rákóczi Andrea</v>
      </c>
      <c r="P62" s="273"/>
      <c r="Q62" s="157"/>
      <c r="R62" s="153">
        <f>MIN(4,'F16 csapat ELO'!Q5)</f>
        <v>4</v>
      </c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301"/>
      <c r="AJ62" s="301"/>
      <c r="AK62" s="301"/>
      <c r="AL62" s="85"/>
      <c r="AM62" s="85"/>
      <c r="AN62" s="85"/>
      <c r="AO62" s="85"/>
      <c r="AP62" s="85"/>
      <c r="AQ62" s="85"/>
      <c r="AR62" s="85"/>
      <c r="AS62" s="85"/>
    </row>
    <row r="63" spans="1:45" x14ac:dyDescent="0.25">
      <c r="T63" s="265"/>
      <c r="U63" s="265"/>
      <c r="V63" s="265"/>
      <c r="W63" s="265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  <c r="AH63" s="265"/>
      <c r="AL63" s="265"/>
      <c r="AM63" s="265"/>
      <c r="AN63" s="265"/>
      <c r="AO63" s="265"/>
      <c r="AP63" s="265"/>
      <c r="AQ63" s="265"/>
      <c r="AR63" s="265"/>
      <c r="AS63" s="265"/>
    </row>
    <row r="64" spans="1:45" x14ac:dyDescent="0.25">
      <c r="T64" s="265"/>
      <c r="U64" s="265"/>
      <c r="V64" s="265"/>
      <c r="W64" s="265"/>
      <c r="X64" s="265"/>
      <c r="Y64" s="265"/>
      <c r="Z64" s="265"/>
      <c r="AA64" s="265"/>
      <c r="AB64" s="265"/>
      <c r="AC64" s="265"/>
      <c r="AD64" s="265"/>
      <c r="AE64" s="265"/>
      <c r="AF64" s="265"/>
      <c r="AG64" s="265"/>
      <c r="AH64" s="265"/>
      <c r="AL64" s="265"/>
      <c r="AM64" s="265"/>
      <c r="AN64" s="265"/>
      <c r="AO64" s="265"/>
      <c r="AP64" s="265"/>
      <c r="AQ64" s="265"/>
      <c r="AR64" s="265"/>
      <c r="AS64" s="265"/>
    </row>
    <row r="65" spans="20:45" x14ac:dyDescent="0.25">
      <c r="T65" s="265"/>
      <c r="U65" s="265"/>
      <c r="V65" s="265"/>
      <c r="W65" s="265"/>
      <c r="X65" s="265"/>
      <c r="Y65" s="265"/>
      <c r="Z65" s="265"/>
      <c r="AA65" s="265"/>
      <c r="AB65" s="265"/>
      <c r="AC65" s="265"/>
      <c r="AD65" s="265"/>
      <c r="AE65" s="265"/>
      <c r="AF65" s="265"/>
      <c r="AG65" s="265"/>
      <c r="AH65" s="265"/>
      <c r="AL65" s="265"/>
      <c r="AM65" s="265"/>
      <c r="AN65" s="265"/>
      <c r="AO65" s="265"/>
      <c r="AP65" s="265"/>
      <c r="AQ65" s="265"/>
      <c r="AR65" s="265"/>
      <c r="AS65" s="265"/>
    </row>
    <row r="66" spans="20:45" x14ac:dyDescent="0.25">
      <c r="T66" s="265"/>
      <c r="U66" s="265"/>
      <c r="V66" s="265"/>
      <c r="W66" s="265"/>
      <c r="X66" s="265"/>
      <c r="Y66" s="265"/>
      <c r="Z66" s="265"/>
      <c r="AA66" s="265"/>
      <c r="AB66" s="265"/>
      <c r="AC66" s="265"/>
      <c r="AD66" s="265"/>
      <c r="AE66" s="265"/>
      <c r="AF66" s="265"/>
      <c r="AG66" s="265"/>
      <c r="AH66" s="265"/>
      <c r="AL66" s="265"/>
      <c r="AM66" s="265"/>
      <c r="AN66" s="265"/>
      <c r="AO66" s="265"/>
      <c r="AP66" s="265"/>
      <c r="AQ66" s="265"/>
      <c r="AR66" s="265"/>
      <c r="AS66" s="265"/>
    </row>
    <row r="67" spans="20:45" x14ac:dyDescent="0.25">
      <c r="T67" s="265"/>
      <c r="U67" s="265"/>
      <c r="V67" s="265"/>
      <c r="W67" s="265"/>
      <c r="X67" s="265"/>
      <c r="Y67" s="265"/>
      <c r="Z67" s="265"/>
      <c r="AA67" s="265"/>
      <c r="AB67" s="265"/>
      <c r="AC67" s="265"/>
      <c r="AD67" s="265"/>
      <c r="AE67" s="265"/>
      <c r="AF67" s="265"/>
      <c r="AG67" s="265"/>
      <c r="AH67" s="265"/>
      <c r="AL67" s="265"/>
      <c r="AM67" s="265"/>
      <c r="AN67" s="265"/>
      <c r="AO67" s="265"/>
      <c r="AP67" s="265"/>
      <c r="AQ67" s="265"/>
      <c r="AR67" s="265"/>
      <c r="AS67" s="265"/>
    </row>
    <row r="68" spans="20:45" x14ac:dyDescent="0.25">
      <c r="T68" s="265"/>
      <c r="U68" s="265"/>
      <c r="V68" s="265"/>
      <c r="W68" s="265"/>
      <c r="X68" s="265"/>
      <c r="Y68" s="265"/>
      <c r="Z68" s="265"/>
      <c r="AA68" s="265"/>
      <c r="AB68" s="265"/>
      <c r="AC68" s="265"/>
      <c r="AD68" s="265"/>
      <c r="AE68" s="265"/>
      <c r="AF68" s="265"/>
      <c r="AG68" s="265"/>
      <c r="AH68" s="265"/>
      <c r="AL68" s="265"/>
      <c r="AM68" s="265"/>
      <c r="AN68" s="265"/>
      <c r="AO68" s="265"/>
      <c r="AP68" s="265"/>
      <c r="AQ68" s="265"/>
      <c r="AR68" s="265"/>
      <c r="AS68" s="265"/>
    </row>
    <row r="69" spans="20:45" x14ac:dyDescent="0.25">
      <c r="T69" s="265"/>
      <c r="U69" s="265"/>
      <c r="V69" s="265"/>
      <c r="W69" s="265"/>
      <c r="X69" s="265"/>
      <c r="Y69" s="265"/>
      <c r="Z69" s="265"/>
      <c r="AA69" s="265"/>
      <c r="AB69" s="265"/>
      <c r="AC69" s="265"/>
      <c r="AD69" s="265"/>
      <c r="AE69" s="265"/>
      <c r="AF69" s="265"/>
      <c r="AG69" s="265"/>
      <c r="AH69" s="265"/>
      <c r="AL69" s="265"/>
      <c r="AM69" s="265"/>
      <c r="AN69" s="265"/>
      <c r="AO69" s="265"/>
      <c r="AP69" s="265"/>
      <c r="AQ69" s="265"/>
      <c r="AR69" s="265"/>
      <c r="AS69" s="265"/>
    </row>
    <row r="70" spans="20:45" x14ac:dyDescent="0.25">
      <c r="T70" s="265"/>
      <c r="U70" s="265"/>
      <c r="V70" s="265"/>
      <c r="W70" s="265"/>
      <c r="X70" s="265"/>
      <c r="Y70" s="265"/>
      <c r="Z70" s="265"/>
      <c r="AA70" s="265"/>
      <c r="AB70" s="265"/>
      <c r="AC70" s="265"/>
      <c r="AD70" s="265"/>
      <c r="AE70" s="265"/>
      <c r="AF70" s="265"/>
      <c r="AG70" s="265"/>
      <c r="AH70" s="265"/>
      <c r="AL70" s="265"/>
      <c r="AM70" s="265"/>
      <c r="AN70" s="265"/>
      <c r="AO70" s="265"/>
      <c r="AP70" s="265"/>
      <c r="AQ70" s="265"/>
      <c r="AR70" s="265"/>
      <c r="AS70" s="265"/>
    </row>
    <row r="71" spans="20:45" x14ac:dyDescent="0.25">
      <c r="T71" s="265"/>
      <c r="U71" s="265"/>
      <c r="V71" s="265"/>
      <c r="W71" s="265"/>
      <c r="X71" s="265"/>
      <c r="Y71" s="265"/>
      <c r="Z71" s="265"/>
      <c r="AA71" s="265"/>
      <c r="AB71" s="265"/>
      <c r="AC71" s="265"/>
      <c r="AD71" s="265"/>
      <c r="AE71" s="265"/>
      <c r="AF71" s="265"/>
      <c r="AG71" s="265"/>
      <c r="AH71" s="265"/>
      <c r="AL71" s="265"/>
      <c r="AM71" s="265"/>
      <c r="AN71" s="265"/>
      <c r="AO71" s="265"/>
      <c r="AP71" s="265"/>
      <c r="AQ71" s="265"/>
      <c r="AR71" s="265"/>
      <c r="AS71" s="265"/>
    </row>
    <row r="72" spans="20:45" x14ac:dyDescent="0.25">
      <c r="T72" s="265"/>
      <c r="U72" s="265"/>
      <c r="V72" s="265"/>
      <c r="W72" s="265"/>
      <c r="X72" s="265"/>
      <c r="Y72" s="265"/>
      <c r="Z72" s="265"/>
      <c r="AA72" s="265"/>
      <c r="AB72" s="265"/>
      <c r="AC72" s="265"/>
      <c r="AD72" s="265"/>
      <c r="AE72" s="265"/>
      <c r="AF72" s="265"/>
      <c r="AG72" s="265"/>
      <c r="AH72" s="265"/>
      <c r="AL72" s="265"/>
      <c r="AM72" s="265"/>
      <c r="AN72" s="265"/>
      <c r="AO72" s="265"/>
      <c r="AP72" s="265"/>
      <c r="AQ72" s="265"/>
      <c r="AR72" s="265"/>
      <c r="AS72" s="265"/>
    </row>
    <row r="73" spans="20:45" x14ac:dyDescent="0.25">
      <c r="T73" s="265"/>
      <c r="U73" s="265"/>
      <c r="V73" s="265"/>
      <c r="W73" s="265"/>
      <c r="X73" s="265"/>
      <c r="Y73" s="265"/>
      <c r="Z73" s="265"/>
      <c r="AA73" s="265"/>
      <c r="AB73" s="265"/>
      <c r="AC73" s="265"/>
      <c r="AD73" s="265"/>
      <c r="AE73" s="265"/>
      <c r="AF73" s="265"/>
      <c r="AG73" s="265"/>
      <c r="AH73" s="265"/>
      <c r="AL73" s="265"/>
      <c r="AM73" s="265"/>
      <c r="AN73" s="265"/>
      <c r="AO73" s="265"/>
      <c r="AP73" s="265"/>
      <c r="AQ73" s="265"/>
      <c r="AR73" s="265"/>
      <c r="AS73" s="265"/>
    </row>
    <row r="74" spans="20:45" x14ac:dyDescent="0.25">
      <c r="T74" s="265"/>
      <c r="U74" s="265"/>
      <c r="V74" s="265"/>
      <c r="W74" s="265"/>
      <c r="X74" s="265"/>
      <c r="Y74" s="265"/>
      <c r="Z74" s="265"/>
      <c r="AA74" s="265"/>
      <c r="AB74" s="265"/>
      <c r="AC74" s="265"/>
      <c r="AD74" s="265"/>
      <c r="AE74" s="265"/>
      <c r="AF74" s="265"/>
      <c r="AG74" s="265"/>
      <c r="AH74" s="265"/>
      <c r="AL74" s="265"/>
      <c r="AM74" s="265"/>
      <c r="AN74" s="265"/>
      <c r="AO74" s="265"/>
      <c r="AP74" s="265"/>
      <c r="AQ74" s="265"/>
      <c r="AR74" s="265"/>
      <c r="AS74" s="265"/>
    </row>
    <row r="75" spans="20:45" x14ac:dyDescent="0.25">
      <c r="T75" s="265"/>
      <c r="U75" s="265"/>
      <c r="V75" s="265"/>
      <c r="W75" s="265"/>
      <c r="X75" s="265"/>
      <c r="Y75" s="265"/>
      <c r="Z75" s="265"/>
      <c r="AA75" s="265"/>
      <c r="AB75" s="265"/>
      <c r="AC75" s="265"/>
      <c r="AD75" s="265"/>
      <c r="AE75" s="265"/>
      <c r="AF75" s="265"/>
      <c r="AG75" s="265"/>
      <c r="AH75" s="265"/>
      <c r="AL75" s="265"/>
      <c r="AM75" s="265"/>
      <c r="AN75" s="265"/>
      <c r="AO75" s="265"/>
      <c r="AP75" s="265"/>
      <c r="AQ75" s="265"/>
      <c r="AR75" s="265"/>
      <c r="AS75" s="265"/>
    </row>
    <row r="76" spans="20:45" x14ac:dyDescent="0.25">
      <c r="T76" s="265"/>
      <c r="U76" s="265"/>
      <c r="V76" s="265"/>
      <c r="W76" s="265"/>
      <c r="X76" s="265"/>
      <c r="Y76" s="265"/>
      <c r="Z76" s="265"/>
      <c r="AA76" s="265"/>
      <c r="AB76" s="265"/>
      <c r="AC76" s="265"/>
      <c r="AD76" s="265"/>
      <c r="AE76" s="265"/>
      <c r="AF76" s="265"/>
      <c r="AG76" s="265"/>
      <c r="AH76" s="265"/>
      <c r="AL76" s="265"/>
      <c r="AM76" s="265"/>
      <c r="AN76" s="265"/>
      <c r="AO76" s="265"/>
      <c r="AP76" s="265"/>
      <c r="AQ76" s="265"/>
      <c r="AR76" s="265"/>
      <c r="AS76" s="265"/>
    </row>
    <row r="77" spans="20:45" x14ac:dyDescent="0.25"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L77" s="265"/>
      <c r="AM77" s="265"/>
      <c r="AN77" s="265"/>
      <c r="AO77" s="265"/>
      <c r="AP77" s="265"/>
      <c r="AQ77" s="265"/>
      <c r="AR77" s="265"/>
      <c r="AS77" s="265"/>
    </row>
    <row r="78" spans="20:45" x14ac:dyDescent="0.25">
      <c r="T78" s="265"/>
      <c r="U78" s="265"/>
      <c r="V78" s="265"/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  <c r="AH78" s="265"/>
      <c r="AL78" s="265"/>
      <c r="AM78" s="265"/>
      <c r="AN78" s="265"/>
      <c r="AO78" s="265"/>
      <c r="AP78" s="265"/>
      <c r="AQ78" s="265"/>
      <c r="AR78" s="265"/>
      <c r="AS78" s="265"/>
    </row>
    <row r="79" spans="20:45" x14ac:dyDescent="0.25">
      <c r="T79" s="265"/>
      <c r="U79" s="265"/>
      <c r="V79" s="265"/>
      <c r="W79" s="265"/>
      <c r="X79" s="265"/>
      <c r="Y79" s="265"/>
      <c r="Z79" s="265"/>
      <c r="AA79" s="265"/>
      <c r="AB79" s="265"/>
      <c r="AC79" s="265"/>
      <c r="AD79" s="265"/>
      <c r="AE79" s="265"/>
      <c r="AF79" s="265"/>
      <c r="AG79" s="265"/>
      <c r="AH79" s="265"/>
      <c r="AL79" s="265"/>
      <c r="AM79" s="265"/>
      <c r="AN79" s="265"/>
      <c r="AO79" s="265"/>
      <c r="AP79" s="265"/>
      <c r="AQ79" s="265"/>
      <c r="AR79" s="265"/>
      <c r="AS79" s="265"/>
    </row>
    <row r="80" spans="20:45" x14ac:dyDescent="0.25">
      <c r="T80" s="265"/>
      <c r="U80" s="265"/>
      <c r="V80" s="265"/>
      <c r="W80" s="265"/>
      <c r="X80" s="265"/>
      <c r="Y80" s="265"/>
      <c r="Z80" s="265"/>
      <c r="AA80" s="265"/>
      <c r="AB80" s="265"/>
      <c r="AC80" s="265"/>
      <c r="AD80" s="265"/>
      <c r="AE80" s="265"/>
      <c r="AF80" s="265"/>
      <c r="AG80" s="265"/>
      <c r="AH80" s="265"/>
      <c r="AL80" s="265"/>
      <c r="AM80" s="265"/>
      <c r="AN80" s="265"/>
      <c r="AO80" s="265"/>
      <c r="AP80" s="265"/>
      <c r="AQ80" s="265"/>
      <c r="AR80" s="265"/>
      <c r="AS80" s="265"/>
    </row>
    <row r="81" spans="20:45" x14ac:dyDescent="0.25">
      <c r="T81" s="265"/>
      <c r="U81" s="265"/>
      <c r="V81" s="265"/>
      <c r="W81" s="265"/>
      <c r="X81" s="265"/>
      <c r="Y81" s="265"/>
      <c r="Z81" s="265"/>
      <c r="AA81" s="265"/>
      <c r="AB81" s="265"/>
      <c r="AC81" s="265"/>
      <c r="AD81" s="265"/>
      <c r="AE81" s="265"/>
      <c r="AF81" s="265"/>
      <c r="AG81" s="265"/>
      <c r="AH81" s="265"/>
      <c r="AL81" s="265"/>
      <c r="AM81" s="265"/>
      <c r="AN81" s="265"/>
      <c r="AO81" s="265"/>
      <c r="AP81" s="265"/>
      <c r="AQ81" s="265"/>
      <c r="AR81" s="265"/>
      <c r="AS81" s="265"/>
    </row>
    <row r="82" spans="20:45" x14ac:dyDescent="0.25">
      <c r="T82" s="265"/>
      <c r="U82" s="265"/>
      <c r="V82" s="265"/>
      <c r="W82" s="265"/>
      <c r="X82" s="265"/>
      <c r="Y82" s="265"/>
      <c r="Z82" s="265"/>
      <c r="AA82" s="265"/>
      <c r="AB82" s="265"/>
      <c r="AC82" s="265"/>
      <c r="AD82" s="265"/>
      <c r="AE82" s="265"/>
      <c r="AF82" s="265"/>
      <c r="AG82" s="265"/>
      <c r="AH82" s="265"/>
      <c r="AL82" s="265"/>
      <c r="AM82" s="265"/>
      <c r="AN82" s="265"/>
      <c r="AO82" s="265"/>
      <c r="AP82" s="265"/>
      <c r="AQ82" s="265"/>
      <c r="AR82" s="265"/>
      <c r="AS82" s="265"/>
    </row>
    <row r="83" spans="20:45" x14ac:dyDescent="0.25">
      <c r="T83" s="265"/>
      <c r="U83" s="265"/>
      <c r="V83" s="265"/>
      <c r="W83" s="265"/>
      <c r="X83" s="265"/>
      <c r="Y83" s="265"/>
      <c r="Z83" s="265"/>
      <c r="AA83" s="265"/>
      <c r="AB83" s="265"/>
      <c r="AC83" s="265"/>
      <c r="AD83" s="265"/>
      <c r="AE83" s="265"/>
      <c r="AF83" s="265"/>
      <c r="AG83" s="265"/>
      <c r="AH83" s="265"/>
      <c r="AL83" s="265"/>
      <c r="AM83" s="265"/>
      <c r="AN83" s="265"/>
      <c r="AO83" s="265"/>
      <c r="AP83" s="265"/>
      <c r="AQ83" s="265"/>
      <c r="AR83" s="265"/>
      <c r="AS83" s="265"/>
    </row>
    <row r="84" spans="20:45" x14ac:dyDescent="0.25">
      <c r="T84" s="265"/>
      <c r="U84" s="265"/>
      <c r="V84" s="265"/>
      <c r="W84" s="265"/>
      <c r="X84" s="265"/>
      <c r="Y84" s="265"/>
      <c r="Z84" s="265"/>
      <c r="AA84" s="265"/>
      <c r="AB84" s="265"/>
      <c r="AC84" s="265"/>
      <c r="AD84" s="265"/>
      <c r="AE84" s="265"/>
      <c r="AF84" s="265"/>
      <c r="AG84" s="265"/>
      <c r="AH84" s="265"/>
      <c r="AL84" s="265"/>
      <c r="AM84" s="265"/>
      <c r="AN84" s="265"/>
      <c r="AO84" s="265"/>
      <c r="AP84" s="265"/>
      <c r="AQ84" s="265"/>
      <c r="AR84" s="265"/>
      <c r="AS84" s="265"/>
    </row>
    <row r="85" spans="20:45" x14ac:dyDescent="0.25">
      <c r="T85" s="265"/>
      <c r="U85" s="265"/>
      <c r="V85" s="265"/>
      <c r="W85" s="265"/>
      <c r="X85" s="265"/>
      <c r="Y85" s="265"/>
      <c r="Z85" s="265"/>
      <c r="AA85" s="265"/>
      <c r="AB85" s="265"/>
      <c r="AC85" s="265"/>
      <c r="AD85" s="265"/>
      <c r="AE85" s="265"/>
      <c r="AF85" s="265"/>
      <c r="AG85" s="265"/>
      <c r="AH85" s="265"/>
      <c r="AL85" s="265"/>
      <c r="AM85" s="265"/>
      <c r="AN85" s="265"/>
      <c r="AO85" s="265"/>
      <c r="AP85" s="265"/>
      <c r="AQ85" s="265"/>
      <c r="AR85" s="265"/>
      <c r="AS85" s="265"/>
    </row>
    <row r="86" spans="20:45" x14ac:dyDescent="0.25">
      <c r="T86" s="265"/>
      <c r="U86" s="265"/>
      <c r="V86" s="265"/>
      <c r="W86" s="265"/>
      <c r="X86" s="265"/>
      <c r="Y86" s="265"/>
      <c r="Z86" s="265"/>
      <c r="AA86" s="265"/>
      <c r="AB86" s="265"/>
      <c r="AC86" s="265"/>
      <c r="AD86" s="265"/>
      <c r="AE86" s="265"/>
      <c r="AF86" s="265"/>
      <c r="AG86" s="265"/>
      <c r="AH86" s="265"/>
      <c r="AL86" s="265"/>
      <c r="AM86" s="265"/>
      <c r="AN86" s="265"/>
      <c r="AO86" s="265"/>
      <c r="AP86" s="265"/>
      <c r="AQ86" s="265"/>
      <c r="AR86" s="265"/>
      <c r="AS86" s="265"/>
    </row>
    <row r="87" spans="20:45" x14ac:dyDescent="0.25"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5"/>
      <c r="AE87" s="265"/>
      <c r="AF87" s="265"/>
      <c r="AG87" s="265"/>
      <c r="AH87" s="265"/>
      <c r="AL87" s="265"/>
      <c r="AM87" s="265"/>
      <c r="AN87" s="265"/>
      <c r="AO87" s="265"/>
      <c r="AP87" s="265"/>
      <c r="AQ87" s="265"/>
      <c r="AR87" s="265"/>
      <c r="AS87" s="265"/>
    </row>
    <row r="88" spans="20:45" x14ac:dyDescent="0.25">
      <c r="T88" s="265"/>
      <c r="U88" s="265"/>
      <c r="V88" s="265"/>
      <c r="W88" s="265"/>
      <c r="X88" s="265"/>
      <c r="Y88" s="265"/>
      <c r="Z88" s="265"/>
      <c r="AA88" s="265"/>
      <c r="AB88" s="265"/>
      <c r="AC88" s="265"/>
      <c r="AD88" s="265"/>
      <c r="AE88" s="265"/>
      <c r="AF88" s="265"/>
      <c r="AG88" s="265"/>
      <c r="AH88" s="265"/>
      <c r="AL88" s="265"/>
      <c r="AM88" s="265"/>
      <c r="AN88" s="265"/>
      <c r="AO88" s="265"/>
      <c r="AP88" s="265"/>
      <c r="AQ88" s="265"/>
      <c r="AR88" s="265"/>
      <c r="AS88" s="265"/>
    </row>
    <row r="89" spans="20:45" x14ac:dyDescent="0.25">
      <c r="T89" s="265"/>
      <c r="U89" s="265"/>
      <c r="V89" s="265"/>
      <c r="W89" s="265"/>
      <c r="X89" s="265"/>
      <c r="Y89" s="265"/>
      <c r="Z89" s="265"/>
      <c r="AA89" s="265"/>
      <c r="AB89" s="265"/>
      <c r="AC89" s="265"/>
      <c r="AD89" s="265"/>
      <c r="AE89" s="265"/>
      <c r="AF89" s="265"/>
      <c r="AG89" s="265"/>
      <c r="AH89" s="265"/>
      <c r="AL89" s="265"/>
      <c r="AM89" s="265"/>
      <c r="AN89" s="265"/>
      <c r="AO89" s="265"/>
      <c r="AP89" s="265"/>
      <c r="AQ89" s="265"/>
      <c r="AR89" s="265"/>
      <c r="AS89" s="265"/>
    </row>
    <row r="90" spans="20:45" x14ac:dyDescent="0.25">
      <c r="T90" s="265"/>
      <c r="U90" s="265"/>
      <c r="V90" s="265"/>
      <c r="W90" s="265"/>
      <c r="X90" s="265"/>
      <c r="Y90" s="265"/>
      <c r="Z90" s="265"/>
      <c r="AA90" s="265"/>
      <c r="AB90" s="265"/>
      <c r="AC90" s="265"/>
      <c r="AD90" s="265"/>
      <c r="AE90" s="265"/>
      <c r="AF90" s="265"/>
      <c r="AG90" s="265"/>
      <c r="AH90" s="265"/>
      <c r="AL90" s="265"/>
      <c r="AM90" s="265"/>
      <c r="AN90" s="265"/>
      <c r="AO90" s="265"/>
      <c r="AP90" s="265"/>
      <c r="AQ90" s="265"/>
      <c r="AR90" s="265"/>
      <c r="AS90" s="265"/>
    </row>
    <row r="91" spans="20:45" x14ac:dyDescent="0.25">
      <c r="T91" s="265"/>
      <c r="U91" s="265"/>
      <c r="V91" s="265"/>
      <c r="W91" s="265"/>
      <c r="X91" s="265"/>
      <c r="Y91" s="265"/>
      <c r="Z91" s="265"/>
      <c r="AA91" s="265"/>
      <c r="AB91" s="265"/>
      <c r="AC91" s="265"/>
      <c r="AD91" s="265"/>
      <c r="AE91" s="265"/>
      <c r="AF91" s="265"/>
      <c r="AG91" s="265"/>
      <c r="AH91" s="265"/>
      <c r="AL91" s="265"/>
      <c r="AM91" s="265"/>
      <c r="AN91" s="265"/>
      <c r="AO91" s="265"/>
      <c r="AP91" s="265"/>
      <c r="AQ91" s="265"/>
      <c r="AR91" s="265"/>
      <c r="AS91" s="265"/>
    </row>
    <row r="92" spans="20:45" x14ac:dyDescent="0.25">
      <c r="T92" s="265"/>
      <c r="U92" s="265"/>
      <c r="V92" s="265"/>
      <c r="W92" s="265"/>
      <c r="X92" s="265"/>
      <c r="Y92" s="265"/>
      <c r="Z92" s="265"/>
      <c r="AA92" s="265"/>
      <c r="AB92" s="265"/>
      <c r="AC92" s="265"/>
      <c r="AD92" s="265"/>
      <c r="AE92" s="265"/>
      <c r="AF92" s="265"/>
      <c r="AG92" s="265"/>
      <c r="AH92" s="265"/>
      <c r="AL92" s="265"/>
      <c r="AM92" s="265"/>
      <c r="AN92" s="265"/>
      <c r="AO92" s="265"/>
      <c r="AP92" s="265"/>
      <c r="AQ92" s="265"/>
      <c r="AR92" s="265"/>
      <c r="AS92" s="265"/>
    </row>
    <row r="93" spans="20:45" x14ac:dyDescent="0.25">
      <c r="T93" s="265"/>
      <c r="U93" s="265"/>
      <c r="V93" s="265"/>
      <c r="W93" s="265"/>
      <c r="X93" s="265"/>
      <c r="Y93" s="265"/>
      <c r="Z93" s="265"/>
      <c r="AA93" s="265"/>
      <c r="AB93" s="265"/>
      <c r="AC93" s="265"/>
      <c r="AD93" s="265"/>
      <c r="AE93" s="265"/>
      <c r="AF93" s="265"/>
      <c r="AG93" s="265"/>
      <c r="AH93" s="265"/>
      <c r="AL93" s="265"/>
      <c r="AM93" s="265"/>
      <c r="AN93" s="265"/>
      <c r="AO93" s="265"/>
      <c r="AP93" s="265"/>
      <c r="AQ93" s="265"/>
      <c r="AR93" s="265"/>
      <c r="AS93" s="265"/>
    </row>
    <row r="94" spans="20:45" x14ac:dyDescent="0.25">
      <c r="T94" s="265"/>
      <c r="U94" s="265"/>
      <c r="V94" s="265"/>
      <c r="W94" s="265"/>
      <c r="X94" s="265"/>
      <c r="Y94" s="265"/>
      <c r="Z94" s="265"/>
      <c r="AA94" s="265"/>
      <c r="AB94" s="265"/>
      <c r="AC94" s="265"/>
      <c r="AD94" s="265"/>
      <c r="AE94" s="265"/>
      <c r="AF94" s="265"/>
      <c r="AG94" s="265"/>
      <c r="AH94" s="265"/>
      <c r="AL94" s="265"/>
      <c r="AM94" s="265"/>
      <c r="AN94" s="265"/>
      <c r="AO94" s="265"/>
      <c r="AP94" s="265"/>
      <c r="AQ94" s="265"/>
      <c r="AR94" s="265"/>
      <c r="AS94" s="265"/>
    </row>
    <row r="95" spans="20:45" x14ac:dyDescent="0.25">
      <c r="T95" s="265"/>
      <c r="U95" s="265"/>
      <c r="V95" s="265"/>
      <c r="W95" s="265"/>
      <c r="X95" s="265"/>
      <c r="Y95" s="265"/>
      <c r="Z95" s="265"/>
      <c r="AA95" s="265"/>
      <c r="AB95" s="265"/>
      <c r="AC95" s="265"/>
      <c r="AD95" s="265"/>
      <c r="AE95" s="265"/>
      <c r="AF95" s="265"/>
      <c r="AG95" s="265"/>
      <c r="AH95" s="265"/>
      <c r="AL95" s="265"/>
      <c r="AM95" s="265"/>
      <c r="AN95" s="265"/>
      <c r="AO95" s="265"/>
      <c r="AP95" s="265"/>
      <c r="AQ95" s="265"/>
      <c r="AR95" s="265"/>
      <c r="AS95" s="265"/>
    </row>
    <row r="96" spans="20:45" x14ac:dyDescent="0.25">
      <c r="T96" s="265"/>
      <c r="U96" s="265"/>
      <c r="V96" s="265"/>
      <c r="W96" s="265"/>
      <c r="X96" s="265"/>
      <c r="Y96" s="265"/>
      <c r="Z96" s="265"/>
      <c r="AA96" s="265"/>
      <c r="AB96" s="265"/>
      <c r="AC96" s="265"/>
      <c r="AD96" s="265"/>
      <c r="AE96" s="265"/>
      <c r="AF96" s="265"/>
      <c r="AG96" s="265"/>
      <c r="AH96" s="265"/>
      <c r="AL96" s="265"/>
      <c r="AM96" s="265"/>
      <c r="AN96" s="265"/>
      <c r="AO96" s="265"/>
      <c r="AP96" s="265"/>
      <c r="AQ96" s="265"/>
      <c r="AR96" s="265"/>
      <c r="AS96" s="265"/>
    </row>
    <row r="97" spans="20:45" x14ac:dyDescent="0.25">
      <c r="T97" s="265"/>
      <c r="U97" s="265"/>
      <c r="V97" s="265"/>
      <c r="W97" s="265"/>
      <c r="X97" s="265"/>
      <c r="Y97" s="265"/>
      <c r="Z97" s="265"/>
      <c r="AA97" s="265"/>
      <c r="AB97" s="265"/>
      <c r="AC97" s="265"/>
      <c r="AD97" s="265"/>
      <c r="AE97" s="265"/>
      <c r="AF97" s="265"/>
      <c r="AG97" s="265"/>
      <c r="AH97" s="265"/>
      <c r="AL97" s="265"/>
      <c r="AM97" s="265"/>
      <c r="AN97" s="265"/>
      <c r="AO97" s="265"/>
      <c r="AP97" s="265"/>
      <c r="AQ97" s="265"/>
      <c r="AR97" s="265"/>
      <c r="AS97" s="265"/>
    </row>
    <row r="98" spans="20:45" x14ac:dyDescent="0.25">
      <c r="T98" s="265"/>
      <c r="U98" s="265"/>
      <c r="V98" s="265"/>
      <c r="W98" s="265"/>
      <c r="X98" s="265"/>
      <c r="Y98" s="265"/>
      <c r="Z98" s="265"/>
      <c r="AA98" s="265"/>
      <c r="AB98" s="265"/>
      <c r="AC98" s="265"/>
      <c r="AD98" s="265"/>
      <c r="AE98" s="265"/>
      <c r="AF98" s="265"/>
      <c r="AG98" s="265"/>
      <c r="AH98" s="265"/>
      <c r="AL98" s="265"/>
      <c r="AM98" s="265"/>
      <c r="AN98" s="265"/>
      <c r="AO98" s="265"/>
      <c r="AP98" s="265"/>
      <c r="AQ98" s="265"/>
      <c r="AR98" s="265"/>
      <c r="AS98" s="265"/>
    </row>
    <row r="99" spans="20:45" x14ac:dyDescent="0.25">
      <c r="T99" s="265"/>
      <c r="U99" s="265"/>
      <c r="V99" s="265"/>
      <c r="W99" s="265"/>
      <c r="X99" s="265"/>
      <c r="Y99" s="265"/>
      <c r="Z99" s="265"/>
      <c r="AA99" s="265"/>
      <c r="AB99" s="265"/>
      <c r="AC99" s="265"/>
      <c r="AD99" s="265"/>
      <c r="AE99" s="265"/>
      <c r="AF99" s="265"/>
      <c r="AG99" s="265"/>
      <c r="AH99" s="265"/>
      <c r="AL99" s="265"/>
      <c r="AM99" s="265"/>
      <c r="AN99" s="265"/>
      <c r="AO99" s="265"/>
      <c r="AP99" s="265"/>
      <c r="AQ99" s="265"/>
      <c r="AR99" s="265"/>
      <c r="AS99" s="265"/>
    </row>
    <row r="100" spans="20:45" x14ac:dyDescent="0.25">
      <c r="T100" s="265"/>
      <c r="U100" s="265"/>
      <c r="V100" s="265"/>
      <c r="W100" s="265"/>
      <c r="X100" s="265"/>
      <c r="Y100" s="265"/>
      <c r="Z100" s="265"/>
      <c r="AA100" s="265"/>
      <c r="AB100" s="265"/>
      <c r="AC100" s="265"/>
      <c r="AD100" s="265"/>
      <c r="AE100" s="265"/>
      <c r="AF100" s="265"/>
      <c r="AG100" s="265"/>
      <c r="AH100" s="265"/>
      <c r="AL100" s="265"/>
      <c r="AM100" s="265"/>
      <c r="AN100" s="265"/>
      <c r="AO100" s="265"/>
      <c r="AP100" s="265"/>
      <c r="AQ100" s="265"/>
      <c r="AR100" s="265"/>
      <c r="AS100" s="265"/>
    </row>
    <row r="101" spans="20:45" x14ac:dyDescent="0.25">
      <c r="T101" s="265"/>
      <c r="U101" s="265"/>
      <c r="V101" s="265"/>
      <c r="W101" s="265"/>
      <c r="X101" s="265"/>
      <c r="Y101" s="265"/>
      <c r="Z101" s="265"/>
      <c r="AA101" s="265"/>
      <c r="AB101" s="265"/>
      <c r="AC101" s="265"/>
      <c r="AD101" s="265"/>
      <c r="AE101" s="265"/>
      <c r="AF101" s="265"/>
      <c r="AG101" s="265"/>
      <c r="AH101" s="265"/>
      <c r="AL101" s="265"/>
      <c r="AM101" s="265"/>
      <c r="AN101" s="265"/>
      <c r="AO101" s="265"/>
      <c r="AP101" s="265"/>
      <c r="AQ101" s="265"/>
      <c r="AR101" s="265"/>
      <c r="AS101" s="265"/>
    </row>
    <row r="102" spans="20:45" x14ac:dyDescent="0.25">
      <c r="T102" s="265"/>
      <c r="U102" s="265"/>
      <c r="V102" s="265"/>
      <c r="W102" s="265"/>
      <c r="X102" s="265"/>
      <c r="Y102" s="265"/>
      <c r="Z102" s="265"/>
      <c r="AA102" s="265"/>
      <c r="AB102" s="265"/>
      <c r="AC102" s="265"/>
      <c r="AD102" s="265"/>
      <c r="AE102" s="265"/>
      <c r="AF102" s="265"/>
      <c r="AG102" s="265"/>
      <c r="AH102" s="265"/>
      <c r="AL102" s="265"/>
      <c r="AM102" s="265"/>
      <c r="AN102" s="265"/>
      <c r="AO102" s="265"/>
      <c r="AP102" s="265"/>
      <c r="AQ102" s="265"/>
      <c r="AR102" s="265"/>
      <c r="AS102" s="265"/>
    </row>
    <row r="103" spans="20:45" x14ac:dyDescent="0.25">
      <c r="T103" s="265"/>
      <c r="U103" s="265"/>
      <c r="V103" s="265"/>
      <c r="W103" s="265"/>
      <c r="X103" s="265"/>
      <c r="Y103" s="265"/>
      <c r="Z103" s="265"/>
      <c r="AA103" s="265"/>
      <c r="AB103" s="265"/>
      <c r="AC103" s="265"/>
      <c r="AD103" s="265"/>
      <c r="AE103" s="265"/>
      <c r="AF103" s="265"/>
      <c r="AG103" s="265"/>
      <c r="AH103" s="265"/>
      <c r="AL103" s="265"/>
      <c r="AM103" s="265"/>
      <c r="AN103" s="265"/>
      <c r="AO103" s="265"/>
      <c r="AP103" s="265"/>
      <c r="AQ103" s="265"/>
      <c r="AR103" s="265"/>
      <c r="AS103" s="265"/>
    </row>
    <row r="104" spans="20:45" x14ac:dyDescent="0.25">
      <c r="T104" s="265"/>
      <c r="U104" s="265"/>
      <c r="V104" s="265"/>
      <c r="W104" s="265"/>
      <c r="X104" s="265"/>
      <c r="Y104" s="265"/>
      <c r="Z104" s="265"/>
      <c r="AA104" s="265"/>
      <c r="AB104" s="265"/>
      <c r="AC104" s="265"/>
      <c r="AD104" s="265"/>
      <c r="AE104" s="265"/>
      <c r="AF104" s="265"/>
      <c r="AG104" s="265"/>
      <c r="AH104" s="265"/>
      <c r="AL104" s="265"/>
      <c r="AM104" s="265"/>
      <c r="AN104" s="265"/>
      <c r="AO104" s="265"/>
      <c r="AP104" s="265"/>
      <c r="AQ104" s="265"/>
      <c r="AR104" s="265"/>
      <c r="AS104" s="265"/>
    </row>
    <row r="105" spans="20:45" x14ac:dyDescent="0.25">
      <c r="T105" s="265"/>
      <c r="U105" s="265"/>
      <c r="V105" s="265"/>
      <c r="W105" s="265"/>
      <c r="X105" s="265"/>
      <c r="Y105" s="265"/>
      <c r="Z105" s="265"/>
      <c r="AA105" s="265"/>
      <c r="AB105" s="265"/>
      <c r="AC105" s="265"/>
      <c r="AD105" s="265"/>
      <c r="AE105" s="265"/>
      <c r="AF105" s="265"/>
      <c r="AG105" s="265"/>
      <c r="AH105" s="265"/>
      <c r="AL105" s="265"/>
      <c r="AM105" s="265"/>
      <c r="AN105" s="265"/>
      <c r="AO105" s="265"/>
      <c r="AP105" s="265"/>
      <c r="AQ105" s="265"/>
      <c r="AR105" s="265"/>
      <c r="AS105" s="265"/>
    </row>
    <row r="106" spans="20:45" x14ac:dyDescent="0.25">
      <c r="T106" s="265"/>
      <c r="U106" s="265"/>
      <c r="V106" s="265"/>
      <c r="W106" s="265"/>
      <c r="X106" s="265"/>
      <c r="Y106" s="265"/>
      <c r="Z106" s="265"/>
      <c r="AA106" s="265"/>
      <c r="AB106" s="265"/>
      <c r="AC106" s="265"/>
      <c r="AD106" s="265"/>
      <c r="AE106" s="265"/>
      <c r="AF106" s="265"/>
      <c r="AG106" s="265"/>
      <c r="AH106" s="265"/>
      <c r="AL106" s="265"/>
      <c r="AM106" s="265"/>
      <c r="AN106" s="265"/>
      <c r="AO106" s="265"/>
      <c r="AP106" s="265"/>
      <c r="AQ106" s="265"/>
      <c r="AR106" s="265"/>
      <c r="AS106" s="265"/>
    </row>
    <row r="107" spans="20:45" x14ac:dyDescent="0.25">
      <c r="T107" s="265"/>
      <c r="U107" s="265"/>
      <c r="V107" s="265"/>
      <c r="W107" s="265"/>
      <c r="X107" s="265"/>
      <c r="Y107" s="265"/>
      <c r="Z107" s="265"/>
      <c r="AA107" s="265"/>
      <c r="AB107" s="265"/>
      <c r="AC107" s="265"/>
      <c r="AD107" s="265"/>
      <c r="AE107" s="265"/>
      <c r="AF107" s="265"/>
      <c r="AG107" s="265"/>
      <c r="AH107" s="265"/>
      <c r="AL107" s="265"/>
      <c r="AM107" s="265"/>
      <c r="AN107" s="265"/>
      <c r="AO107" s="265"/>
      <c r="AP107" s="265"/>
      <c r="AQ107" s="265"/>
      <c r="AR107" s="265"/>
      <c r="AS107" s="265"/>
    </row>
    <row r="108" spans="20:45" x14ac:dyDescent="0.25">
      <c r="T108" s="265"/>
      <c r="U108" s="265"/>
      <c r="V108" s="265"/>
      <c r="W108" s="265"/>
      <c r="X108" s="265"/>
      <c r="Y108" s="265"/>
      <c r="Z108" s="265"/>
      <c r="AA108" s="265"/>
      <c r="AB108" s="265"/>
      <c r="AC108" s="265"/>
      <c r="AD108" s="265"/>
      <c r="AE108" s="265"/>
      <c r="AF108" s="265"/>
      <c r="AG108" s="265"/>
      <c r="AH108" s="265"/>
      <c r="AL108" s="265"/>
      <c r="AM108" s="265"/>
      <c r="AN108" s="265"/>
      <c r="AO108" s="265"/>
      <c r="AP108" s="265"/>
      <c r="AQ108" s="265"/>
      <c r="AR108" s="265"/>
      <c r="AS108" s="265"/>
    </row>
    <row r="109" spans="20:45" x14ac:dyDescent="0.25">
      <c r="T109" s="265"/>
      <c r="U109" s="265"/>
      <c r="V109" s="265"/>
      <c r="W109" s="265"/>
      <c r="X109" s="265"/>
      <c r="Y109" s="265"/>
      <c r="Z109" s="265"/>
      <c r="AA109" s="265"/>
      <c r="AB109" s="265"/>
      <c r="AC109" s="265"/>
      <c r="AD109" s="265"/>
      <c r="AE109" s="265"/>
      <c r="AF109" s="265"/>
      <c r="AG109" s="265"/>
      <c r="AH109" s="265"/>
      <c r="AL109" s="265"/>
      <c r="AM109" s="265"/>
      <c r="AN109" s="265"/>
      <c r="AO109" s="265"/>
      <c r="AP109" s="265"/>
      <c r="AQ109" s="265"/>
      <c r="AR109" s="265"/>
      <c r="AS109" s="265"/>
    </row>
    <row r="110" spans="20:45" x14ac:dyDescent="0.25">
      <c r="T110" s="265"/>
      <c r="U110" s="265"/>
      <c r="V110" s="265"/>
      <c r="W110" s="265"/>
      <c r="X110" s="265"/>
      <c r="Y110" s="265"/>
      <c r="Z110" s="265"/>
      <c r="AA110" s="265"/>
      <c r="AB110" s="265"/>
      <c r="AC110" s="265"/>
      <c r="AD110" s="265"/>
      <c r="AE110" s="265"/>
      <c r="AF110" s="265"/>
      <c r="AG110" s="265"/>
      <c r="AH110" s="265"/>
      <c r="AL110" s="265"/>
      <c r="AM110" s="265"/>
      <c r="AN110" s="265"/>
      <c r="AO110" s="265"/>
      <c r="AP110" s="265"/>
      <c r="AQ110" s="265"/>
      <c r="AR110" s="265"/>
      <c r="AS110" s="265"/>
    </row>
    <row r="111" spans="20:45" x14ac:dyDescent="0.25">
      <c r="T111" s="265"/>
      <c r="U111" s="265"/>
      <c r="V111" s="265"/>
      <c r="W111" s="265"/>
      <c r="X111" s="265"/>
      <c r="Y111" s="265"/>
      <c r="Z111" s="265"/>
      <c r="AA111" s="265"/>
      <c r="AB111" s="265"/>
      <c r="AC111" s="265"/>
      <c r="AD111" s="265"/>
      <c r="AE111" s="265"/>
      <c r="AF111" s="265"/>
      <c r="AG111" s="265"/>
      <c r="AH111" s="265"/>
      <c r="AL111" s="265"/>
      <c r="AM111" s="265"/>
      <c r="AN111" s="265"/>
      <c r="AO111" s="265"/>
      <c r="AP111" s="265"/>
      <c r="AQ111" s="265"/>
      <c r="AR111" s="265"/>
      <c r="AS111" s="265"/>
    </row>
    <row r="112" spans="20:45" x14ac:dyDescent="0.25">
      <c r="T112" s="265"/>
      <c r="U112" s="265"/>
      <c r="V112" s="265"/>
      <c r="W112" s="265"/>
      <c r="X112" s="265"/>
      <c r="Y112" s="265"/>
      <c r="Z112" s="265"/>
      <c r="AA112" s="265"/>
      <c r="AB112" s="265"/>
      <c r="AC112" s="265"/>
      <c r="AD112" s="265"/>
      <c r="AE112" s="265"/>
      <c r="AF112" s="265"/>
      <c r="AG112" s="265"/>
      <c r="AH112" s="265"/>
      <c r="AL112" s="265"/>
      <c r="AM112" s="265"/>
      <c r="AN112" s="265"/>
      <c r="AO112" s="265"/>
      <c r="AP112" s="265"/>
      <c r="AQ112" s="265"/>
      <c r="AR112" s="265"/>
      <c r="AS112" s="265"/>
    </row>
    <row r="113" spans="20:45" x14ac:dyDescent="0.25">
      <c r="T113" s="265"/>
      <c r="U113" s="265"/>
      <c r="V113" s="265"/>
      <c r="W113" s="265"/>
      <c r="X113" s="265"/>
      <c r="Y113" s="265"/>
      <c r="Z113" s="265"/>
      <c r="AA113" s="265"/>
      <c r="AB113" s="265"/>
      <c r="AC113" s="265"/>
      <c r="AD113" s="265"/>
      <c r="AE113" s="265"/>
      <c r="AF113" s="265"/>
      <c r="AG113" s="265"/>
      <c r="AH113" s="265"/>
      <c r="AL113" s="265"/>
      <c r="AM113" s="265"/>
      <c r="AN113" s="265"/>
      <c r="AO113" s="265"/>
      <c r="AP113" s="265"/>
      <c r="AQ113" s="265"/>
      <c r="AR113" s="265"/>
      <c r="AS113" s="265"/>
    </row>
    <row r="114" spans="20:45" x14ac:dyDescent="0.25">
      <c r="T114" s="265"/>
      <c r="U114" s="265"/>
      <c r="V114" s="265"/>
      <c r="W114" s="265"/>
      <c r="X114" s="265"/>
      <c r="Y114" s="265"/>
      <c r="Z114" s="265"/>
      <c r="AA114" s="265"/>
      <c r="AB114" s="265"/>
      <c r="AC114" s="265"/>
      <c r="AD114" s="265"/>
      <c r="AE114" s="265"/>
      <c r="AF114" s="265"/>
      <c r="AG114" s="265"/>
      <c r="AH114" s="265"/>
      <c r="AL114" s="265"/>
      <c r="AM114" s="265"/>
      <c r="AN114" s="265"/>
      <c r="AO114" s="265"/>
      <c r="AP114" s="265"/>
      <c r="AQ114" s="265"/>
      <c r="AR114" s="265"/>
      <c r="AS114" s="265"/>
    </row>
    <row r="115" spans="20:45" x14ac:dyDescent="0.25">
      <c r="T115" s="265"/>
      <c r="U115" s="265"/>
      <c r="V115" s="265"/>
      <c r="W115" s="265"/>
      <c r="X115" s="265"/>
      <c r="Y115" s="265"/>
      <c r="Z115" s="265"/>
      <c r="AA115" s="265"/>
      <c r="AB115" s="265"/>
      <c r="AC115" s="265"/>
      <c r="AD115" s="265"/>
      <c r="AE115" s="265"/>
      <c r="AF115" s="265"/>
      <c r="AG115" s="265"/>
      <c r="AH115" s="265"/>
      <c r="AL115" s="265"/>
      <c r="AM115" s="265"/>
      <c r="AN115" s="265"/>
      <c r="AO115" s="265"/>
      <c r="AP115" s="265"/>
      <c r="AQ115" s="265"/>
      <c r="AR115" s="265"/>
      <c r="AS115" s="265"/>
    </row>
    <row r="116" spans="20:45" x14ac:dyDescent="0.25">
      <c r="T116" s="265"/>
      <c r="U116" s="265"/>
      <c r="V116" s="265"/>
      <c r="W116" s="265"/>
      <c r="X116" s="265"/>
      <c r="Y116" s="265"/>
      <c r="Z116" s="265"/>
      <c r="AA116" s="265"/>
      <c r="AB116" s="265"/>
      <c r="AC116" s="265"/>
      <c r="AD116" s="265"/>
      <c r="AE116" s="265"/>
      <c r="AF116" s="265"/>
      <c r="AG116" s="265"/>
      <c r="AH116" s="265"/>
      <c r="AL116" s="265"/>
      <c r="AM116" s="265"/>
      <c r="AN116" s="265"/>
      <c r="AO116" s="265"/>
      <c r="AP116" s="265"/>
      <c r="AQ116" s="265"/>
      <c r="AR116" s="265"/>
      <c r="AS116" s="265"/>
    </row>
    <row r="117" spans="20:45" x14ac:dyDescent="0.25">
      <c r="T117" s="265"/>
      <c r="U117" s="265"/>
      <c r="V117" s="265"/>
      <c r="W117" s="265"/>
      <c r="X117" s="265"/>
      <c r="Y117" s="265"/>
      <c r="Z117" s="265"/>
      <c r="AA117" s="265"/>
      <c r="AB117" s="265"/>
      <c r="AC117" s="265"/>
      <c r="AD117" s="265"/>
      <c r="AE117" s="265"/>
      <c r="AF117" s="265"/>
      <c r="AG117" s="265"/>
      <c r="AH117" s="265"/>
      <c r="AL117" s="265"/>
      <c r="AM117" s="265"/>
      <c r="AN117" s="265"/>
      <c r="AO117" s="265"/>
      <c r="AP117" s="265"/>
      <c r="AQ117" s="265"/>
      <c r="AR117" s="265"/>
      <c r="AS117" s="265"/>
    </row>
    <row r="118" spans="20:45" x14ac:dyDescent="0.25">
      <c r="T118" s="265"/>
      <c r="U118" s="265"/>
      <c r="V118" s="265"/>
      <c r="W118" s="265"/>
      <c r="X118" s="265"/>
      <c r="Y118" s="265"/>
      <c r="Z118" s="265"/>
      <c r="AA118" s="265"/>
      <c r="AB118" s="265"/>
      <c r="AC118" s="265"/>
      <c r="AD118" s="265"/>
      <c r="AE118" s="265"/>
      <c r="AF118" s="265"/>
      <c r="AG118" s="265"/>
      <c r="AH118" s="265"/>
      <c r="AL118" s="265"/>
      <c r="AM118" s="265"/>
      <c r="AN118" s="265"/>
      <c r="AO118" s="265"/>
      <c r="AP118" s="265"/>
      <c r="AQ118" s="265"/>
      <c r="AR118" s="265"/>
      <c r="AS118" s="265"/>
    </row>
    <row r="119" spans="20:45" x14ac:dyDescent="0.25">
      <c r="T119" s="265"/>
      <c r="U119" s="265"/>
      <c r="V119" s="265"/>
      <c r="W119" s="265"/>
      <c r="X119" s="265"/>
      <c r="Y119" s="265"/>
      <c r="Z119" s="265"/>
      <c r="AA119" s="265"/>
      <c r="AB119" s="265"/>
      <c r="AC119" s="265"/>
      <c r="AD119" s="265"/>
      <c r="AE119" s="265"/>
      <c r="AF119" s="265"/>
      <c r="AG119" s="265"/>
      <c r="AH119" s="265"/>
      <c r="AL119" s="265"/>
      <c r="AM119" s="265"/>
      <c r="AN119" s="265"/>
      <c r="AO119" s="265"/>
      <c r="AP119" s="265"/>
      <c r="AQ119" s="265"/>
      <c r="AR119" s="265"/>
      <c r="AS119" s="265"/>
    </row>
    <row r="120" spans="20:45" x14ac:dyDescent="0.25">
      <c r="T120" s="265"/>
      <c r="U120" s="265"/>
      <c r="V120" s="265"/>
      <c r="W120" s="265"/>
      <c r="X120" s="265"/>
      <c r="Y120" s="265"/>
      <c r="Z120" s="265"/>
      <c r="AA120" s="265"/>
      <c r="AB120" s="265"/>
      <c r="AC120" s="265"/>
      <c r="AD120" s="265"/>
      <c r="AE120" s="265"/>
      <c r="AF120" s="265"/>
      <c r="AG120" s="265"/>
      <c r="AH120" s="265"/>
      <c r="AL120" s="265"/>
      <c r="AM120" s="265"/>
      <c r="AN120" s="265"/>
      <c r="AO120" s="265"/>
      <c r="AP120" s="265"/>
      <c r="AQ120" s="265"/>
      <c r="AR120" s="265"/>
      <c r="AS120" s="265"/>
    </row>
    <row r="121" spans="20:45" x14ac:dyDescent="0.25">
      <c r="T121" s="265"/>
      <c r="U121" s="265"/>
      <c r="V121" s="265"/>
      <c r="W121" s="265"/>
      <c r="X121" s="265"/>
      <c r="Y121" s="265"/>
      <c r="Z121" s="265"/>
      <c r="AA121" s="265"/>
      <c r="AB121" s="265"/>
      <c r="AC121" s="265"/>
      <c r="AD121" s="265"/>
      <c r="AE121" s="265"/>
      <c r="AF121" s="265"/>
      <c r="AG121" s="265"/>
      <c r="AH121" s="265"/>
      <c r="AL121" s="265"/>
      <c r="AM121" s="265"/>
      <c r="AN121" s="265"/>
      <c r="AO121" s="265"/>
      <c r="AP121" s="265"/>
      <c r="AQ121" s="265"/>
      <c r="AR121" s="265"/>
      <c r="AS121" s="265"/>
    </row>
    <row r="122" spans="20:45" x14ac:dyDescent="0.25">
      <c r="T122" s="265"/>
      <c r="U122" s="265"/>
      <c r="V122" s="265"/>
      <c r="W122" s="265"/>
      <c r="X122" s="265"/>
      <c r="Y122" s="265"/>
      <c r="Z122" s="265"/>
      <c r="AA122" s="265"/>
      <c r="AB122" s="265"/>
      <c r="AC122" s="265"/>
      <c r="AD122" s="265"/>
      <c r="AE122" s="265"/>
      <c r="AF122" s="265"/>
      <c r="AG122" s="265"/>
      <c r="AH122" s="265"/>
      <c r="AL122" s="265"/>
      <c r="AM122" s="265"/>
      <c r="AN122" s="265"/>
      <c r="AO122" s="265"/>
      <c r="AP122" s="265"/>
      <c r="AQ122" s="265"/>
      <c r="AR122" s="265"/>
      <c r="AS122" s="265"/>
    </row>
    <row r="123" spans="20:45" x14ac:dyDescent="0.25">
      <c r="T123" s="265"/>
      <c r="U123" s="265"/>
      <c r="V123" s="265"/>
      <c r="W123" s="265"/>
      <c r="X123" s="265"/>
      <c r="Y123" s="265"/>
      <c r="Z123" s="265"/>
      <c r="AA123" s="265"/>
      <c r="AB123" s="265"/>
      <c r="AC123" s="265"/>
      <c r="AD123" s="265"/>
      <c r="AE123" s="265"/>
      <c r="AF123" s="265"/>
      <c r="AG123" s="265"/>
      <c r="AH123" s="265"/>
      <c r="AL123" s="265"/>
      <c r="AM123" s="265"/>
      <c r="AN123" s="265"/>
      <c r="AO123" s="265"/>
      <c r="AP123" s="265"/>
      <c r="AQ123" s="265"/>
      <c r="AR123" s="265"/>
      <c r="AS123" s="265"/>
    </row>
    <row r="124" spans="20:45" x14ac:dyDescent="0.25">
      <c r="T124" s="265"/>
      <c r="U124" s="265"/>
      <c r="V124" s="265"/>
      <c r="W124" s="265"/>
      <c r="X124" s="265"/>
      <c r="Y124" s="265"/>
      <c r="Z124" s="265"/>
      <c r="AA124" s="265"/>
      <c r="AB124" s="265"/>
      <c r="AC124" s="265"/>
      <c r="AD124" s="265"/>
      <c r="AE124" s="265"/>
      <c r="AF124" s="265"/>
      <c r="AG124" s="265"/>
      <c r="AH124" s="265"/>
      <c r="AL124" s="265"/>
      <c r="AM124" s="265"/>
      <c r="AN124" s="265"/>
      <c r="AO124" s="265"/>
      <c r="AP124" s="265"/>
      <c r="AQ124" s="265"/>
      <c r="AR124" s="265"/>
      <c r="AS124" s="265"/>
    </row>
    <row r="125" spans="20:45" x14ac:dyDescent="0.25">
      <c r="T125" s="265"/>
      <c r="U125" s="265"/>
      <c r="V125" s="265"/>
      <c r="W125" s="265"/>
      <c r="X125" s="265"/>
      <c r="Y125" s="265"/>
      <c r="Z125" s="265"/>
      <c r="AA125" s="265"/>
      <c r="AB125" s="265"/>
      <c r="AC125" s="265"/>
      <c r="AD125" s="265"/>
      <c r="AE125" s="265"/>
      <c r="AF125" s="265"/>
      <c r="AG125" s="265"/>
      <c r="AH125" s="265"/>
      <c r="AL125" s="265"/>
      <c r="AM125" s="265"/>
      <c r="AN125" s="265"/>
      <c r="AO125" s="265"/>
      <c r="AP125" s="265"/>
      <c r="AQ125" s="265"/>
      <c r="AR125" s="265"/>
      <c r="AS125" s="265"/>
    </row>
    <row r="126" spans="20:45" x14ac:dyDescent="0.25">
      <c r="T126" s="265"/>
      <c r="U126" s="265"/>
      <c r="V126" s="265"/>
      <c r="W126" s="265"/>
      <c r="X126" s="265"/>
      <c r="Y126" s="265"/>
      <c r="Z126" s="265"/>
      <c r="AA126" s="265"/>
      <c r="AB126" s="265"/>
      <c r="AC126" s="265"/>
      <c r="AD126" s="265"/>
      <c r="AE126" s="265"/>
      <c r="AF126" s="265"/>
      <c r="AG126" s="265"/>
      <c r="AH126" s="265"/>
      <c r="AL126" s="265"/>
      <c r="AM126" s="265"/>
      <c r="AN126" s="265"/>
      <c r="AO126" s="265"/>
      <c r="AP126" s="265"/>
      <c r="AQ126" s="265"/>
      <c r="AR126" s="265"/>
      <c r="AS126" s="265"/>
    </row>
    <row r="127" spans="20:45" x14ac:dyDescent="0.25">
      <c r="T127" s="265"/>
      <c r="U127" s="265"/>
      <c r="V127" s="265"/>
      <c r="W127" s="265"/>
      <c r="X127" s="265"/>
      <c r="Y127" s="265"/>
      <c r="Z127" s="265"/>
      <c r="AA127" s="265"/>
      <c r="AB127" s="265"/>
      <c r="AC127" s="265"/>
      <c r="AD127" s="265"/>
      <c r="AE127" s="265"/>
      <c r="AF127" s="265"/>
      <c r="AG127" s="265"/>
      <c r="AH127" s="265"/>
      <c r="AL127" s="265"/>
      <c r="AM127" s="265"/>
      <c r="AN127" s="265"/>
      <c r="AO127" s="265"/>
      <c r="AP127" s="265"/>
      <c r="AQ127" s="265"/>
      <c r="AR127" s="265"/>
      <c r="AS127" s="265"/>
    </row>
    <row r="128" spans="20:45" x14ac:dyDescent="0.25">
      <c r="T128" s="265"/>
      <c r="U128" s="265"/>
      <c r="V128" s="265"/>
      <c r="W128" s="265"/>
      <c r="X128" s="265"/>
      <c r="Y128" s="265"/>
      <c r="Z128" s="265"/>
      <c r="AA128" s="265"/>
      <c r="AB128" s="265"/>
      <c r="AC128" s="265"/>
      <c r="AD128" s="265"/>
      <c r="AE128" s="265"/>
      <c r="AF128" s="265"/>
      <c r="AG128" s="265"/>
      <c r="AH128" s="265"/>
      <c r="AL128" s="265"/>
      <c r="AM128" s="265"/>
      <c r="AN128" s="265"/>
      <c r="AO128" s="265"/>
      <c r="AP128" s="265"/>
      <c r="AQ128" s="265"/>
      <c r="AR128" s="265"/>
      <c r="AS128" s="265"/>
    </row>
    <row r="129" spans="20:45" x14ac:dyDescent="0.25">
      <c r="T129" s="265"/>
      <c r="U129" s="265"/>
      <c r="V129" s="265"/>
      <c r="W129" s="265"/>
      <c r="X129" s="265"/>
      <c r="Y129" s="265"/>
      <c r="Z129" s="265"/>
      <c r="AA129" s="265"/>
      <c r="AB129" s="265"/>
      <c r="AC129" s="265"/>
      <c r="AD129" s="265"/>
      <c r="AE129" s="265"/>
      <c r="AF129" s="265"/>
      <c r="AG129" s="265"/>
      <c r="AH129" s="265"/>
      <c r="AL129" s="265"/>
      <c r="AM129" s="265"/>
      <c r="AN129" s="265"/>
      <c r="AO129" s="265"/>
      <c r="AP129" s="265"/>
      <c r="AQ129" s="265"/>
      <c r="AR129" s="265"/>
      <c r="AS129" s="265"/>
    </row>
    <row r="130" spans="20:45" x14ac:dyDescent="0.25">
      <c r="T130" s="265"/>
      <c r="U130" s="265"/>
      <c r="V130" s="265"/>
      <c r="W130" s="265"/>
      <c r="X130" s="265"/>
      <c r="Y130" s="265"/>
      <c r="Z130" s="265"/>
      <c r="AA130" s="265"/>
      <c r="AB130" s="265"/>
      <c r="AC130" s="265"/>
      <c r="AD130" s="265"/>
      <c r="AE130" s="265"/>
      <c r="AF130" s="265"/>
      <c r="AG130" s="265"/>
      <c r="AH130" s="265"/>
      <c r="AL130" s="265"/>
      <c r="AM130" s="265"/>
      <c r="AN130" s="265"/>
      <c r="AO130" s="265"/>
      <c r="AP130" s="265"/>
      <c r="AQ130" s="265"/>
      <c r="AR130" s="265"/>
      <c r="AS130" s="265"/>
    </row>
    <row r="131" spans="20:45" x14ac:dyDescent="0.25">
      <c r="T131" s="265"/>
      <c r="U131" s="265"/>
      <c r="V131" s="265"/>
      <c r="W131" s="265"/>
      <c r="X131" s="265"/>
      <c r="Y131" s="265"/>
      <c r="Z131" s="265"/>
      <c r="AA131" s="265"/>
      <c r="AB131" s="265"/>
      <c r="AC131" s="265"/>
      <c r="AD131" s="265"/>
      <c r="AE131" s="265"/>
      <c r="AF131" s="265"/>
      <c r="AG131" s="265"/>
      <c r="AH131" s="265"/>
      <c r="AL131" s="265"/>
      <c r="AM131" s="265"/>
      <c r="AN131" s="265"/>
      <c r="AO131" s="265"/>
      <c r="AP131" s="265"/>
      <c r="AQ131" s="265"/>
      <c r="AR131" s="265"/>
      <c r="AS131" s="265"/>
    </row>
    <row r="132" spans="20:45" x14ac:dyDescent="0.25">
      <c r="T132" s="265"/>
      <c r="U132" s="265"/>
      <c r="V132" s="265"/>
      <c r="W132" s="265"/>
      <c r="X132" s="265"/>
      <c r="Y132" s="265"/>
      <c r="Z132" s="265"/>
      <c r="AA132" s="265"/>
      <c r="AB132" s="265"/>
      <c r="AC132" s="265"/>
      <c r="AD132" s="265"/>
      <c r="AE132" s="265"/>
      <c r="AF132" s="265"/>
      <c r="AG132" s="265"/>
      <c r="AH132" s="265"/>
      <c r="AL132" s="265"/>
      <c r="AM132" s="265"/>
      <c r="AN132" s="265"/>
      <c r="AO132" s="265"/>
      <c r="AP132" s="265"/>
      <c r="AQ132" s="265"/>
      <c r="AR132" s="265"/>
      <c r="AS132" s="265"/>
    </row>
    <row r="133" spans="20:45" x14ac:dyDescent="0.25">
      <c r="T133" s="265"/>
      <c r="U133" s="265"/>
      <c r="V133" s="265"/>
      <c r="W133" s="265"/>
      <c r="X133" s="265"/>
      <c r="Y133" s="265"/>
      <c r="Z133" s="265"/>
      <c r="AA133" s="265"/>
      <c r="AB133" s="265"/>
      <c r="AC133" s="265"/>
      <c r="AD133" s="265"/>
      <c r="AE133" s="265"/>
      <c r="AF133" s="265"/>
      <c r="AG133" s="265"/>
      <c r="AH133" s="265"/>
      <c r="AL133" s="265"/>
      <c r="AM133" s="265"/>
      <c r="AN133" s="265"/>
      <c r="AO133" s="265"/>
      <c r="AP133" s="265"/>
      <c r="AQ133" s="265"/>
      <c r="AR133" s="265"/>
      <c r="AS133" s="265"/>
    </row>
    <row r="134" spans="20:45" x14ac:dyDescent="0.25">
      <c r="T134" s="265"/>
      <c r="U134" s="265"/>
      <c r="V134" s="265"/>
      <c r="W134" s="265"/>
      <c r="X134" s="265"/>
      <c r="Y134" s="265"/>
      <c r="Z134" s="265"/>
      <c r="AA134" s="265"/>
      <c r="AB134" s="265"/>
      <c r="AC134" s="265"/>
      <c r="AD134" s="265"/>
      <c r="AE134" s="265"/>
      <c r="AF134" s="265"/>
      <c r="AG134" s="265"/>
      <c r="AH134" s="265"/>
      <c r="AL134" s="265"/>
      <c r="AM134" s="265"/>
      <c r="AN134" s="265"/>
      <c r="AO134" s="265"/>
      <c r="AP134" s="265"/>
      <c r="AQ134" s="265"/>
      <c r="AR134" s="265"/>
      <c r="AS134" s="265"/>
    </row>
    <row r="135" spans="20:45" x14ac:dyDescent="0.25">
      <c r="T135" s="265"/>
      <c r="U135" s="265"/>
      <c r="V135" s="265"/>
      <c r="W135" s="265"/>
      <c r="X135" s="265"/>
      <c r="Y135" s="265"/>
      <c r="Z135" s="265"/>
      <c r="AA135" s="265"/>
      <c r="AB135" s="265"/>
      <c r="AC135" s="265"/>
      <c r="AD135" s="265"/>
      <c r="AE135" s="265"/>
      <c r="AF135" s="265"/>
      <c r="AG135" s="265"/>
      <c r="AH135" s="265"/>
      <c r="AL135" s="265"/>
      <c r="AM135" s="265"/>
      <c r="AN135" s="265"/>
      <c r="AO135" s="265"/>
      <c r="AP135" s="265"/>
      <c r="AQ135" s="265"/>
      <c r="AR135" s="265"/>
      <c r="AS135" s="265"/>
    </row>
    <row r="136" spans="20:45" x14ac:dyDescent="0.25">
      <c r="T136" s="265"/>
      <c r="U136" s="265"/>
      <c r="V136" s="265"/>
      <c r="W136" s="265"/>
      <c r="X136" s="265"/>
      <c r="Y136" s="265"/>
      <c r="Z136" s="265"/>
      <c r="AA136" s="265"/>
      <c r="AB136" s="265"/>
      <c r="AC136" s="265"/>
      <c r="AD136" s="265"/>
      <c r="AE136" s="265"/>
      <c r="AF136" s="265"/>
      <c r="AG136" s="265"/>
      <c r="AH136" s="265"/>
      <c r="AL136" s="265"/>
      <c r="AM136" s="265"/>
      <c r="AN136" s="265"/>
      <c r="AO136" s="265"/>
      <c r="AP136" s="265"/>
      <c r="AQ136" s="265"/>
      <c r="AR136" s="265"/>
      <c r="AS136" s="265"/>
    </row>
    <row r="137" spans="20:45" x14ac:dyDescent="0.25">
      <c r="T137" s="265"/>
      <c r="U137" s="265"/>
      <c r="V137" s="265"/>
      <c r="W137" s="265"/>
      <c r="X137" s="265"/>
      <c r="Y137" s="265"/>
      <c r="Z137" s="265"/>
      <c r="AA137" s="265"/>
      <c r="AB137" s="265"/>
      <c r="AC137" s="265"/>
      <c r="AD137" s="265"/>
      <c r="AE137" s="265"/>
      <c r="AF137" s="265"/>
      <c r="AG137" s="265"/>
      <c r="AH137" s="265"/>
      <c r="AL137" s="265"/>
      <c r="AM137" s="265"/>
      <c r="AN137" s="265"/>
      <c r="AO137" s="265"/>
      <c r="AP137" s="265"/>
      <c r="AQ137" s="265"/>
      <c r="AR137" s="265"/>
      <c r="AS137" s="265"/>
    </row>
    <row r="138" spans="20:45" x14ac:dyDescent="0.25">
      <c r="T138" s="265"/>
      <c r="U138" s="265"/>
      <c r="V138" s="265"/>
      <c r="W138" s="265"/>
      <c r="X138" s="265"/>
      <c r="Y138" s="265"/>
      <c r="Z138" s="265"/>
      <c r="AA138" s="265"/>
      <c r="AB138" s="265"/>
      <c r="AC138" s="265"/>
      <c r="AD138" s="265"/>
      <c r="AE138" s="265"/>
      <c r="AF138" s="265"/>
      <c r="AG138" s="265"/>
      <c r="AH138" s="265"/>
      <c r="AL138" s="265"/>
      <c r="AM138" s="265"/>
      <c r="AN138" s="265"/>
      <c r="AO138" s="265"/>
      <c r="AP138" s="265"/>
      <c r="AQ138" s="265"/>
      <c r="AR138" s="265"/>
      <c r="AS138" s="265"/>
    </row>
    <row r="139" spans="20:45" x14ac:dyDescent="0.25">
      <c r="T139" s="265"/>
      <c r="U139" s="265"/>
      <c r="V139" s="265"/>
      <c r="W139" s="265"/>
      <c r="X139" s="265"/>
      <c r="Y139" s="265"/>
      <c r="Z139" s="265"/>
      <c r="AA139" s="265"/>
      <c r="AB139" s="265"/>
      <c r="AC139" s="265"/>
      <c r="AD139" s="265"/>
      <c r="AE139" s="265"/>
      <c r="AF139" s="265"/>
      <c r="AG139" s="265"/>
      <c r="AH139" s="265"/>
      <c r="AL139" s="265"/>
      <c r="AM139" s="265"/>
      <c r="AN139" s="265"/>
      <c r="AO139" s="265"/>
      <c r="AP139" s="265"/>
      <c r="AQ139" s="265"/>
      <c r="AR139" s="265"/>
      <c r="AS139" s="265"/>
    </row>
    <row r="140" spans="20:45" x14ac:dyDescent="0.25">
      <c r="T140" s="265"/>
      <c r="U140" s="265"/>
      <c r="V140" s="265"/>
      <c r="W140" s="265"/>
      <c r="X140" s="265"/>
      <c r="Y140" s="265"/>
      <c r="Z140" s="265"/>
      <c r="AA140" s="265"/>
      <c r="AB140" s="265"/>
      <c r="AC140" s="265"/>
      <c r="AD140" s="265"/>
      <c r="AE140" s="265"/>
      <c r="AF140" s="265"/>
      <c r="AG140" s="265"/>
      <c r="AH140" s="265"/>
      <c r="AL140" s="265"/>
      <c r="AM140" s="265"/>
      <c r="AN140" s="265"/>
      <c r="AO140" s="265"/>
      <c r="AP140" s="265"/>
      <c r="AQ140" s="265"/>
      <c r="AR140" s="265"/>
      <c r="AS140" s="265"/>
    </row>
  </sheetData>
  <mergeCells count="1">
    <mergeCell ref="A4:C4"/>
  </mergeCells>
  <phoneticPr fontId="80" type="noConversion"/>
  <conditionalFormatting sqref="B22 B24 B26 B28 B30 B32 B34 B36 B38 B40 B42 B44 B46 B48 B50 B52">
    <cfRule type="cellIs" dxfId="33" priority="7" stopIfTrue="1" operator="equal">
      <formula>"QA"</formula>
    </cfRule>
    <cfRule type="cellIs" dxfId="32" priority="8" stopIfTrue="1" operator="equal">
      <formula>"DA"</formula>
    </cfRule>
  </conditionalFormatting>
  <conditionalFormatting sqref="E7 E21">
    <cfRule type="expression" dxfId="31" priority="5" stopIfTrue="1">
      <formula>$E7&lt;5</formula>
    </cfRule>
  </conditionalFormatting>
  <conditionalFormatting sqref="E22 E24 E26 E28 E30 E32 E34 E36 E38 E40 E42 E44 E46 E48 E50 E52">
    <cfRule type="expression" dxfId="30" priority="13" stopIfTrue="1">
      <formula>AND($E22&lt;9,$C22&gt;0)</formula>
    </cfRule>
  </conditionalFormatting>
  <conditionalFormatting sqref="F7 F9 F11 F13 F15 F17 F19 F21:F22">
    <cfRule type="cellIs" dxfId="29" priority="4" stopIfTrue="1" operator="equal">
      <formula>"Bye"</formula>
    </cfRule>
  </conditionalFormatting>
  <conditionalFormatting sqref="F24 F26 F28 F30 F32 F34 F36 F38 F40 F42 F44 F46 F48 F50">
    <cfRule type="cellIs" dxfId="28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27" priority="12" stopIfTrue="1">
      <formula>AND($E22&lt;9,$C22&gt;0)</formula>
    </cfRule>
  </conditionalFormatting>
  <conditionalFormatting sqref="H7 H9 H11 H13 H15 H17 H19 H21">
    <cfRule type="expression" dxfId="26" priority="17" stopIfTrue="1">
      <formula>AND($E7&lt;9,$C7&gt;0)</formula>
    </cfRule>
  </conditionalFormatting>
  <conditionalFormatting sqref="I8 K10 I12 M14 I16 K18 I20 I23 K25 I27 M29 I31 K33 I35 I39 K41 I43 M45 I47 K49 I51">
    <cfRule type="expression" dxfId="25" priority="14" stopIfTrue="1">
      <formula>AND($O$1="CU",I8="Umpire")</formula>
    </cfRule>
    <cfRule type="expression" dxfId="24" priority="15" stopIfTrue="1">
      <formula>AND($O$1="CU",I8&lt;&gt;"Umpire",J8&lt;&gt;"")</formula>
    </cfRule>
    <cfRule type="expression" dxfId="23" priority="16" stopIfTrue="1">
      <formula>AND($O$1="CU",I8&lt;&gt;"Umpire")</formula>
    </cfRule>
  </conditionalFormatting>
  <conditionalFormatting sqref="J8 L10 J12 N14 J16 L18 J20 R62">
    <cfRule type="expression" dxfId="22" priority="6" stopIfTrue="1">
      <formula>$O$1="CU"</formula>
    </cfRule>
  </conditionalFormatting>
  <conditionalFormatting sqref="K8 M10 K12 O14 K16 M18 K20 K23 M25 K27 O29 K31 M33 K35 K39 M41 K43 O45 K47 M49 K51">
    <cfRule type="expression" dxfId="21" priority="9" stopIfTrue="1">
      <formula>J8="as"</formula>
    </cfRule>
    <cfRule type="expression" dxfId="20" priority="10" stopIfTrue="1">
      <formula>J8="bs"</formula>
    </cfRule>
  </conditionalFormatting>
  <conditionalFormatting sqref="O16">
    <cfRule type="expression" dxfId="19" priority="1" stopIfTrue="1">
      <formula>AND($O$1="CU",O16="Umpire")</formula>
    </cfRule>
    <cfRule type="expression" dxfId="18" priority="2" stopIfTrue="1">
      <formula>AND($O$1="CU",O16&lt;&gt;"Umpire",P16&lt;&gt;"")</formula>
    </cfRule>
    <cfRule type="expression" dxfId="17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00000000-0002-0000-0B00-000000000000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246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246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50">
    <tabColor indexed="11"/>
  </sheetPr>
  <dimension ref="A1:AS140"/>
  <sheetViews>
    <sheetView workbookViewId="0"/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2" customWidth="1"/>
    <col min="11" max="11" width="10.6640625" customWidth="1"/>
    <col min="12" max="12" width="1.6640625" style="112" customWidth="1"/>
    <col min="13" max="13" width="10.6640625" customWidth="1"/>
    <col min="14" max="14" width="1.6640625" style="113" customWidth="1"/>
    <col min="15" max="15" width="10.6640625" customWidth="1"/>
    <col min="16" max="16" width="1.6640625" style="112" customWidth="1"/>
    <col min="17" max="17" width="10.6640625" customWidth="1"/>
    <col min="18" max="18" width="1.6640625" style="113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02" customWidth="1"/>
  </cols>
  <sheetData>
    <row r="1" spans="1:45" s="114" customFormat="1" ht="21.75" customHeight="1" x14ac:dyDescent="0.25">
      <c r="A1" s="214" t="str">
        <f>Altalanos!$A$6</f>
        <v>Dorko Korosztályos Csapat Bajnokság</v>
      </c>
      <c r="B1" s="214"/>
      <c r="C1" s="215"/>
      <c r="D1" s="215"/>
      <c r="E1" s="215"/>
      <c r="F1" s="215"/>
      <c r="G1" s="215"/>
      <c r="H1" s="214"/>
      <c r="I1" s="216"/>
      <c r="J1" s="217"/>
      <c r="K1" s="218" t="s">
        <v>51</v>
      </c>
      <c r="L1" s="219"/>
      <c r="M1" s="220"/>
      <c r="N1" s="217"/>
      <c r="O1" s="217" t="s">
        <v>13</v>
      </c>
      <c r="P1" s="217"/>
      <c r="Q1" s="215"/>
      <c r="R1" s="217"/>
      <c r="T1" s="266"/>
      <c r="U1" s="266"/>
      <c r="V1" s="266"/>
      <c r="W1" s="266"/>
      <c r="X1" s="266"/>
      <c r="Y1" s="266"/>
      <c r="Z1" s="266"/>
      <c r="AA1" s="266"/>
      <c r="AB1" s="298" t="e">
        <f>IF($Y$5=1,CONCATENATE(VLOOKUP($Y$3,$AA$2:$AH$14,2)),CONCATENATE(VLOOKUP($Y$3,$AA$16:$AH$25,2)))</f>
        <v>#N/A</v>
      </c>
      <c r="AC1" s="298" t="e">
        <f>IF($Y$5=1,CONCATENATE(VLOOKUP($Y$3,$AA$2:$AH$14,3)),CONCATENATE(VLOOKUP($Y$3,$AA$16:$AH$25,3)))</f>
        <v>#N/A</v>
      </c>
      <c r="AD1" s="298" t="e">
        <f>IF($Y$5=1,CONCATENATE(VLOOKUP($Y$3,$AA$2:$AH$14,4)),CONCATENATE(VLOOKUP($Y$3,$AA$16:$AH$25,4)))</f>
        <v>#N/A</v>
      </c>
      <c r="AE1" s="298" t="e">
        <f>IF($Y$5=1,CONCATENATE(VLOOKUP($Y$3,$AA$2:$AH$14,5)),CONCATENATE(VLOOKUP($Y$3,$AA$16:$AH$25,5)))</f>
        <v>#N/A</v>
      </c>
      <c r="AF1" s="298" t="e">
        <f>IF($Y$5=1,CONCATENATE(VLOOKUP($Y$3,$AA$2:$AH$14,6)),CONCATENATE(VLOOKUP($Y$3,$AA$16:$AH$25,6)))</f>
        <v>#N/A</v>
      </c>
      <c r="AG1" s="298" t="e">
        <f>IF($Y$5=1,CONCATENATE(VLOOKUP($Y$3,$AA$2:$AH$14,7)),CONCATENATE(VLOOKUP($Y$3,$AA$16:$AH$25,7)))</f>
        <v>#N/A</v>
      </c>
      <c r="AH1" s="298" t="e">
        <f>IF($Y$5=1,CONCATENATE(VLOOKUP($Y$3,$AA$2:$AH$14,8)),CONCATENATE(VLOOKUP($Y$3,$AA$16:$AH$25,8)))</f>
        <v>#N/A</v>
      </c>
      <c r="AI1" s="299"/>
      <c r="AJ1" s="299"/>
      <c r="AK1" s="299"/>
    </row>
    <row r="2" spans="1:45" s="96" customFormat="1" x14ac:dyDescent="0.25">
      <c r="A2" s="221" t="s">
        <v>50</v>
      </c>
      <c r="B2" s="222"/>
      <c r="C2" s="222"/>
      <c r="D2" s="222"/>
      <c r="E2" s="206">
        <f>Altalanos!$E$8</f>
        <v>0</v>
      </c>
      <c r="F2" s="222"/>
      <c r="G2" s="223"/>
      <c r="H2" s="224"/>
      <c r="I2" s="224"/>
      <c r="J2" s="225"/>
      <c r="K2" s="219"/>
      <c r="L2" s="219"/>
      <c r="M2" s="219"/>
      <c r="N2" s="225"/>
      <c r="O2" s="224"/>
      <c r="P2" s="225"/>
      <c r="Q2" s="224"/>
      <c r="R2" s="225"/>
      <c r="T2" s="259"/>
      <c r="U2" s="259"/>
      <c r="V2" s="259"/>
      <c r="W2" s="259"/>
      <c r="X2" s="259"/>
      <c r="Y2" s="291"/>
      <c r="Z2" s="290"/>
      <c r="AA2" s="290" t="s">
        <v>62</v>
      </c>
      <c r="AB2" s="288">
        <v>300</v>
      </c>
      <c r="AC2" s="288">
        <v>250</v>
      </c>
      <c r="AD2" s="288">
        <v>200</v>
      </c>
      <c r="AE2" s="288">
        <v>150</v>
      </c>
      <c r="AF2" s="288">
        <v>120</v>
      </c>
      <c r="AG2" s="288">
        <v>90</v>
      </c>
      <c r="AH2" s="288">
        <v>40</v>
      </c>
      <c r="AI2" s="287"/>
      <c r="AJ2" s="287"/>
      <c r="AK2" s="287"/>
      <c r="AL2" s="259"/>
      <c r="AM2" s="259"/>
      <c r="AN2" s="259"/>
      <c r="AO2" s="259"/>
      <c r="AP2" s="259"/>
      <c r="AQ2" s="259"/>
      <c r="AR2" s="259"/>
      <c r="AS2" s="259"/>
    </row>
    <row r="3" spans="1:45" s="19" customFormat="1" ht="11.25" customHeight="1" x14ac:dyDescent="0.25">
      <c r="A3" s="50" t="s">
        <v>24</v>
      </c>
      <c r="B3" s="50"/>
      <c r="C3" s="50"/>
      <c r="D3" s="50"/>
      <c r="E3" s="49"/>
      <c r="F3" s="50"/>
      <c r="G3" s="50" t="s">
        <v>21</v>
      </c>
      <c r="H3" s="50"/>
      <c r="I3" s="50"/>
      <c r="J3" s="115"/>
      <c r="K3" s="50" t="s">
        <v>29</v>
      </c>
      <c r="L3" s="115"/>
      <c r="M3" s="50"/>
      <c r="N3" s="115"/>
      <c r="O3" s="50"/>
      <c r="P3" s="115"/>
      <c r="Q3" s="50"/>
      <c r="R3" s="51" t="s">
        <v>30</v>
      </c>
      <c r="T3" s="260"/>
      <c r="U3" s="260"/>
      <c r="V3" s="260"/>
      <c r="W3" s="260"/>
      <c r="X3" s="260"/>
      <c r="Y3" s="290" t="str">
        <f>IF(K4="OB","A",IF(K4="IX","W",IF(K4="","",K4)))</f>
        <v/>
      </c>
      <c r="Z3" s="290"/>
      <c r="AA3" s="290" t="s">
        <v>63</v>
      </c>
      <c r="AB3" s="288">
        <v>280</v>
      </c>
      <c r="AC3" s="288">
        <v>230</v>
      </c>
      <c r="AD3" s="288">
        <v>180</v>
      </c>
      <c r="AE3" s="288">
        <v>140</v>
      </c>
      <c r="AF3" s="288">
        <v>80</v>
      </c>
      <c r="AG3" s="288">
        <v>0</v>
      </c>
      <c r="AH3" s="288">
        <v>0</v>
      </c>
      <c r="AI3" s="287"/>
      <c r="AJ3" s="287"/>
      <c r="AK3" s="287"/>
      <c r="AL3" s="260"/>
      <c r="AM3" s="260"/>
      <c r="AN3" s="260"/>
      <c r="AO3" s="260"/>
      <c r="AP3" s="260"/>
      <c r="AQ3" s="260"/>
      <c r="AR3" s="260"/>
      <c r="AS3" s="260"/>
    </row>
    <row r="4" spans="1:45" s="28" customFormat="1" ht="11.25" customHeight="1" thickBot="1" x14ac:dyDescent="0.3">
      <c r="A4" s="593" t="str">
        <f>Altalanos!$A$10</f>
        <v>2025.08.08-19.</v>
      </c>
      <c r="B4" s="593"/>
      <c r="C4" s="593"/>
      <c r="D4" s="226"/>
      <c r="E4" s="227"/>
      <c r="F4" s="227"/>
      <c r="G4" s="227" t="str">
        <f>Altalanos!$C$10</f>
        <v>PÉCS</v>
      </c>
      <c r="H4" s="228"/>
      <c r="I4" s="227"/>
      <c r="J4" s="229"/>
      <c r="K4" s="230"/>
      <c r="L4" s="229"/>
      <c r="M4" s="231"/>
      <c r="N4" s="229"/>
      <c r="O4" s="227"/>
      <c r="P4" s="229"/>
      <c r="Q4" s="227"/>
      <c r="R4" s="232" t="str">
        <f>Altalanos!$E$10</f>
        <v>Rákóczi Andrea</v>
      </c>
      <c r="T4" s="261"/>
      <c r="U4" s="261"/>
      <c r="V4" s="261"/>
      <c r="W4" s="261"/>
      <c r="X4" s="261"/>
      <c r="Y4" s="290"/>
      <c r="Z4" s="290"/>
      <c r="AA4" s="290" t="s">
        <v>64</v>
      </c>
      <c r="AB4" s="288">
        <v>250</v>
      </c>
      <c r="AC4" s="288">
        <v>200</v>
      </c>
      <c r="AD4" s="288">
        <v>150</v>
      </c>
      <c r="AE4" s="288">
        <v>120</v>
      </c>
      <c r="AF4" s="288">
        <v>90</v>
      </c>
      <c r="AG4" s="288">
        <v>60</v>
      </c>
      <c r="AH4" s="288">
        <v>25</v>
      </c>
      <c r="AI4" s="287"/>
      <c r="AJ4" s="287"/>
      <c r="AK4" s="287"/>
      <c r="AL4" s="261"/>
      <c r="AM4" s="261"/>
      <c r="AN4" s="261"/>
      <c r="AO4" s="261"/>
      <c r="AP4" s="261"/>
      <c r="AQ4" s="261"/>
      <c r="AR4" s="261"/>
      <c r="AS4" s="261"/>
    </row>
    <row r="5" spans="1:45" s="19" customFormat="1" x14ac:dyDescent="0.25">
      <c r="A5" s="116"/>
      <c r="B5" s="117" t="s">
        <v>3</v>
      </c>
      <c r="C5" s="204" t="s">
        <v>43</v>
      </c>
      <c r="D5" s="117" t="s">
        <v>42</v>
      </c>
      <c r="E5" s="117" t="s">
        <v>40</v>
      </c>
      <c r="F5" s="118" t="s">
        <v>27</v>
      </c>
      <c r="G5" s="118" t="s">
        <v>28</v>
      </c>
      <c r="H5" s="118"/>
      <c r="I5" s="118" t="s">
        <v>31</v>
      </c>
      <c r="J5" s="118"/>
      <c r="K5" s="117" t="s">
        <v>41</v>
      </c>
      <c r="L5" s="119"/>
      <c r="M5" s="117" t="s">
        <v>57</v>
      </c>
      <c r="N5" s="119"/>
      <c r="O5" s="117" t="s">
        <v>56</v>
      </c>
      <c r="P5" s="119"/>
      <c r="Q5" s="117"/>
      <c r="R5" s="120"/>
      <c r="T5" s="260"/>
      <c r="U5" s="260"/>
      <c r="V5" s="260"/>
      <c r="W5" s="260"/>
      <c r="X5" s="260"/>
      <c r="Y5" s="290">
        <f>IF(OR(Altalanos!$A$8="F1",Altalanos!$A$8="F2",Altalanos!$A$8="N1",Altalanos!$A$8="N2"),1,2)</f>
        <v>2</v>
      </c>
      <c r="Z5" s="290"/>
      <c r="AA5" s="290" t="s">
        <v>65</v>
      </c>
      <c r="AB5" s="288">
        <v>200</v>
      </c>
      <c r="AC5" s="288">
        <v>150</v>
      </c>
      <c r="AD5" s="288">
        <v>120</v>
      </c>
      <c r="AE5" s="288">
        <v>90</v>
      </c>
      <c r="AF5" s="288">
        <v>60</v>
      </c>
      <c r="AG5" s="288">
        <v>40</v>
      </c>
      <c r="AH5" s="288">
        <v>15</v>
      </c>
      <c r="AI5" s="287"/>
      <c r="AJ5" s="287"/>
      <c r="AK5" s="287"/>
      <c r="AL5" s="260"/>
      <c r="AM5" s="260"/>
      <c r="AN5" s="260"/>
      <c r="AO5" s="260"/>
      <c r="AP5" s="260"/>
      <c r="AQ5" s="260"/>
      <c r="AR5" s="260"/>
      <c r="AS5" s="260"/>
    </row>
    <row r="6" spans="1:45" s="19" customFormat="1" ht="11.1" customHeight="1" thickBot="1" x14ac:dyDescent="0.3">
      <c r="A6" s="293"/>
      <c r="B6" s="294"/>
      <c r="C6" s="294"/>
      <c r="D6" s="294"/>
      <c r="E6" s="294"/>
      <c r="F6" s="293" t="str">
        <f>IF(Y3="","",CONCATENATE(VLOOKUP(Y3,AB1:AH1,4)," pont"))</f>
        <v/>
      </c>
      <c r="G6" s="295"/>
      <c r="H6" s="5"/>
      <c r="I6" s="295"/>
      <c r="J6" s="296"/>
      <c r="K6" s="294" t="str">
        <f>IF(Y3="","",CONCATENATE(VLOOKUP(Y3,AB1:AH1,3)," pont"))</f>
        <v/>
      </c>
      <c r="L6" s="296"/>
      <c r="M6" s="294" t="str">
        <f>IF(Y3="","",CONCATENATE(VLOOKUP(Y3,AB1:AH1,2)," pont"))</f>
        <v/>
      </c>
      <c r="N6" s="296"/>
      <c r="O6" s="294" t="str">
        <f>IF(Y3="","",CONCATENATE(VLOOKUP(Y3,AB1:AH1,1)," pont"))</f>
        <v/>
      </c>
      <c r="P6" s="296"/>
      <c r="Q6" s="294"/>
      <c r="R6" s="297"/>
      <c r="T6" s="260"/>
      <c r="U6" s="260"/>
      <c r="V6" s="260"/>
      <c r="W6" s="260"/>
      <c r="X6" s="260"/>
      <c r="Y6" s="290"/>
      <c r="Z6" s="290"/>
      <c r="AA6" s="290" t="s">
        <v>66</v>
      </c>
      <c r="AB6" s="288">
        <v>150</v>
      </c>
      <c r="AC6" s="288">
        <v>120</v>
      </c>
      <c r="AD6" s="288">
        <v>90</v>
      </c>
      <c r="AE6" s="288">
        <v>60</v>
      </c>
      <c r="AF6" s="288">
        <v>40</v>
      </c>
      <c r="AG6" s="288">
        <v>25</v>
      </c>
      <c r="AH6" s="288">
        <v>10</v>
      </c>
      <c r="AI6" s="287"/>
      <c r="AJ6" s="287"/>
      <c r="AK6" s="287"/>
      <c r="AL6" s="260"/>
      <c r="AM6" s="260"/>
      <c r="AN6" s="260"/>
      <c r="AO6" s="260"/>
      <c r="AP6" s="260"/>
      <c r="AQ6" s="260"/>
      <c r="AR6" s="260"/>
      <c r="AS6" s="260"/>
    </row>
    <row r="7" spans="1:45" s="34" customFormat="1" ht="12.9" customHeight="1" x14ac:dyDescent="0.25">
      <c r="A7" s="121">
        <v>1</v>
      </c>
      <c r="B7" s="233" t="str">
        <f>IF($E7="","",VLOOKUP($E7,#REF!,14))</f>
        <v/>
      </c>
      <c r="C7" s="234" t="str">
        <f>IF($E7="","",VLOOKUP($E7,#REF!,15))</f>
        <v/>
      </c>
      <c r="D7" s="234" t="str">
        <f>IF($E7="","",VLOOKUP($E7,#REF!,5))</f>
        <v/>
      </c>
      <c r="E7" s="235"/>
      <c r="F7" s="236" t="str">
        <f>UPPER(IF($E7="","",VLOOKUP($E7,#REF!,2)))</f>
        <v/>
      </c>
      <c r="G7" s="236" t="str">
        <f>IF($E7="","",VLOOKUP($E7,#REF!,3))</f>
        <v/>
      </c>
      <c r="H7" s="236"/>
      <c r="I7" s="236" t="str">
        <f>IF($E7="","",VLOOKUP($E7,#REF!,4))</f>
        <v/>
      </c>
      <c r="J7" s="237"/>
      <c r="K7" s="238"/>
      <c r="L7" s="238"/>
      <c r="M7" s="238"/>
      <c r="N7" s="238"/>
      <c r="O7" s="122"/>
      <c r="P7" s="123"/>
      <c r="Q7" s="124"/>
      <c r="R7" s="125"/>
      <c r="S7" s="126"/>
      <c r="T7" s="126"/>
      <c r="U7" s="262" t="str">
        <f>Birók!P21</f>
        <v>Bíró</v>
      </c>
      <c r="V7" s="126"/>
      <c r="W7" s="126"/>
      <c r="X7" s="126"/>
      <c r="Y7" s="290"/>
      <c r="Z7" s="290"/>
      <c r="AA7" s="290" t="s">
        <v>67</v>
      </c>
      <c r="AB7" s="288">
        <v>120</v>
      </c>
      <c r="AC7" s="288">
        <v>90</v>
      </c>
      <c r="AD7" s="288">
        <v>60</v>
      </c>
      <c r="AE7" s="288">
        <v>40</v>
      </c>
      <c r="AF7" s="288">
        <v>25</v>
      </c>
      <c r="AG7" s="288">
        <v>10</v>
      </c>
      <c r="AH7" s="288">
        <v>5</v>
      </c>
      <c r="AI7" s="287"/>
      <c r="AJ7" s="287"/>
      <c r="AK7" s="287"/>
      <c r="AL7" s="126"/>
      <c r="AM7" s="126"/>
      <c r="AN7" s="126"/>
      <c r="AO7" s="126"/>
      <c r="AP7" s="126"/>
      <c r="AQ7" s="126"/>
      <c r="AR7" s="126"/>
      <c r="AS7" s="126"/>
    </row>
    <row r="8" spans="1:45" s="34" customFormat="1" ht="12.9" customHeight="1" x14ac:dyDescent="0.25">
      <c r="A8" s="127"/>
      <c r="B8" s="239"/>
      <c r="C8" s="240"/>
      <c r="D8" s="240"/>
      <c r="E8" s="155"/>
      <c r="F8" s="241"/>
      <c r="G8" s="241"/>
      <c r="H8" s="242"/>
      <c r="I8" s="327" t="s">
        <v>0</v>
      </c>
      <c r="J8" s="128"/>
      <c r="K8" s="243" t="str">
        <f>UPPER(IF(OR(J8="a",J8="as"),F7,IF(OR(J8="b",J8="bs"),F9,)))</f>
        <v/>
      </c>
      <c r="L8" s="243"/>
      <c r="M8" s="238"/>
      <c r="N8" s="238"/>
      <c r="O8" s="122"/>
      <c r="P8" s="123"/>
      <c r="Q8" s="124"/>
      <c r="R8" s="125"/>
      <c r="S8" s="126"/>
      <c r="T8" s="126"/>
      <c r="U8" s="263" t="str">
        <f>Birók!P22</f>
        <v xml:space="preserve"> </v>
      </c>
      <c r="V8" s="126"/>
      <c r="W8" s="126"/>
      <c r="X8" s="126"/>
      <c r="Y8" s="290"/>
      <c r="Z8" s="290"/>
      <c r="AA8" s="290" t="s">
        <v>68</v>
      </c>
      <c r="AB8" s="288">
        <v>90</v>
      </c>
      <c r="AC8" s="288">
        <v>60</v>
      </c>
      <c r="AD8" s="288">
        <v>40</v>
      </c>
      <c r="AE8" s="288">
        <v>25</v>
      </c>
      <c r="AF8" s="288">
        <v>10</v>
      </c>
      <c r="AG8" s="288">
        <v>5</v>
      </c>
      <c r="AH8" s="288">
        <v>2</v>
      </c>
      <c r="AI8" s="287"/>
      <c r="AJ8" s="287"/>
      <c r="AK8" s="287"/>
      <c r="AL8" s="126"/>
      <c r="AM8" s="126"/>
      <c r="AN8" s="126"/>
      <c r="AO8" s="126"/>
      <c r="AP8" s="126"/>
      <c r="AQ8" s="126"/>
      <c r="AR8" s="126"/>
      <c r="AS8" s="126"/>
    </row>
    <row r="9" spans="1:45" s="34" customFormat="1" ht="12.9" customHeight="1" x14ac:dyDescent="0.25">
      <c r="A9" s="127">
        <v>2</v>
      </c>
      <c r="B9" s="233" t="str">
        <f>IF($E9="","",VLOOKUP($E9,#REF!,14))</f>
        <v/>
      </c>
      <c r="C9" s="234" t="str">
        <f>IF($E9="","",VLOOKUP($E9,#REF!,15))</f>
        <v/>
      </c>
      <c r="D9" s="234" t="str">
        <f>IF($E9="","",VLOOKUP($E9,#REF!,5))</f>
        <v/>
      </c>
      <c r="E9" s="318"/>
      <c r="F9" s="284" t="str">
        <f>UPPER(IF($E9="","",VLOOKUP($E9,#REF!,2)))</f>
        <v/>
      </c>
      <c r="G9" s="284" t="str">
        <f>IF($E9="","",VLOOKUP($E9,#REF!,3))</f>
        <v/>
      </c>
      <c r="H9" s="284"/>
      <c r="I9" s="284" t="str">
        <f>IF($E9="","",VLOOKUP($E9,#REF!,4))</f>
        <v/>
      </c>
      <c r="J9" s="244"/>
      <c r="K9" s="238"/>
      <c r="L9" s="245"/>
      <c r="M9" s="238"/>
      <c r="N9" s="238"/>
      <c r="O9" s="122"/>
      <c r="P9" s="123"/>
      <c r="Q9" s="124"/>
      <c r="R9" s="125"/>
      <c r="S9" s="126"/>
      <c r="T9" s="126"/>
      <c r="U9" s="263" t="str">
        <f>Birók!P23</f>
        <v xml:space="preserve"> </v>
      </c>
      <c r="V9" s="126"/>
      <c r="W9" s="126"/>
      <c r="X9" s="126"/>
      <c r="Y9" s="290"/>
      <c r="Z9" s="290"/>
      <c r="AA9" s="290" t="s">
        <v>69</v>
      </c>
      <c r="AB9" s="288">
        <v>60</v>
      </c>
      <c r="AC9" s="288">
        <v>40</v>
      </c>
      <c r="AD9" s="288">
        <v>25</v>
      </c>
      <c r="AE9" s="288">
        <v>10</v>
      </c>
      <c r="AF9" s="288">
        <v>5</v>
      </c>
      <c r="AG9" s="288">
        <v>2</v>
      </c>
      <c r="AH9" s="288">
        <v>1</v>
      </c>
      <c r="AI9" s="287"/>
      <c r="AJ9" s="287"/>
      <c r="AK9" s="287"/>
      <c r="AL9" s="126"/>
      <c r="AM9" s="126"/>
      <c r="AN9" s="126"/>
      <c r="AO9" s="126"/>
      <c r="AP9" s="126"/>
      <c r="AQ9" s="126"/>
      <c r="AR9" s="126"/>
      <c r="AS9" s="126"/>
    </row>
    <row r="10" spans="1:45" s="34" customFormat="1" ht="12.9" customHeight="1" x14ac:dyDescent="0.25">
      <c r="A10" s="127"/>
      <c r="B10" s="239"/>
      <c r="C10" s="240"/>
      <c r="D10" s="240"/>
      <c r="E10" s="319"/>
      <c r="F10" s="320"/>
      <c r="G10" s="320"/>
      <c r="H10" s="321"/>
      <c r="I10" s="320"/>
      <c r="J10" s="246"/>
      <c r="K10" s="327" t="s">
        <v>0</v>
      </c>
      <c r="L10" s="129" t="s">
        <v>63</v>
      </c>
      <c r="M10" s="243" t="str">
        <f>UPPER(IF(OR(L10="a",L10="as"),K8,IF(OR(L10="b",L10="bs"),K12,)))</f>
        <v>PVTC</v>
      </c>
      <c r="N10" s="247"/>
      <c r="O10" s="248"/>
      <c r="P10" s="248"/>
      <c r="Q10" s="124"/>
      <c r="R10" s="125"/>
      <c r="S10" s="126"/>
      <c r="T10" s="126"/>
      <c r="U10" s="263" t="str">
        <f>Birók!P24</f>
        <v xml:space="preserve"> </v>
      </c>
      <c r="V10" s="126"/>
      <c r="W10" s="126"/>
      <c r="X10" s="126"/>
      <c r="Y10" s="290"/>
      <c r="Z10" s="290"/>
      <c r="AA10" s="290" t="s">
        <v>70</v>
      </c>
      <c r="AB10" s="288">
        <v>40</v>
      </c>
      <c r="AC10" s="288">
        <v>25</v>
      </c>
      <c r="AD10" s="288">
        <v>15</v>
      </c>
      <c r="AE10" s="288">
        <v>7</v>
      </c>
      <c r="AF10" s="288">
        <v>4</v>
      </c>
      <c r="AG10" s="288">
        <v>1</v>
      </c>
      <c r="AH10" s="288">
        <v>0</v>
      </c>
      <c r="AI10" s="287"/>
      <c r="AJ10" s="287"/>
      <c r="AK10" s="287"/>
      <c r="AL10" s="126"/>
      <c r="AM10" s="126"/>
      <c r="AN10" s="126"/>
      <c r="AO10" s="126"/>
      <c r="AP10" s="126"/>
      <c r="AQ10" s="126"/>
      <c r="AR10" s="126"/>
      <c r="AS10" s="126"/>
    </row>
    <row r="11" spans="1:45" s="34" customFormat="1" ht="12.9" customHeight="1" x14ac:dyDescent="0.25">
      <c r="A11" s="127">
        <v>3</v>
      </c>
      <c r="B11" s="233" t="str">
        <f>IF($E11="","",VLOOKUP($E11,#REF!,14))</f>
        <v/>
      </c>
      <c r="C11" s="234" t="str">
        <f>IF($E11="","",VLOOKUP($E11,#REF!,15))</f>
        <v/>
      </c>
      <c r="D11" s="234" t="str">
        <f>IF($E11="","",VLOOKUP($E11,#REF!,5))</f>
        <v/>
      </c>
      <c r="E11" s="318"/>
      <c r="F11" s="284" t="str">
        <f>UPPER(IF($E11="","",VLOOKUP($E11,#REF!,2)))</f>
        <v/>
      </c>
      <c r="G11" s="284" t="str">
        <f>IF($E11="","",VLOOKUP($E11,#REF!,3))</f>
        <v/>
      </c>
      <c r="H11" s="284"/>
      <c r="I11" s="284" t="str">
        <f>IF($E11="","",VLOOKUP($E11,#REF!,4))</f>
        <v/>
      </c>
      <c r="J11" s="237"/>
      <c r="K11" s="238"/>
      <c r="L11" s="249"/>
      <c r="M11" s="238"/>
      <c r="N11" s="250"/>
      <c r="O11" s="248"/>
      <c r="P11" s="248"/>
      <c r="Q11" s="124"/>
      <c r="R11" s="125"/>
      <c r="S11" s="126"/>
      <c r="T11" s="126"/>
      <c r="U11" s="263" t="str">
        <f>Birók!P25</f>
        <v xml:space="preserve"> </v>
      </c>
      <c r="V11" s="126"/>
      <c r="W11" s="126"/>
      <c r="X11" s="126"/>
      <c r="Y11" s="290"/>
      <c r="Z11" s="290"/>
      <c r="AA11" s="290" t="s">
        <v>71</v>
      </c>
      <c r="AB11" s="288">
        <v>25</v>
      </c>
      <c r="AC11" s="288">
        <v>15</v>
      </c>
      <c r="AD11" s="288">
        <v>10</v>
      </c>
      <c r="AE11" s="288">
        <v>6</v>
      </c>
      <c r="AF11" s="288">
        <v>3</v>
      </c>
      <c r="AG11" s="288">
        <v>1</v>
      </c>
      <c r="AH11" s="288">
        <v>0</v>
      </c>
      <c r="AI11" s="287"/>
      <c r="AJ11" s="287"/>
      <c r="AK11" s="287"/>
      <c r="AL11" s="126"/>
      <c r="AM11" s="126"/>
      <c r="AN11" s="126"/>
      <c r="AO11" s="126"/>
      <c r="AP11" s="126"/>
      <c r="AQ11" s="126"/>
      <c r="AR11" s="126"/>
      <c r="AS11" s="126"/>
    </row>
    <row r="12" spans="1:45" s="34" customFormat="1" ht="12.9" customHeight="1" x14ac:dyDescent="0.25">
      <c r="A12" s="127"/>
      <c r="B12" s="239"/>
      <c r="C12" s="240"/>
      <c r="D12" s="240"/>
      <c r="E12" s="319"/>
      <c r="F12" s="320"/>
      <c r="G12" s="320"/>
      <c r="H12" s="321"/>
      <c r="I12" s="327" t="s">
        <v>0</v>
      </c>
      <c r="J12" s="128" t="s">
        <v>63</v>
      </c>
      <c r="K12" s="243" t="str">
        <f>UPPER(IF(OR(J12="a",J12="as"),F11,IF(OR(J12="b",J12="bs"),F13,)))</f>
        <v>PVTC</v>
      </c>
      <c r="L12" s="251"/>
      <c r="M12" s="238"/>
      <c r="N12" s="250"/>
      <c r="O12" s="248"/>
      <c r="P12" s="248"/>
      <c r="Q12" s="124"/>
      <c r="R12" s="125"/>
      <c r="S12" s="126"/>
      <c r="T12" s="126"/>
      <c r="U12" s="263" t="str">
        <f>Birók!P26</f>
        <v xml:space="preserve"> </v>
      </c>
      <c r="V12" s="126"/>
      <c r="W12" s="126"/>
      <c r="X12" s="126"/>
      <c r="Y12" s="290"/>
      <c r="Z12" s="290"/>
      <c r="AA12" s="290" t="s">
        <v>76</v>
      </c>
      <c r="AB12" s="288">
        <v>15</v>
      </c>
      <c r="AC12" s="288">
        <v>10</v>
      </c>
      <c r="AD12" s="288">
        <v>6</v>
      </c>
      <c r="AE12" s="288">
        <v>3</v>
      </c>
      <c r="AF12" s="288">
        <v>1</v>
      </c>
      <c r="AG12" s="288">
        <v>0</v>
      </c>
      <c r="AH12" s="288">
        <v>0</v>
      </c>
      <c r="AI12" s="287"/>
      <c r="AJ12" s="287"/>
      <c r="AK12" s="287"/>
      <c r="AL12" s="126"/>
      <c r="AM12" s="126"/>
      <c r="AN12" s="126"/>
      <c r="AO12" s="126"/>
      <c r="AP12" s="126"/>
      <c r="AQ12" s="126"/>
      <c r="AR12" s="126"/>
      <c r="AS12" s="126"/>
    </row>
    <row r="13" spans="1:45" s="34" customFormat="1" ht="12.9" customHeight="1" x14ac:dyDescent="0.25">
      <c r="A13" s="127">
        <v>4</v>
      </c>
      <c r="B13" s="233" t="str">
        <f>IF($E13="","",VLOOKUP($E13,#REF!,14))</f>
        <v/>
      </c>
      <c r="C13" s="234" t="str">
        <f>IF($E13="","",VLOOKUP($E13,#REF!,15))</f>
        <v/>
      </c>
      <c r="D13" s="234" t="str">
        <f>IF($E13="","",VLOOKUP($E13,#REF!,5))</f>
        <v/>
      </c>
      <c r="E13" s="318"/>
      <c r="F13" s="335" t="s">
        <v>93</v>
      </c>
      <c r="G13" s="284" t="str">
        <f>IF($E13="","",VLOOKUP($E13,#REF!,3))</f>
        <v/>
      </c>
      <c r="H13" s="284"/>
      <c r="I13" s="284" t="str">
        <f>IF($E13="","",VLOOKUP($E13,#REF!,4))</f>
        <v/>
      </c>
      <c r="J13" s="252"/>
      <c r="K13" s="238"/>
      <c r="L13" s="238"/>
      <c r="M13" s="238"/>
      <c r="N13" s="250"/>
      <c r="O13" s="248"/>
      <c r="P13" s="248"/>
      <c r="Q13" s="124"/>
      <c r="R13" s="125"/>
      <c r="S13" s="126"/>
      <c r="T13" s="126"/>
      <c r="U13" s="263" t="str">
        <f>Birók!P27</f>
        <v xml:space="preserve"> </v>
      </c>
      <c r="V13" s="126"/>
      <c r="W13" s="126"/>
      <c r="X13" s="126"/>
      <c r="Y13" s="290"/>
      <c r="Z13" s="290"/>
      <c r="AA13" s="290" t="s">
        <v>72</v>
      </c>
      <c r="AB13" s="288">
        <v>10</v>
      </c>
      <c r="AC13" s="288">
        <v>6</v>
      </c>
      <c r="AD13" s="288">
        <v>3</v>
      </c>
      <c r="AE13" s="288">
        <v>1</v>
      </c>
      <c r="AF13" s="288">
        <v>0</v>
      </c>
      <c r="AG13" s="288">
        <v>0</v>
      </c>
      <c r="AH13" s="288">
        <v>0</v>
      </c>
      <c r="AI13" s="287"/>
      <c r="AJ13" s="287"/>
      <c r="AK13" s="287"/>
      <c r="AL13" s="126"/>
      <c r="AM13" s="126"/>
      <c r="AN13" s="126"/>
      <c r="AO13" s="126"/>
      <c r="AP13" s="126"/>
      <c r="AQ13" s="126"/>
      <c r="AR13" s="126"/>
      <c r="AS13" s="126"/>
    </row>
    <row r="14" spans="1:45" s="34" customFormat="1" ht="12.9" customHeight="1" x14ac:dyDescent="0.25">
      <c r="A14" s="127"/>
      <c r="B14" s="239"/>
      <c r="C14" s="240"/>
      <c r="D14" s="240"/>
      <c r="E14" s="319"/>
      <c r="F14" s="320"/>
      <c r="G14" s="320"/>
      <c r="H14" s="321"/>
      <c r="I14" s="320"/>
      <c r="J14" s="246"/>
      <c r="K14" s="238"/>
      <c r="L14" s="238"/>
      <c r="M14" s="327" t="s">
        <v>0</v>
      </c>
      <c r="N14" s="129" t="s">
        <v>62</v>
      </c>
      <c r="O14" s="243" t="str">
        <f>UPPER(IF(OR(N14="a",N14="as"),M10,IF(OR(N14="b",N14="bs"),M18,)))</f>
        <v>PVTC</v>
      </c>
      <c r="P14" s="247"/>
      <c r="Q14" s="124"/>
      <c r="R14" s="125"/>
      <c r="S14" s="126"/>
      <c r="T14" s="126"/>
      <c r="U14" s="263" t="str">
        <f>Birók!P28</f>
        <v xml:space="preserve"> </v>
      </c>
      <c r="V14" s="126"/>
      <c r="W14" s="126"/>
      <c r="X14" s="126"/>
      <c r="Y14" s="290"/>
      <c r="Z14" s="290"/>
      <c r="AA14" s="290" t="s">
        <v>73</v>
      </c>
      <c r="AB14" s="288">
        <v>3</v>
      </c>
      <c r="AC14" s="288">
        <v>2</v>
      </c>
      <c r="AD14" s="288">
        <v>1</v>
      </c>
      <c r="AE14" s="288">
        <v>0</v>
      </c>
      <c r="AF14" s="288">
        <v>0</v>
      </c>
      <c r="AG14" s="288">
        <v>0</v>
      </c>
      <c r="AH14" s="288">
        <v>0</v>
      </c>
      <c r="AI14" s="287"/>
      <c r="AJ14" s="287"/>
      <c r="AK14" s="287"/>
      <c r="AL14" s="126"/>
      <c r="AM14" s="126"/>
      <c r="AN14" s="126"/>
      <c r="AO14" s="126"/>
      <c r="AP14" s="126"/>
      <c r="AQ14" s="126"/>
      <c r="AR14" s="126"/>
      <c r="AS14" s="126"/>
    </row>
    <row r="15" spans="1:45" s="34" customFormat="1" ht="12.9" customHeight="1" x14ac:dyDescent="0.25">
      <c r="A15" s="283">
        <v>5</v>
      </c>
      <c r="B15" s="233" t="str">
        <f>IF($E15="","",VLOOKUP($E15,#REF!,14))</f>
        <v/>
      </c>
      <c r="C15" s="234" t="str">
        <f>IF($E15="","",VLOOKUP($E15,#REF!,15))</f>
        <v/>
      </c>
      <c r="D15" s="234" t="str">
        <f>IF($E15="","",VLOOKUP($E15,#REF!,5))</f>
        <v/>
      </c>
      <c r="E15" s="318"/>
      <c r="F15" s="284" t="str">
        <f>UPPER(IF($E15="","",VLOOKUP($E15,#REF!,2)))</f>
        <v/>
      </c>
      <c r="G15" s="284" t="str">
        <f>IF($E15="","",VLOOKUP($E15,#REF!,3))</f>
        <v/>
      </c>
      <c r="H15" s="284"/>
      <c r="I15" s="284" t="str">
        <f>IF($E15="","",VLOOKUP($E15,#REF!,4))</f>
        <v/>
      </c>
      <c r="J15" s="254"/>
      <c r="K15" s="238"/>
      <c r="L15" s="238"/>
      <c r="M15" s="238"/>
      <c r="N15" s="250"/>
      <c r="O15" s="248" t="s">
        <v>127</v>
      </c>
      <c r="P15" s="248"/>
      <c r="Q15" s="124"/>
      <c r="R15" s="125"/>
      <c r="S15" s="126"/>
      <c r="T15" s="126"/>
      <c r="U15" s="263" t="str">
        <f>Birók!P29</f>
        <v xml:space="preserve"> </v>
      </c>
      <c r="V15" s="126"/>
      <c r="W15" s="126"/>
      <c r="X15" s="126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87"/>
      <c r="AJ15" s="287"/>
      <c r="AK15" s="287"/>
      <c r="AL15" s="126"/>
      <c r="AM15" s="126"/>
      <c r="AN15" s="126"/>
      <c r="AO15" s="126"/>
      <c r="AP15" s="126"/>
      <c r="AQ15" s="126"/>
      <c r="AR15" s="126"/>
      <c r="AS15" s="126"/>
    </row>
    <row r="16" spans="1:45" s="34" customFormat="1" ht="12.9" customHeight="1" thickBot="1" x14ac:dyDescent="0.3">
      <c r="A16" s="127"/>
      <c r="B16" s="239"/>
      <c r="C16" s="240"/>
      <c r="D16" s="240"/>
      <c r="E16" s="319"/>
      <c r="F16" s="320"/>
      <c r="G16" s="320"/>
      <c r="H16" s="321"/>
      <c r="I16" s="327" t="s">
        <v>0</v>
      </c>
      <c r="J16" s="128" t="s">
        <v>63</v>
      </c>
      <c r="K16" s="243" t="str">
        <f>UPPER(IF(OR(J16="a",J16="as"),F15,IF(OR(J16="b",J16="bs"),F17,)))</f>
        <v>SVSE</v>
      </c>
      <c r="L16" s="243"/>
      <c r="M16" s="238"/>
      <c r="N16" s="250"/>
      <c r="O16" s="327"/>
      <c r="P16" s="248"/>
      <c r="Q16" s="124"/>
      <c r="R16" s="125"/>
      <c r="S16" s="126"/>
      <c r="T16" s="126"/>
      <c r="U16" s="264" t="str">
        <f>Birók!P30</f>
        <v>Egyik sem</v>
      </c>
      <c r="V16" s="126"/>
      <c r="W16" s="126"/>
      <c r="X16" s="126"/>
      <c r="Y16" s="290"/>
      <c r="Z16" s="290"/>
      <c r="AA16" s="290" t="s">
        <v>62</v>
      </c>
      <c r="AB16" s="288">
        <v>150</v>
      </c>
      <c r="AC16" s="288">
        <v>120</v>
      </c>
      <c r="AD16" s="288">
        <v>90</v>
      </c>
      <c r="AE16" s="288">
        <v>60</v>
      </c>
      <c r="AF16" s="288">
        <v>40</v>
      </c>
      <c r="AG16" s="288">
        <v>25</v>
      </c>
      <c r="AH16" s="288">
        <v>15</v>
      </c>
      <c r="AI16" s="287"/>
      <c r="AJ16" s="287"/>
      <c r="AK16" s="287"/>
      <c r="AL16" s="126"/>
      <c r="AM16" s="126"/>
      <c r="AN16" s="126"/>
      <c r="AO16" s="126"/>
      <c r="AP16" s="126"/>
      <c r="AQ16" s="126"/>
      <c r="AR16" s="126"/>
      <c r="AS16" s="126"/>
    </row>
    <row r="17" spans="1:45" s="34" customFormat="1" ht="12.9" customHeight="1" x14ac:dyDescent="0.25">
      <c r="A17" s="127">
        <v>6</v>
      </c>
      <c r="B17" s="233" t="str">
        <f>IF($E17="","",VLOOKUP($E17,#REF!,14))</f>
        <v/>
      </c>
      <c r="C17" s="234" t="str">
        <f>IF($E17="","",VLOOKUP($E17,#REF!,15))</f>
        <v/>
      </c>
      <c r="D17" s="234" t="str">
        <f>IF($E17="","",VLOOKUP($E17,#REF!,5))</f>
        <v/>
      </c>
      <c r="E17" s="318"/>
      <c r="F17" s="335" t="s">
        <v>99</v>
      </c>
      <c r="G17" s="284" t="str">
        <f>IF($E17="","",VLOOKUP($E17,#REF!,3))</f>
        <v/>
      </c>
      <c r="H17" s="284"/>
      <c r="I17" s="284" t="str">
        <f>IF($E17="","",VLOOKUP($E17,#REF!,4))</f>
        <v/>
      </c>
      <c r="J17" s="244"/>
      <c r="K17" s="238"/>
      <c r="L17" s="245"/>
      <c r="M17" s="238"/>
      <c r="N17" s="250"/>
      <c r="O17" s="248"/>
      <c r="P17" s="248"/>
      <c r="Q17" s="124"/>
      <c r="R17" s="125"/>
      <c r="S17" s="126"/>
      <c r="T17" s="126"/>
      <c r="U17" s="126"/>
      <c r="V17" s="126"/>
      <c r="W17" s="126"/>
      <c r="X17" s="126"/>
      <c r="Y17" s="290"/>
      <c r="Z17" s="290"/>
      <c r="AA17" s="290" t="s">
        <v>64</v>
      </c>
      <c r="AB17" s="288">
        <v>120</v>
      </c>
      <c r="AC17" s="288">
        <v>90</v>
      </c>
      <c r="AD17" s="288">
        <v>60</v>
      </c>
      <c r="AE17" s="288">
        <v>40</v>
      </c>
      <c r="AF17" s="288">
        <v>25</v>
      </c>
      <c r="AG17" s="288">
        <v>15</v>
      </c>
      <c r="AH17" s="288">
        <v>8</v>
      </c>
      <c r="AI17" s="287"/>
      <c r="AJ17" s="287"/>
      <c r="AK17" s="287"/>
      <c r="AL17" s="126"/>
      <c r="AM17" s="126"/>
      <c r="AN17" s="126"/>
      <c r="AO17" s="126"/>
      <c r="AP17" s="126"/>
      <c r="AQ17" s="126"/>
      <c r="AR17" s="126"/>
      <c r="AS17" s="126"/>
    </row>
    <row r="18" spans="1:45" s="34" customFormat="1" ht="12.9" customHeight="1" x14ac:dyDescent="0.25">
      <c r="A18" s="127"/>
      <c r="B18" s="239"/>
      <c r="C18" s="240"/>
      <c r="D18" s="240"/>
      <c r="E18" s="319"/>
      <c r="F18" s="320"/>
      <c r="G18" s="320"/>
      <c r="H18" s="321"/>
      <c r="I18" s="320"/>
      <c r="J18" s="246"/>
      <c r="K18" s="327" t="s">
        <v>0</v>
      </c>
      <c r="L18" s="129" t="s">
        <v>144</v>
      </c>
      <c r="M18" s="243" t="str">
        <f>UPPER(IF(OR(L18="a",L18="as"),K16,IF(OR(L18="b",L18="bs"),K20,)))</f>
        <v>SVSE</v>
      </c>
      <c r="N18" s="255"/>
      <c r="O18" s="248"/>
      <c r="P18" s="248"/>
      <c r="Q18" s="124"/>
      <c r="R18" s="125"/>
      <c r="S18" s="126"/>
      <c r="T18" s="126"/>
      <c r="U18" s="126"/>
      <c r="V18" s="126"/>
      <c r="W18" s="126"/>
      <c r="X18" s="126"/>
      <c r="Y18" s="290"/>
      <c r="Z18" s="290"/>
      <c r="AA18" s="290" t="s">
        <v>65</v>
      </c>
      <c r="AB18" s="288">
        <v>90</v>
      </c>
      <c r="AC18" s="288">
        <v>60</v>
      </c>
      <c r="AD18" s="288">
        <v>40</v>
      </c>
      <c r="AE18" s="288">
        <v>25</v>
      </c>
      <c r="AF18" s="288">
        <v>15</v>
      </c>
      <c r="AG18" s="288">
        <v>8</v>
      </c>
      <c r="AH18" s="288">
        <v>4</v>
      </c>
      <c r="AI18" s="287"/>
      <c r="AJ18" s="287"/>
      <c r="AK18" s="287"/>
      <c r="AL18" s="126"/>
      <c r="AM18" s="126"/>
      <c r="AN18" s="126"/>
      <c r="AO18" s="126"/>
      <c r="AP18" s="126"/>
      <c r="AQ18" s="126"/>
      <c r="AR18" s="126"/>
      <c r="AS18" s="126"/>
    </row>
    <row r="19" spans="1:45" s="34" customFormat="1" ht="12.9" customHeight="1" x14ac:dyDescent="0.25">
      <c r="A19" s="127">
        <v>7</v>
      </c>
      <c r="B19" s="233" t="str">
        <f>IF($E19="","",VLOOKUP($E19,#REF!,14))</f>
        <v/>
      </c>
      <c r="C19" s="234" t="str">
        <f>IF($E19="","",VLOOKUP($E19,#REF!,15))</f>
        <v/>
      </c>
      <c r="D19" s="234" t="str">
        <f>IF($E19="","",VLOOKUP($E19,#REF!,5))</f>
        <v/>
      </c>
      <c r="E19" s="318"/>
      <c r="F19" s="284" t="str">
        <f>UPPER(IF($E19="","",VLOOKUP($E19,#REF!,2)))</f>
        <v/>
      </c>
      <c r="G19" s="284" t="str">
        <f>IF($E19="","",VLOOKUP($E19,#REF!,3))</f>
        <v/>
      </c>
      <c r="H19" s="284"/>
      <c r="I19" s="284" t="str">
        <f>IF($E19="","",VLOOKUP($E19,#REF!,4))</f>
        <v/>
      </c>
      <c r="J19" s="237"/>
      <c r="K19" s="238"/>
      <c r="L19" s="249"/>
      <c r="M19" s="238" t="s">
        <v>136</v>
      </c>
      <c r="N19" s="248"/>
      <c r="O19" s="248"/>
      <c r="P19" s="248"/>
      <c r="Q19" s="124"/>
      <c r="R19" s="125"/>
      <c r="S19" s="126"/>
      <c r="T19" s="126"/>
      <c r="U19" s="126"/>
      <c r="V19" s="126"/>
      <c r="W19" s="126"/>
      <c r="X19" s="126"/>
      <c r="Y19" s="290"/>
      <c r="Z19" s="290"/>
      <c r="AA19" s="290" t="s">
        <v>66</v>
      </c>
      <c r="AB19" s="288">
        <v>60</v>
      </c>
      <c r="AC19" s="288">
        <v>40</v>
      </c>
      <c r="AD19" s="288">
        <v>25</v>
      </c>
      <c r="AE19" s="288">
        <v>15</v>
      </c>
      <c r="AF19" s="288">
        <v>8</v>
      </c>
      <c r="AG19" s="288">
        <v>4</v>
      </c>
      <c r="AH19" s="288">
        <v>2</v>
      </c>
      <c r="AI19" s="287"/>
      <c r="AJ19" s="287"/>
      <c r="AK19" s="287"/>
      <c r="AL19" s="126"/>
      <c r="AM19" s="126"/>
      <c r="AN19" s="126"/>
      <c r="AO19" s="126"/>
      <c r="AP19" s="126"/>
      <c r="AQ19" s="126"/>
      <c r="AR19" s="126"/>
      <c r="AS19" s="126"/>
    </row>
    <row r="20" spans="1:45" s="34" customFormat="1" ht="12.9" customHeight="1" x14ac:dyDescent="0.25">
      <c r="A20" s="127"/>
      <c r="B20" s="239"/>
      <c r="C20" s="240"/>
      <c r="D20" s="240"/>
      <c r="E20" s="155"/>
      <c r="F20" s="241"/>
      <c r="G20" s="241"/>
      <c r="H20" s="242"/>
      <c r="I20" s="327" t="s">
        <v>0</v>
      </c>
      <c r="J20" s="128" t="s">
        <v>63</v>
      </c>
      <c r="K20" s="243" t="str">
        <f>UPPER(IF(OR(J20="a",J20="as"),F19,IF(OR(J20="b",J20="bs"),F21,)))</f>
        <v>PASARÉT TK</v>
      </c>
      <c r="L20" s="251"/>
      <c r="M20" s="238"/>
      <c r="N20" s="248"/>
      <c r="O20" s="248"/>
      <c r="P20" s="248"/>
      <c r="Q20" s="124"/>
      <c r="R20" s="125"/>
      <c r="S20" s="126"/>
      <c r="T20" s="126"/>
      <c r="U20" s="126"/>
      <c r="V20" s="126"/>
      <c r="W20" s="126"/>
      <c r="X20" s="126"/>
      <c r="Y20" s="290"/>
      <c r="Z20" s="290"/>
      <c r="AA20" s="290" t="s">
        <v>67</v>
      </c>
      <c r="AB20" s="288">
        <v>40</v>
      </c>
      <c r="AC20" s="288">
        <v>25</v>
      </c>
      <c r="AD20" s="288">
        <v>15</v>
      </c>
      <c r="AE20" s="288">
        <v>8</v>
      </c>
      <c r="AF20" s="288">
        <v>4</v>
      </c>
      <c r="AG20" s="288">
        <v>2</v>
      </c>
      <c r="AH20" s="288">
        <v>1</v>
      </c>
      <c r="AI20" s="287"/>
      <c r="AJ20" s="287"/>
      <c r="AK20" s="287"/>
      <c r="AL20" s="126"/>
      <c r="AM20" s="126"/>
      <c r="AN20" s="126"/>
      <c r="AO20" s="126"/>
      <c r="AP20" s="126"/>
      <c r="AQ20" s="126"/>
      <c r="AR20" s="126"/>
      <c r="AS20" s="126"/>
    </row>
    <row r="21" spans="1:45" s="34" customFormat="1" ht="12.9" customHeight="1" x14ac:dyDescent="0.25">
      <c r="A21" s="286">
        <v>8</v>
      </c>
      <c r="B21" s="233" t="str">
        <f>IF($E21="","",VLOOKUP($E21,#REF!,14))</f>
        <v/>
      </c>
      <c r="C21" s="234" t="str">
        <f>IF($E21="","",VLOOKUP($E21,#REF!,15))</f>
        <v/>
      </c>
      <c r="D21" s="234" t="str">
        <f>IF($E21="","",VLOOKUP($E21,#REF!,5))</f>
        <v/>
      </c>
      <c r="E21" s="235"/>
      <c r="F21" s="285" t="s">
        <v>109</v>
      </c>
      <c r="G21" s="285" t="str">
        <f>IF($E21="","",VLOOKUP($E21,#REF!,3))</f>
        <v/>
      </c>
      <c r="H21" s="285"/>
      <c r="I21" s="285" t="str">
        <f>IF($E21="","",VLOOKUP($E21,#REF!,4))</f>
        <v/>
      </c>
      <c r="J21" s="252"/>
      <c r="K21" s="238"/>
      <c r="L21" s="238"/>
      <c r="M21" s="238"/>
      <c r="N21" s="248"/>
      <c r="O21" s="248"/>
      <c r="P21" s="248"/>
      <c r="Q21" s="124"/>
      <c r="R21" s="125"/>
      <c r="S21" s="126"/>
      <c r="T21" s="126"/>
      <c r="U21" s="126"/>
      <c r="V21" s="126"/>
      <c r="W21" s="126"/>
      <c r="X21" s="126"/>
      <c r="Y21" s="290"/>
      <c r="Z21" s="290"/>
      <c r="AA21" s="290" t="s">
        <v>68</v>
      </c>
      <c r="AB21" s="288">
        <v>25</v>
      </c>
      <c r="AC21" s="288">
        <v>15</v>
      </c>
      <c r="AD21" s="288">
        <v>10</v>
      </c>
      <c r="AE21" s="288">
        <v>6</v>
      </c>
      <c r="AF21" s="288">
        <v>3</v>
      </c>
      <c r="AG21" s="288">
        <v>1</v>
      </c>
      <c r="AH21" s="288">
        <v>0</v>
      </c>
      <c r="AI21" s="287"/>
      <c r="AJ21" s="287"/>
      <c r="AK21" s="287"/>
      <c r="AL21" s="126"/>
      <c r="AM21" s="126"/>
      <c r="AN21" s="126"/>
      <c r="AO21" s="126"/>
      <c r="AP21" s="126"/>
      <c r="AQ21" s="126"/>
      <c r="AR21" s="126"/>
      <c r="AS21" s="126"/>
    </row>
    <row r="22" spans="1:45" s="34" customFormat="1" ht="9.6" customHeight="1" x14ac:dyDescent="0.25">
      <c r="A22" s="267"/>
      <c r="B22" s="122"/>
      <c r="C22" s="122"/>
      <c r="D22" s="122"/>
      <c r="E22" s="155"/>
      <c r="F22" s="122"/>
      <c r="G22" s="122"/>
      <c r="H22" s="122"/>
      <c r="I22" s="122"/>
      <c r="J22" s="155"/>
      <c r="K22" s="122"/>
      <c r="L22" s="122"/>
      <c r="M22" s="122"/>
      <c r="N22" s="124"/>
      <c r="O22" s="124"/>
      <c r="P22" s="124"/>
      <c r="Q22" s="124"/>
      <c r="R22" s="125"/>
      <c r="S22" s="126"/>
      <c r="T22" s="126"/>
      <c r="U22" s="126"/>
      <c r="V22" s="126"/>
      <c r="W22" s="126"/>
      <c r="X22" s="126"/>
      <c r="Y22" s="290"/>
      <c r="Z22" s="290"/>
      <c r="AA22" s="290" t="s">
        <v>69</v>
      </c>
      <c r="AB22" s="288">
        <v>15</v>
      </c>
      <c r="AC22" s="288">
        <v>10</v>
      </c>
      <c r="AD22" s="288">
        <v>6</v>
      </c>
      <c r="AE22" s="288">
        <v>3</v>
      </c>
      <c r="AF22" s="288">
        <v>1</v>
      </c>
      <c r="AG22" s="288">
        <v>0</v>
      </c>
      <c r="AH22" s="288">
        <v>0</v>
      </c>
      <c r="AI22" s="287"/>
      <c r="AJ22" s="287"/>
      <c r="AK22" s="287"/>
      <c r="AL22" s="126"/>
      <c r="AM22" s="126"/>
      <c r="AN22" s="126"/>
      <c r="AO22" s="126"/>
      <c r="AP22" s="126"/>
      <c r="AQ22" s="126"/>
      <c r="AR22" s="126"/>
      <c r="AS22" s="126"/>
    </row>
    <row r="23" spans="1:45" s="34" customFormat="1" ht="9.6" customHeight="1" x14ac:dyDescent="0.25">
      <c r="A23" s="156"/>
      <c r="B23" s="155"/>
      <c r="C23" s="155"/>
      <c r="D23" s="155"/>
      <c r="E23" s="155"/>
      <c r="F23" s="122"/>
      <c r="G23" s="122"/>
      <c r="H23" s="126"/>
      <c r="I23" s="257"/>
      <c r="J23" s="155"/>
      <c r="K23" s="122"/>
      <c r="L23" s="122"/>
      <c r="M23" s="122"/>
      <c r="N23" s="124"/>
      <c r="O23" s="124"/>
      <c r="P23" s="124"/>
      <c r="Q23" s="124"/>
      <c r="R23" s="125"/>
      <c r="S23" s="126"/>
      <c r="T23" s="126"/>
      <c r="U23" s="126"/>
      <c r="V23" s="126"/>
      <c r="W23" s="126"/>
      <c r="X23" s="126"/>
      <c r="Y23" s="290"/>
      <c r="Z23" s="290"/>
      <c r="AA23" s="290" t="s">
        <v>70</v>
      </c>
      <c r="AB23" s="288">
        <v>10</v>
      </c>
      <c r="AC23" s="288">
        <v>6</v>
      </c>
      <c r="AD23" s="288">
        <v>3</v>
      </c>
      <c r="AE23" s="288">
        <v>1</v>
      </c>
      <c r="AF23" s="288">
        <v>0</v>
      </c>
      <c r="AG23" s="288">
        <v>0</v>
      </c>
      <c r="AH23" s="288">
        <v>0</v>
      </c>
      <c r="AI23" s="287"/>
      <c r="AJ23" s="287"/>
      <c r="AK23" s="287"/>
      <c r="AL23" s="126"/>
      <c r="AM23" s="126"/>
      <c r="AN23" s="126"/>
      <c r="AO23" s="126"/>
      <c r="AP23" s="126"/>
      <c r="AQ23" s="126"/>
      <c r="AR23" s="126"/>
      <c r="AS23" s="126"/>
    </row>
    <row r="24" spans="1:45" s="34" customFormat="1" ht="9.6" customHeight="1" x14ac:dyDescent="0.25">
      <c r="A24" s="156"/>
      <c r="B24" s="122"/>
      <c r="C24" s="122"/>
      <c r="D24" s="122"/>
      <c r="E24" s="155"/>
      <c r="F24" s="122"/>
      <c r="G24" s="122"/>
      <c r="H24" s="122"/>
      <c r="I24" s="122"/>
      <c r="J24" s="155"/>
      <c r="K24" s="122"/>
      <c r="L24" s="258"/>
      <c r="M24" s="122"/>
      <c r="N24" s="124"/>
      <c r="O24" s="124"/>
      <c r="P24" s="124"/>
      <c r="Q24" s="124"/>
      <c r="R24" s="125"/>
      <c r="S24" s="126"/>
      <c r="T24" s="126"/>
      <c r="U24" s="126"/>
      <c r="V24" s="126"/>
      <c r="W24" s="126"/>
      <c r="X24" s="126"/>
      <c r="Y24" s="290"/>
      <c r="Z24" s="290"/>
      <c r="AA24" s="290" t="s">
        <v>71</v>
      </c>
      <c r="AB24" s="288">
        <v>6</v>
      </c>
      <c r="AC24" s="288">
        <v>3</v>
      </c>
      <c r="AD24" s="288">
        <v>1</v>
      </c>
      <c r="AE24" s="288">
        <v>0</v>
      </c>
      <c r="AF24" s="288">
        <v>0</v>
      </c>
      <c r="AG24" s="288">
        <v>0</v>
      </c>
      <c r="AH24" s="288">
        <v>0</v>
      </c>
      <c r="AI24" s="287"/>
      <c r="AJ24" s="287"/>
      <c r="AK24" s="287"/>
      <c r="AL24" s="126"/>
      <c r="AM24" s="126"/>
      <c r="AN24" s="126"/>
      <c r="AO24" s="126"/>
      <c r="AP24" s="126"/>
      <c r="AQ24" s="126"/>
      <c r="AR24" s="126"/>
      <c r="AS24" s="126"/>
    </row>
    <row r="25" spans="1:45" s="34" customFormat="1" ht="9.6" customHeight="1" x14ac:dyDescent="0.25">
      <c r="A25" s="156"/>
      <c r="B25" s="155"/>
      <c r="C25" s="155"/>
      <c r="D25" s="155"/>
      <c r="E25" s="155"/>
      <c r="F25" s="122"/>
      <c r="G25" s="122"/>
      <c r="H25" s="126"/>
      <c r="I25" s="122"/>
      <c r="J25" s="155"/>
      <c r="K25" s="257"/>
      <c r="L25" s="155"/>
      <c r="M25" s="122"/>
      <c r="N25" s="124"/>
      <c r="O25" s="124"/>
      <c r="P25" s="124"/>
      <c r="Q25" s="124"/>
      <c r="R25" s="125"/>
      <c r="S25" s="126"/>
      <c r="T25" s="126"/>
      <c r="U25" s="126"/>
      <c r="V25" s="126"/>
      <c r="W25" s="126"/>
      <c r="X25" s="126"/>
      <c r="Y25" s="290"/>
      <c r="Z25" s="290"/>
      <c r="AA25" s="290" t="s">
        <v>76</v>
      </c>
      <c r="AB25" s="288">
        <v>3</v>
      </c>
      <c r="AC25" s="288">
        <v>2</v>
      </c>
      <c r="AD25" s="288">
        <v>1</v>
      </c>
      <c r="AE25" s="288">
        <v>0</v>
      </c>
      <c r="AF25" s="288">
        <v>0</v>
      </c>
      <c r="AG25" s="288">
        <v>0</v>
      </c>
      <c r="AH25" s="288">
        <v>0</v>
      </c>
      <c r="AI25" s="287"/>
      <c r="AJ25" s="287"/>
      <c r="AK25" s="287"/>
      <c r="AL25" s="126"/>
      <c r="AM25" s="126"/>
      <c r="AN25" s="126"/>
      <c r="AO25" s="126"/>
      <c r="AP25" s="126"/>
      <c r="AQ25" s="126"/>
      <c r="AR25" s="126"/>
      <c r="AS25" s="126"/>
    </row>
    <row r="26" spans="1:45" s="34" customFormat="1" ht="9.6" customHeight="1" x14ac:dyDescent="0.25">
      <c r="A26" s="156"/>
      <c r="B26" s="122"/>
      <c r="C26" s="122"/>
      <c r="D26" s="122"/>
      <c r="E26" s="155"/>
      <c r="F26" s="122"/>
      <c r="G26" s="122"/>
      <c r="H26" s="122"/>
      <c r="I26" s="122"/>
      <c r="J26" s="155"/>
      <c r="K26" s="122"/>
      <c r="L26" s="122"/>
      <c r="M26" s="122"/>
      <c r="N26" s="124"/>
      <c r="O26" s="124"/>
      <c r="P26" s="124"/>
      <c r="Q26" s="124"/>
      <c r="R26" s="125"/>
      <c r="S26" s="130"/>
      <c r="T26" s="126"/>
      <c r="U26" s="126"/>
      <c r="V26" s="126"/>
      <c r="W26" s="126"/>
      <c r="X26" s="126"/>
      <c r="Y26"/>
      <c r="Z26"/>
      <c r="AA26"/>
      <c r="AB26"/>
      <c r="AC26"/>
      <c r="AD26"/>
      <c r="AE26"/>
      <c r="AF26"/>
      <c r="AG26"/>
      <c r="AH26"/>
      <c r="AI26" s="287"/>
      <c r="AJ26" s="287"/>
      <c r="AK26" s="287"/>
      <c r="AL26" s="126"/>
      <c r="AM26" s="126"/>
      <c r="AN26" s="126"/>
      <c r="AO26" s="126"/>
      <c r="AP26" s="126"/>
      <c r="AQ26" s="126"/>
      <c r="AR26" s="126"/>
      <c r="AS26" s="126"/>
    </row>
    <row r="27" spans="1:45" s="34" customFormat="1" ht="9.6" customHeight="1" x14ac:dyDescent="0.25">
      <c r="A27" s="156"/>
      <c r="B27" s="155"/>
      <c r="C27" s="155"/>
      <c r="D27" s="155"/>
      <c r="E27" s="155"/>
      <c r="F27" s="122"/>
      <c r="G27" s="122"/>
      <c r="H27" s="126"/>
      <c r="I27" s="257"/>
      <c r="J27" s="155"/>
      <c r="K27" s="122"/>
      <c r="L27" s="122"/>
      <c r="M27" s="122"/>
      <c r="N27" s="124"/>
      <c r="O27" s="124"/>
      <c r="P27" s="124"/>
      <c r="Q27" s="124"/>
      <c r="R27" s="125"/>
      <c r="S27" s="126"/>
      <c r="T27" s="126"/>
      <c r="U27" s="126"/>
      <c r="V27" s="126"/>
      <c r="W27" s="126"/>
      <c r="X27" s="126"/>
      <c r="Y27"/>
      <c r="Z27"/>
      <c r="AA27"/>
      <c r="AB27"/>
      <c r="AC27"/>
      <c r="AD27"/>
      <c r="AE27"/>
      <c r="AF27"/>
      <c r="AG27"/>
      <c r="AH27"/>
      <c r="AI27" s="287"/>
      <c r="AJ27" s="287"/>
      <c r="AK27" s="287"/>
      <c r="AL27" s="126"/>
      <c r="AM27" s="126"/>
      <c r="AN27" s="126"/>
      <c r="AO27" s="126"/>
      <c r="AP27" s="126"/>
      <c r="AQ27" s="126"/>
      <c r="AR27" s="126"/>
      <c r="AS27" s="126"/>
    </row>
    <row r="28" spans="1:45" s="34" customFormat="1" ht="9.6" customHeight="1" x14ac:dyDescent="0.25">
      <c r="A28" s="156"/>
      <c r="B28" s="122"/>
      <c r="C28" s="122"/>
      <c r="D28" s="122"/>
      <c r="E28" s="155"/>
      <c r="F28" s="122"/>
      <c r="G28" s="122"/>
      <c r="H28" s="122"/>
      <c r="I28" s="122"/>
      <c r="J28" s="155"/>
      <c r="K28" s="122"/>
      <c r="L28" s="122"/>
      <c r="M28" s="122"/>
      <c r="N28" s="124"/>
      <c r="O28" s="124"/>
      <c r="P28" s="124"/>
      <c r="Q28" s="124"/>
      <c r="R28" s="125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300"/>
      <c r="AJ28" s="300"/>
      <c r="AK28" s="300"/>
      <c r="AL28" s="126"/>
      <c r="AM28" s="126"/>
      <c r="AN28" s="126"/>
      <c r="AO28" s="126"/>
      <c r="AP28" s="126"/>
      <c r="AQ28" s="126"/>
      <c r="AR28" s="126"/>
      <c r="AS28" s="126"/>
    </row>
    <row r="29" spans="1:45" s="34" customFormat="1" ht="9.6" customHeight="1" x14ac:dyDescent="0.25">
      <c r="A29" s="156"/>
      <c r="B29" s="155"/>
      <c r="C29" s="155"/>
      <c r="D29" s="155"/>
      <c r="E29" s="155"/>
      <c r="F29" s="122" t="s">
        <v>147</v>
      </c>
      <c r="G29" s="122"/>
      <c r="H29" s="126"/>
      <c r="I29" s="122"/>
      <c r="J29" s="155"/>
      <c r="K29" s="122"/>
      <c r="L29" s="122"/>
      <c r="M29" s="257"/>
      <c r="N29" s="155"/>
      <c r="O29" s="122"/>
      <c r="P29" s="124"/>
      <c r="Q29" s="124"/>
      <c r="R29" s="125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300"/>
      <c r="AJ29" s="300"/>
      <c r="AK29" s="300"/>
      <c r="AL29" s="126"/>
      <c r="AM29" s="126"/>
      <c r="AN29" s="126"/>
      <c r="AO29" s="126"/>
      <c r="AP29" s="126"/>
      <c r="AQ29" s="126"/>
      <c r="AR29" s="126"/>
      <c r="AS29" s="126"/>
    </row>
    <row r="30" spans="1:45" s="34" customFormat="1" ht="9.6" customHeight="1" x14ac:dyDescent="0.25">
      <c r="A30" s="156"/>
      <c r="B30" s="122"/>
      <c r="C30" s="122"/>
      <c r="D30" s="122"/>
      <c r="E30" s="155"/>
      <c r="F30" s="122"/>
      <c r="G30" s="122"/>
      <c r="H30" s="122"/>
      <c r="I30" s="122"/>
      <c r="J30" s="155"/>
      <c r="K30" s="122"/>
      <c r="L30" s="122"/>
      <c r="M30" s="122"/>
      <c r="N30" s="124"/>
      <c r="O30" s="122"/>
      <c r="P30" s="124"/>
      <c r="Q30" s="124"/>
      <c r="R30" s="125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300"/>
      <c r="AJ30" s="300"/>
      <c r="AK30" s="300"/>
      <c r="AL30" s="126"/>
      <c r="AM30" s="126"/>
      <c r="AN30" s="126"/>
      <c r="AO30" s="126"/>
      <c r="AP30" s="126"/>
      <c r="AQ30" s="126"/>
      <c r="AR30" s="126"/>
      <c r="AS30" s="126"/>
    </row>
    <row r="31" spans="1:45" s="34" customFormat="1" ht="9.6" customHeight="1" x14ac:dyDescent="0.25">
      <c r="A31" s="156"/>
      <c r="B31" s="155"/>
      <c r="C31" s="155"/>
      <c r="D31" s="155"/>
      <c r="E31" s="155"/>
      <c r="F31" s="122"/>
      <c r="G31" s="122"/>
      <c r="H31" s="126"/>
      <c r="I31" s="257"/>
      <c r="J31" s="155"/>
      <c r="K31" s="122"/>
      <c r="L31" s="122"/>
      <c r="M31" s="122"/>
      <c r="N31" s="124"/>
      <c r="O31" s="124"/>
      <c r="P31" s="124"/>
      <c r="Q31" s="124"/>
      <c r="R31" s="125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300"/>
      <c r="AJ31" s="300"/>
      <c r="AK31" s="300"/>
      <c r="AL31" s="126"/>
      <c r="AM31" s="126"/>
      <c r="AN31" s="126"/>
      <c r="AO31" s="126"/>
      <c r="AP31" s="126"/>
      <c r="AQ31" s="126"/>
      <c r="AR31" s="126"/>
      <c r="AS31" s="126"/>
    </row>
    <row r="32" spans="1:45" s="34" customFormat="1" ht="9.6" customHeight="1" x14ac:dyDescent="0.25">
      <c r="A32" s="156"/>
      <c r="B32" s="122"/>
      <c r="C32" s="122"/>
      <c r="D32" s="122"/>
      <c r="E32" s="155"/>
      <c r="F32" s="122"/>
      <c r="G32" s="122"/>
      <c r="H32" s="122"/>
      <c r="I32" s="122"/>
      <c r="J32" s="155"/>
      <c r="K32" s="122"/>
      <c r="L32" s="258"/>
      <c r="M32" s="122"/>
      <c r="N32" s="124"/>
      <c r="O32" s="124"/>
      <c r="P32" s="124"/>
      <c r="Q32" s="124"/>
      <c r="R32" s="125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300"/>
      <c r="AJ32" s="300"/>
      <c r="AK32" s="300"/>
      <c r="AL32" s="126"/>
      <c r="AM32" s="126"/>
      <c r="AN32" s="126"/>
      <c r="AO32" s="126"/>
      <c r="AP32" s="126"/>
      <c r="AQ32" s="126"/>
      <c r="AR32" s="126"/>
      <c r="AS32" s="126"/>
    </row>
    <row r="33" spans="1:45" s="34" customFormat="1" ht="9.6" customHeight="1" x14ac:dyDescent="0.25">
      <c r="A33" s="156"/>
      <c r="B33" s="155"/>
      <c r="C33" s="155"/>
      <c r="D33" s="155"/>
      <c r="E33" s="155"/>
      <c r="F33" s="122"/>
      <c r="G33" s="122"/>
      <c r="H33" s="126"/>
      <c r="I33" s="122"/>
      <c r="J33" s="155"/>
      <c r="K33" s="257"/>
      <c r="L33" s="155"/>
      <c r="M33" s="122"/>
      <c r="N33" s="124"/>
      <c r="O33" s="124"/>
      <c r="P33" s="124"/>
      <c r="Q33" s="124"/>
      <c r="R33" s="125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300"/>
      <c r="AJ33" s="300"/>
      <c r="AK33" s="300"/>
      <c r="AL33" s="126"/>
      <c r="AM33" s="126"/>
      <c r="AN33" s="126"/>
      <c r="AO33" s="126"/>
      <c r="AP33" s="126"/>
      <c r="AQ33" s="126"/>
      <c r="AR33" s="126"/>
      <c r="AS33" s="126"/>
    </row>
    <row r="34" spans="1:45" s="34" customFormat="1" ht="9.6" customHeight="1" x14ac:dyDescent="0.25">
      <c r="A34" s="156"/>
      <c r="B34" s="122"/>
      <c r="C34" s="122"/>
      <c r="D34" s="122"/>
      <c r="E34" s="155"/>
      <c r="F34" s="122"/>
      <c r="G34" s="122"/>
      <c r="H34" s="122"/>
      <c r="I34" s="122"/>
      <c r="J34" s="155"/>
      <c r="K34" s="122"/>
      <c r="L34" s="122"/>
      <c r="M34" s="122"/>
      <c r="N34" s="124"/>
      <c r="O34" s="124"/>
      <c r="P34" s="124"/>
      <c r="Q34" s="124"/>
      <c r="R34" s="125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300"/>
      <c r="AJ34" s="300"/>
      <c r="AK34" s="300"/>
      <c r="AL34" s="126"/>
      <c r="AM34" s="126"/>
      <c r="AN34" s="126"/>
      <c r="AO34" s="126"/>
      <c r="AP34" s="126"/>
      <c r="AQ34" s="126"/>
      <c r="AR34" s="126"/>
      <c r="AS34" s="126"/>
    </row>
    <row r="35" spans="1:45" s="34" customFormat="1" ht="9.6" customHeight="1" x14ac:dyDescent="0.25">
      <c r="A35" s="156"/>
      <c r="B35" s="155"/>
      <c r="C35" s="155"/>
      <c r="D35" s="155"/>
      <c r="E35" s="155"/>
      <c r="F35" s="122"/>
      <c r="G35" s="122"/>
      <c r="H35" s="126"/>
      <c r="I35" s="257"/>
      <c r="J35" s="155"/>
      <c r="K35" s="122"/>
      <c r="L35" s="122"/>
      <c r="M35" s="122"/>
      <c r="N35" s="124"/>
      <c r="O35" s="124"/>
      <c r="P35" s="124"/>
      <c r="Q35" s="124"/>
      <c r="R35" s="125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300"/>
      <c r="AJ35" s="300"/>
      <c r="AK35" s="300"/>
      <c r="AL35" s="126"/>
      <c r="AM35" s="126"/>
      <c r="AN35" s="126"/>
      <c r="AO35" s="126"/>
      <c r="AP35" s="126"/>
      <c r="AQ35" s="126"/>
      <c r="AR35" s="126"/>
      <c r="AS35" s="126"/>
    </row>
    <row r="36" spans="1:45" s="34" customFormat="1" ht="9.6" customHeight="1" x14ac:dyDescent="0.25">
      <c r="A36" s="267"/>
      <c r="B36" s="122"/>
      <c r="C36" s="122"/>
      <c r="D36" s="122"/>
      <c r="E36" s="155"/>
      <c r="F36" s="122"/>
      <c r="G36" s="122"/>
      <c r="H36" s="122"/>
      <c r="I36" s="122"/>
      <c r="J36" s="155"/>
      <c r="K36" s="122"/>
      <c r="L36" s="122"/>
      <c r="M36" s="122"/>
      <c r="N36" s="122"/>
      <c r="O36" s="122"/>
      <c r="P36" s="122"/>
      <c r="Q36" s="124"/>
      <c r="R36" s="125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300"/>
      <c r="AJ36" s="300"/>
      <c r="AK36" s="300"/>
      <c r="AL36" s="126"/>
      <c r="AM36" s="126"/>
      <c r="AN36" s="126"/>
      <c r="AO36" s="126"/>
      <c r="AP36" s="126"/>
      <c r="AQ36" s="126"/>
      <c r="AR36" s="126"/>
      <c r="AS36" s="126"/>
    </row>
    <row r="37" spans="1:45" s="34" customFormat="1" ht="9.6" customHeight="1" x14ac:dyDescent="0.25">
      <c r="A37" s="156"/>
      <c r="B37" s="155"/>
      <c r="C37" s="155"/>
      <c r="D37" s="155"/>
      <c r="E37" s="155"/>
      <c r="F37" s="253"/>
      <c r="G37" s="253"/>
      <c r="H37" s="256"/>
      <c r="I37" s="238"/>
      <c r="J37" s="246"/>
      <c r="K37" s="238"/>
      <c r="L37" s="238"/>
      <c r="M37" s="238"/>
      <c r="N37" s="248"/>
      <c r="O37" s="248"/>
      <c r="P37" s="248"/>
      <c r="Q37" s="124"/>
      <c r="R37" s="125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300"/>
      <c r="AJ37" s="300"/>
      <c r="AK37" s="300"/>
      <c r="AL37" s="126"/>
      <c r="AM37" s="126"/>
      <c r="AN37" s="126"/>
      <c r="AO37" s="126"/>
      <c r="AP37" s="126"/>
      <c r="AQ37" s="126"/>
      <c r="AR37" s="126"/>
      <c r="AS37" s="126"/>
    </row>
    <row r="38" spans="1:45" s="34" customFormat="1" ht="9.6" customHeight="1" x14ac:dyDescent="0.25">
      <c r="A38" s="267"/>
      <c r="B38" s="122"/>
      <c r="C38" s="122"/>
      <c r="D38" s="122"/>
      <c r="E38" s="155"/>
      <c r="F38" s="122"/>
      <c r="G38" s="122"/>
      <c r="H38" s="122"/>
      <c r="I38" s="122"/>
      <c r="J38" s="155"/>
      <c r="K38" s="122"/>
      <c r="L38" s="122"/>
      <c r="M38" s="122"/>
      <c r="N38" s="124"/>
      <c r="O38" s="124"/>
      <c r="P38" s="124"/>
      <c r="Q38" s="124"/>
      <c r="R38" s="125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300"/>
      <c r="AJ38" s="300"/>
      <c r="AK38" s="300"/>
      <c r="AL38" s="126"/>
      <c r="AM38" s="126"/>
      <c r="AN38" s="126"/>
      <c r="AO38" s="126"/>
      <c r="AP38" s="126"/>
      <c r="AQ38" s="126"/>
      <c r="AR38" s="126"/>
      <c r="AS38" s="126"/>
    </row>
    <row r="39" spans="1:45" s="34" customFormat="1" ht="9.6" customHeight="1" x14ac:dyDescent="0.25">
      <c r="A39" s="156"/>
      <c r="B39" s="155"/>
      <c r="C39" s="155"/>
      <c r="D39" s="155"/>
      <c r="E39" s="155"/>
      <c r="F39" s="122"/>
      <c r="G39" s="122"/>
      <c r="H39" s="126"/>
      <c r="I39" s="257"/>
      <c r="J39" s="155"/>
      <c r="K39" s="122"/>
      <c r="L39" s="122"/>
      <c r="M39" s="122"/>
      <c r="N39" s="124"/>
      <c r="O39" s="124"/>
      <c r="P39" s="124"/>
      <c r="Q39" s="124"/>
      <c r="R39" s="125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300"/>
      <c r="AJ39" s="300"/>
      <c r="AK39" s="300"/>
      <c r="AL39" s="126"/>
      <c r="AM39" s="126"/>
      <c r="AN39" s="126"/>
      <c r="AO39" s="126"/>
      <c r="AP39" s="126"/>
      <c r="AQ39" s="126"/>
      <c r="AR39" s="126"/>
      <c r="AS39" s="126"/>
    </row>
    <row r="40" spans="1:45" s="34" customFormat="1" ht="9.6" customHeight="1" x14ac:dyDescent="0.25">
      <c r="A40" s="156"/>
      <c r="B40" s="122"/>
      <c r="C40" s="122"/>
      <c r="D40" s="122"/>
      <c r="E40" s="155"/>
      <c r="F40" s="122"/>
      <c r="G40" s="122"/>
      <c r="H40" s="122"/>
      <c r="I40" s="122"/>
      <c r="J40" s="155"/>
      <c r="K40" s="122"/>
      <c r="L40" s="258"/>
      <c r="M40" s="122"/>
      <c r="N40" s="124"/>
      <c r="O40" s="124"/>
      <c r="P40" s="124"/>
      <c r="Q40" s="124"/>
      <c r="R40" s="125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300"/>
      <c r="AJ40" s="300"/>
      <c r="AK40" s="300"/>
      <c r="AL40" s="126"/>
      <c r="AM40" s="126"/>
      <c r="AN40" s="126"/>
      <c r="AO40" s="126"/>
      <c r="AP40" s="126"/>
      <c r="AQ40" s="126"/>
      <c r="AR40" s="126"/>
      <c r="AS40" s="126"/>
    </row>
    <row r="41" spans="1:45" s="34" customFormat="1" ht="9.6" customHeight="1" x14ac:dyDescent="0.25">
      <c r="A41" s="156"/>
      <c r="B41" s="155"/>
      <c r="C41" s="155"/>
      <c r="D41" s="155"/>
      <c r="E41" s="155"/>
      <c r="F41" s="122"/>
      <c r="G41" s="122"/>
      <c r="H41" s="126"/>
      <c r="I41" s="122"/>
      <c r="J41" s="155"/>
      <c r="K41" s="257"/>
      <c r="L41" s="155"/>
      <c r="M41" s="122"/>
      <c r="N41" s="124"/>
      <c r="O41" s="124"/>
      <c r="P41" s="124"/>
      <c r="Q41" s="124"/>
      <c r="R41" s="125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300"/>
      <c r="AJ41" s="300"/>
      <c r="AK41" s="300"/>
      <c r="AL41" s="126"/>
      <c r="AM41" s="126"/>
      <c r="AN41" s="126"/>
      <c r="AO41" s="126"/>
      <c r="AP41" s="126"/>
      <c r="AQ41" s="126"/>
      <c r="AR41" s="126"/>
      <c r="AS41" s="126"/>
    </row>
    <row r="42" spans="1:45" s="34" customFormat="1" ht="9.6" customHeight="1" x14ac:dyDescent="0.25">
      <c r="A42" s="156"/>
      <c r="B42" s="122"/>
      <c r="C42" s="122"/>
      <c r="D42" s="122"/>
      <c r="E42" s="155"/>
      <c r="F42" s="122"/>
      <c r="G42" s="122"/>
      <c r="H42" s="122"/>
      <c r="I42" s="122"/>
      <c r="J42" s="155"/>
      <c r="K42" s="122"/>
      <c r="L42" s="122"/>
      <c r="M42" s="122"/>
      <c r="N42" s="124"/>
      <c r="O42" s="124"/>
      <c r="P42" s="124"/>
      <c r="Q42" s="124"/>
      <c r="R42" s="125"/>
      <c r="S42" s="130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300"/>
      <c r="AJ42" s="300"/>
      <c r="AK42" s="300"/>
      <c r="AL42" s="126"/>
      <c r="AM42" s="126"/>
      <c r="AN42" s="126"/>
      <c r="AO42" s="126"/>
      <c r="AP42" s="126"/>
      <c r="AQ42" s="126"/>
      <c r="AR42" s="126"/>
      <c r="AS42" s="126"/>
    </row>
    <row r="43" spans="1:45" s="34" customFormat="1" ht="9.6" customHeight="1" x14ac:dyDescent="0.25">
      <c r="A43" s="156"/>
      <c r="B43" s="155"/>
      <c r="C43" s="155"/>
      <c r="D43" s="155"/>
      <c r="E43" s="155"/>
      <c r="F43" s="122"/>
      <c r="G43" s="122"/>
      <c r="H43" s="126"/>
      <c r="I43" s="257"/>
      <c r="J43" s="155"/>
      <c r="K43" s="122"/>
      <c r="L43" s="122"/>
      <c r="M43" s="122"/>
      <c r="N43" s="124"/>
      <c r="O43" s="124"/>
      <c r="P43" s="124"/>
      <c r="Q43" s="124"/>
      <c r="R43" s="125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300"/>
      <c r="AJ43" s="300"/>
      <c r="AK43" s="300"/>
      <c r="AL43" s="126"/>
      <c r="AM43" s="126"/>
      <c r="AN43" s="126"/>
      <c r="AO43" s="126"/>
      <c r="AP43" s="126"/>
      <c r="AQ43" s="126"/>
      <c r="AR43" s="126"/>
      <c r="AS43" s="126"/>
    </row>
    <row r="44" spans="1:45" s="34" customFormat="1" ht="9.6" customHeight="1" x14ac:dyDescent="0.25">
      <c r="A44" s="156"/>
      <c r="B44" s="122"/>
      <c r="C44" s="122"/>
      <c r="D44" s="122"/>
      <c r="E44" s="155"/>
      <c r="F44" s="122"/>
      <c r="G44" s="122"/>
      <c r="H44" s="122"/>
      <c r="I44" s="122"/>
      <c r="J44" s="155"/>
      <c r="K44" s="122"/>
      <c r="L44" s="122"/>
      <c r="M44" s="122"/>
      <c r="N44" s="124"/>
      <c r="O44" s="124"/>
      <c r="P44" s="124"/>
      <c r="Q44" s="124"/>
      <c r="R44" s="125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300"/>
      <c r="AJ44" s="300"/>
      <c r="AK44" s="300"/>
      <c r="AL44" s="126"/>
      <c r="AM44" s="126"/>
      <c r="AN44" s="126"/>
      <c r="AO44" s="126"/>
      <c r="AP44" s="126"/>
      <c r="AQ44" s="126"/>
      <c r="AR44" s="126"/>
      <c r="AS44" s="126"/>
    </row>
    <row r="45" spans="1:45" s="34" customFormat="1" ht="9.6" customHeight="1" x14ac:dyDescent="0.25">
      <c r="A45" s="156"/>
      <c r="B45" s="155"/>
      <c r="C45" s="155"/>
      <c r="D45" s="155"/>
      <c r="E45" s="155"/>
      <c r="F45" s="122"/>
      <c r="G45" s="122"/>
      <c r="H45" s="126"/>
      <c r="I45" s="122"/>
      <c r="J45" s="155"/>
      <c r="K45" s="122"/>
      <c r="L45" s="122"/>
      <c r="M45" s="257"/>
      <c r="N45" s="155"/>
      <c r="O45" s="122"/>
      <c r="P45" s="124"/>
      <c r="Q45" s="124"/>
      <c r="R45" s="125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300"/>
      <c r="AJ45" s="300"/>
      <c r="AK45" s="300"/>
      <c r="AL45" s="126"/>
      <c r="AM45" s="126"/>
      <c r="AN45" s="126"/>
      <c r="AO45" s="126"/>
      <c r="AP45" s="126"/>
      <c r="AQ45" s="126"/>
      <c r="AR45" s="126"/>
      <c r="AS45" s="126"/>
    </row>
    <row r="46" spans="1:45" s="34" customFormat="1" ht="9.6" customHeight="1" x14ac:dyDescent="0.25">
      <c r="A46" s="156"/>
      <c r="B46" s="122"/>
      <c r="C46" s="122"/>
      <c r="D46" s="122"/>
      <c r="E46" s="155"/>
      <c r="F46" s="122"/>
      <c r="G46" s="122"/>
      <c r="H46" s="122"/>
      <c r="I46" s="122"/>
      <c r="J46" s="155"/>
      <c r="K46" s="122"/>
      <c r="L46" s="122"/>
      <c r="M46" s="122"/>
      <c r="N46" s="124"/>
      <c r="O46" s="122"/>
      <c r="P46" s="124"/>
      <c r="Q46" s="124"/>
      <c r="R46" s="125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300"/>
      <c r="AJ46" s="300"/>
      <c r="AK46" s="300"/>
      <c r="AL46" s="126"/>
      <c r="AM46" s="126"/>
      <c r="AN46" s="126"/>
      <c r="AO46" s="126"/>
      <c r="AP46" s="126"/>
      <c r="AQ46" s="126"/>
      <c r="AR46" s="126"/>
      <c r="AS46" s="126"/>
    </row>
    <row r="47" spans="1:45" s="34" customFormat="1" ht="9.6" customHeight="1" x14ac:dyDescent="0.25">
      <c r="A47" s="156"/>
      <c r="B47" s="155"/>
      <c r="C47" s="155"/>
      <c r="D47" s="155"/>
      <c r="E47" s="155"/>
      <c r="F47" s="122"/>
      <c r="G47" s="122"/>
      <c r="H47" s="126"/>
      <c r="I47" s="257"/>
      <c r="J47" s="155"/>
      <c r="K47" s="122"/>
      <c r="L47" s="122"/>
      <c r="M47" s="122"/>
      <c r="N47" s="124"/>
      <c r="O47" s="124"/>
      <c r="P47" s="124"/>
      <c r="Q47" s="124"/>
      <c r="R47" s="125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300"/>
      <c r="AJ47" s="300"/>
      <c r="AK47" s="300"/>
      <c r="AL47" s="126"/>
      <c r="AM47" s="126"/>
      <c r="AN47" s="126"/>
      <c r="AO47" s="126"/>
      <c r="AP47" s="126"/>
      <c r="AQ47" s="126"/>
      <c r="AR47" s="126"/>
      <c r="AS47" s="126"/>
    </row>
    <row r="48" spans="1:45" s="34" customFormat="1" ht="9.6" customHeight="1" x14ac:dyDescent="0.25">
      <c r="A48" s="156"/>
      <c r="B48" s="122"/>
      <c r="C48" s="122"/>
      <c r="D48" s="122"/>
      <c r="E48" s="155"/>
      <c r="F48" s="122"/>
      <c r="G48" s="122"/>
      <c r="H48" s="122"/>
      <c r="I48" s="122"/>
      <c r="J48" s="155"/>
      <c r="K48" s="122"/>
      <c r="L48" s="258"/>
      <c r="M48" s="122"/>
      <c r="N48" s="124"/>
      <c r="O48" s="124"/>
      <c r="P48" s="124"/>
      <c r="Q48" s="124"/>
      <c r="R48" s="125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300"/>
      <c r="AJ48" s="300"/>
      <c r="AK48" s="300"/>
      <c r="AL48" s="126"/>
      <c r="AM48" s="126"/>
      <c r="AN48" s="126"/>
      <c r="AO48" s="126"/>
      <c r="AP48" s="126"/>
      <c r="AQ48" s="126"/>
      <c r="AR48" s="126"/>
      <c r="AS48" s="126"/>
    </row>
    <row r="49" spans="1:45" s="34" customFormat="1" ht="9.6" customHeight="1" x14ac:dyDescent="0.25">
      <c r="A49" s="156"/>
      <c r="B49" s="155"/>
      <c r="C49" s="155"/>
      <c r="D49" s="155"/>
      <c r="E49" s="155"/>
      <c r="F49" s="122"/>
      <c r="G49" s="122"/>
      <c r="H49" s="126"/>
      <c r="I49" s="122"/>
      <c r="J49" s="155"/>
      <c r="K49" s="257"/>
      <c r="L49" s="155"/>
      <c r="M49" s="122"/>
      <c r="N49" s="124"/>
      <c r="O49" s="124"/>
      <c r="P49" s="124"/>
      <c r="Q49" s="124"/>
      <c r="R49" s="125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300"/>
      <c r="AJ49" s="300"/>
      <c r="AK49" s="300"/>
      <c r="AL49" s="126"/>
      <c r="AM49" s="126"/>
      <c r="AN49" s="126"/>
      <c r="AO49" s="126"/>
      <c r="AP49" s="126"/>
      <c r="AQ49" s="126"/>
      <c r="AR49" s="126"/>
      <c r="AS49" s="126"/>
    </row>
    <row r="50" spans="1:45" s="34" customFormat="1" ht="9.6" customHeight="1" x14ac:dyDescent="0.25">
      <c r="A50" s="156"/>
      <c r="B50" s="122"/>
      <c r="C50" s="122"/>
      <c r="D50" s="122"/>
      <c r="E50" s="155"/>
      <c r="F50" s="122"/>
      <c r="G50" s="122"/>
      <c r="H50" s="122"/>
      <c r="I50" s="122"/>
      <c r="J50" s="155"/>
      <c r="K50" s="122"/>
      <c r="L50" s="122"/>
      <c r="M50" s="122"/>
      <c r="N50" s="124"/>
      <c r="O50" s="124"/>
      <c r="P50" s="124"/>
      <c r="Q50" s="124"/>
      <c r="R50" s="125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300"/>
      <c r="AJ50" s="300"/>
      <c r="AK50" s="300"/>
      <c r="AL50" s="126"/>
      <c r="AM50" s="126"/>
      <c r="AN50" s="126"/>
      <c r="AO50" s="126"/>
      <c r="AP50" s="126"/>
      <c r="AQ50" s="126"/>
      <c r="AR50" s="126"/>
      <c r="AS50" s="126"/>
    </row>
    <row r="51" spans="1:45" s="34" customFormat="1" ht="9.6" customHeight="1" x14ac:dyDescent="0.25">
      <c r="A51" s="156"/>
      <c r="B51" s="155"/>
      <c r="C51" s="155"/>
      <c r="D51" s="155"/>
      <c r="E51" s="155"/>
      <c r="F51" s="122"/>
      <c r="G51" s="122"/>
      <c r="H51" s="126"/>
      <c r="I51" s="257"/>
      <c r="J51" s="155"/>
      <c r="K51" s="122"/>
      <c r="L51" s="122"/>
      <c r="M51" s="122"/>
      <c r="N51" s="124"/>
      <c r="O51" s="124"/>
      <c r="P51" s="124"/>
      <c r="Q51" s="124"/>
      <c r="R51" s="125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300"/>
      <c r="AJ51" s="300"/>
      <c r="AK51" s="300"/>
      <c r="AL51" s="126"/>
      <c r="AM51" s="126"/>
      <c r="AN51" s="126"/>
      <c r="AO51" s="126"/>
      <c r="AP51" s="126"/>
      <c r="AQ51" s="126"/>
      <c r="AR51" s="126"/>
      <c r="AS51" s="126"/>
    </row>
    <row r="52" spans="1:45" s="34" customFormat="1" ht="9.6" customHeight="1" x14ac:dyDescent="0.25">
      <c r="A52" s="267"/>
      <c r="B52" s="122"/>
      <c r="C52" s="122"/>
      <c r="D52" s="122"/>
      <c r="E52" s="155"/>
      <c r="F52" s="122"/>
      <c r="G52" s="122"/>
      <c r="H52" s="122"/>
      <c r="I52" s="122"/>
      <c r="J52" s="155"/>
      <c r="K52" s="122"/>
      <c r="L52" s="122"/>
      <c r="M52" s="122"/>
      <c r="N52" s="122"/>
      <c r="O52" s="122"/>
      <c r="P52" s="122"/>
      <c r="Q52" s="124"/>
      <c r="R52" s="125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300"/>
      <c r="AJ52" s="300"/>
      <c r="AK52" s="300"/>
      <c r="AL52" s="126"/>
      <c r="AM52" s="126"/>
      <c r="AN52" s="126"/>
      <c r="AO52" s="126"/>
      <c r="AP52" s="126"/>
      <c r="AQ52" s="126"/>
      <c r="AR52" s="126"/>
      <c r="AS52" s="126"/>
    </row>
    <row r="53" spans="1:45" s="2" customFormat="1" ht="6.75" customHeight="1" x14ac:dyDescent="0.25">
      <c r="A53" s="131"/>
      <c r="B53" s="131"/>
      <c r="C53" s="131"/>
      <c r="D53" s="131"/>
      <c r="E53" s="131"/>
      <c r="F53" s="133"/>
      <c r="G53" s="133"/>
      <c r="H53" s="133"/>
      <c r="I53" s="133"/>
      <c r="J53" s="132"/>
      <c r="K53" s="133"/>
      <c r="L53" s="134"/>
      <c r="M53" s="133"/>
      <c r="N53" s="134"/>
      <c r="O53" s="133"/>
      <c r="P53" s="134"/>
      <c r="Q53" s="133"/>
      <c r="R53" s="134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300"/>
      <c r="AJ53" s="300"/>
      <c r="AK53" s="300"/>
      <c r="AL53" s="135"/>
      <c r="AM53" s="135"/>
      <c r="AN53" s="135"/>
      <c r="AO53" s="135"/>
      <c r="AP53" s="135"/>
      <c r="AQ53" s="135"/>
      <c r="AR53" s="135"/>
      <c r="AS53" s="135"/>
    </row>
    <row r="54" spans="1:45" s="18" customFormat="1" ht="10.5" customHeight="1" x14ac:dyDescent="0.25">
      <c r="A54" s="136" t="s">
        <v>43</v>
      </c>
      <c r="B54" s="137"/>
      <c r="C54" s="137"/>
      <c r="D54" s="201"/>
      <c r="E54" s="138" t="s">
        <v>4</v>
      </c>
      <c r="F54" s="139" t="s">
        <v>45</v>
      </c>
      <c r="G54" s="138"/>
      <c r="H54" s="140"/>
      <c r="I54" s="141"/>
      <c r="J54" s="138" t="s">
        <v>4</v>
      </c>
      <c r="K54" s="139" t="s">
        <v>53</v>
      </c>
      <c r="L54" s="142"/>
      <c r="M54" s="139" t="s">
        <v>54</v>
      </c>
      <c r="N54" s="143"/>
      <c r="O54" s="144" t="s">
        <v>55</v>
      </c>
      <c r="P54" s="144"/>
      <c r="Q54" s="145"/>
      <c r="R54" s="146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301"/>
      <c r="AJ54" s="301"/>
      <c r="AK54" s="301"/>
      <c r="AL54" s="85"/>
      <c r="AM54" s="85"/>
      <c r="AN54" s="85"/>
      <c r="AO54" s="85"/>
      <c r="AP54" s="85"/>
      <c r="AQ54" s="85"/>
      <c r="AR54" s="85"/>
      <c r="AS54" s="85"/>
    </row>
    <row r="55" spans="1:45" s="18" customFormat="1" ht="9" customHeight="1" x14ac:dyDescent="0.25">
      <c r="A55" s="276" t="s">
        <v>44</v>
      </c>
      <c r="B55" s="277"/>
      <c r="C55" s="278"/>
      <c r="D55" s="279"/>
      <c r="E55" s="147">
        <v>1</v>
      </c>
      <c r="F55" s="85" t="e">
        <f>IF(E55&gt;$R$62,,UPPER(VLOOKUP(E55,#REF!,2)))</f>
        <v>#REF!</v>
      </c>
      <c r="G55" s="147"/>
      <c r="H55" s="85"/>
      <c r="I55" s="84"/>
      <c r="J55" s="268" t="s">
        <v>5</v>
      </c>
      <c r="K55" s="83"/>
      <c r="L55" s="269"/>
      <c r="M55" s="83"/>
      <c r="N55" s="270"/>
      <c r="O55" s="271" t="s">
        <v>46</v>
      </c>
      <c r="P55" s="272"/>
      <c r="Q55" s="272"/>
      <c r="R55" s="270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301"/>
      <c r="AJ55" s="301"/>
      <c r="AK55" s="301"/>
      <c r="AL55" s="85"/>
      <c r="AM55" s="85"/>
      <c r="AN55" s="85"/>
      <c r="AO55" s="85"/>
      <c r="AP55" s="85"/>
      <c r="AQ55" s="85"/>
      <c r="AR55" s="85"/>
      <c r="AS55" s="85"/>
    </row>
    <row r="56" spans="1:45" s="18" customFormat="1" ht="9" customHeight="1" x14ac:dyDescent="0.25">
      <c r="A56" s="280" t="s">
        <v>52</v>
      </c>
      <c r="B56" s="157"/>
      <c r="C56" s="281"/>
      <c r="D56" s="282"/>
      <c r="E56" s="147">
        <v>2</v>
      </c>
      <c r="F56" s="85" t="e">
        <f>IF(E56&gt;$R$62,,UPPER(VLOOKUP(E56,#REF!,2)))</f>
        <v>#REF!</v>
      </c>
      <c r="G56" s="147"/>
      <c r="H56" s="85"/>
      <c r="I56" s="84"/>
      <c r="J56" s="268" t="s">
        <v>6</v>
      </c>
      <c r="K56" s="83"/>
      <c r="L56" s="269"/>
      <c r="M56" s="83"/>
      <c r="N56" s="270"/>
      <c r="O56" s="150"/>
      <c r="P56" s="273"/>
      <c r="Q56" s="157"/>
      <c r="R56" s="274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301"/>
      <c r="AJ56" s="301"/>
      <c r="AK56" s="301"/>
      <c r="AL56" s="85"/>
      <c r="AM56" s="85"/>
      <c r="AN56" s="85"/>
      <c r="AO56" s="85"/>
      <c r="AP56" s="85"/>
      <c r="AQ56" s="85"/>
      <c r="AR56" s="85"/>
      <c r="AS56" s="85"/>
    </row>
    <row r="57" spans="1:45" s="18" customFormat="1" ht="9" customHeight="1" x14ac:dyDescent="0.25">
      <c r="A57" s="170"/>
      <c r="B57" s="171"/>
      <c r="C57" s="199"/>
      <c r="D57" s="172"/>
      <c r="E57" s="147"/>
      <c r="F57" s="85"/>
      <c r="G57" s="147"/>
      <c r="H57" s="85"/>
      <c r="I57" s="84"/>
      <c r="J57" s="268" t="s">
        <v>7</v>
      </c>
      <c r="K57" s="83"/>
      <c r="L57" s="269"/>
      <c r="M57" s="83"/>
      <c r="N57" s="270"/>
      <c r="O57" s="271" t="s">
        <v>47</v>
      </c>
      <c r="P57" s="272"/>
      <c r="Q57" s="272"/>
      <c r="R57" s="270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301"/>
      <c r="AJ57" s="301"/>
      <c r="AK57" s="301"/>
      <c r="AL57" s="85"/>
      <c r="AM57" s="85"/>
      <c r="AN57" s="85"/>
      <c r="AO57" s="85"/>
      <c r="AP57" s="85"/>
      <c r="AQ57" s="85"/>
      <c r="AR57" s="85"/>
      <c r="AS57" s="85"/>
    </row>
    <row r="58" spans="1:45" s="18" customFormat="1" ht="9" customHeight="1" x14ac:dyDescent="0.25">
      <c r="A58" s="148"/>
      <c r="B58" s="116"/>
      <c r="C58" s="116"/>
      <c r="D58" s="149"/>
      <c r="E58" s="147"/>
      <c r="F58" s="85"/>
      <c r="G58" s="147"/>
      <c r="H58" s="85"/>
      <c r="I58" s="84"/>
      <c r="J58" s="268" t="s">
        <v>8</v>
      </c>
      <c r="K58" s="83"/>
      <c r="L58" s="269"/>
      <c r="M58" s="83"/>
      <c r="N58" s="270"/>
      <c r="O58" s="83"/>
      <c r="P58" s="269"/>
      <c r="Q58" s="83"/>
      <c r="R58" s="270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301"/>
      <c r="AJ58" s="301"/>
      <c r="AK58" s="301"/>
      <c r="AL58" s="85"/>
      <c r="AM58" s="85"/>
      <c r="AN58" s="85"/>
      <c r="AO58" s="85"/>
      <c r="AP58" s="85"/>
      <c r="AQ58" s="85"/>
      <c r="AR58" s="85"/>
      <c r="AS58" s="85"/>
    </row>
    <row r="59" spans="1:45" s="18" customFormat="1" ht="9" customHeight="1" x14ac:dyDescent="0.25">
      <c r="A59" s="159"/>
      <c r="B59" s="173"/>
      <c r="C59" s="173"/>
      <c r="D59" s="200"/>
      <c r="E59" s="147"/>
      <c r="F59" s="85"/>
      <c r="G59" s="147"/>
      <c r="H59" s="85"/>
      <c r="I59" s="84"/>
      <c r="J59" s="268" t="s">
        <v>9</v>
      </c>
      <c r="K59" s="83"/>
      <c r="L59" s="269"/>
      <c r="M59" s="83"/>
      <c r="N59" s="270"/>
      <c r="O59" s="157"/>
      <c r="P59" s="273"/>
      <c r="Q59" s="157"/>
      <c r="R59" s="274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301"/>
      <c r="AJ59" s="301"/>
      <c r="AK59" s="301"/>
      <c r="AL59" s="85"/>
      <c r="AM59" s="85"/>
      <c r="AN59" s="85"/>
      <c r="AO59" s="85"/>
      <c r="AP59" s="85"/>
      <c r="AQ59" s="85"/>
      <c r="AR59" s="85"/>
      <c r="AS59" s="85"/>
    </row>
    <row r="60" spans="1:45" s="18" customFormat="1" ht="9" customHeight="1" x14ac:dyDescent="0.25">
      <c r="A60" s="160"/>
      <c r="B60" s="22"/>
      <c r="C60" s="116"/>
      <c r="D60" s="149"/>
      <c r="E60" s="147"/>
      <c r="F60" s="85"/>
      <c r="G60" s="147"/>
      <c r="H60" s="85"/>
      <c r="I60" s="84"/>
      <c r="J60" s="268" t="s">
        <v>10</v>
      </c>
      <c r="K60" s="83"/>
      <c r="L60" s="269"/>
      <c r="M60" s="83"/>
      <c r="N60" s="270"/>
      <c r="O60" s="271" t="s">
        <v>33</v>
      </c>
      <c r="P60" s="272"/>
      <c r="Q60" s="272"/>
      <c r="R60" s="270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301"/>
      <c r="AJ60" s="301"/>
      <c r="AK60" s="301"/>
      <c r="AL60" s="85"/>
      <c r="AM60" s="85"/>
      <c r="AN60" s="85"/>
      <c r="AO60" s="85"/>
      <c r="AP60" s="85"/>
      <c r="AQ60" s="85"/>
      <c r="AR60" s="85"/>
      <c r="AS60" s="85"/>
    </row>
    <row r="61" spans="1:45" s="18" customFormat="1" ht="9" customHeight="1" x14ac:dyDescent="0.25">
      <c r="A61" s="160"/>
      <c r="B61" s="22"/>
      <c r="C61" s="197"/>
      <c r="D61" s="168"/>
      <c r="E61" s="147"/>
      <c r="F61" s="85"/>
      <c r="G61" s="147"/>
      <c r="H61" s="85"/>
      <c r="I61" s="84"/>
      <c r="J61" s="268" t="s">
        <v>11</v>
      </c>
      <c r="K61" s="83"/>
      <c r="L61" s="269"/>
      <c r="M61" s="83"/>
      <c r="N61" s="270"/>
      <c r="O61" s="83"/>
      <c r="P61" s="269"/>
      <c r="Q61" s="83"/>
      <c r="R61" s="270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301"/>
      <c r="AJ61" s="301"/>
      <c r="AK61" s="301"/>
      <c r="AL61" s="85"/>
      <c r="AM61" s="85"/>
      <c r="AN61" s="85"/>
      <c r="AO61" s="85"/>
      <c r="AP61" s="85"/>
      <c r="AQ61" s="85"/>
      <c r="AR61" s="85"/>
      <c r="AS61" s="85"/>
    </row>
    <row r="62" spans="1:45" s="18" customFormat="1" ht="9" customHeight="1" x14ac:dyDescent="0.25">
      <c r="A62" s="161"/>
      <c r="B62" s="158"/>
      <c r="C62" s="198"/>
      <c r="D62" s="169"/>
      <c r="E62" s="151"/>
      <c r="F62" s="150"/>
      <c r="G62" s="151"/>
      <c r="H62" s="150"/>
      <c r="I62" s="152"/>
      <c r="J62" s="275" t="s">
        <v>12</v>
      </c>
      <c r="K62" s="157"/>
      <c r="L62" s="273"/>
      <c r="M62" s="157"/>
      <c r="N62" s="274"/>
      <c r="O62" s="157" t="str">
        <f>R4</f>
        <v>Rákóczi Andrea</v>
      </c>
      <c r="P62" s="273"/>
      <c r="Q62" s="157"/>
      <c r="R62" s="153" t="e">
        <f>MIN(4,#REF!)</f>
        <v>#REF!</v>
      </c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301"/>
      <c r="AJ62" s="301"/>
      <c r="AK62" s="301"/>
      <c r="AL62" s="85"/>
      <c r="AM62" s="85"/>
      <c r="AN62" s="85"/>
      <c r="AO62" s="85"/>
      <c r="AP62" s="85"/>
      <c r="AQ62" s="85"/>
      <c r="AR62" s="85"/>
      <c r="AS62" s="85"/>
    </row>
    <row r="63" spans="1:45" x14ac:dyDescent="0.25">
      <c r="T63" s="265"/>
      <c r="U63" s="265"/>
      <c r="V63" s="265"/>
      <c r="W63" s="265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  <c r="AH63" s="265"/>
      <c r="AL63" s="265"/>
      <c r="AM63" s="265"/>
      <c r="AN63" s="265"/>
      <c r="AO63" s="265"/>
      <c r="AP63" s="265"/>
      <c r="AQ63" s="265"/>
      <c r="AR63" s="265"/>
      <c r="AS63" s="265"/>
    </row>
    <row r="64" spans="1:45" x14ac:dyDescent="0.25">
      <c r="T64" s="265"/>
      <c r="U64" s="265"/>
      <c r="V64" s="265"/>
      <c r="W64" s="265"/>
      <c r="X64" s="265"/>
      <c r="Y64" s="265"/>
      <c r="Z64" s="265"/>
      <c r="AA64" s="265"/>
      <c r="AB64" s="265"/>
      <c r="AC64" s="265"/>
      <c r="AD64" s="265"/>
      <c r="AE64" s="265"/>
      <c r="AF64" s="265"/>
      <c r="AG64" s="265"/>
      <c r="AH64" s="265"/>
      <c r="AL64" s="265"/>
      <c r="AM64" s="265"/>
      <c r="AN64" s="265"/>
      <c r="AO64" s="265"/>
      <c r="AP64" s="265"/>
      <c r="AQ64" s="265"/>
      <c r="AR64" s="265"/>
      <c r="AS64" s="265"/>
    </row>
    <row r="65" spans="20:45" x14ac:dyDescent="0.25">
      <c r="T65" s="265"/>
      <c r="U65" s="265"/>
      <c r="V65" s="265"/>
      <c r="W65" s="265"/>
      <c r="X65" s="265"/>
      <c r="Y65" s="265"/>
      <c r="Z65" s="265"/>
      <c r="AA65" s="265"/>
      <c r="AB65" s="265"/>
      <c r="AC65" s="265"/>
      <c r="AD65" s="265"/>
      <c r="AE65" s="265"/>
      <c r="AF65" s="265"/>
      <c r="AG65" s="265"/>
      <c r="AH65" s="265"/>
      <c r="AL65" s="265"/>
      <c r="AM65" s="265"/>
      <c r="AN65" s="265"/>
      <c r="AO65" s="265"/>
      <c r="AP65" s="265"/>
      <c r="AQ65" s="265"/>
      <c r="AR65" s="265"/>
      <c r="AS65" s="265"/>
    </row>
    <row r="66" spans="20:45" x14ac:dyDescent="0.25">
      <c r="T66" s="265"/>
      <c r="U66" s="265"/>
      <c r="V66" s="265"/>
      <c r="W66" s="265"/>
      <c r="X66" s="265"/>
      <c r="Y66" s="265"/>
      <c r="Z66" s="265"/>
      <c r="AA66" s="265"/>
      <c r="AB66" s="265"/>
      <c r="AC66" s="265"/>
      <c r="AD66" s="265"/>
      <c r="AE66" s="265"/>
      <c r="AF66" s="265"/>
      <c r="AG66" s="265"/>
      <c r="AH66" s="265"/>
      <c r="AL66" s="265"/>
      <c r="AM66" s="265"/>
      <c r="AN66" s="265"/>
      <c r="AO66" s="265"/>
      <c r="AP66" s="265"/>
      <c r="AQ66" s="265"/>
      <c r="AR66" s="265"/>
      <c r="AS66" s="265"/>
    </row>
    <row r="67" spans="20:45" x14ac:dyDescent="0.25">
      <c r="T67" s="265"/>
      <c r="U67" s="265"/>
      <c r="V67" s="265"/>
      <c r="W67" s="265"/>
      <c r="X67" s="265"/>
      <c r="Y67" s="265"/>
      <c r="Z67" s="265"/>
      <c r="AA67" s="265"/>
      <c r="AB67" s="265"/>
      <c r="AC67" s="265"/>
      <c r="AD67" s="265"/>
      <c r="AE67" s="265"/>
      <c r="AF67" s="265"/>
      <c r="AG67" s="265"/>
      <c r="AH67" s="265"/>
      <c r="AL67" s="265"/>
      <c r="AM67" s="265"/>
      <c r="AN67" s="265"/>
      <c r="AO67" s="265"/>
      <c r="AP67" s="265"/>
      <c r="AQ67" s="265"/>
      <c r="AR67" s="265"/>
      <c r="AS67" s="265"/>
    </row>
    <row r="68" spans="20:45" x14ac:dyDescent="0.25">
      <c r="T68" s="265"/>
      <c r="U68" s="265"/>
      <c r="V68" s="265"/>
      <c r="W68" s="265"/>
      <c r="X68" s="265"/>
      <c r="Y68" s="265"/>
      <c r="Z68" s="265"/>
      <c r="AA68" s="265"/>
      <c r="AB68" s="265"/>
      <c r="AC68" s="265"/>
      <c r="AD68" s="265"/>
      <c r="AE68" s="265"/>
      <c r="AF68" s="265"/>
      <c r="AG68" s="265"/>
      <c r="AH68" s="265"/>
      <c r="AL68" s="265"/>
      <c r="AM68" s="265"/>
      <c r="AN68" s="265"/>
      <c r="AO68" s="265"/>
      <c r="AP68" s="265"/>
      <c r="AQ68" s="265"/>
      <c r="AR68" s="265"/>
      <c r="AS68" s="265"/>
    </row>
    <row r="69" spans="20:45" x14ac:dyDescent="0.25">
      <c r="T69" s="265"/>
      <c r="U69" s="265"/>
      <c r="V69" s="265"/>
      <c r="W69" s="265"/>
      <c r="X69" s="265"/>
      <c r="Y69" s="265"/>
      <c r="Z69" s="265"/>
      <c r="AA69" s="265"/>
      <c r="AB69" s="265"/>
      <c r="AC69" s="265"/>
      <c r="AD69" s="265"/>
      <c r="AE69" s="265"/>
      <c r="AF69" s="265"/>
      <c r="AG69" s="265"/>
      <c r="AH69" s="265"/>
      <c r="AL69" s="265"/>
      <c r="AM69" s="265"/>
      <c r="AN69" s="265"/>
      <c r="AO69" s="265"/>
      <c r="AP69" s="265"/>
      <c r="AQ69" s="265"/>
      <c r="AR69" s="265"/>
      <c r="AS69" s="265"/>
    </row>
    <row r="70" spans="20:45" x14ac:dyDescent="0.25">
      <c r="T70" s="265"/>
      <c r="U70" s="265"/>
      <c r="V70" s="265"/>
      <c r="W70" s="265"/>
      <c r="X70" s="265"/>
      <c r="Y70" s="265"/>
      <c r="Z70" s="265"/>
      <c r="AA70" s="265"/>
      <c r="AB70" s="265"/>
      <c r="AC70" s="265"/>
      <c r="AD70" s="265"/>
      <c r="AE70" s="265"/>
      <c r="AF70" s="265"/>
      <c r="AG70" s="265"/>
      <c r="AH70" s="265"/>
      <c r="AL70" s="265"/>
      <c r="AM70" s="265"/>
      <c r="AN70" s="265"/>
      <c r="AO70" s="265"/>
      <c r="AP70" s="265"/>
      <c r="AQ70" s="265"/>
      <c r="AR70" s="265"/>
      <c r="AS70" s="265"/>
    </row>
    <row r="71" spans="20:45" x14ac:dyDescent="0.25">
      <c r="T71" s="265"/>
      <c r="U71" s="265"/>
      <c r="V71" s="265"/>
      <c r="W71" s="265"/>
      <c r="X71" s="265"/>
      <c r="Y71" s="265"/>
      <c r="Z71" s="265"/>
      <c r="AA71" s="265"/>
      <c r="AB71" s="265"/>
      <c r="AC71" s="265"/>
      <c r="AD71" s="265"/>
      <c r="AE71" s="265"/>
      <c r="AF71" s="265"/>
      <c r="AG71" s="265"/>
      <c r="AH71" s="265"/>
      <c r="AL71" s="265"/>
      <c r="AM71" s="265"/>
      <c r="AN71" s="265"/>
      <c r="AO71" s="265"/>
      <c r="AP71" s="265"/>
      <c r="AQ71" s="265"/>
      <c r="AR71" s="265"/>
      <c r="AS71" s="265"/>
    </row>
    <row r="72" spans="20:45" x14ac:dyDescent="0.25">
      <c r="T72" s="265"/>
      <c r="U72" s="265"/>
      <c r="V72" s="265"/>
      <c r="W72" s="265"/>
      <c r="X72" s="265"/>
      <c r="Y72" s="265"/>
      <c r="Z72" s="265"/>
      <c r="AA72" s="265"/>
      <c r="AB72" s="265"/>
      <c r="AC72" s="265"/>
      <c r="AD72" s="265"/>
      <c r="AE72" s="265"/>
      <c r="AF72" s="265"/>
      <c r="AG72" s="265"/>
      <c r="AH72" s="265"/>
      <c r="AL72" s="265"/>
      <c r="AM72" s="265"/>
      <c r="AN72" s="265"/>
      <c r="AO72" s="265"/>
      <c r="AP72" s="265"/>
      <c r="AQ72" s="265"/>
      <c r="AR72" s="265"/>
      <c r="AS72" s="265"/>
    </row>
    <row r="73" spans="20:45" x14ac:dyDescent="0.25">
      <c r="T73" s="265"/>
      <c r="U73" s="265"/>
      <c r="V73" s="265"/>
      <c r="W73" s="265"/>
      <c r="X73" s="265"/>
      <c r="Y73" s="265"/>
      <c r="Z73" s="265"/>
      <c r="AA73" s="265"/>
      <c r="AB73" s="265"/>
      <c r="AC73" s="265"/>
      <c r="AD73" s="265"/>
      <c r="AE73" s="265"/>
      <c r="AF73" s="265"/>
      <c r="AG73" s="265"/>
      <c r="AH73" s="265"/>
      <c r="AL73" s="265"/>
      <c r="AM73" s="265"/>
      <c r="AN73" s="265"/>
      <c r="AO73" s="265"/>
      <c r="AP73" s="265"/>
      <c r="AQ73" s="265"/>
      <c r="AR73" s="265"/>
      <c r="AS73" s="265"/>
    </row>
    <row r="74" spans="20:45" x14ac:dyDescent="0.25">
      <c r="T74" s="265"/>
      <c r="U74" s="265"/>
      <c r="V74" s="265"/>
      <c r="W74" s="265"/>
      <c r="X74" s="265"/>
      <c r="Y74" s="265"/>
      <c r="Z74" s="265"/>
      <c r="AA74" s="265"/>
      <c r="AB74" s="265"/>
      <c r="AC74" s="265"/>
      <c r="AD74" s="265"/>
      <c r="AE74" s="265"/>
      <c r="AF74" s="265"/>
      <c r="AG74" s="265"/>
      <c r="AH74" s="265"/>
      <c r="AL74" s="265"/>
      <c r="AM74" s="265"/>
      <c r="AN74" s="265"/>
      <c r="AO74" s="265"/>
      <c r="AP74" s="265"/>
      <c r="AQ74" s="265"/>
      <c r="AR74" s="265"/>
      <c r="AS74" s="265"/>
    </row>
    <row r="75" spans="20:45" x14ac:dyDescent="0.25">
      <c r="T75" s="265"/>
      <c r="U75" s="265"/>
      <c r="V75" s="265"/>
      <c r="W75" s="265"/>
      <c r="X75" s="265"/>
      <c r="Y75" s="265"/>
      <c r="Z75" s="265"/>
      <c r="AA75" s="265"/>
      <c r="AB75" s="265"/>
      <c r="AC75" s="265"/>
      <c r="AD75" s="265"/>
      <c r="AE75" s="265"/>
      <c r="AF75" s="265"/>
      <c r="AG75" s="265"/>
      <c r="AH75" s="265"/>
      <c r="AL75" s="265"/>
      <c r="AM75" s="265"/>
      <c r="AN75" s="265"/>
      <c r="AO75" s="265"/>
      <c r="AP75" s="265"/>
      <c r="AQ75" s="265"/>
      <c r="AR75" s="265"/>
      <c r="AS75" s="265"/>
    </row>
    <row r="76" spans="20:45" x14ac:dyDescent="0.25">
      <c r="T76" s="265"/>
      <c r="U76" s="265"/>
      <c r="V76" s="265"/>
      <c r="W76" s="265"/>
      <c r="X76" s="265"/>
      <c r="Y76" s="265"/>
      <c r="Z76" s="265"/>
      <c r="AA76" s="265"/>
      <c r="AB76" s="265"/>
      <c r="AC76" s="265"/>
      <c r="AD76" s="265"/>
      <c r="AE76" s="265"/>
      <c r="AF76" s="265"/>
      <c r="AG76" s="265"/>
      <c r="AH76" s="265"/>
      <c r="AL76" s="265"/>
      <c r="AM76" s="265"/>
      <c r="AN76" s="265"/>
      <c r="AO76" s="265"/>
      <c r="AP76" s="265"/>
      <c r="AQ76" s="265"/>
      <c r="AR76" s="265"/>
      <c r="AS76" s="265"/>
    </row>
    <row r="77" spans="20:45" x14ac:dyDescent="0.25"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L77" s="265"/>
      <c r="AM77" s="265"/>
      <c r="AN77" s="265"/>
      <c r="AO77" s="265"/>
      <c r="AP77" s="265"/>
      <c r="AQ77" s="265"/>
      <c r="AR77" s="265"/>
      <c r="AS77" s="265"/>
    </row>
    <row r="78" spans="20:45" x14ac:dyDescent="0.25">
      <c r="T78" s="265"/>
      <c r="U78" s="265"/>
      <c r="V78" s="265"/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  <c r="AH78" s="265"/>
      <c r="AL78" s="265"/>
      <c r="AM78" s="265"/>
      <c r="AN78" s="265"/>
      <c r="AO78" s="265"/>
      <c r="AP78" s="265"/>
      <c r="AQ78" s="265"/>
      <c r="AR78" s="265"/>
      <c r="AS78" s="265"/>
    </row>
    <row r="79" spans="20:45" x14ac:dyDescent="0.25">
      <c r="T79" s="265"/>
      <c r="U79" s="265"/>
      <c r="V79" s="265"/>
      <c r="W79" s="265"/>
      <c r="X79" s="265"/>
      <c r="Y79" s="265"/>
      <c r="Z79" s="265"/>
      <c r="AA79" s="265"/>
      <c r="AB79" s="265"/>
      <c r="AC79" s="265"/>
      <c r="AD79" s="265"/>
      <c r="AE79" s="265"/>
      <c r="AF79" s="265"/>
      <c r="AG79" s="265"/>
      <c r="AH79" s="265"/>
      <c r="AL79" s="265"/>
      <c r="AM79" s="265"/>
      <c r="AN79" s="265"/>
      <c r="AO79" s="265"/>
      <c r="AP79" s="265"/>
      <c r="AQ79" s="265"/>
      <c r="AR79" s="265"/>
      <c r="AS79" s="265"/>
    </row>
    <row r="80" spans="20:45" x14ac:dyDescent="0.25">
      <c r="T80" s="265"/>
      <c r="U80" s="265"/>
      <c r="V80" s="265"/>
      <c r="W80" s="265"/>
      <c r="X80" s="265"/>
      <c r="Y80" s="265"/>
      <c r="Z80" s="265"/>
      <c r="AA80" s="265"/>
      <c r="AB80" s="265"/>
      <c r="AC80" s="265"/>
      <c r="AD80" s="265"/>
      <c r="AE80" s="265"/>
      <c r="AF80" s="265"/>
      <c r="AG80" s="265"/>
      <c r="AH80" s="265"/>
      <c r="AL80" s="265"/>
      <c r="AM80" s="265"/>
      <c r="AN80" s="265"/>
      <c r="AO80" s="265"/>
      <c r="AP80" s="265"/>
      <c r="AQ80" s="265"/>
      <c r="AR80" s="265"/>
      <c r="AS80" s="265"/>
    </row>
    <row r="81" spans="20:45" x14ac:dyDescent="0.25">
      <c r="T81" s="265"/>
      <c r="U81" s="265"/>
      <c r="V81" s="265"/>
      <c r="W81" s="265"/>
      <c r="X81" s="265"/>
      <c r="Y81" s="265"/>
      <c r="Z81" s="265"/>
      <c r="AA81" s="265"/>
      <c r="AB81" s="265"/>
      <c r="AC81" s="265"/>
      <c r="AD81" s="265"/>
      <c r="AE81" s="265"/>
      <c r="AF81" s="265"/>
      <c r="AG81" s="265"/>
      <c r="AH81" s="265"/>
      <c r="AL81" s="265"/>
      <c r="AM81" s="265"/>
      <c r="AN81" s="265"/>
      <c r="AO81" s="265"/>
      <c r="AP81" s="265"/>
      <c r="AQ81" s="265"/>
      <c r="AR81" s="265"/>
      <c r="AS81" s="265"/>
    </row>
    <row r="82" spans="20:45" x14ac:dyDescent="0.25">
      <c r="T82" s="265"/>
      <c r="U82" s="265"/>
      <c r="V82" s="265"/>
      <c r="W82" s="265"/>
      <c r="X82" s="265"/>
      <c r="Y82" s="265"/>
      <c r="Z82" s="265"/>
      <c r="AA82" s="265"/>
      <c r="AB82" s="265"/>
      <c r="AC82" s="265"/>
      <c r="AD82" s="265"/>
      <c r="AE82" s="265"/>
      <c r="AF82" s="265"/>
      <c r="AG82" s="265"/>
      <c r="AH82" s="265"/>
      <c r="AL82" s="265"/>
      <c r="AM82" s="265"/>
      <c r="AN82" s="265"/>
      <c r="AO82" s="265"/>
      <c r="AP82" s="265"/>
      <c r="AQ82" s="265"/>
      <c r="AR82" s="265"/>
      <c r="AS82" s="265"/>
    </row>
    <row r="83" spans="20:45" x14ac:dyDescent="0.25">
      <c r="T83" s="265"/>
      <c r="U83" s="265"/>
      <c r="V83" s="265"/>
      <c r="W83" s="265"/>
      <c r="X83" s="265"/>
      <c r="Y83" s="265"/>
      <c r="Z83" s="265"/>
      <c r="AA83" s="265"/>
      <c r="AB83" s="265"/>
      <c r="AC83" s="265"/>
      <c r="AD83" s="265"/>
      <c r="AE83" s="265"/>
      <c r="AF83" s="265"/>
      <c r="AG83" s="265"/>
      <c r="AH83" s="265"/>
      <c r="AL83" s="265"/>
      <c r="AM83" s="265"/>
      <c r="AN83" s="265"/>
      <c r="AO83" s="265"/>
      <c r="AP83" s="265"/>
      <c r="AQ83" s="265"/>
      <c r="AR83" s="265"/>
      <c r="AS83" s="265"/>
    </row>
    <row r="84" spans="20:45" x14ac:dyDescent="0.25">
      <c r="T84" s="265"/>
      <c r="U84" s="265"/>
      <c r="V84" s="265"/>
      <c r="W84" s="265"/>
      <c r="X84" s="265"/>
      <c r="Y84" s="265"/>
      <c r="Z84" s="265"/>
      <c r="AA84" s="265"/>
      <c r="AB84" s="265"/>
      <c r="AC84" s="265"/>
      <c r="AD84" s="265"/>
      <c r="AE84" s="265"/>
      <c r="AF84" s="265"/>
      <c r="AG84" s="265"/>
      <c r="AH84" s="265"/>
      <c r="AL84" s="265"/>
      <c r="AM84" s="265"/>
      <c r="AN84" s="265"/>
      <c r="AO84" s="265"/>
      <c r="AP84" s="265"/>
      <c r="AQ84" s="265"/>
      <c r="AR84" s="265"/>
      <c r="AS84" s="265"/>
    </row>
    <row r="85" spans="20:45" x14ac:dyDescent="0.25">
      <c r="T85" s="265"/>
      <c r="U85" s="265"/>
      <c r="V85" s="265"/>
      <c r="W85" s="265"/>
      <c r="X85" s="265"/>
      <c r="Y85" s="265"/>
      <c r="Z85" s="265"/>
      <c r="AA85" s="265"/>
      <c r="AB85" s="265"/>
      <c r="AC85" s="265"/>
      <c r="AD85" s="265"/>
      <c r="AE85" s="265"/>
      <c r="AF85" s="265"/>
      <c r="AG85" s="265"/>
      <c r="AH85" s="265"/>
      <c r="AL85" s="265"/>
      <c r="AM85" s="265"/>
      <c r="AN85" s="265"/>
      <c r="AO85" s="265"/>
      <c r="AP85" s="265"/>
      <c r="AQ85" s="265"/>
      <c r="AR85" s="265"/>
      <c r="AS85" s="265"/>
    </row>
    <row r="86" spans="20:45" x14ac:dyDescent="0.25">
      <c r="T86" s="265"/>
      <c r="U86" s="265"/>
      <c r="V86" s="265"/>
      <c r="W86" s="265"/>
      <c r="X86" s="265"/>
      <c r="Y86" s="265"/>
      <c r="Z86" s="265"/>
      <c r="AA86" s="265"/>
      <c r="AB86" s="265"/>
      <c r="AC86" s="265"/>
      <c r="AD86" s="265"/>
      <c r="AE86" s="265"/>
      <c r="AF86" s="265"/>
      <c r="AG86" s="265"/>
      <c r="AH86" s="265"/>
      <c r="AL86" s="265"/>
      <c r="AM86" s="265"/>
      <c r="AN86" s="265"/>
      <c r="AO86" s="265"/>
      <c r="AP86" s="265"/>
      <c r="AQ86" s="265"/>
      <c r="AR86" s="265"/>
      <c r="AS86" s="265"/>
    </row>
    <row r="87" spans="20:45" x14ac:dyDescent="0.25"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5"/>
      <c r="AE87" s="265"/>
      <c r="AF87" s="265"/>
      <c r="AG87" s="265"/>
      <c r="AH87" s="265"/>
      <c r="AL87" s="265"/>
      <c r="AM87" s="265"/>
      <c r="AN87" s="265"/>
      <c r="AO87" s="265"/>
      <c r="AP87" s="265"/>
      <c r="AQ87" s="265"/>
      <c r="AR87" s="265"/>
      <c r="AS87" s="265"/>
    </row>
    <row r="88" spans="20:45" x14ac:dyDescent="0.25">
      <c r="T88" s="265"/>
      <c r="U88" s="265"/>
      <c r="V88" s="265"/>
      <c r="W88" s="265"/>
      <c r="X88" s="265"/>
      <c r="Y88" s="265"/>
      <c r="Z88" s="265"/>
      <c r="AA88" s="265"/>
      <c r="AB88" s="265"/>
      <c r="AC88" s="265"/>
      <c r="AD88" s="265"/>
      <c r="AE88" s="265"/>
      <c r="AF88" s="265"/>
      <c r="AG88" s="265"/>
      <c r="AH88" s="265"/>
      <c r="AL88" s="265"/>
      <c r="AM88" s="265"/>
      <c r="AN88" s="265"/>
      <c r="AO88" s="265"/>
      <c r="AP88" s="265"/>
      <c r="AQ88" s="265"/>
      <c r="AR88" s="265"/>
      <c r="AS88" s="265"/>
    </row>
    <row r="89" spans="20:45" x14ac:dyDescent="0.25">
      <c r="T89" s="265"/>
      <c r="U89" s="265"/>
      <c r="V89" s="265"/>
      <c r="W89" s="265"/>
      <c r="X89" s="265"/>
      <c r="Y89" s="265"/>
      <c r="Z89" s="265"/>
      <c r="AA89" s="265"/>
      <c r="AB89" s="265"/>
      <c r="AC89" s="265"/>
      <c r="AD89" s="265"/>
      <c r="AE89" s="265"/>
      <c r="AF89" s="265"/>
      <c r="AG89" s="265"/>
      <c r="AH89" s="265"/>
      <c r="AL89" s="265"/>
      <c r="AM89" s="265"/>
      <c r="AN89" s="265"/>
      <c r="AO89" s="265"/>
      <c r="AP89" s="265"/>
      <c r="AQ89" s="265"/>
      <c r="AR89" s="265"/>
      <c r="AS89" s="265"/>
    </row>
    <row r="90" spans="20:45" x14ac:dyDescent="0.25">
      <c r="T90" s="265"/>
      <c r="U90" s="265"/>
      <c r="V90" s="265"/>
      <c r="W90" s="265"/>
      <c r="X90" s="265"/>
      <c r="Y90" s="265"/>
      <c r="Z90" s="265"/>
      <c r="AA90" s="265"/>
      <c r="AB90" s="265"/>
      <c r="AC90" s="265"/>
      <c r="AD90" s="265"/>
      <c r="AE90" s="265"/>
      <c r="AF90" s="265"/>
      <c r="AG90" s="265"/>
      <c r="AH90" s="265"/>
      <c r="AL90" s="265"/>
      <c r="AM90" s="265"/>
      <c r="AN90" s="265"/>
      <c r="AO90" s="265"/>
      <c r="AP90" s="265"/>
      <c r="AQ90" s="265"/>
      <c r="AR90" s="265"/>
      <c r="AS90" s="265"/>
    </row>
    <row r="91" spans="20:45" x14ac:dyDescent="0.25">
      <c r="T91" s="265"/>
      <c r="U91" s="265"/>
      <c r="V91" s="265"/>
      <c r="W91" s="265"/>
      <c r="X91" s="265"/>
      <c r="Y91" s="265"/>
      <c r="Z91" s="265"/>
      <c r="AA91" s="265"/>
      <c r="AB91" s="265"/>
      <c r="AC91" s="265"/>
      <c r="AD91" s="265"/>
      <c r="AE91" s="265"/>
      <c r="AF91" s="265"/>
      <c r="AG91" s="265"/>
      <c r="AH91" s="265"/>
      <c r="AL91" s="265"/>
      <c r="AM91" s="265"/>
      <c r="AN91" s="265"/>
      <c r="AO91" s="265"/>
      <c r="AP91" s="265"/>
      <c r="AQ91" s="265"/>
      <c r="AR91" s="265"/>
      <c r="AS91" s="265"/>
    </row>
    <row r="92" spans="20:45" x14ac:dyDescent="0.25">
      <c r="T92" s="265"/>
      <c r="U92" s="265"/>
      <c r="V92" s="265"/>
      <c r="W92" s="265"/>
      <c r="X92" s="265"/>
      <c r="Y92" s="265"/>
      <c r="Z92" s="265"/>
      <c r="AA92" s="265"/>
      <c r="AB92" s="265"/>
      <c r="AC92" s="265"/>
      <c r="AD92" s="265"/>
      <c r="AE92" s="265"/>
      <c r="AF92" s="265"/>
      <c r="AG92" s="265"/>
      <c r="AH92" s="265"/>
      <c r="AL92" s="265"/>
      <c r="AM92" s="265"/>
      <c r="AN92" s="265"/>
      <c r="AO92" s="265"/>
      <c r="AP92" s="265"/>
      <c r="AQ92" s="265"/>
      <c r="AR92" s="265"/>
      <c r="AS92" s="265"/>
    </row>
    <row r="93" spans="20:45" x14ac:dyDescent="0.25">
      <c r="T93" s="265"/>
      <c r="U93" s="265"/>
      <c r="V93" s="265"/>
      <c r="W93" s="265"/>
      <c r="X93" s="265"/>
      <c r="Y93" s="265"/>
      <c r="Z93" s="265"/>
      <c r="AA93" s="265"/>
      <c r="AB93" s="265"/>
      <c r="AC93" s="265"/>
      <c r="AD93" s="265"/>
      <c r="AE93" s="265"/>
      <c r="AF93" s="265"/>
      <c r="AG93" s="265"/>
      <c r="AH93" s="265"/>
      <c r="AL93" s="265"/>
      <c r="AM93" s="265"/>
      <c r="AN93" s="265"/>
      <c r="AO93" s="265"/>
      <c r="AP93" s="265"/>
      <c r="AQ93" s="265"/>
      <c r="AR93" s="265"/>
      <c r="AS93" s="265"/>
    </row>
    <row r="94" spans="20:45" x14ac:dyDescent="0.25">
      <c r="T94" s="265"/>
      <c r="U94" s="265"/>
      <c r="V94" s="265"/>
      <c r="W94" s="265"/>
      <c r="X94" s="265"/>
      <c r="Y94" s="265"/>
      <c r="Z94" s="265"/>
      <c r="AA94" s="265"/>
      <c r="AB94" s="265"/>
      <c r="AC94" s="265"/>
      <c r="AD94" s="265"/>
      <c r="AE94" s="265"/>
      <c r="AF94" s="265"/>
      <c r="AG94" s="265"/>
      <c r="AH94" s="265"/>
      <c r="AL94" s="265"/>
      <c r="AM94" s="265"/>
      <c r="AN94" s="265"/>
      <c r="AO94" s="265"/>
      <c r="AP94" s="265"/>
      <c r="AQ94" s="265"/>
      <c r="AR94" s="265"/>
      <c r="AS94" s="265"/>
    </row>
    <row r="95" spans="20:45" x14ac:dyDescent="0.25">
      <c r="T95" s="265"/>
      <c r="U95" s="265"/>
      <c r="V95" s="265"/>
      <c r="W95" s="265"/>
      <c r="X95" s="265"/>
      <c r="Y95" s="265"/>
      <c r="Z95" s="265"/>
      <c r="AA95" s="265"/>
      <c r="AB95" s="265"/>
      <c r="AC95" s="265"/>
      <c r="AD95" s="265"/>
      <c r="AE95" s="265"/>
      <c r="AF95" s="265"/>
      <c r="AG95" s="265"/>
      <c r="AH95" s="265"/>
      <c r="AL95" s="265"/>
      <c r="AM95" s="265"/>
      <c r="AN95" s="265"/>
      <c r="AO95" s="265"/>
      <c r="AP95" s="265"/>
      <c r="AQ95" s="265"/>
      <c r="AR95" s="265"/>
      <c r="AS95" s="265"/>
    </row>
    <row r="96" spans="20:45" x14ac:dyDescent="0.25">
      <c r="T96" s="265"/>
      <c r="U96" s="265"/>
      <c r="V96" s="265"/>
      <c r="W96" s="265"/>
      <c r="X96" s="265"/>
      <c r="Y96" s="265"/>
      <c r="Z96" s="265"/>
      <c r="AA96" s="265"/>
      <c r="AB96" s="265"/>
      <c r="AC96" s="265"/>
      <c r="AD96" s="265"/>
      <c r="AE96" s="265"/>
      <c r="AF96" s="265"/>
      <c r="AG96" s="265"/>
      <c r="AH96" s="265"/>
      <c r="AL96" s="265"/>
      <c r="AM96" s="265"/>
      <c r="AN96" s="265"/>
      <c r="AO96" s="265"/>
      <c r="AP96" s="265"/>
      <c r="AQ96" s="265"/>
      <c r="AR96" s="265"/>
      <c r="AS96" s="265"/>
    </row>
    <row r="97" spans="20:45" x14ac:dyDescent="0.25">
      <c r="T97" s="265"/>
      <c r="U97" s="265"/>
      <c r="V97" s="265"/>
      <c r="W97" s="265"/>
      <c r="X97" s="265"/>
      <c r="Y97" s="265"/>
      <c r="Z97" s="265"/>
      <c r="AA97" s="265"/>
      <c r="AB97" s="265"/>
      <c r="AC97" s="265"/>
      <c r="AD97" s="265"/>
      <c r="AE97" s="265"/>
      <c r="AF97" s="265"/>
      <c r="AG97" s="265"/>
      <c r="AH97" s="265"/>
      <c r="AL97" s="265"/>
      <c r="AM97" s="265"/>
      <c r="AN97" s="265"/>
      <c r="AO97" s="265"/>
      <c r="AP97" s="265"/>
      <c r="AQ97" s="265"/>
      <c r="AR97" s="265"/>
      <c r="AS97" s="265"/>
    </row>
    <row r="98" spans="20:45" x14ac:dyDescent="0.25">
      <c r="T98" s="265"/>
      <c r="U98" s="265"/>
      <c r="V98" s="265"/>
      <c r="W98" s="265"/>
      <c r="X98" s="265"/>
      <c r="Y98" s="265"/>
      <c r="Z98" s="265"/>
      <c r="AA98" s="265"/>
      <c r="AB98" s="265"/>
      <c r="AC98" s="265"/>
      <c r="AD98" s="265"/>
      <c r="AE98" s="265"/>
      <c r="AF98" s="265"/>
      <c r="AG98" s="265"/>
      <c r="AH98" s="265"/>
      <c r="AL98" s="265"/>
      <c r="AM98" s="265"/>
      <c r="AN98" s="265"/>
      <c r="AO98" s="265"/>
      <c r="AP98" s="265"/>
      <c r="AQ98" s="265"/>
      <c r="AR98" s="265"/>
      <c r="AS98" s="265"/>
    </row>
    <row r="99" spans="20:45" x14ac:dyDescent="0.25">
      <c r="T99" s="265"/>
      <c r="U99" s="265"/>
      <c r="V99" s="265"/>
      <c r="W99" s="265"/>
      <c r="X99" s="265"/>
      <c r="Y99" s="265"/>
      <c r="Z99" s="265"/>
      <c r="AA99" s="265"/>
      <c r="AB99" s="265"/>
      <c r="AC99" s="265"/>
      <c r="AD99" s="265"/>
      <c r="AE99" s="265"/>
      <c r="AF99" s="265"/>
      <c r="AG99" s="265"/>
      <c r="AH99" s="265"/>
      <c r="AL99" s="265"/>
      <c r="AM99" s="265"/>
      <c r="AN99" s="265"/>
      <c r="AO99" s="265"/>
      <c r="AP99" s="265"/>
      <c r="AQ99" s="265"/>
      <c r="AR99" s="265"/>
      <c r="AS99" s="265"/>
    </row>
    <row r="100" spans="20:45" x14ac:dyDescent="0.25">
      <c r="T100" s="265"/>
      <c r="U100" s="265"/>
      <c r="V100" s="265"/>
      <c r="W100" s="265"/>
      <c r="X100" s="265"/>
      <c r="Y100" s="265"/>
      <c r="Z100" s="265"/>
      <c r="AA100" s="265"/>
      <c r="AB100" s="265"/>
      <c r="AC100" s="265"/>
      <c r="AD100" s="265"/>
      <c r="AE100" s="265"/>
      <c r="AF100" s="265"/>
      <c r="AG100" s="265"/>
      <c r="AH100" s="265"/>
      <c r="AL100" s="265"/>
      <c r="AM100" s="265"/>
      <c r="AN100" s="265"/>
      <c r="AO100" s="265"/>
      <c r="AP100" s="265"/>
      <c r="AQ100" s="265"/>
      <c r="AR100" s="265"/>
      <c r="AS100" s="265"/>
    </row>
    <row r="101" spans="20:45" x14ac:dyDescent="0.25">
      <c r="T101" s="265"/>
      <c r="U101" s="265"/>
      <c r="V101" s="265"/>
      <c r="W101" s="265"/>
      <c r="X101" s="265"/>
      <c r="Y101" s="265"/>
      <c r="Z101" s="265"/>
      <c r="AA101" s="265"/>
      <c r="AB101" s="265"/>
      <c r="AC101" s="265"/>
      <c r="AD101" s="265"/>
      <c r="AE101" s="265"/>
      <c r="AF101" s="265"/>
      <c r="AG101" s="265"/>
      <c r="AH101" s="265"/>
      <c r="AL101" s="265"/>
      <c r="AM101" s="265"/>
      <c r="AN101" s="265"/>
      <c r="AO101" s="265"/>
      <c r="AP101" s="265"/>
      <c r="AQ101" s="265"/>
      <c r="AR101" s="265"/>
      <c r="AS101" s="265"/>
    </row>
    <row r="102" spans="20:45" x14ac:dyDescent="0.25">
      <c r="T102" s="265"/>
      <c r="U102" s="265"/>
      <c r="V102" s="265"/>
      <c r="W102" s="265"/>
      <c r="X102" s="265"/>
      <c r="Y102" s="265"/>
      <c r="Z102" s="265"/>
      <c r="AA102" s="265"/>
      <c r="AB102" s="265"/>
      <c r="AC102" s="265"/>
      <c r="AD102" s="265"/>
      <c r="AE102" s="265"/>
      <c r="AF102" s="265"/>
      <c r="AG102" s="265"/>
      <c r="AH102" s="265"/>
      <c r="AL102" s="265"/>
      <c r="AM102" s="265"/>
      <c r="AN102" s="265"/>
      <c r="AO102" s="265"/>
      <c r="AP102" s="265"/>
      <c r="AQ102" s="265"/>
      <c r="AR102" s="265"/>
      <c r="AS102" s="265"/>
    </row>
    <row r="103" spans="20:45" x14ac:dyDescent="0.25">
      <c r="T103" s="265"/>
      <c r="U103" s="265"/>
      <c r="V103" s="265"/>
      <c r="W103" s="265"/>
      <c r="X103" s="265"/>
      <c r="Y103" s="265"/>
      <c r="Z103" s="265"/>
      <c r="AA103" s="265"/>
      <c r="AB103" s="265"/>
      <c r="AC103" s="265"/>
      <c r="AD103" s="265"/>
      <c r="AE103" s="265"/>
      <c r="AF103" s="265"/>
      <c r="AG103" s="265"/>
      <c r="AH103" s="265"/>
      <c r="AL103" s="265"/>
      <c r="AM103" s="265"/>
      <c r="AN103" s="265"/>
      <c r="AO103" s="265"/>
      <c r="AP103" s="265"/>
      <c r="AQ103" s="265"/>
      <c r="AR103" s="265"/>
      <c r="AS103" s="265"/>
    </row>
    <row r="104" spans="20:45" x14ac:dyDescent="0.25">
      <c r="T104" s="265"/>
      <c r="U104" s="265"/>
      <c r="V104" s="265"/>
      <c r="W104" s="265"/>
      <c r="X104" s="265"/>
      <c r="Y104" s="265"/>
      <c r="Z104" s="265"/>
      <c r="AA104" s="265"/>
      <c r="AB104" s="265"/>
      <c r="AC104" s="265"/>
      <c r="AD104" s="265"/>
      <c r="AE104" s="265"/>
      <c r="AF104" s="265"/>
      <c r="AG104" s="265"/>
      <c r="AH104" s="265"/>
      <c r="AL104" s="265"/>
      <c r="AM104" s="265"/>
      <c r="AN104" s="265"/>
      <c r="AO104" s="265"/>
      <c r="AP104" s="265"/>
      <c r="AQ104" s="265"/>
      <c r="AR104" s="265"/>
      <c r="AS104" s="265"/>
    </row>
    <row r="105" spans="20:45" x14ac:dyDescent="0.25">
      <c r="T105" s="265"/>
      <c r="U105" s="265"/>
      <c r="V105" s="265"/>
      <c r="W105" s="265"/>
      <c r="X105" s="265"/>
      <c r="Y105" s="265"/>
      <c r="Z105" s="265"/>
      <c r="AA105" s="265"/>
      <c r="AB105" s="265"/>
      <c r="AC105" s="265"/>
      <c r="AD105" s="265"/>
      <c r="AE105" s="265"/>
      <c r="AF105" s="265"/>
      <c r="AG105" s="265"/>
      <c r="AH105" s="265"/>
      <c r="AL105" s="265"/>
      <c r="AM105" s="265"/>
      <c r="AN105" s="265"/>
      <c r="AO105" s="265"/>
      <c r="AP105" s="265"/>
      <c r="AQ105" s="265"/>
      <c r="AR105" s="265"/>
      <c r="AS105" s="265"/>
    </row>
    <row r="106" spans="20:45" x14ac:dyDescent="0.25">
      <c r="T106" s="265"/>
      <c r="U106" s="265"/>
      <c r="V106" s="265"/>
      <c r="W106" s="265"/>
      <c r="X106" s="265"/>
      <c r="Y106" s="265"/>
      <c r="Z106" s="265"/>
      <c r="AA106" s="265"/>
      <c r="AB106" s="265"/>
      <c r="AC106" s="265"/>
      <c r="AD106" s="265"/>
      <c r="AE106" s="265"/>
      <c r="AF106" s="265"/>
      <c r="AG106" s="265"/>
      <c r="AH106" s="265"/>
      <c r="AL106" s="265"/>
      <c r="AM106" s="265"/>
      <c r="AN106" s="265"/>
      <c r="AO106" s="265"/>
      <c r="AP106" s="265"/>
      <c r="AQ106" s="265"/>
      <c r="AR106" s="265"/>
      <c r="AS106" s="265"/>
    </row>
    <row r="107" spans="20:45" x14ac:dyDescent="0.25">
      <c r="T107" s="265"/>
      <c r="U107" s="265"/>
      <c r="V107" s="265"/>
      <c r="W107" s="265"/>
      <c r="X107" s="265"/>
      <c r="Y107" s="265"/>
      <c r="Z107" s="265"/>
      <c r="AA107" s="265"/>
      <c r="AB107" s="265"/>
      <c r="AC107" s="265"/>
      <c r="AD107" s="265"/>
      <c r="AE107" s="265"/>
      <c r="AF107" s="265"/>
      <c r="AG107" s="265"/>
      <c r="AH107" s="265"/>
      <c r="AL107" s="265"/>
      <c r="AM107" s="265"/>
      <c r="AN107" s="265"/>
      <c r="AO107" s="265"/>
      <c r="AP107" s="265"/>
      <c r="AQ107" s="265"/>
      <c r="AR107" s="265"/>
      <c r="AS107" s="265"/>
    </row>
    <row r="108" spans="20:45" x14ac:dyDescent="0.25">
      <c r="T108" s="265"/>
      <c r="U108" s="265"/>
      <c r="V108" s="265"/>
      <c r="W108" s="265"/>
      <c r="X108" s="265"/>
      <c r="Y108" s="265"/>
      <c r="Z108" s="265"/>
      <c r="AA108" s="265"/>
      <c r="AB108" s="265"/>
      <c r="AC108" s="265"/>
      <c r="AD108" s="265"/>
      <c r="AE108" s="265"/>
      <c r="AF108" s="265"/>
      <c r="AG108" s="265"/>
      <c r="AH108" s="265"/>
      <c r="AL108" s="265"/>
      <c r="AM108" s="265"/>
      <c r="AN108" s="265"/>
      <c r="AO108" s="265"/>
      <c r="AP108" s="265"/>
      <c r="AQ108" s="265"/>
      <c r="AR108" s="265"/>
      <c r="AS108" s="265"/>
    </row>
    <row r="109" spans="20:45" x14ac:dyDescent="0.25">
      <c r="T109" s="265"/>
      <c r="U109" s="265"/>
      <c r="V109" s="265"/>
      <c r="W109" s="265"/>
      <c r="X109" s="265"/>
      <c r="Y109" s="265"/>
      <c r="Z109" s="265"/>
      <c r="AA109" s="265"/>
      <c r="AB109" s="265"/>
      <c r="AC109" s="265"/>
      <c r="AD109" s="265"/>
      <c r="AE109" s="265"/>
      <c r="AF109" s="265"/>
      <c r="AG109" s="265"/>
      <c r="AH109" s="265"/>
      <c r="AL109" s="265"/>
      <c r="AM109" s="265"/>
      <c r="AN109" s="265"/>
      <c r="AO109" s="265"/>
      <c r="AP109" s="265"/>
      <c r="AQ109" s="265"/>
      <c r="AR109" s="265"/>
      <c r="AS109" s="265"/>
    </row>
    <row r="110" spans="20:45" x14ac:dyDescent="0.25">
      <c r="T110" s="265"/>
      <c r="U110" s="265"/>
      <c r="V110" s="265"/>
      <c r="W110" s="265"/>
      <c r="X110" s="265"/>
      <c r="Y110" s="265"/>
      <c r="Z110" s="265"/>
      <c r="AA110" s="265"/>
      <c r="AB110" s="265"/>
      <c r="AC110" s="265"/>
      <c r="AD110" s="265"/>
      <c r="AE110" s="265"/>
      <c r="AF110" s="265"/>
      <c r="AG110" s="265"/>
      <c r="AH110" s="265"/>
      <c r="AL110" s="265"/>
      <c r="AM110" s="265"/>
      <c r="AN110" s="265"/>
      <c r="AO110" s="265"/>
      <c r="AP110" s="265"/>
      <c r="AQ110" s="265"/>
      <c r="AR110" s="265"/>
      <c r="AS110" s="265"/>
    </row>
    <row r="111" spans="20:45" x14ac:dyDescent="0.25">
      <c r="T111" s="265"/>
      <c r="U111" s="265"/>
      <c r="V111" s="265"/>
      <c r="W111" s="265"/>
      <c r="X111" s="265"/>
      <c r="Y111" s="265"/>
      <c r="Z111" s="265"/>
      <c r="AA111" s="265"/>
      <c r="AB111" s="265"/>
      <c r="AC111" s="265"/>
      <c r="AD111" s="265"/>
      <c r="AE111" s="265"/>
      <c r="AF111" s="265"/>
      <c r="AG111" s="265"/>
      <c r="AH111" s="265"/>
      <c r="AL111" s="265"/>
      <c r="AM111" s="265"/>
      <c r="AN111" s="265"/>
      <c r="AO111" s="265"/>
      <c r="AP111" s="265"/>
      <c r="AQ111" s="265"/>
      <c r="AR111" s="265"/>
      <c r="AS111" s="265"/>
    </row>
    <row r="112" spans="20:45" x14ac:dyDescent="0.25">
      <c r="T112" s="265"/>
      <c r="U112" s="265"/>
      <c r="V112" s="265"/>
      <c r="W112" s="265"/>
      <c r="X112" s="265"/>
      <c r="Y112" s="265"/>
      <c r="Z112" s="265"/>
      <c r="AA112" s="265"/>
      <c r="AB112" s="265"/>
      <c r="AC112" s="265"/>
      <c r="AD112" s="265"/>
      <c r="AE112" s="265"/>
      <c r="AF112" s="265"/>
      <c r="AG112" s="265"/>
      <c r="AH112" s="265"/>
      <c r="AL112" s="265"/>
      <c r="AM112" s="265"/>
      <c r="AN112" s="265"/>
      <c r="AO112" s="265"/>
      <c r="AP112" s="265"/>
      <c r="AQ112" s="265"/>
      <c r="AR112" s="265"/>
      <c r="AS112" s="265"/>
    </row>
    <row r="113" spans="20:45" x14ac:dyDescent="0.25">
      <c r="T113" s="265"/>
      <c r="U113" s="265"/>
      <c r="V113" s="265"/>
      <c r="W113" s="265"/>
      <c r="X113" s="265"/>
      <c r="Y113" s="265"/>
      <c r="Z113" s="265"/>
      <c r="AA113" s="265"/>
      <c r="AB113" s="265"/>
      <c r="AC113" s="265"/>
      <c r="AD113" s="265"/>
      <c r="AE113" s="265"/>
      <c r="AF113" s="265"/>
      <c r="AG113" s="265"/>
      <c r="AH113" s="265"/>
      <c r="AL113" s="265"/>
      <c r="AM113" s="265"/>
      <c r="AN113" s="265"/>
      <c r="AO113" s="265"/>
      <c r="AP113" s="265"/>
      <c r="AQ113" s="265"/>
      <c r="AR113" s="265"/>
      <c r="AS113" s="265"/>
    </row>
    <row r="114" spans="20:45" x14ac:dyDescent="0.25">
      <c r="T114" s="265"/>
      <c r="U114" s="265"/>
      <c r="V114" s="265"/>
      <c r="W114" s="265"/>
      <c r="X114" s="265"/>
      <c r="Y114" s="265"/>
      <c r="Z114" s="265"/>
      <c r="AA114" s="265"/>
      <c r="AB114" s="265"/>
      <c r="AC114" s="265"/>
      <c r="AD114" s="265"/>
      <c r="AE114" s="265"/>
      <c r="AF114" s="265"/>
      <c r="AG114" s="265"/>
      <c r="AH114" s="265"/>
      <c r="AL114" s="265"/>
      <c r="AM114" s="265"/>
      <c r="AN114" s="265"/>
      <c r="AO114" s="265"/>
      <c r="AP114" s="265"/>
      <c r="AQ114" s="265"/>
      <c r="AR114" s="265"/>
      <c r="AS114" s="265"/>
    </row>
    <row r="115" spans="20:45" x14ac:dyDescent="0.25">
      <c r="T115" s="265"/>
      <c r="U115" s="265"/>
      <c r="V115" s="265"/>
      <c r="W115" s="265"/>
      <c r="X115" s="265"/>
      <c r="Y115" s="265"/>
      <c r="Z115" s="265"/>
      <c r="AA115" s="265"/>
      <c r="AB115" s="265"/>
      <c r="AC115" s="265"/>
      <c r="AD115" s="265"/>
      <c r="AE115" s="265"/>
      <c r="AF115" s="265"/>
      <c r="AG115" s="265"/>
      <c r="AH115" s="265"/>
      <c r="AL115" s="265"/>
      <c r="AM115" s="265"/>
      <c r="AN115" s="265"/>
      <c r="AO115" s="265"/>
      <c r="AP115" s="265"/>
      <c r="AQ115" s="265"/>
      <c r="AR115" s="265"/>
      <c r="AS115" s="265"/>
    </row>
    <row r="116" spans="20:45" x14ac:dyDescent="0.25">
      <c r="T116" s="265"/>
      <c r="U116" s="265"/>
      <c r="V116" s="265"/>
      <c r="W116" s="265"/>
      <c r="X116" s="265"/>
      <c r="Y116" s="265"/>
      <c r="Z116" s="265"/>
      <c r="AA116" s="265"/>
      <c r="AB116" s="265"/>
      <c r="AC116" s="265"/>
      <c r="AD116" s="265"/>
      <c r="AE116" s="265"/>
      <c r="AF116" s="265"/>
      <c r="AG116" s="265"/>
      <c r="AH116" s="265"/>
      <c r="AL116" s="265"/>
      <c r="AM116" s="265"/>
      <c r="AN116" s="265"/>
      <c r="AO116" s="265"/>
      <c r="AP116" s="265"/>
      <c r="AQ116" s="265"/>
      <c r="AR116" s="265"/>
      <c r="AS116" s="265"/>
    </row>
    <row r="117" spans="20:45" x14ac:dyDescent="0.25">
      <c r="T117" s="265"/>
      <c r="U117" s="265"/>
      <c r="V117" s="265"/>
      <c r="W117" s="265"/>
      <c r="X117" s="265"/>
      <c r="Y117" s="265"/>
      <c r="Z117" s="265"/>
      <c r="AA117" s="265"/>
      <c r="AB117" s="265"/>
      <c r="AC117" s="265"/>
      <c r="AD117" s="265"/>
      <c r="AE117" s="265"/>
      <c r="AF117" s="265"/>
      <c r="AG117" s="265"/>
      <c r="AH117" s="265"/>
      <c r="AL117" s="265"/>
      <c r="AM117" s="265"/>
      <c r="AN117" s="265"/>
      <c r="AO117" s="265"/>
      <c r="AP117" s="265"/>
      <c r="AQ117" s="265"/>
      <c r="AR117" s="265"/>
      <c r="AS117" s="265"/>
    </row>
    <row r="118" spans="20:45" x14ac:dyDescent="0.25">
      <c r="T118" s="265"/>
      <c r="U118" s="265"/>
      <c r="V118" s="265"/>
      <c r="W118" s="265"/>
      <c r="X118" s="265"/>
      <c r="Y118" s="265"/>
      <c r="Z118" s="265"/>
      <c r="AA118" s="265"/>
      <c r="AB118" s="265"/>
      <c r="AC118" s="265"/>
      <c r="AD118" s="265"/>
      <c r="AE118" s="265"/>
      <c r="AF118" s="265"/>
      <c r="AG118" s="265"/>
      <c r="AH118" s="265"/>
      <c r="AL118" s="265"/>
      <c r="AM118" s="265"/>
      <c r="AN118" s="265"/>
      <c r="AO118" s="265"/>
      <c r="AP118" s="265"/>
      <c r="AQ118" s="265"/>
      <c r="AR118" s="265"/>
      <c r="AS118" s="265"/>
    </row>
    <row r="119" spans="20:45" x14ac:dyDescent="0.25">
      <c r="T119" s="265"/>
      <c r="U119" s="265"/>
      <c r="V119" s="265"/>
      <c r="W119" s="265"/>
      <c r="X119" s="265"/>
      <c r="Y119" s="265"/>
      <c r="Z119" s="265"/>
      <c r="AA119" s="265"/>
      <c r="AB119" s="265"/>
      <c r="AC119" s="265"/>
      <c r="AD119" s="265"/>
      <c r="AE119" s="265"/>
      <c r="AF119" s="265"/>
      <c r="AG119" s="265"/>
      <c r="AH119" s="265"/>
      <c r="AL119" s="265"/>
      <c r="AM119" s="265"/>
      <c r="AN119" s="265"/>
      <c r="AO119" s="265"/>
      <c r="AP119" s="265"/>
      <c r="AQ119" s="265"/>
      <c r="AR119" s="265"/>
      <c r="AS119" s="265"/>
    </row>
    <row r="120" spans="20:45" x14ac:dyDescent="0.25">
      <c r="T120" s="265"/>
      <c r="U120" s="265"/>
      <c r="V120" s="265"/>
      <c r="W120" s="265"/>
      <c r="X120" s="265"/>
      <c r="Y120" s="265"/>
      <c r="Z120" s="265"/>
      <c r="AA120" s="265"/>
      <c r="AB120" s="265"/>
      <c r="AC120" s="265"/>
      <c r="AD120" s="265"/>
      <c r="AE120" s="265"/>
      <c r="AF120" s="265"/>
      <c r="AG120" s="265"/>
      <c r="AH120" s="265"/>
      <c r="AL120" s="265"/>
      <c r="AM120" s="265"/>
      <c r="AN120" s="265"/>
      <c r="AO120" s="265"/>
      <c r="AP120" s="265"/>
      <c r="AQ120" s="265"/>
      <c r="AR120" s="265"/>
      <c r="AS120" s="265"/>
    </row>
    <row r="121" spans="20:45" x14ac:dyDescent="0.25">
      <c r="T121" s="265"/>
      <c r="U121" s="265"/>
      <c r="V121" s="265"/>
      <c r="W121" s="265"/>
      <c r="X121" s="265"/>
      <c r="Y121" s="265"/>
      <c r="Z121" s="265"/>
      <c r="AA121" s="265"/>
      <c r="AB121" s="265"/>
      <c r="AC121" s="265"/>
      <c r="AD121" s="265"/>
      <c r="AE121" s="265"/>
      <c r="AF121" s="265"/>
      <c r="AG121" s="265"/>
      <c r="AH121" s="265"/>
      <c r="AL121" s="265"/>
      <c r="AM121" s="265"/>
      <c r="AN121" s="265"/>
      <c r="AO121" s="265"/>
      <c r="AP121" s="265"/>
      <c r="AQ121" s="265"/>
      <c r="AR121" s="265"/>
      <c r="AS121" s="265"/>
    </row>
    <row r="122" spans="20:45" x14ac:dyDescent="0.25">
      <c r="T122" s="265"/>
      <c r="U122" s="265"/>
      <c r="V122" s="265"/>
      <c r="W122" s="265"/>
      <c r="X122" s="265"/>
      <c r="Y122" s="265"/>
      <c r="Z122" s="265"/>
      <c r="AA122" s="265"/>
      <c r="AB122" s="265"/>
      <c r="AC122" s="265"/>
      <c r="AD122" s="265"/>
      <c r="AE122" s="265"/>
      <c r="AF122" s="265"/>
      <c r="AG122" s="265"/>
      <c r="AH122" s="265"/>
      <c r="AL122" s="265"/>
      <c r="AM122" s="265"/>
      <c r="AN122" s="265"/>
      <c r="AO122" s="265"/>
      <c r="AP122" s="265"/>
      <c r="AQ122" s="265"/>
      <c r="AR122" s="265"/>
      <c r="AS122" s="265"/>
    </row>
    <row r="123" spans="20:45" x14ac:dyDescent="0.25">
      <c r="T123" s="265"/>
      <c r="U123" s="265"/>
      <c r="V123" s="265"/>
      <c r="W123" s="265"/>
      <c r="X123" s="265"/>
      <c r="Y123" s="265"/>
      <c r="Z123" s="265"/>
      <c r="AA123" s="265"/>
      <c r="AB123" s="265"/>
      <c r="AC123" s="265"/>
      <c r="AD123" s="265"/>
      <c r="AE123" s="265"/>
      <c r="AF123" s="265"/>
      <c r="AG123" s="265"/>
      <c r="AH123" s="265"/>
      <c r="AL123" s="265"/>
      <c r="AM123" s="265"/>
      <c r="AN123" s="265"/>
      <c r="AO123" s="265"/>
      <c r="AP123" s="265"/>
      <c r="AQ123" s="265"/>
      <c r="AR123" s="265"/>
      <c r="AS123" s="265"/>
    </row>
    <row r="124" spans="20:45" x14ac:dyDescent="0.25">
      <c r="T124" s="265"/>
      <c r="U124" s="265"/>
      <c r="V124" s="265"/>
      <c r="W124" s="265"/>
      <c r="X124" s="265"/>
      <c r="Y124" s="265"/>
      <c r="Z124" s="265"/>
      <c r="AA124" s="265"/>
      <c r="AB124" s="265"/>
      <c r="AC124" s="265"/>
      <c r="AD124" s="265"/>
      <c r="AE124" s="265"/>
      <c r="AF124" s="265"/>
      <c r="AG124" s="265"/>
      <c r="AH124" s="265"/>
      <c r="AL124" s="265"/>
      <c r="AM124" s="265"/>
      <c r="AN124" s="265"/>
      <c r="AO124" s="265"/>
      <c r="AP124" s="265"/>
      <c r="AQ124" s="265"/>
      <c r="AR124" s="265"/>
      <c r="AS124" s="265"/>
    </row>
    <row r="125" spans="20:45" x14ac:dyDescent="0.25">
      <c r="T125" s="265"/>
      <c r="U125" s="265"/>
      <c r="V125" s="265"/>
      <c r="W125" s="265"/>
      <c r="X125" s="265"/>
      <c r="Y125" s="265"/>
      <c r="Z125" s="265"/>
      <c r="AA125" s="265"/>
      <c r="AB125" s="265"/>
      <c r="AC125" s="265"/>
      <c r="AD125" s="265"/>
      <c r="AE125" s="265"/>
      <c r="AF125" s="265"/>
      <c r="AG125" s="265"/>
      <c r="AH125" s="265"/>
      <c r="AL125" s="265"/>
      <c r="AM125" s="265"/>
      <c r="AN125" s="265"/>
      <c r="AO125" s="265"/>
      <c r="AP125" s="265"/>
      <c r="AQ125" s="265"/>
      <c r="AR125" s="265"/>
      <c r="AS125" s="265"/>
    </row>
    <row r="126" spans="20:45" x14ac:dyDescent="0.25">
      <c r="T126" s="265"/>
      <c r="U126" s="265"/>
      <c r="V126" s="265"/>
      <c r="W126" s="265"/>
      <c r="X126" s="265"/>
      <c r="Y126" s="265"/>
      <c r="Z126" s="265"/>
      <c r="AA126" s="265"/>
      <c r="AB126" s="265"/>
      <c r="AC126" s="265"/>
      <c r="AD126" s="265"/>
      <c r="AE126" s="265"/>
      <c r="AF126" s="265"/>
      <c r="AG126" s="265"/>
      <c r="AH126" s="265"/>
      <c r="AL126" s="265"/>
      <c r="AM126" s="265"/>
      <c r="AN126" s="265"/>
      <c r="AO126" s="265"/>
      <c r="AP126" s="265"/>
      <c r="AQ126" s="265"/>
      <c r="AR126" s="265"/>
      <c r="AS126" s="265"/>
    </row>
    <row r="127" spans="20:45" x14ac:dyDescent="0.25">
      <c r="T127" s="265"/>
      <c r="U127" s="265"/>
      <c r="V127" s="265"/>
      <c r="W127" s="265"/>
      <c r="X127" s="265"/>
      <c r="Y127" s="265"/>
      <c r="Z127" s="265"/>
      <c r="AA127" s="265"/>
      <c r="AB127" s="265"/>
      <c r="AC127" s="265"/>
      <c r="AD127" s="265"/>
      <c r="AE127" s="265"/>
      <c r="AF127" s="265"/>
      <c r="AG127" s="265"/>
      <c r="AH127" s="265"/>
      <c r="AL127" s="265"/>
      <c r="AM127" s="265"/>
      <c r="AN127" s="265"/>
      <c r="AO127" s="265"/>
      <c r="AP127" s="265"/>
      <c r="AQ127" s="265"/>
      <c r="AR127" s="265"/>
      <c r="AS127" s="265"/>
    </row>
    <row r="128" spans="20:45" x14ac:dyDescent="0.25">
      <c r="T128" s="265"/>
      <c r="U128" s="265"/>
      <c r="V128" s="265"/>
      <c r="W128" s="265"/>
      <c r="X128" s="265"/>
      <c r="Y128" s="265"/>
      <c r="Z128" s="265"/>
      <c r="AA128" s="265"/>
      <c r="AB128" s="265"/>
      <c r="AC128" s="265"/>
      <c r="AD128" s="265"/>
      <c r="AE128" s="265"/>
      <c r="AF128" s="265"/>
      <c r="AG128" s="265"/>
      <c r="AH128" s="265"/>
      <c r="AL128" s="265"/>
      <c r="AM128" s="265"/>
      <c r="AN128" s="265"/>
      <c r="AO128" s="265"/>
      <c r="AP128" s="265"/>
      <c r="AQ128" s="265"/>
      <c r="AR128" s="265"/>
      <c r="AS128" s="265"/>
    </row>
    <row r="129" spans="20:45" x14ac:dyDescent="0.25">
      <c r="T129" s="265"/>
      <c r="U129" s="265"/>
      <c r="V129" s="265"/>
      <c r="W129" s="265"/>
      <c r="X129" s="265"/>
      <c r="Y129" s="265"/>
      <c r="Z129" s="265"/>
      <c r="AA129" s="265"/>
      <c r="AB129" s="265"/>
      <c r="AC129" s="265"/>
      <c r="AD129" s="265"/>
      <c r="AE129" s="265"/>
      <c r="AF129" s="265"/>
      <c r="AG129" s="265"/>
      <c r="AH129" s="265"/>
      <c r="AL129" s="265"/>
      <c r="AM129" s="265"/>
      <c r="AN129" s="265"/>
      <c r="AO129" s="265"/>
      <c r="AP129" s="265"/>
      <c r="AQ129" s="265"/>
      <c r="AR129" s="265"/>
      <c r="AS129" s="265"/>
    </row>
    <row r="130" spans="20:45" x14ac:dyDescent="0.25">
      <c r="T130" s="265"/>
      <c r="U130" s="265"/>
      <c r="V130" s="265"/>
      <c r="W130" s="265"/>
      <c r="X130" s="265"/>
      <c r="Y130" s="265"/>
      <c r="Z130" s="265"/>
      <c r="AA130" s="265"/>
      <c r="AB130" s="265"/>
      <c r="AC130" s="265"/>
      <c r="AD130" s="265"/>
      <c r="AE130" s="265"/>
      <c r="AF130" s="265"/>
      <c r="AG130" s="265"/>
      <c r="AH130" s="265"/>
      <c r="AL130" s="265"/>
      <c r="AM130" s="265"/>
      <c r="AN130" s="265"/>
      <c r="AO130" s="265"/>
      <c r="AP130" s="265"/>
      <c r="AQ130" s="265"/>
      <c r="AR130" s="265"/>
      <c r="AS130" s="265"/>
    </row>
    <row r="131" spans="20:45" x14ac:dyDescent="0.25">
      <c r="T131" s="265"/>
      <c r="U131" s="265"/>
      <c r="V131" s="265"/>
      <c r="W131" s="265"/>
      <c r="X131" s="265"/>
      <c r="Y131" s="265"/>
      <c r="Z131" s="265"/>
      <c r="AA131" s="265"/>
      <c r="AB131" s="265"/>
      <c r="AC131" s="265"/>
      <c r="AD131" s="265"/>
      <c r="AE131" s="265"/>
      <c r="AF131" s="265"/>
      <c r="AG131" s="265"/>
      <c r="AH131" s="265"/>
      <c r="AL131" s="265"/>
      <c r="AM131" s="265"/>
      <c r="AN131" s="265"/>
      <c r="AO131" s="265"/>
      <c r="AP131" s="265"/>
      <c r="AQ131" s="265"/>
      <c r="AR131" s="265"/>
      <c r="AS131" s="265"/>
    </row>
    <row r="132" spans="20:45" x14ac:dyDescent="0.25">
      <c r="T132" s="265"/>
      <c r="U132" s="265"/>
      <c r="V132" s="265"/>
      <c r="W132" s="265"/>
      <c r="X132" s="265"/>
      <c r="Y132" s="265"/>
      <c r="Z132" s="265"/>
      <c r="AA132" s="265"/>
      <c r="AB132" s="265"/>
      <c r="AC132" s="265"/>
      <c r="AD132" s="265"/>
      <c r="AE132" s="265"/>
      <c r="AF132" s="265"/>
      <c r="AG132" s="265"/>
      <c r="AH132" s="265"/>
      <c r="AL132" s="265"/>
      <c r="AM132" s="265"/>
      <c r="AN132" s="265"/>
      <c r="AO132" s="265"/>
      <c r="AP132" s="265"/>
      <c r="AQ132" s="265"/>
      <c r="AR132" s="265"/>
      <c r="AS132" s="265"/>
    </row>
    <row r="133" spans="20:45" x14ac:dyDescent="0.25">
      <c r="T133" s="265"/>
      <c r="U133" s="265"/>
      <c r="V133" s="265"/>
      <c r="W133" s="265"/>
      <c r="X133" s="265"/>
      <c r="Y133" s="265"/>
      <c r="Z133" s="265"/>
      <c r="AA133" s="265"/>
      <c r="AB133" s="265"/>
      <c r="AC133" s="265"/>
      <c r="AD133" s="265"/>
      <c r="AE133" s="265"/>
      <c r="AF133" s="265"/>
      <c r="AG133" s="265"/>
      <c r="AH133" s="265"/>
      <c r="AL133" s="265"/>
      <c r="AM133" s="265"/>
      <c r="AN133" s="265"/>
      <c r="AO133" s="265"/>
      <c r="AP133" s="265"/>
      <c r="AQ133" s="265"/>
      <c r="AR133" s="265"/>
      <c r="AS133" s="265"/>
    </row>
    <row r="134" spans="20:45" x14ac:dyDescent="0.25">
      <c r="T134" s="265"/>
      <c r="U134" s="265"/>
      <c r="V134" s="265"/>
      <c r="W134" s="265"/>
      <c r="X134" s="265"/>
      <c r="Y134" s="265"/>
      <c r="Z134" s="265"/>
      <c r="AA134" s="265"/>
      <c r="AB134" s="265"/>
      <c r="AC134" s="265"/>
      <c r="AD134" s="265"/>
      <c r="AE134" s="265"/>
      <c r="AF134" s="265"/>
      <c r="AG134" s="265"/>
      <c r="AH134" s="265"/>
      <c r="AL134" s="265"/>
      <c r="AM134" s="265"/>
      <c r="AN134" s="265"/>
      <c r="AO134" s="265"/>
      <c r="AP134" s="265"/>
      <c r="AQ134" s="265"/>
      <c r="AR134" s="265"/>
      <c r="AS134" s="265"/>
    </row>
    <row r="135" spans="20:45" x14ac:dyDescent="0.25">
      <c r="T135" s="265"/>
      <c r="U135" s="265"/>
      <c r="V135" s="265"/>
      <c r="W135" s="265"/>
      <c r="X135" s="265"/>
      <c r="Y135" s="265"/>
      <c r="Z135" s="265"/>
      <c r="AA135" s="265"/>
      <c r="AB135" s="265"/>
      <c r="AC135" s="265"/>
      <c r="AD135" s="265"/>
      <c r="AE135" s="265"/>
      <c r="AF135" s="265"/>
      <c r="AG135" s="265"/>
      <c r="AH135" s="265"/>
      <c r="AL135" s="265"/>
      <c r="AM135" s="265"/>
      <c r="AN135" s="265"/>
      <c r="AO135" s="265"/>
      <c r="AP135" s="265"/>
      <c r="AQ135" s="265"/>
      <c r="AR135" s="265"/>
      <c r="AS135" s="265"/>
    </row>
    <row r="136" spans="20:45" x14ac:dyDescent="0.25">
      <c r="T136" s="265"/>
      <c r="U136" s="265"/>
      <c r="V136" s="265"/>
      <c r="W136" s="265"/>
      <c r="X136" s="265"/>
      <c r="Y136" s="265"/>
      <c r="Z136" s="265"/>
      <c r="AA136" s="265"/>
      <c r="AB136" s="265"/>
      <c r="AC136" s="265"/>
      <c r="AD136" s="265"/>
      <c r="AE136" s="265"/>
      <c r="AF136" s="265"/>
      <c r="AG136" s="265"/>
      <c r="AH136" s="265"/>
      <c r="AL136" s="265"/>
      <c r="AM136" s="265"/>
      <c r="AN136" s="265"/>
      <c r="AO136" s="265"/>
      <c r="AP136" s="265"/>
      <c r="AQ136" s="265"/>
      <c r="AR136" s="265"/>
      <c r="AS136" s="265"/>
    </row>
    <row r="137" spans="20:45" x14ac:dyDescent="0.25">
      <c r="T137" s="265"/>
      <c r="U137" s="265"/>
      <c r="V137" s="265"/>
      <c r="W137" s="265"/>
      <c r="X137" s="265"/>
      <c r="Y137" s="265"/>
      <c r="Z137" s="265"/>
      <c r="AA137" s="265"/>
      <c r="AB137" s="265"/>
      <c r="AC137" s="265"/>
      <c r="AD137" s="265"/>
      <c r="AE137" s="265"/>
      <c r="AF137" s="265"/>
      <c r="AG137" s="265"/>
      <c r="AH137" s="265"/>
      <c r="AL137" s="265"/>
      <c r="AM137" s="265"/>
      <c r="AN137" s="265"/>
      <c r="AO137" s="265"/>
      <c r="AP137" s="265"/>
      <c r="AQ137" s="265"/>
      <c r="AR137" s="265"/>
      <c r="AS137" s="265"/>
    </row>
    <row r="138" spans="20:45" x14ac:dyDescent="0.25">
      <c r="T138" s="265"/>
      <c r="U138" s="265"/>
      <c r="V138" s="265"/>
      <c r="W138" s="265"/>
      <c r="X138" s="265"/>
      <c r="Y138" s="265"/>
      <c r="Z138" s="265"/>
      <c r="AA138" s="265"/>
      <c r="AB138" s="265"/>
      <c r="AC138" s="265"/>
      <c r="AD138" s="265"/>
      <c r="AE138" s="265"/>
      <c r="AF138" s="265"/>
      <c r="AG138" s="265"/>
      <c r="AH138" s="265"/>
      <c r="AL138" s="265"/>
      <c r="AM138" s="265"/>
      <c r="AN138" s="265"/>
      <c r="AO138" s="265"/>
      <c r="AP138" s="265"/>
      <c r="AQ138" s="265"/>
      <c r="AR138" s="265"/>
      <c r="AS138" s="265"/>
    </row>
    <row r="139" spans="20:45" x14ac:dyDescent="0.25">
      <c r="T139" s="265"/>
      <c r="U139" s="265"/>
      <c r="V139" s="265"/>
      <c r="W139" s="265"/>
      <c r="X139" s="265"/>
      <c r="Y139" s="265"/>
      <c r="Z139" s="265"/>
      <c r="AA139" s="265"/>
      <c r="AB139" s="265"/>
      <c r="AC139" s="265"/>
      <c r="AD139" s="265"/>
      <c r="AE139" s="265"/>
      <c r="AF139" s="265"/>
      <c r="AG139" s="265"/>
      <c r="AH139" s="265"/>
      <c r="AL139" s="265"/>
      <c r="AM139" s="265"/>
      <c r="AN139" s="265"/>
      <c r="AO139" s="265"/>
      <c r="AP139" s="265"/>
      <c r="AQ139" s="265"/>
      <c r="AR139" s="265"/>
      <c r="AS139" s="265"/>
    </row>
    <row r="140" spans="20:45" x14ac:dyDescent="0.25">
      <c r="T140" s="265"/>
      <c r="U140" s="265"/>
      <c r="V140" s="265"/>
      <c r="W140" s="265"/>
      <c r="X140" s="265"/>
      <c r="Y140" s="265"/>
      <c r="Z140" s="265"/>
      <c r="AA140" s="265"/>
      <c r="AB140" s="265"/>
      <c r="AC140" s="265"/>
      <c r="AD140" s="265"/>
      <c r="AE140" s="265"/>
      <c r="AF140" s="265"/>
      <c r="AG140" s="265"/>
      <c r="AH140" s="265"/>
      <c r="AL140" s="265"/>
      <c r="AM140" s="265"/>
      <c r="AN140" s="265"/>
      <c r="AO140" s="265"/>
      <c r="AP140" s="265"/>
      <c r="AQ140" s="265"/>
      <c r="AR140" s="265"/>
      <c r="AS140" s="265"/>
    </row>
  </sheetData>
  <mergeCells count="1">
    <mergeCell ref="A4:C4"/>
  </mergeCells>
  <phoneticPr fontId="80" type="noConversion"/>
  <conditionalFormatting sqref="B22 B24 B26 B28 B30 B32 B34 B36 B38 B40 B42 B44 B46 B48 B50 B52">
    <cfRule type="cellIs" dxfId="16" priority="7" stopIfTrue="1" operator="equal">
      <formula>"QA"</formula>
    </cfRule>
    <cfRule type="cellIs" dxfId="15" priority="8" stopIfTrue="1" operator="equal">
      <formula>"DA"</formula>
    </cfRule>
  </conditionalFormatting>
  <conditionalFormatting sqref="E7 E21">
    <cfRule type="expression" dxfId="14" priority="5" stopIfTrue="1">
      <formula>$E7&lt;5</formula>
    </cfRule>
  </conditionalFormatting>
  <conditionalFormatting sqref="E22 E24 E26 E28 E30 E32 E34 E36 E38 E40 E42 E44 E46 E48 E50 E52">
    <cfRule type="expression" dxfId="13" priority="13" stopIfTrue="1">
      <formula>AND($E22&lt;9,$C22&gt;0)</formula>
    </cfRule>
  </conditionalFormatting>
  <conditionalFormatting sqref="F7 F9 F11 F13 F15 F17 F19 F21:F22">
    <cfRule type="cellIs" dxfId="12" priority="4" stopIfTrue="1" operator="equal">
      <formula>"Bye"</formula>
    </cfRule>
  </conditionalFormatting>
  <conditionalFormatting sqref="F24 F26 F28 F30 F32 F34 F36 F38 F40 F42 F44 F46 F48 F50">
    <cfRule type="cellIs" dxfId="11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10" priority="12" stopIfTrue="1">
      <formula>AND($E22&lt;9,$C22&gt;0)</formula>
    </cfRule>
  </conditionalFormatting>
  <conditionalFormatting sqref="H7 H9 H11 H13 H15 H17 H19 H21">
    <cfRule type="expression" dxfId="9" priority="17" stopIfTrue="1">
      <formula>AND($E7&lt;9,$C7&gt;0)</formula>
    </cfRule>
  </conditionalFormatting>
  <conditionalFormatting sqref="I8 K10 I12 M14 I16 K18 I20 I23 K25 I27 M29 I31 K33 I35 I39 K41 I43 M45 I47 K49 I51">
    <cfRule type="expression" dxfId="8" priority="14" stopIfTrue="1">
      <formula>AND($O$1="CU",I8="Umpire")</formula>
    </cfRule>
    <cfRule type="expression" dxfId="7" priority="15" stopIfTrue="1">
      <formula>AND($O$1="CU",I8&lt;&gt;"Umpire",J8&lt;&gt;"")</formula>
    </cfRule>
    <cfRule type="expression" dxfId="6" priority="16" stopIfTrue="1">
      <formula>AND($O$1="CU",I8&lt;&gt;"Umpire")</formula>
    </cfRule>
  </conditionalFormatting>
  <conditionalFormatting sqref="J8 L10 J12 N14 J16 L18 J20 R62">
    <cfRule type="expression" dxfId="5" priority="6" stopIfTrue="1">
      <formula>$O$1="CU"</formula>
    </cfRule>
  </conditionalFormatting>
  <conditionalFormatting sqref="K8 M10 K12 O14 K16 M18 K20 K23 M25 K27 O29 K31 M33 K35 K39 M41 K43 O45 K47 M49 K51">
    <cfRule type="expression" dxfId="4" priority="9" stopIfTrue="1">
      <formula>J8="as"</formula>
    </cfRule>
    <cfRule type="expression" dxfId="3" priority="10" stopIfTrue="1">
      <formula>J8="bs"</formula>
    </cfRule>
  </conditionalFormatting>
  <conditionalFormatting sqref="O16">
    <cfRule type="expression" dxfId="2" priority="1" stopIfTrue="1">
      <formula>AND($O$1="CU",O16="Umpire")</formula>
    </cfRule>
    <cfRule type="expression" dxfId="1" priority="2" stopIfTrue="1">
      <formula>AND($O$1="CU",O16&lt;&gt;"Umpire",P16&lt;&gt;"")</formula>
    </cfRule>
    <cfRule type="expression" dxfId="0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00000000-0002-0000-0C00-000000000000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5777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778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40" customWidth="1"/>
    <col min="15" max="15" width="8.5546875" customWidth="1"/>
    <col min="16" max="16" width="11.5546875" hidden="1" customWidth="1"/>
  </cols>
  <sheetData>
    <row r="1" spans="1:14" ht="24.6" x14ac:dyDescent="0.3">
      <c r="A1" s="41" t="str">
        <f>Altalanos!$A$6</f>
        <v>Dorko Korosztályos Csapat Bajnokság</v>
      </c>
      <c r="B1" s="42"/>
      <c r="C1" s="42"/>
      <c r="D1" s="33"/>
      <c r="E1" s="33"/>
      <c r="F1" s="43"/>
      <c r="G1" s="33"/>
      <c r="H1" s="33"/>
      <c r="I1" s="33"/>
      <c r="J1" s="33"/>
      <c r="K1" s="33"/>
      <c r="L1" s="33"/>
      <c r="M1" s="33"/>
      <c r="N1" s="44"/>
    </row>
    <row r="2" spans="1:14" x14ac:dyDescent="0.25">
      <c r="A2" s="45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3"/>
    </row>
    <row r="3" spans="1:14" s="2" customFormat="1" ht="39.75" customHeight="1" thickBot="1" x14ac:dyDescent="0.3">
      <c r="A3" s="46"/>
      <c r="B3" s="47" t="s">
        <v>23</v>
      </c>
      <c r="C3" s="48"/>
      <c r="D3" s="49"/>
      <c r="E3" s="49"/>
      <c r="F3" s="50"/>
      <c r="G3" s="49"/>
      <c r="H3" s="51"/>
      <c r="I3" s="50"/>
      <c r="J3" s="49"/>
      <c r="K3" s="49"/>
      <c r="L3" s="49"/>
      <c r="M3" s="49"/>
      <c r="N3" s="51"/>
    </row>
    <row r="4" spans="1:14" s="18" customFormat="1" ht="9.6" x14ac:dyDescent="0.25">
      <c r="A4" s="50" t="s">
        <v>24</v>
      </c>
      <c r="B4" s="48" t="s">
        <v>21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34" customFormat="1" ht="12.75" customHeight="1" x14ac:dyDescent="0.25">
      <c r="A5" s="53" t="str">
        <f>Altalanos!$A$10</f>
        <v>2025.08.08-19.</v>
      </c>
      <c r="B5" s="54" t="str">
        <f>Altalanos!$C$10</f>
        <v>PÉCS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  <c r="N5" s="56"/>
    </row>
    <row r="6" spans="1:14" s="2" customFormat="1" ht="60" customHeight="1" thickBot="1" x14ac:dyDescent="0.3">
      <c r="A6" s="592" t="s">
        <v>25</v>
      </c>
      <c r="B6" s="592"/>
      <c r="C6" s="57"/>
      <c r="D6" s="57"/>
      <c r="E6" s="57"/>
      <c r="F6" s="58"/>
      <c r="G6" s="59"/>
      <c r="H6" s="57"/>
      <c r="I6" s="58"/>
      <c r="J6" s="57"/>
      <c r="K6" s="57"/>
      <c r="L6" s="57"/>
      <c r="M6" s="57"/>
      <c r="N6" s="60"/>
    </row>
    <row r="7" spans="1:14" s="18" customFormat="1" ht="13.5" hidden="1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52"/>
    </row>
    <row r="8" spans="1:14" s="11" customFormat="1" ht="12.75" hidden="1" customHeight="1" x14ac:dyDescent="0.25">
      <c r="A8" s="63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5"/>
    </row>
    <row r="9" spans="1:14" s="18" customFormat="1" hidden="1" x14ac:dyDescent="0.25">
      <c r="A9" s="64"/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  <c r="M9" s="65"/>
      <c r="N9" s="67"/>
    </row>
    <row r="10" spans="1:14" s="18" customFormat="1" ht="9.6" hidden="1" x14ac:dyDescent="0.25">
      <c r="A10" s="61"/>
      <c r="B10" s="6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4" customFormat="1" ht="12.75" hidden="1" customHeight="1" x14ac:dyDescent="0.25">
      <c r="A11" s="68"/>
      <c r="B11" s="3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2"/>
    </row>
    <row r="12" spans="1:14" s="18" customFormat="1" ht="9.6" hidden="1" x14ac:dyDescent="0.2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52"/>
    </row>
    <row r="13" spans="1:14" s="11" customFormat="1" ht="12.75" hidden="1" customHeight="1" x14ac:dyDescent="0.25">
      <c r="A13" s="6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5">
      <c r="A14" s="64"/>
      <c r="B14" s="65"/>
      <c r="C14" s="66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7"/>
    </row>
    <row r="15" spans="1:14" s="18" customFormat="1" ht="9.6" hidden="1" x14ac:dyDescent="0.25">
      <c r="A15" s="61"/>
      <c r="B15" s="6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18" customFormat="1" hidden="1" x14ac:dyDescent="0.25">
      <c r="A16" s="68"/>
      <c r="B16" s="3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52"/>
    </row>
    <row r="17" spans="1:16" s="18" customFormat="1" ht="9.6" hidden="1" x14ac:dyDescent="0.2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52"/>
    </row>
    <row r="18" spans="1:16" s="11" customFormat="1" ht="12.75" hidden="1" customHeight="1" x14ac:dyDescent="0.25">
      <c r="A18" s="6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5">
      <c r="A19" s="69"/>
      <c r="B19" s="6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66" t="s">
        <v>26</v>
      </c>
      <c r="B20" s="167"/>
      <c r="C20" s="66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7"/>
    </row>
    <row r="21" spans="1:16" s="18" customFormat="1" ht="9.6" x14ac:dyDescent="0.25">
      <c r="A21" s="70" t="s">
        <v>27</v>
      </c>
      <c r="B21" s="71" t="s">
        <v>28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P21" s="72" t="s">
        <v>58</v>
      </c>
    </row>
    <row r="22" spans="1:16" s="18" customFormat="1" ht="19.5" customHeight="1" x14ac:dyDescent="0.25">
      <c r="A22" s="73"/>
      <c r="B22" s="7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  <c r="N22" s="52"/>
      <c r="P22" s="75" t="str">
        <f t="shared" ref="P22:P29" si="0">LEFT(B22,1)&amp;" "&amp;A22</f>
        <v xml:space="preserve"> </v>
      </c>
    </row>
    <row r="23" spans="1:16" s="18" customFormat="1" ht="19.5" customHeight="1" x14ac:dyDescent="0.25">
      <c r="A23" s="73"/>
      <c r="B23" s="7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2"/>
      <c r="P23" s="75" t="str">
        <f t="shared" si="0"/>
        <v xml:space="preserve"> </v>
      </c>
    </row>
    <row r="24" spans="1:16" s="18" customFormat="1" ht="19.5" customHeight="1" x14ac:dyDescent="0.25">
      <c r="A24" s="73"/>
      <c r="B24" s="74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  <c r="N24" s="52"/>
      <c r="P24" s="75" t="str">
        <f t="shared" si="0"/>
        <v xml:space="preserve"> </v>
      </c>
    </row>
    <row r="25" spans="1:16" s="2" customFormat="1" ht="19.5" customHeight="1" x14ac:dyDescent="0.25">
      <c r="A25" s="73"/>
      <c r="B25" s="7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6"/>
      <c r="N25" s="52"/>
      <c r="P25" s="75" t="str">
        <f t="shared" si="0"/>
        <v xml:space="preserve"> </v>
      </c>
    </row>
    <row r="26" spans="1:16" s="2" customFormat="1" ht="19.5" customHeight="1" x14ac:dyDescent="0.25">
      <c r="A26" s="73"/>
      <c r="B26" s="7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N26" s="52"/>
      <c r="P26" s="75" t="str">
        <f t="shared" si="0"/>
        <v xml:space="preserve"> </v>
      </c>
    </row>
    <row r="27" spans="1:16" s="2" customFormat="1" ht="19.5" customHeight="1" x14ac:dyDescent="0.25">
      <c r="A27" s="73"/>
      <c r="B27" s="74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2"/>
      <c r="P27" s="75" t="str">
        <f t="shared" si="0"/>
        <v xml:space="preserve"> </v>
      </c>
    </row>
    <row r="28" spans="1:16" s="2" customFormat="1" ht="19.5" customHeight="1" x14ac:dyDescent="0.25">
      <c r="A28" s="73"/>
      <c r="B28" s="7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52"/>
      <c r="P28" s="75" t="str">
        <f t="shared" si="0"/>
        <v xml:space="preserve"> </v>
      </c>
    </row>
    <row r="29" spans="1:16" s="2" customFormat="1" ht="19.5" customHeight="1" thickBot="1" x14ac:dyDescent="0.3">
      <c r="A29" s="76"/>
      <c r="B29" s="77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2"/>
      <c r="P29" s="75" t="str">
        <f t="shared" si="0"/>
        <v xml:space="preserve"> </v>
      </c>
    </row>
    <row r="30" spans="1:16" ht="13.8" thickBo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8"/>
      <c r="P30" s="79" t="s">
        <v>59</v>
      </c>
    </row>
    <row r="31" spans="1:16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78"/>
    </row>
    <row r="32" spans="1:16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78"/>
    </row>
    <row r="33" spans="1:14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78"/>
    </row>
    <row r="34" spans="1:14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78"/>
    </row>
    <row r="35" spans="1:14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78"/>
    </row>
    <row r="36" spans="1:14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78"/>
    </row>
    <row r="37" spans="1:14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8"/>
    </row>
    <row r="38" spans="1:14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78"/>
    </row>
    <row r="39" spans="1:14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8"/>
    </row>
    <row r="40" spans="1:14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8"/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8"/>
    </row>
    <row r="42" spans="1:14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8"/>
    </row>
  </sheetData>
  <mergeCells count="1">
    <mergeCell ref="A6:B6"/>
  </mergeCells>
  <phoneticPr fontId="60" type="noConversion"/>
  <printOptions horizontalCentered="1"/>
  <pageMargins left="0.35" right="0.35" top="0.39" bottom="0.39" header="0" footer="0"/>
  <pageSetup paperSize="9"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4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 activeCell="U17" sqref="U17"/>
    </sheetView>
  </sheetViews>
  <sheetFormatPr defaultRowHeight="13.2" x14ac:dyDescent="0.25"/>
  <cols>
    <col min="1" max="1" width="3.88671875" customWidth="1"/>
    <col min="2" max="2" width="22.88671875" customWidth="1"/>
    <col min="3" max="3" width="21.88671875" customWidth="1"/>
    <col min="4" max="4" width="16.88671875" style="40" customWidth="1"/>
    <col min="5" max="5" width="16.33203125" style="322" customWidth="1"/>
    <col min="6" max="6" width="6.109375" style="91" hidden="1" customWidth="1"/>
    <col min="7" max="7" width="20.3320312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77" t="str">
        <f>Altalanos!$A$6</f>
        <v>Dorko Korosztályos Csapat Bajnokság</v>
      </c>
      <c r="B1" s="86"/>
      <c r="C1" s="86"/>
      <c r="D1" s="174"/>
      <c r="E1" s="193" t="s">
        <v>51</v>
      </c>
      <c r="F1" s="103"/>
      <c r="G1" s="184"/>
      <c r="H1" s="87"/>
      <c r="I1" s="87"/>
      <c r="J1" s="185"/>
      <c r="K1" s="185"/>
      <c r="L1" s="185"/>
      <c r="M1" s="185"/>
      <c r="N1" s="185"/>
      <c r="O1" s="185"/>
      <c r="P1" s="185"/>
      <c r="Q1" s="186"/>
    </row>
    <row r="2" spans="1:17" ht="13.8" thickBot="1" x14ac:dyDescent="0.3">
      <c r="B2" s="88" t="s">
        <v>50</v>
      </c>
      <c r="C2" s="88" t="str">
        <f>Altalanos!$A$8</f>
        <v>L14 csapat</v>
      </c>
      <c r="D2" s="103"/>
      <c r="E2" s="193" t="s">
        <v>34</v>
      </c>
      <c r="F2" s="92"/>
      <c r="G2" s="92"/>
      <c r="H2" s="311"/>
      <c r="I2" s="311"/>
      <c r="J2" s="87"/>
      <c r="K2" s="87"/>
      <c r="L2" s="87"/>
      <c r="M2" s="87"/>
      <c r="N2" s="97"/>
      <c r="O2" s="80"/>
      <c r="P2" s="80"/>
      <c r="Q2" s="97"/>
    </row>
    <row r="3" spans="1:17" s="2" customFormat="1" ht="13.8" thickBot="1" x14ac:dyDescent="0.3">
      <c r="A3" s="305" t="s">
        <v>49</v>
      </c>
      <c r="B3" s="309"/>
      <c r="C3" s="309"/>
      <c r="D3" s="309"/>
      <c r="E3" s="309"/>
      <c r="F3" s="309"/>
      <c r="G3" s="309"/>
      <c r="H3" s="309"/>
      <c r="I3" s="310"/>
      <c r="J3" s="98"/>
      <c r="K3" s="104"/>
      <c r="L3" s="104"/>
      <c r="M3" s="104"/>
      <c r="N3" s="213" t="s">
        <v>33</v>
      </c>
      <c r="O3" s="99"/>
      <c r="P3" s="105"/>
      <c r="Q3" s="194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6"/>
      <c r="H4" s="324" t="s">
        <v>30</v>
      </c>
      <c r="I4" s="315"/>
      <c r="J4" s="107"/>
      <c r="K4" s="108"/>
      <c r="L4" s="108"/>
      <c r="M4" s="108"/>
      <c r="N4" s="107"/>
      <c r="O4" s="195"/>
      <c r="P4" s="195"/>
      <c r="Q4" s="109"/>
    </row>
    <row r="5" spans="1:17" s="2" customFormat="1" ht="13.8" thickBot="1" x14ac:dyDescent="0.3">
      <c r="A5" s="187" t="str">
        <f>Altalanos!$A$10</f>
        <v>2025.08.08-19.</v>
      </c>
      <c r="B5" s="187"/>
      <c r="C5" s="89" t="str">
        <f>Altalanos!$C$10</f>
        <v>PÉCS</v>
      </c>
      <c r="D5" s="90" t="str">
        <f>Altalanos!$D$10</f>
        <v xml:space="preserve">  </v>
      </c>
      <c r="E5" s="90"/>
      <c r="F5" s="90"/>
      <c r="G5" s="90"/>
      <c r="H5" s="210" t="str">
        <f>Altalanos!$E$10</f>
        <v>Rákóczi Andrea</v>
      </c>
      <c r="I5" s="325"/>
      <c r="J5" s="110"/>
      <c r="K5" s="82"/>
      <c r="L5" s="82"/>
      <c r="M5" s="82"/>
      <c r="N5" s="110"/>
      <c r="O5" s="90"/>
      <c r="P5" s="90"/>
      <c r="Q5" s="328"/>
    </row>
    <row r="6" spans="1:17" ht="30" customHeight="1" thickBot="1" x14ac:dyDescent="0.3">
      <c r="A6" s="176" t="s">
        <v>35</v>
      </c>
      <c r="B6" s="100" t="s">
        <v>27</v>
      </c>
      <c r="C6" s="100" t="s">
        <v>28</v>
      </c>
      <c r="D6" s="100" t="s">
        <v>31</v>
      </c>
      <c r="E6" s="101" t="s">
        <v>32</v>
      </c>
      <c r="F6" s="101" t="s">
        <v>36</v>
      </c>
      <c r="G6" s="101" t="s">
        <v>83</v>
      </c>
      <c r="H6" s="312" t="s">
        <v>37</v>
      </c>
      <c r="I6" s="313"/>
      <c r="J6" s="179" t="s">
        <v>16</v>
      </c>
      <c r="K6" s="102" t="s">
        <v>14</v>
      </c>
      <c r="L6" s="181" t="s">
        <v>1</v>
      </c>
      <c r="M6" s="154" t="s">
        <v>15</v>
      </c>
      <c r="N6" s="202" t="s">
        <v>48</v>
      </c>
      <c r="O6" s="191" t="s">
        <v>38</v>
      </c>
      <c r="P6" s="192" t="s">
        <v>2</v>
      </c>
      <c r="Q6" s="101" t="s">
        <v>39</v>
      </c>
    </row>
    <row r="7" spans="1:17" s="11" customFormat="1" ht="18.899999999999999" customHeight="1" x14ac:dyDescent="0.25">
      <c r="A7" s="183">
        <v>1</v>
      </c>
      <c r="B7" s="93" t="s">
        <v>102</v>
      </c>
      <c r="C7" s="93"/>
      <c r="D7" s="94"/>
      <c r="E7" s="196"/>
      <c r="F7" s="306"/>
      <c r="G7" s="307"/>
      <c r="H7" s="94"/>
      <c r="I7" s="94"/>
      <c r="J7" s="180"/>
      <c r="K7" s="178"/>
      <c r="L7" s="182"/>
      <c r="M7" s="178"/>
      <c r="N7" s="175"/>
      <c r="O7" s="94">
        <v>9</v>
      </c>
      <c r="P7" s="111"/>
      <c r="Q7" s="95"/>
    </row>
    <row r="8" spans="1:17" s="11" customFormat="1" ht="18.899999999999999" customHeight="1" x14ac:dyDescent="0.25">
      <c r="A8" s="183">
        <v>2</v>
      </c>
      <c r="B8" s="93" t="s">
        <v>103</v>
      </c>
      <c r="C8" s="93"/>
      <c r="D8" s="94"/>
      <c r="E8" s="196"/>
      <c r="F8" s="308"/>
      <c r="G8" s="208"/>
      <c r="H8" s="94"/>
      <c r="I8" s="94"/>
      <c r="J8" s="180"/>
      <c r="K8" s="178"/>
      <c r="L8" s="182"/>
      <c r="M8" s="178"/>
      <c r="N8" s="175"/>
      <c r="O8" s="94">
        <v>25</v>
      </c>
      <c r="P8" s="111"/>
      <c r="Q8" s="95"/>
    </row>
    <row r="9" spans="1:17" s="11" customFormat="1" ht="18.899999999999999" customHeight="1" x14ac:dyDescent="0.25">
      <c r="A9" s="183">
        <v>3</v>
      </c>
      <c r="B9" s="93" t="s">
        <v>104</v>
      </c>
      <c r="C9" s="93"/>
      <c r="D9" s="94"/>
      <c r="E9" s="196"/>
      <c r="F9" s="308"/>
      <c r="G9" s="208"/>
      <c r="H9" s="94"/>
      <c r="I9" s="94"/>
      <c r="J9" s="180"/>
      <c r="K9" s="178"/>
      <c r="L9" s="182"/>
      <c r="M9" s="178"/>
      <c r="N9" s="175"/>
      <c r="O9" s="94">
        <v>27</v>
      </c>
      <c r="P9" s="317"/>
      <c r="Q9" s="203"/>
    </row>
    <row r="10" spans="1:17" s="11" customFormat="1" ht="18.899999999999999" customHeight="1" x14ac:dyDescent="0.25">
      <c r="A10" s="183">
        <v>4</v>
      </c>
      <c r="B10" s="93" t="s">
        <v>100</v>
      </c>
      <c r="C10" s="93"/>
      <c r="D10" s="94"/>
      <c r="E10" s="196"/>
      <c r="F10" s="308"/>
      <c r="G10" s="208"/>
      <c r="H10" s="94"/>
      <c r="I10" s="94"/>
      <c r="J10" s="180"/>
      <c r="K10" s="178"/>
      <c r="L10" s="182"/>
      <c r="M10" s="178"/>
      <c r="N10" s="175"/>
      <c r="O10" s="94">
        <v>53</v>
      </c>
      <c r="P10" s="316"/>
      <c r="Q10" s="314"/>
    </row>
    <row r="11" spans="1:17" s="11" customFormat="1" ht="18.899999999999999" customHeight="1" x14ac:dyDescent="0.25">
      <c r="A11" s="183">
        <v>5</v>
      </c>
      <c r="B11" s="93" t="s">
        <v>105</v>
      </c>
      <c r="C11" s="93"/>
      <c r="D11" s="94"/>
      <c r="E11" s="196"/>
      <c r="F11" s="308"/>
      <c r="G11" s="208"/>
      <c r="H11" s="94"/>
      <c r="I11" s="94"/>
      <c r="J11" s="180"/>
      <c r="K11" s="178"/>
      <c r="L11" s="182"/>
      <c r="M11" s="178"/>
      <c r="N11" s="175"/>
      <c r="O11" s="94">
        <v>76</v>
      </c>
      <c r="P11" s="316"/>
      <c r="Q11" s="314"/>
    </row>
    <row r="12" spans="1:17" s="11" customFormat="1" ht="18.899999999999999" customHeight="1" x14ac:dyDescent="0.25">
      <c r="A12" s="183">
        <v>6</v>
      </c>
      <c r="B12" s="93" t="s">
        <v>106</v>
      </c>
      <c r="C12" s="93"/>
      <c r="D12" s="94"/>
      <c r="E12" s="196"/>
      <c r="F12" s="308"/>
      <c r="G12" s="208"/>
      <c r="H12" s="94"/>
      <c r="I12" s="94"/>
      <c r="J12" s="180"/>
      <c r="K12" s="178"/>
      <c r="L12" s="182"/>
      <c r="M12" s="178"/>
      <c r="N12" s="175"/>
      <c r="O12" s="94">
        <v>76</v>
      </c>
      <c r="P12" s="316"/>
      <c r="Q12" s="314"/>
    </row>
    <row r="13" spans="1:17" s="11" customFormat="1" ht="18.899999999999999" customHeight="1" x14ac:dyDescent="0.25">
      <c r="A13" s="183">
        <v>7</v>
      </c>
      <c r="B13" s="93" t="s">
        <v>93</v>
      </c>
      <c r="C13" s="93"/>
      <c r="D13" s="94"/>
      <c r="E13" s="196"/>
      <c r="F13" s="308"/>
      <c r="G13" s="208"/>
      <c r="H13" s="94"/>
      <c r="I13" s="94"/>
      <c r="J13" s="180"/>
      <c r="K13" s="178"/>
      <c r="L13" s="182"/>
      <c r="M13" s="178"/>
      <c r="N13" s="175"/>
      <c r="O13" s="94">
        <v>92</v>
      </c>
      <c r="P13" s="316"/>
      <c r="Q13" s="314"/>
    </row>
    <row r="14" spans="1:17" s="11" customFormat="1" ht="18.899999999999999" customHeight="1" x14ac:dyDescent="0.25">
      <c r="A14" s="183">
        <v>8</v>
      </c>
      <c r="B14" s="93" t="s">
        <v>107</v>
      </c>
      <c r="C14" s="93"/>
      <c r="D14" s="94"/>
      <c r="E14" s="196"/>
      <c r="F14" s="308"/>
      <c r="G14" s="208"/>
      <c r="H14" s="94"/>
      <c r="I14" s="94"/>
      <c r="J14" s="180"/>
      <c r="K14" s="178"/>
      <c r="L14" s="182"/>
      <c r="M14" s="178"/>
      <c r="N14" s="175"/>
      <c r="O14" s="94">
        <v>113</v>
      </c>
      <c r="P14" s="316"/>
      <c r="Q14" s="314"/>
    </row>
    <row r="15" spans="1:17" s="11" customFormat="1" ht="18.899999999999999" customHeight="1" x14ac:dyDescent="0.25">
      <c r="A15" s="183">
        <v>9</v>
      </c>
      <c r="B15" s="93"/>
      <c r="C15" s="93"/>
      <c r="D15" s="94"/>
      <c r="E15" s="196"/>
      <c r="F15" s="95"/>
      <c r="G15" s="95"/>
      <c r="H15" s="94"/>
      <c r="I15" s="94"/>
      <c r="J15" s="180"/>
      <c r="K15" s="178"/>
      <c r="L15" s="182"/>
      <c r="M15" s="207"/>
      <c r="N15" s="175"/>
      <c r="O15" s="94"/>
      <c r="P15" s="95"/>
      <c r="Q15" s="95"/>
    </row>
    <row r="16" spans="1:17" s="11" customFormat="1" ht="18.899999999999999" customHeight="1" x14ac:dyDescent="0.25">
      <c r="A16" s="183">
        <v>10</v>
      </c>
      <c r="B16" s="329"/>
      <c r="C16" s="93"/>
      <c r="D16" s="94"/>
      <c r="E16" s="196"/>
      <c r="F16" s="95"/>
      <c r="G16" s="95"/>
      <c r="H16" s="94"/>
      <c r="I16" s="94"/>
      <c r="J16" s="180"/>
      <c r="K16" s="178"/>
      <c r="L16" s="182"/>
      <c r="M16" s="207"/>
      <c r="N16" s="175"/>
      <c r="O16" s="94"/>
      <c r="P16" s="111"/>
      <c r="Q16" s="95"/>
    </row>
    <row r="17" spans="1:17" s="11" customFormat="1" ht="18.899999999999999" customHeight="1" x14ac:dyDescent="0.25">
      <c r="A17" s="183">
        <v>11</v>
      </c>
      <c r="B17" s="93"/>
      <c r="C17" s="93"/>
      <c r="D17" s="94"/>
      <c r="E17" s="196"/>
      <c r="F17" s="95"/>
      <c r="G17" s="95"/>
      <c r="H17" s="94"/>
      <c r="I17" s="94"/>
      <c r="J17" s="180"/>
      <c r="K17" s="178"/>
      <c r="L17" s="182"/>
      <c r="M17" s="207"/>
      <c r="N17" s="175"/>
      <c r="O17" s="94"/>
      <c r="P17" s="111"/>
      <c r="Q17" s="95"/>
    </row>
    <row r="18" spans="1:17" s="11" customFormat="1" ht="18.899999999999999" customHeight="1" x14ac:dyDescent="0.25">
      <c r="A18" s="183">
        <v>12</v>
      </c>
      <c r="B18" s="93"/>
      <c r="C18" s="93"/>
      <c r="D18" s="94"/>
      <c r="E18" s="196"/>
      <c r="F18" s="95"/>
      <c r="G18" s="95"/>
      <c r="H18" s="94"/>
      <c r="I18" s="94"/>
      <c r="J18" s="180"/>
      <c r="K18" s="178"/>
      <c r="L18" s="182"/>
      <c r="M18" s="207"/>
      <c r="N18" s="175"/>
      <c r="O18" s="94"/>
      <c r="P18" s="111"/>
      <c r="Q18" s="95"/>
    </row>
    <row r="19" spans="1:17" s="11" customFormat="1" ht="18.899999999999999" customHeight="1" x14ac:dyDescent="0.25">
      <c r="A19" s="183">
        <v>13</v>
      </c>
      <c r="B19" s="93"/>
      <c r="C19" s="93"/>
      <c r="D19" s="94"/>
      <c r="E19" s="196"/>
      <c r="F19" s="95"/>
      <c r="G19" s="95"/>
      <c r="H19" s="94"/>
      <c r="I19" s="94"/>
      <c r="J19" s="180"/>
      <c r="K19" s="178"/>
      <c r="L19" s="182"/>
      <c r="M19" s="207"/>
      <c r="N19" s="175"/>
      <c r="O19" s="94"/>
      <c r="P19" s="111"/>
      <c r="Q19" s="95"/>
    </row>
    <row r="20" spans="1:17" s="11" customFormat="1" ht="18.899999999999999" customHeight="1" x14ac:dyDescent="0.25">
      <c r="A20" s="183">
        <v>14</v>
      </c>
      <c r="B20" s="93"/>
      <c r="C20" s="93"/>
      <c r="D20" s="94"/>
      <c r="E20" s="196"/>
      <c r="F20" s="95"/>
      <c r="G20" s="95"/>
      <c r="H20" s="94"/>
      <c r="I20" s="94"/>
      <c r="J20" s="180"/>
      <c r="K20" s="178"/>
      <c r="L20" s="182"/>
      <c r="M20" s="207"/>
      <c r="N20" s="175"/>
      <c r="O20" s="94"/>
      <c r="P20" s="111"/>
      <c r="Q20" s="95"/>
    </row>
    <row r="21" spans="1:17" s="11" customFormat="1" ht="18.899999999999999" customHeight="1" x14ac:dyDescent="0.25">
      <c r="A21" s="183">
        <v>15</v>
      </c>
      <c r="B21" s="93"/>
      <c r="C21" s="93"/>
      <c r="D21" s="94"/>
      <c r="E21" s="196"/>
      <c r="F21" s="95"/>
      <c r="G21" s="95"/>
      <c r="H21" s="94"/>
      <c r="I21" s="94"/>
      <c r="J21" s="180"/>
      <c r="K21" s="178"/>
      <c r="L21" s="182"/>
      <c r="M21" s="207"/>
      <c r="N21" s="175"/>
      <c r="O21" s="94"/>
      <c r="P21" s="111"/>
      <c r="Q21" s="95"/>
    </row>
    <row r="22" spans="1:17" s="11" customFormat="1" ht="18.899999999999999" customHeight="1" x14ac:dyDescent="0.25">
      <c r="A22" s="183">
        <v>16</v>
      </c>
      <c r="B22" s="93"/>
      <c r="C22" s="93"/>
      <c r="D22" s="94"/>
      <c r="E22" s="196"/>
      <c r="F22" s="95"/>
      <c r="G22" s="95"/>
      <c r="H22" s="94"/>
      <c r="I22" s="94"/>
      <c r="J22" s="180"/>
      <c r="K22" s="178"/>
      <c r="L22" s="182"/>
      <c r="M22" s="207"/>
      <c r="N22" s="175"/>
      <c r="O22" s="94"/>
      <c r="P22" s="111"/>
      <c r="Q22" s="95"/>
    </row>
    <row r="23" spans="1:17" s="11" customFormat="1" ht="18.899999999999999" customHeight="1" x14ac:dyDescent="0.25">
      <c r="A23" s="183">
        <v>17</v>
      </c>
      <c r="B23" s="93"/>
      <c r="C23" s="93"/>
      <c r="D23" s="94"/>
      <c r="E23" s="196"/>
      <c r="F23" s="95"/>
      <c r="G23" s="95"/>
      <c r="H23" s="94"/>
      <c r="I23" s="94"/>
      <c r="J23" s="180"/>
      <c r="K23" s="178"/>
      <c r="L23" s="182"/>
      <c r="M23" s="207"/>
      <c r="N23" s="175"/>
      <c r="O23" s="94"/>
      <c r="P23" s="111"/>
      <c r="Q23" s="95"/>
    </row>
    <row r="24" spans="1:17" s="11" customFormat="1" ht="18.899999999999999" customHeight="1" x14ac:dyDescent="0.25">
      <c r="A24" s="183">
        <v>18</v>
      </c>
      <c r="B24" s="93"/>
      <c r="C24" s="93"/>
      <c r="D24" s="94"/>
      <c r="E24" s="196"/>
      <c r="F24" s="95"/>
      <c r="G24" s="95"/>
      <c r="H24" s="94"/>
      <c r="I24" s="94"/>
      <c r="J24" s="180"/>
      <c r="K24" s="178"/>
      <c r="L24" s="182"/>
      <c r="M24" s="207"/>
      <c r="N24" s="175"/>
      <c r="O24" s="94"/>
      <c r="P24" s="111"/>
      <c r="Q24" s="95"/>
    </row>
    <row r="25" spans="1:17" s="11" customFormat="1" ht="18.899999999999999" customHeight="1" x14ac:dyDescent="0.25">
      <c r="A25" s="183">
        <v>19</v>
      </c>
      <c r="B25" s="93"/>
      <c r="C25" s="93"/>
      <c r="D25" s="94"/>
      <c r="E25" s="196"/>
      <c r="F25" s="95"/>
      <c r="G25" s="95"/>
      <c r="H25" s="94"/>
      <c r="I25" s="94"/>
      <c r="J25" s="180"/>
      <c r="K25" s="178"/>
      <c r="L25" s="182"/>
      <c r="M25" s="207"/>
      <c r="N25" s="175"/>
      <c r="O25" s="94"/>
      <c r="P25" s="111"/>
      <c r="Q25" s="95"/>
    </row>
    <row r="26" spans="1:17" s="11" customFormat="1" ht="18.899999999999999" customHeight="1" x14ac:dyDescent="0.25">
      <c r="A26" s="183">
        <v>20</v>
      </c>
      <c r="B26" s="93"/>
      <c r="C26" s="93"/>
      <c r="D26" s="94"/>
      <c r="E26" s="196"/>
      <c r="F26" s="95"/>
      <c r="G26" s="95"/>
      <c r="H26" s="94"/>
      <c r="I26" s="94"/>
      <c r="J26" s="180"/>
      <c r="K26" s="178"/>
      <c r="L26" s="182"/>
      <c r="M26" s="207"/>
      <c r="N26" s="175"/>
      <c r="O26" s="94"/>
      <c r="P26" s="111"/>
      <c r="Q26" s="95"/>
    </row>
    <row r="27" spans="1:17" s="11" customFormat="1" ht="18.899999999999999" customHeight="1" x14ac:dyDescent="0.25">
      <c r="A27" s="183">
        <v>21</v>
      </c>
      <c r="B27" s="93"/>
      <c r="C27" s="93"/>
      <c r="D27" s="94"/>
      <c r="E27" s="196"/>
      <c r="F27" s="95"/>
      <c r="G27" s="95"/>
      <c r="H27" s="94"/>
      <c r="I27" s="94"/>
      <c r="J27" s="180"/>
      <c r="K27" s="178"/>
      <c r="L27" s="182"/>
      <c r="M27" s="207"/>
      <c r="N27" s="175"/>
      <c r="O27" s="94"/>
      <c r="P27" s="111"/>
      <c r="Q27" s="95"/>
    </row>
    <row r="28" spans="1:17" s="11" customFormat="1" ht="18.899999999999999" customHeight="1" x14ac:dyDescent="0.25">
      <c r="A28" s="183">
        <v>22</v>
      </c>
      <c r="B28" s="93"/>
      <c r="C28" s="93"/>
      <c r="D28" s="94"/>
      <c r="E28" s="330"/>
      <c r="F28" s="326"/>
      <c r="G28" s="203"/>
      <c r="H28" s="94"/>
      <c r="I28" s="94"/>
      <c r="J28" s="180"/>
      <c r="K28" s="178"/>
      <c r="L28" s="182"/>
      <c r="M28" s="207"/>
      <c r="N28" s="175"/>
      <c r="O28" s="94"/>
      <c r="P28" s="111"/>
      <c r="Q28" s="95"/>
    </row>
    <row r="29" spans="1:17" s="11" customFormat="1" ht="18.899999999999999" customHeight="1" x14ac:dyDescent="0.25">
      <c r="A29" s="183">
        <v>23</v>
      </c>
      <c r="B29" s="93"/>
      <c r="C29" s="93"/>
      <c r="D29" s="94"/>
      <c r="E29" s="331"/>
      <c r="F29" s="95"/>
      <c r="G29" s="95"/>
      <c r="H29" s="94"/>
      <c r="I29" s="94"/>
      <c r="J29" s="180"/>
      <c r="K29" s="178"/>
      <c r="L29" s="182"/>
      <c r="M29" s="207"/>
      <c r="N29" s="175"/>
      <c r="O29" s="94"/>
      <c r="P29" s="111"/>
      <c r="Q29" s="95"/>
    </row>
    <row r="30" spans="1:17" s="11" customFormat="1" ht="18.899999999999999" customHeight="1" x14ac:dyDescent="0.25">
      <c r="A30" s="183">
        <v>24</v>
      </c>
      <c r="B30" s="93"/>
      <c r="C30" s="93"/>
      <c r="D30" s="94"/>
      <c r="E30" s="196"/>
      <c r="F30" s="95"/>
      <c r="G30" s="95"/>
      <c r="H30" s="94"/>
      <c r="I30" s="94"/>
      <c r="J30" s="180"/>
      <c r="K30" s="178"/>
      <c r="L30" s="182"/>
      <c r="M30" s="207"/>
      <c r="N30" s="175"/>
      <c r="O30" s="94"/>
      <c r="P30" s="111"/>
      <c r="Q30" s="95"/>
    </row>
    <row r="31" spans="1:17" s="11" customFormat="1" ht="18.899999999999999" customHeight="1" x14ac:dyDescent="0.25">
      <c r="A31" s="183">
        <v>25</v>
      </c>
      <c r="B31" s="93"/>
      <c r="C31" s="93"/>
      <c r="D31" s="94"/>
      <c r="E31" s="196"/>
      <c r="F31" s="95"/>
      <c r="G31" s="95"/>
      <c r="H31" s="94"/>
      <c r="I31" s="94"/>
      <c r="J31" s="180"/>
      <c r="K31" s="178"/>
      <c r="L31" s="182"/>
      <c r="M31" s="207"/>
      <c r="N31" s="175"/>
      <c r="O31" s="94"/>
      <c r="P31" s="111"/>
      <c r="Q31" s="95"/>
    </row>
    <row r="32" spans="1:17" s="11" customFormat="1" ht="18.899999999999999" customHeight="1" x14ac:dyDescent="0.25">
      <c r="A32" s="183">
        <v>26</v>
      </c>
      <c r="B32" s="93"/>
      <c r="C32" s="93"/>
      <c r="D32" s="94"/>
      <c r="E32" s="323"/>
      <c r="F32" s="95"/>
      <c r="G32" s="95"/>
      <c r="H32" s="94"/>
      <c r="I32" s="94"/>
      <c r="J32" s="180"/>
      <c r="K32" s="178"/>
      <c r="L32" s="182"/>
      <c r="M32" s="207"/>
      <c r="N32" s="175"/>
      <c r="O32" s="94"/>
      <c r="P32" s="111"/>
      <c r="Q32" s="95"/>
    </row>
    <row r="33" spans="1:17" s="11" customFormat="1" ht="18.899999999999999" customHeight="1" x14ac:dyDescent="0.25">
      <c r="A33" s="183">
        <v>27</v>
      </c>
      <c r="B33" s="93"/>
      <c r="C33" s="93"/>
      <c r="D33" s="94"/>
      <c r="E33" s="196"/>
      <c r="F33" s="95"/>
      <c r="G33" s="95"/>
      <c r="H33" s="94"/>
      <c r="I33" s="94"/>
      <c r="J33" s="180"/>
      <c r="K33" s="178"/>
      <c r="L33" s="182"/>
      <c r="M33" s="207"/>
      <c r="N33" s="175"/>
      <c r="O33" s="94"/>
      <c r="P33" s="111"/>
      <c r="Q33" s="95"/>
    </row>
    <row r="34" spans="1:17" s="11" customFormat="1" ht="18.899999999999999" customHeight="1" x14ac:dyDescent="0.25">
      <c r="A34" s="183">
        <v>28</v>
      </c>
      <c r="B34" s="93"/>
      <c r="C34" s="93"/>
      <c r="D34" s="94"/>
      <c r="E34" s="196"/>
      <c r="F34" s="95"/>
      <c r="G34" s="95"/>
      <c r="H34" s="94"/>
      <c r="I34" s="94"/>
      <c r="J34" s="180"/>
      <c r="K34" s="178"/>
      <c r="L34" s="182"/>
      <c r="M34" s="207"/>
      <c r="N34" s="175"/>
      <c r="O34" s="94"/>
      <c r="P34" s="111"/>
      <c r="Q34" s="95"/>
    </row>
    <row r="35" spans="1:17" s="11" customFormat="1" ht="18.899999999999999" customHeight="1" x14ac:dyDescent="0.25">
      <c r="A35" s="183">
        <v>29</v>
      </c>
      <c r="B35" s="93"/>
      <c r="C35" s="93"/>
      <c r="D35" s="94"/>
      <c r="E35" s="196"/>
      <c r="F35" s="95"/>
      <c r="G35" s="95"/>
      <c r="H35" s="94"/>
      <c r="I35" s="94"/>
      <c r="J35" s="180"/>
      <c r="K35" s="178"/>
      <c r="L35" s="182"/>
      <c r="M35" s="207"/>
      <c r="N35" s="175"/>
      <c r="O35" s="94"/>
      <c r="P35" s="111"/>
      <c r="Q35" s="95"/>
    </row>
    <row r="36" spans="1:17" s="11" customFormat="1" ht="18.899999999999999" customHeight="1" x14ac:dyDescent="0.25">
      <c r="A36" s="183">
        <v>30</v>
      </c>
      <c r="B36" s="93"/>
      <c r="C36" s="93"/>
      <c r="D36" s="94"/>
      <c r="E36" s="196"/>
      <c r="F36" s="95"/>
      <c r="G36" s="95"/>
      <c r="H36" s="94"/>
      <c r="I36" s="94"/>
      <c r="J36" s="180"/>
      <c r="K36" s="178"/>
      <c r="L36" s="182"/>
      <c r="M36" s="207"/>
      <c r="N36" s="175"/>
      <c r="O36" s="94"/>
      <c r="P36" s="111"/>
      <c r="Q36" s="95"/>
    </row>
    <row r="37" spans="1:17" s="11" customFormat="1" ht="18.899999999999999" customHeight="1" x14ac:dyDescent="0.25">
      <c r="A37" s="183">
        <v>31</v>
      </c>
      <c r="B37" s="93"/>
      <c r="C37" s="93"/>
      <c r="D37" s="94"/>
      <c r="E37" s="196"/>
      <c r="F37" s="95"/>
      <c r="G37" s="95"/>
      <c r="H37" s="94"/>
      <c r="I37" s="94"/>
      <c r="J37" s="180"/>
      <c r="K37" s="178"/>
      <c r="L37" s="182"/>
      <c r="M37" s="207"/>
      <c r="N37" s="175"/>
      <c r="O37" s="94"/>
      <c r="P37" s="111"/>
      <c r="Q37" s="95"/>
    </row>
    <row r="38" spans="1:17" s="11" customFormat="1" ht="18.899999999999999" customHeight="1" x14ac:dyDescent="0.25">
      <c r="A38" s="183">
        <v>32</v>
      </c>
      <c r="B38" s="93"/>
      <c r="C38" s="93"/>
      <c r="D38" s="94"/>
      <c r="E38" s="196"/>
      <c r="F38" s="95"/>
      <c r="G38" s="95"/>
      <c r="H38" s="308"/>
      <c r="I38" s="208"/>
      <c r="J38" s="180"/>
      <c r="K38" s="178"/>
      <c r="L38" s="182"/>
      <c r="M38" s="207"/>
      <c r="N38" s="175"/>
      <c r="O38" s="95"/>
      <c r="P38" s="111"/>
      <c r="Q38" s="95"/>
    </row>
    <row r="39" spans="1:17" s="11" customFormat="1" ht="18.899999999999999" customHeight="1" x14ac:dyDescent="0.25">
      <c r="A39" s="183">
        <v>33</v>
      </c>
      <c r="B39" s="93"/>
      <c r="C39" s="93"/>
      <c r="D39" s="94"/>
      <c r="E39" s="196"/>
      <c r="F39" s="95"/>
      <c r="G39" s="95"/>
      <c r="H39" s="308"/>
      <c r="I39" s="208"/>
      <c r="J39" s="180"/>
      <c r="K39" s="178"/>
      <c r="L39" s="182"/>
      <c r="M39" s="207"/>
      <c r="N39" s="203"/>
      <c r="O39" s="95"/>
      <c r="P39" s="111"/>
      <c r="Q39" s="95"/>
    </row>
    <row r="40" spans="1:17" s="11" customFormat="1" ht="18.899999999999999" customHeight="1" x14ac:dyDescent="0.25">
      <c r="A40" s="183">
        <v>34</v>
      </c>
      <c r="B40" s="93"/>
      <c r="C40" s="93"/>
      <c r="D40" s="94"/>
      <c r="E40" s="196"/>
      <c r="F40" s="95"/>
      <c r="G40" s="95"/>
      <c r="H40" s="308"/>
      <c r="I40" s="208"/>
      <c r="J40" s="180" t="e">
        <f>IF(AND(Q40="",#REF!&gt;0,#REF!&lt;5),K40,)</f>
        <v>#REF!</v>
      </c>
      <c r="K40" s="178" t="str">
        <f>IF(D40="","ZZZ9",IF(AND(#REF!&gt;0,#REF!&lt;5),D40&amp;#REF!,D40&amp;"9"))</f>
        <v>ZZZ9</v>
      </c>
      <c r="L40" s="182">
        <f t="shared" ref="L40:L71" si="0">IF(Q40="",999,Q40)</f>
        <v>999</v>
      </c>
      <c r="M40" s="207">
        <f t="shared" ref="M40:M71" si="1">IF(P40=999,999,1)</f>
        <v>999</v>
      </c>
      <c r="N40" s="203"/>
      <c r="O40" s="95"/>
      <c r="P40" s="111">
        <f t="shared" ref="P40:P71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83">
        <v>35</v>
      </c>
      <c r="B41" s="93"/>
      <c r="C41" s="93"/>
      <c r="D41" s="94"/>
      <c r="E41" s="196"/>
      <c r="F41" s="95"/>
      <c r="G41" s="95"/>
      <c r="H41" s="308"/>
      <c r="I41" s="208"/>
      <c r="J41" s="180" t="e">
        <f>IF(AND(Q41="",#REF!&gt;0,#REF!&lt;5),K41,)</f>
        <v>#REF!</v>
      </c>
      <c r="K41" s="178" t="str">
        <f>IF(D41="","ZZZ9",IF(AND(#REF!&gt;0,#REF!&lt;5),D41&amp;#REF!,D41&amp;"9"))</f>
        <v>ZZZ9</v>
      </c>
      <c r="L41" s="182">
        <f t="shared" si="0"/>
        <v>999</v>
      </c>
      <c r="M41" s="207">
        <f t="shared" si="1"/>
        <v>999</v>
      </c>
      <c r="N41" s="203"/>
      <c r="O41" s="95"/>
      <c r="P41" s="111">
        <f t="shared" si="2"/>
        <v>999</v>
      </c>
      <c r="Q41" s="95"/>
    </row>
    <row r="42" spans="1:17" s="11" customFormat="1" ht="18.899999999999999" customHeight="1" x14ac:dyDescent="0.25">
      <c r="A42" s="183">
        <v>36</v>
      </c>
      <c r="B42" s="93"/>
      <c r="C42" s="93"/>
      <c r="D42" s="94"/>
      <c r="E42" s="196"/>
      <c r="F42" s="95"/>
      <c r="G42" s="95"/>
      <c r="H42" s="308"/>
      <c r="I42" s="208"/>
      <c r="J42" s="180" t="e">
        <f>IF(AND(Q42="",#REF!&gt;0,#REF!&lt;5),K42,)</f>
        <v>#REF!</v>
      </c>
      <c r="K42" s="178" t="str">
        <f>IF(D42="","ZZZ9",IF(AND(#REF!&gt;0,#REF!&lt;5),D42&amp;#REF!,D42&amp;"9"))</f>
        <v>ZZZ9</v>
      </c>
      <c r="L42" s="182">
        <f t="shared" si="0"/>
        <v>999</v>
      </c>
      <c r="M42" s="207">
        <f t="shared" si="1"/>
        <v>999</v>
      </c>
      <c r="N42" s="203"/>
      <c r="O42" s="95"/>
      <c r="P42" s="111">
        <f t="shared" si="2"/>
        <v>999</v>
      </c>
      <c r="Q42" s="95"/>
    </row>
    <row r="43" spans="1:17" s="11" customFormat="1" ht="18.899999999999999" customHeight="1" x14ac:dyDescent="0.25">
      <c r="A43" s="183">
        <v>37</v>
      </c>
      <c r="B43" s="93"/>
      <c r="C43" s="93"/>
      <c r="D43" s="94"/>
      <c r="E43" s="196"/>
      <c r="F43" s="95"/>
      <c r="G43" s="95"/>
      <c r="H43" s="308"/>
      <c r="I43" s="208"/>
      <c r="J43" s="180" t="e">
        <f>IF(AND(Q43="",#REF!&gt;0,#REF!&lt;5),K43,)</f>
        <v>#REF!</v>
      </c>
      <c r="K43" s="178" t="str">
        <f>IF(D43="","ZZZ9",IF(AND(#REF!&gt;0,#REF!&lt;5),D43&amp;#REF!,D43&amp;"9"))</f>
        <v>ZZZ9</v>
      </c>
      <c r="L43" s="182">
        <f t="shared" si="0"/>
        <v>999</v>
      </c>
      <c r="M43" s="207">
        <f t="shared" si="1"/>
        <v>999</v>
      </c>
      <c r="N43" s="203"/>
      <c r="O43" s="95"/>
      <c r="P43" s="111">
        <f t="shared" si="2"/>
        <v>999</v>
      </c>
      <c r="Q43" s="95"/>
    </row>
    <row r="44" spans="1:17" s="11" customFormat="1" ht="18.899999999999999" customHeight="1" x14ac:dyDescent="0.25">
      <c r="A44" s="183">
        <v>38</v>
      </c>
      <c r="B44" s="93"/>
      <c r="C44" s="93"/>
      <c r="D44" s="94"/>
      <c r="E44" s="196"/>
      <c r="F44" s="95"/>
      <c r="G44" s="95"/>
      <c r="H44" s="308"/>
      <c r="I44" s="208"/>
      <c r="J44" s="180" t="e">
        <f>IF(AND(Q44="",#REF!&gt;0,#REF!&lt;5),K44,)</f>
        <v>#REF!</v>
      </c>
      <c r="K44" s="178" t="str">
        <f>IF(D44="","ZZZ9",IF(AND(#REF!&gt;0,#REF!&lt;5),D44&amp;#REF!,D44&amp;"9"))</f>
        <v>ZZZ9</v>
      </c>
      <c r="L44" s="182">
        <f t="shared" si="0"/>
        <v>999</v>
      </c>
      <c r="M44" s="207">
        <f t="shared" si="1"/>
        <v>999</v>
      </c>
      <c r="N44" s="203"/>
      <c r="O44" s="95"/>
      <c r="P44" s="111">
        <f t="shared" si="2"/>
        <v>999</v>
      </c>
      <c r="Q44" s="95"/>
    </row>
    <row r="45" spans="1:17" s="11" customFormat="1" ht="18.899999999999999" customHeight="1" x14ac:dyDescent="0.25">
      <c r="A45" s="183">
        <v>39</v>
      </c>
      <c r="B45" s="93"/>
      <c r="C45" s="93"/>
      <c r="D45" s="94"/>
      <c r="E45" s="196"/>
      <c r="F45" s="95"/>
      <c r="G45" s="95"/>
      <c r="H45" s="308"/>
      <c r="I45" s="208"/>
      <c r="J45" s="180" t="e">
        <f>IF(AND(Q45="",#REF!&gt;0,#REF!&lt;5),K45,)</f>
        <v>#REF!</v>
      </c>
      <c r="K45" s="178" t="str">
        <f>IF(D45="","ZZZ9",IF(AND(#REF!&gt;0,#REF!&lt;5),D45&amp;#REF!,D45&amp;"9"))</f>
        <v>ZZZ9</v>
      </c>
      <c r="L45" s="182">
        <f t="shared" si="0"/>
        <v>999</v>
      </c>
      <c r="M45" s="207">
        <f t="shared" si="1"/>
        <v>999</v>
      </c>
      <c r="N45" s="203"/>
      <c r="O45" s="95"/>
      <c r="P45" s="111">
        <f t="shared" si="2"/>
        <v>999</v>
      </c>
      <c r="Q45" s="95"/>
    </row>
    <row r="46" spans="1:17" s="11" customFormat="1" ht="18.899999999999999" customHeight="1" x14ac:dyDescent="0.25">
      <c r="A46" s="183">
        <v>40</v>
      </c>
      <c r="B46" s="93"/>
      <c r="C46" s="93"/>
      <c r="D46" s="94"/>
      <c r="E46" s="196"/>
      <c r="F46" s="95"/>
      <c r="G46" s="95"/>
      <c r="H46" s="308"/>
      <c r="I46" s="208"/>
      <c r="J46" s="180" t="e">
        <f>IF(AND(Q46="",#REF!&gt;0,#REF!&lt;5),K46,)</f>
        <v>#REF!</v>
      </c>
      <c r="K46" s="178" t="str">
        <f>IF(D46="","ZZZ9",IF(AND(#REF!&gt;0,#REF!&lt;5),D46&amp;#REF!,D46&amp;"9"))</f>
        <v>ZZZ9</v>
      </c>
      <c r="L46" s="182">
        <f t="shared" si="0"/>
        <v>999</v>
      </c>
      <c r="M46" s="207">
        <f t="shared" si="1"/>
        <v>999</v>
      </c>
      <c r="N46" s="203"/>
      <c r="O46" s="95"/>
      <c r="P46" s="111">
        <f t="shared" si="2"/>
        <v>999</v>
      </c>
      <c r="Q46" s="95"/>
    </row>
    <row r="47" spans="1:17" s="11" customFormat="1" ht="18.899999999999999" customHeight="1" x14ac:dyDescent="0.25">
      <c r="A47" s="183">
        <v>41</v>
      </c>
      <c r="B47" s="93"/>
      <c r="C47" s="93"/>
      <c r="D47" s="94"/>
      <c r="E47" s="196"/>
      <c r="F47" s="95"/>
      <c r="G47" s="95"/>
      <c r="H47" s="308"/>
      <c r="I47" s="208"/>
      <c r="J47" s="180" t="e">
        <f>IF(AND(Q47="",#REF!&gt;0,#REF!&lt;5),K47,)</f>
        <v>#REF!</v>
      </c>
      <c r="K47" s="178" t="str">
        <f>IF(D47="","ZZZ9",IF(AND(#REF!&gt;0,#REF!&lt;5),D47&amp;#REF!,D47&amp;"9"))</f>
        <v>ZZZ9</v>
      </c>
      <c r="L47" s="182">
        <f t="shared" si="0"/>
        <v>999</v>
      </c>
      <c r="M47" s="207">
        <f t="shared" si="1"/>
        <v>999</v>
      </c>
      <c r="N47" s="203"/>
      <c r="O47" s="95"/>
      <c r="P47" s="111">
        <f t="shared" si="2"/>
        <v>999</v>
      </c>
      <c r="Q47" s="95"/>
    </row>
    <row r="48" spans="1:17" s="11" customFormat="1" ht="18.899999999999999" customHeight="1" x14ac:dyDescent="0.25">
      <c r="A48" s="183">
        <v>42</v>
      </c>
      <c r="B48" s="93"/>
      <c r="C48" s="93"/>
      <c r="D48" s="94"/>
      <c r="E48" s="196"/>
      <c r="F48" s="95"/>
      <c r="G48" s="95"/>
      <c r="H48" s="308"/>
      <c r="I48" s="208"/>
      <c r="J48" s="180" t="e">
        <f>IF(AND(Q48="",#REF!&gt;0,#REF!&lt;5),K48,)</f>
        <v>#REF!</v>
      </c>
      <c r="K48" s="178" t="str">
        <f>IF(D48="","ZZZ9",IF(AND(#REF!&gt;0,#REF!&lt;5),D48&amp;#REF!,D48&amp;"9"))</f>
        <v>ZZZ9</v>
      </c>
      <c r="L48" s="182">
        <f t="shared" si="0"/>
        <v>999</v>
      </c>
      <c r="M48" s="207">
        <f t="shared" si="1"/>
        <v>999</v>
      </c>
      <c r="N48" s="203"/>
      <c r="O48" s="95"/>
      <c r="P48" s="111">
        <f t="shared" si="2"/>
        <v>999</v>
      </c>
      <c r="Q48" s="95"/>
    </row>
    <row r="49" spans="1:17" s="11" customFormat="1" ht="18.899999999999999" customHeight="1" x14ac:dyDescent="0.25">
      <c r="A49" s="183">
        <v>43</v>
      </c>
      <c r="B49" s="93"/>
      <c r="C49" s="93"/>
      <c r="D49" s="94"/>
      <c r="E49" s="196"/>
      <c r="F49" s="95"/>
      <c r="G49" s="95"/>
      <c r="H49" s="308"/>
      <c r="I49" s="208"/>
      <c r="J49" s="180" t="e">
        <f>IF(AND(Q49="",#REF!&gt;0,#REF!&lt;5),K49,)</f>
        <v>#REF!</v>
      </c>
      <c r="K49" s="178" t="str">
        <f>IF(D49="","ZZZ9",IF(AND(#REF!&gt;0,#REF!&lt;5),D49&amp;#REF!,D49&amp;"9"))</f>
        <v>ZZZ9</v>
      </c>
      <c r="L49" s="182">
        <f t="shared" si="0"/>
        <v>999</v>
      </c>
      <c r="M49" s="207">
        <f t="shared" si="1"/>
        <v>999</v>
      </c>
      <c r="N49" s="203"/>
      <c r="O49" s="95"/>
      <c r="P49" s="111">
        <f t="shared" si="2"/>
        <v>999</v>
      </c>
      <c r="Q49" s="95"/>
    </row>
    <row r="50" spans="1:17" s="11" customFormat="1" ht="18.899999999999999" customHeight="1" x14ac:dyDescent="0.25">
      <c r="A50" s="183">
        <v>44</v>
      </c>
      <c r="B50" s="93"/>
      <c r="C50" s="93"/>
      <c r="D50" s="94"/>
      <c r="E50" s="196"/>
      <c r="F50" s="95"/>
      <c r="G50" s="95"/>
      <c r="H50" s="308"/>
      <c r="I50" s="208"/>
      <c r="J50" s="180" t="e">
        <f>IF(AND(Q50="",#REF!&gt;0,#REF!&lt;5),K50,)</f>
        <v>#REF!</v>
      </c>
      <c r="K50" s="178" t="str">
        <f>IF(D50="","ZZZ9",IF(AND(#REF!&gt;0,#REF!&lt;5),D50&amp;#REF!,D50&amp;"9"))</f>
        <v>ZZZ9</v>
      </c>
      <c r="L50" s="182">
        <f t="shared" si="0"/>
        <v>999</v>
      </c>
      <c r="M50" s="207">
        <f t="shared" si="1"/>
        <v>999</v>
      </c>
      <c r="N50" s="203"/>
      <c r="O50" s="95"/>
      <c r="P50" s="111">
        <f t="shared" si="2"/>
        <v>999</v>
      </c>
      <c r="Q50" s="95"/>
    </row>
    <row r="51" spans="1:17" s="11" customFormat="1" ht="18.899999999999999" customHeight="1" x14ac:dyDescent="0.25">
      <c r="A51" s="183">
        <v>45</v>
      </c>
      <c r="B51" s="93"/>
      <c r="C51" s="93"/>
      <c r="D51" s="94"/>
      <c r="E51" s="196"/>
      <c r="F51" s="95"/>
      <c r="G51" s="95"/>
      <c r="H51" s="308"/>
      <c r="I51" s="208"/>
      <c r="J51" s="180" t="e">
        <f>IF(AND(Q51="",#REF!&gt;0,#REF!&lt;5),K51,)</f>
        <v>#REF!</v>
      </c>
      <c r="K51" s="178" t="str">
        <f>IF(D51="","ZZZ9",IF(AND(#REF!&gt;0,#REF!&lt;5),D51&amp;#REF!,D51&amp;"9"))</f>
        <v>ZZZ9</v>
      </c>
      <c r="L51" s="182">
        <f t="shared" si="0"/>
        <v>999</v>
      </c>
      <c r="M51" s="207">
        <f t="shared" si="1"/>
        <v>999</v>
      </c>
      <c r="N51" s="203"/>
      <c r="O51" s="95"/>
      <c r="P51" s="111">
        <f t="shared" si="2"/>
        <v>999</v>
      </c>
      <c r="Q51" s="95"/>
    </row>
    <row r="52" spans="1:17" s="11" customFormat="1" ht="18.899999999999999" customHeight="1" x14ac:dyDescent="0.25">
      <c r="A52" s="183">
        <v>46</v>
      </c>
      <c r="B52" s="93"/>
      <c r="C52" s="93"/>
      <c r="D52" s="94"/>
      <c r="E52" s="196"/>
      <c r="F52" s="95"/>
      <c r="G52" s="95"/>
      <c r="H52" s="308"/>
      <c r="I52" s="208"/>
      <c r="J52" s="180" t="e">
        <f>IF(AND(Q52="",#REF!&gt;0,#REF!&lt;5),K52,)</f>
        <v>#REF!</v>
      </c>
      <c r="K52" s="178" t="str">
        <f>IF(D52="","ZZZ9",IF(AND(#REF!&gt;0,#REF!&lt;5),D52&amp;#REF!,D52&amp;"9"))</f>
        <v>ZZZ9</v>
      </c>
      <c r="L52" s="182">
        <f t="shared" si="0"/>
        <v>999</v>
      </c>
      <c r="M52" s="207">
        <f t="shared" si="1"/>
        <v>999</v>
      </c>
      <c r="N52" s="203"/>
      <c r="O52" s="95"/>
      <c r="P52" s="111">
        <f t="shared" si="2"/>
        <v>999</v>
      </c>
      <c r="Q52" s="95"/>
    </row>
    <row r="53" spans="1:17" s="11" customFormat="1" ht="18.899999999999999" customHeight="1" x14ac:dyDescent="0.25">
      <c r="A53" s="183">
        <v>47</v>
      </c>
      <c r="B53" s="93"/>
      <c r="C53" s="93"/>
      <c r="D53" s="94"/>
      <c r="E53" s="196"/>
      <c r="F53" s="95"/>
      <c r="G53" s="95"/>
      <c r="H53" s="308"/>
      <c r="I53" s="208"/>
      <c r="J53" s="180" t="e">
        <f>IF(AND(Q53="",#REF!&gt;0,#REF!&lt;5),K53,)</f>
        <v>#REF!</v>
      </c>
      <c r="K53" s="178" t="str">
        <f>IF(D53="","ZZZ9",IF(AND(#REF!&gt;0,#REF!&lt;5),D53&amp;#REF!,D53&amp;"9"))</f>
        <v>ZZZ9</v>
      </c>
      <c r="L53" s="182">
        <f t="shared" si="0"/>
        <v>999</v>
      </c>
      <c r="M53" s="207">
        <f t="shared" si="1"/>
        <v>999</v>
      </c>
      <c r="N53" s="203"/>
      <c r="O53" s="95"/>
      <c r="P53" s="111">
        <f t="shared" si="2"/>
        <v>999</v>
      </c>
      <c r="Q53" s="95"/>
    </row>
    <row r="54" spans="1:17" s="11" customFormat="1" ht="18.899999999999999" customHeight="1" x14ac:dyDescent="0.25">
      <c r="A54" s="183">
        <v>48</v>
      </c>
      <c r="B54" s="93"/>
      <c r="C54" s="93"/>
      <c r="D54" s="94"/>
      <c r="E54" s="196"/>
      <c r="F54" s="95"/>
      <c r="G54" s="95"/>
      <c r="H54" s="308"/>
      <c r="I54" s="208"/>
      <c r="J54" s="180" t="e">
        <f>IF(AND(Q54="",#REF!&gt;0,#REF!&lt;5),K54,)</f>
        <v>#REF!</v>
      </c>
      <c r="K54" s="178" t="str">
        <f>IF(D54="","ZZZ9",IF(AND(#REF!&gt;0,#REF!&lt;5),D54&amp;#REF!,D54&amp;"9"))</f>
        <v>ZZZ9</v>
      </c>
      <c r="L54" s="182">
        <f t="shared" si="0"/>
        <v>999</v>
      </c>
      <c r="M54" s="207">
        <f t="shared" si="1"/>
        <v>999</v>
      </c>
      <c r="N54" s="203"/>
      <c r="O54" s="95"/>
      <c r="P54" s="111">
        <f t="shared" si="2"/>
        <v>999</v>
      </c>
      <c r="Q54" s="95"/>
    </row>
    <row r="55" spans="1:17" s="11" customFormat="1" ht="18.899999999999999" customHeight="1" x14ac:dyDescent="0.25">
      <c r="A55" s="183">
        <v>49</v>
      </c>
      <c r="B55" s="93"/>
      <c r="C55" s="93"/>
      <c r="D55" s="94"/>
      <c r="E55" s="196"/>
      <c r="F55" s="95"/>
      <c r="G55" s="95"/>
      <c r="H55" s="308"/>
      <c r="I55" s="208"/>
      <c r="J55" s="180" t="e">
        <f>IF(AND(Q55="",#REF!&gt;0,#REF!&lt;5),K55,)</f>
        <v>#REF!</v>
      </c>
      <c r="K55" s="178" t="str">
        <f>IF(D55="","ZZZ9",IF(AND(#REF!&gt;0,#REF!&lt;5),D55&amp;#REF!,D55&amp;"9"))</f>
        <v>ZZZ9</v>
      </c>
      <c r="L55" s="182">
        <f t="shared" si="0"/>
        <v>999</v>
      </c>
      <c r="M55" s="207">
        <f t="shared" si="1"/>
        <v>999</v>
      </c>
      <c r="N55" s="203"/>
      <c r="O55" s="95"/>
      <c r="P55" s="111">
        <f t="shared" si="2"/>
        <v>999</v>
      </c>
      <c r="Q55" s="95"/>
    </row>
    <row r="56" spans="1:17" s="11" customFormat="1" ht="18.899999999999999" customHeight="1" x14ac:dyDescent="0.25">
      <c r="A56" s="183">
        <v>50</v>
      </c>
      <c r="B56" s="93"/>
      <c r="C56" s="93"/>
      <c r="D56" s="94"/>
      <c r="E56" s="196"/>
      <c r="F56" s="95"/>
      <c r="G56" s="95"/>
      <c r="H56" s="308"/>
      <c r="I56" s="208"/>
      <c r="J56" s="180" t="e">
        <f>IF(AND(Q56="",#REF!&gt;0,#REF!&lt;5),K56,)</f>
        <v>#REF!</v>
      </c>
      <c r="K56" s="178" t="str">
        <f>IF(D56="","ZZZ9",IF(AND(#REF!&gt;0,#REF!&lt;5),D56&amp;#REF!,D56&amp;"9"))</f>
        <v>ZZZ9</v>
      </c>
      <c r="L56" s="182">
        <f t="shared" si="0"/>
        <v>999</v>
      </c>
      <c r="M56" s="207">
        <f t="shared" si="1"/>
        <v>999</v>
      </c>
      <c r="N56" s="203"/>
      <c r="O56" s="95"/>
      <c r="P56" s="111">
        <f t="shared" si="2"/>
        <v>999</v>
      </c>
      <c r="Q56" s="95"/>
    </row>
    <row r="57" spans="1:17" s="11" customFormat="1" ht="18.899999999999999" customHeight="1" x14ac:dyDescent="0.25">
      <c r="A57" s="183">
        <v>51</v>
      </c>
      <c r="B57" s="93"/>
      <c r="C57" s="93"/>
      <c r="D57" s="94"/>
      <c r="E57" s="196"/>
      <c r="F57" s="95"/>
      <c r="G57" s="95"/>
      <c r="H57" s="308"/>
      <c r="I57" s="208"/>
      <c r="J57" s="180" t="e">
        <f>IF(AND(Q57="",#REF!&gt;0,#REF!&lt;5),K57,)</f>
        <v>#REF!</v>
      </c>
      <c r="K57" s="178" t="str">
        <f>IF(D57="","ZZZ9",IF(AND(#REF!&gt;0,#REF!&lt;5),D57&amp;#REF!,D57&amp;"9"))</f>
        <v>ZZZ9</v>
      </c>
      <c r="L57" s="182">
        <f t="shared" si="0"/>
        <v>999</v>
      </c>
      <c r="M57" s="207">
        <f t="shared" si="1"/>
        <v>999</v>
      </c>
      <c r="N57" s="203"/>
      <c r="O57" s="95"/>
      <c r="P57" s="111">
        <f t="shared" si="2"/>
        <v>999</v>
      </c>
      <c r="Q57" s="95"/>
    </row>
    <row r="58" spans="1:17" s="11" customFormat="1" ht="18.899999999999999" customHeight="1" x14ac:dyDescent="0.25">
      <c r="A58" s="183">
        <v>52</v>
      </c>
      <c r="B58" s="93"/>
      <c r="C58" s="93"/>
      <c r="D58" s="94"/>
      <c r="E58" s="196"/>
      <c r="F58" s="95"/>
      <c r="G58" s="95"/>
      <c r="H58" s="308"/>
      <c r="I58" s="208"/>
      <c r="J58" s="180" t="e">
        <f>IF(AND(Q58="",#REF!&gt;0,#REF!&lt;5),K58,)</f>
        <v>#REF!</v>
      </c>
      <c r="K58" s="178" t="str">
        <f>IF(D58="","ZZZ9",IF(AND(#REF!&gt;0,#REF!&lt;5),D58&amp;#REF!,D58&amp;"9"))</f>
        <v>ZZZ9</v>
      </c>
      <c r="L58" s="182">
        <f t="shared" si="0"/>
        <v>999</v>
      </c>
      <c r="M58" s="207">
        <f t="shared" si="1"/>
        <v>999</v>
      </c>
      <c r="N58" s="203"/>
      <c r="O58" s="95"/>
      <c r="P58" s="111">
        <f t="shared" si="2"/>
        <v>999</v>
      </c>
      <c r="Q58" s="95"/>
    </row>
    <row r="59" spans="1:17" s="11" customFormat="1" ht="18.899999999999999" customHeight="1" x14ac:dyDescent="0.25">
      <c r="A59" s="183">
        <v>53</v>
      </c>
      <c r="B59" s="93"/>
      <c r="C59" s="93"/>
      <c r="D59" s="94"/>
      <c r="E59" s="196"/>
      <c r="F59" s="95"/>
      <c r="G59" s="95"/>
      <c r="H59" s="308"/>
      <c r="I59" s="208"/>
      <c r="J59" s="180" t="e">
        <f>IF(AND(Q59="",#REF!&gt;0,#REF!&lt;5),K59,)</f>
        <v>#REF!</v>
      </c>
      <c r="K59" s="178" t="str">
        <f>IF(D59="","ZZZ9",IF(AND(#REF!&gt;0,#REF!&lt;5),D59&amp;#REF!,D59&amp;"9"))</f>
        <v>ZZZ9</v>
      </c>
      <c r="L59" s="182">
        <f t="shared" si="0"/>
        <v>999</v>
      </c>
      <c r="M59" s="207">
        <f t="shared" si="1"/>
        <v>999</v>
      </c>
      <c r="N59" s="203"/>
      <c r="O59" s="95"/>
      <c r="P59" s="111">
        <f t="shared" si="2"/>
        <v>999</v>
      </c>
      <c r="Q59" s="95"/>
    </row>
    <row r="60" spans="1:17" s="11" customFormat="1" ht="18.899999999999999" customHeight="1" x14ac:dyDescent="0.25">
      <c r="A60" s="183">
        <v>54</v>
      </c>
      <c r="B60" s="93"/>
      <c r="C60" s="93"/>
      <c r="D60" s="94"/>
      <c r="E60" s="196"/>
      <c r="F60" s="95"/>
      <c r="G60" s="95"/>
      <c r="H60" s="308"/>
      <c r="I60" s="208"/>
      <c r="J60" s="180" t="e">
        <f>IF(AND(Q60="",#REF!&gt;0,#REF!&lt;5),K60,)</f>
        <v>#REF!</v>
      </c>
      <c r="K60" s="178" t="str">
        <f>IF(D60="","ZZZ9",IF(AND(#REF!&gt;0,#REF!&lt;5),D60&amp;#REF!,D60&amp;"9"))</f>
        <v>ZZZ9</v>
      </c>
      <c r="L60" s="182">
        <f t="shared" si="0"/>
        <v>999</v>
      </c>
      <c r="M60" s="207">
        <f t="shared" si="1"/>
        <v>999</v>
      </c>
      <c r="N60" s="203"/>
      <c r="O60" s="95"/>
      <c r="P60" s="111">
        <f t="shared" si="2"/>
        <v>999</v>
      </c>
      <c r="Q60" s="95"/>
    </row>
    <row r="61" spans="1:17" s="11" customFormat="1" ht="18.899999999999999" customHeight="1" x14ac:dyDescent="0.25">
      <c r="A61" s="183">
        <v>55</v>
      </c>
      <c r="B61" s="93"/>
      <c r="C61" s="93"/>
      <c r="D61" s="94"/>
      <c r="E61" s="196"/>
      <c r="F61" s="95"/>
      <c r="G61" s="95"/>
      <c r="H61" s="308"/>
      <c r="I61" s="208"/>
      <c r="J61" s="180" t="e">
        <f>IF(AND(Q61="",#REF!&gt;0,#REF!&lt;5),K61,)</f>
        <v>#REF!</v>
      </c>
      <c r="K61" s="178" t="str">
        <f>IF(D61="","ZZZ9",IF(AND(#REF!&gt;0,#REF!&lt;5),D61&amp;#REF!,D61&amp;"9"))</f>
        <v>ZZZ9</v>
      </c>
      <c r="L61" s="182">
        <f t="shared" si="0"/>
        <v>999</v>
      </c>
      <c r="M61" s="207">
        <f t="shared" si="1"/>
        <v>999</v>
      </c>
      <c r="N61" s="203"/>
      <c r="O61" s="95"/>
      <c r="P61" s="111">
        <f t="shared" si="2"/>
        <v>999</v>
      </c>
      <c r="Q61" s="95"/>
    </row>
    <row r="62" spans="1:17" s="11" customFormat="1" ht="18.899999999999999" customHeight="1" x14ac:dyDescent="0.25">
      <c r="A62" s="183">
        <v>56</v>
      </c>
      <c r="B62" s="93"/>
      <c r="C62" s="93"/>
      <c r="D62" s="94"/>
      <c r="E62" s="196"/>
      <c r="F62" s="95"/>
      <c r="G62" s="95"/>
      <c r="H62" s="308"/>
      <c r="I62" s="208"/>
      <c r="J62" s="180" t="e">
        <f>IF(AND(Q62="",#REF!&gt;0,#REF!&lt;5),K62,)</f>
        <v>#REF!</v>
      </c>
      <c r="K62" s="178" t="str">
        <f>IF(D62="","ZZZ9",IF(AND(#REF!&gt;0,#REF!&lt;5),D62&amp;#REF!,D62&amp;"9"))</f>
        <v>ZZZ9</v>
      </c>
      <c r="L62" s="182">
        <f t="shared" si="0"/>
        <v>999</v>
      </c>
      <c r="M62" s="207">
        <f t="shared" si="1"/>
        <v>999</v>
      </c>
      <c r="N62" s="203"/>
      <c r="O62" s="95"/>
      <c r="P62" s="111">
        <f t="shared" si="2"/>
        <v>999</v>
      </c>
      <c r="Q62" s="95"/>
    </row>
    <row r="63" spans="1:17" s="11" customFormat="1" ht="18.899999999999999" customHeight="1" x14ac:dyDescent="0.25">
      <c r="A63" s="183">
        <v>57</v>
      </c>
      <c r="B63" s="93"/>
      <c r="C63" s="93"/>
      <c r="D63" s="94"/>
      <c r="E63" s="196"/>
      <c r="F63" s="95"/>
      <c r="G63" s="95"/>
      <c r="H63" s="308"/>
      <c r="I63" s="208"/>
      <c r="J63" s="180" t="e">
        <f>IF(AND(Q63="",#REF!&gt;0,#REF!&lt;5),K63,)</f>
        <v>#REF!</v>
      </c>
      <c r="K63" s="178" t="str">
        <f>IF(D63="","ZZZ9",IF(AND(#REF!&gt;0,#REF!&lt;5),D63&amp;#REF!,D63&amp;"9"))</f>
        <v>ZZZ9</v>
      </c>
      <c r="L63" s="182">
        <f t="shared" si="0"/>
        <v>999</v>
      </c>
      <c r="M63" s="207">
        <f t="shared" si="1"/>
        <v>999</v>
      </c>
      <c r="N63" s="203"/>
      <c r="O63" s="95"/>
      <c r="P63" s="111">
        <f t="shared" si="2"/>
        <v>999</v>
      </c>
      <c r="Q63" s="95"/>
    </row>
    <row r="64" spans="1:17" s="11" customFormat="1" ht="18.899999999999999" customHeight="1" x14ac:dyDescent="0.25">
      <c r="A64" s="183">
        <v>58</v>
      </c>
      <c r="B64" s="93"/>
      <c r="C64" s="93"/>
      <c r="D64" s="94"/>
      <c r="E64" s="196"/>
      <c r="F64" s="95"/>
      <c r="G64" s="95"/>
      <c r="H64" s="308"/>
      <c r="I64" s="208"/>
      <c r="J64" s="180" t="e">
        <f>IF(AND(Q64="",#REF!&gt;0,#REF!&lt;5),K64,)</f>
        <v>#REF!</v>
      </c>
      <c r="K64" s="178" t="str">
        <f>IF(D64="","ZZZ9",IF(AND(#REF!&gt;0,#REF!&lt;5),D64&amp;#REF!,D64&amp;"9"))</f>
        <v>ZZZ9</v>
      </c>
      <c r="L64" s="182">
        <f t="shared" si="0"/>
        <v>999</v>
      </c>
      <c r="M64" s="207">
        <f t="shared" si="1"/>
        <v>999</v>
      </c>
      <c r="N64" s="203"/>
      <c r="O64" s="95"/>
      <c r="P64" s="111">
        <f t="shared" si="2"/>
        <v>999</v>
      </c>
      <c r="Q64" s="95"/>
    </row>
    <row r="65" spans="1:17" s="11" customFormat="1" ht="18.899999999999999" customHeight="1" x14ac:dyDescent="0.25">
      <c r="A65" s="183">
        <v>59</v>
      </c>
      <c r="B65" s="93"/>
      <c r="C65" s="93"/>
      <c r="D65" s="94"/>
      <c r="E65" s="196"/>
      <c r="F65" s="95"/>
      <c r="G65" s="95"/>
      <c r="H65" s="308"/>
      <c r="I65" s="208"/>
      <c r="J65" s="180" t="e">
        <f>IF(AND(Q65="",#REF!&gt;0,#REF!&lt;5),K65,)</f>
        <v>#REF!</v>
      </c>
      <c r="K65" s="178" t="str">
        <f>IF(D65="","ZZZ9",IF(AND(#REF!&gt;0,#REF!&lt;5),D65&amp;#REF!,D65&amp;"9"))</f>
        <v>ZZZ9</v>
      </c>
      <c r="L65" s="182">
        <f t="shared" si="0"/>
        <v>999</v>
      </c>
      <c r="M65" s="207">
        <f t="shared" si="1"/>
        <v>999</v>
      </c>
      <c r="N65" s="203"/>
      <c r="O65" s="95"/>
      <c r="P65" s="111">
        <f t="shared" si="2"/>
        <v>999</v>
      </c>
      <c r="Q65" s="95"/>
    </row>
    <row r="66" spans="1:17" s="11" customFormat="1" ht="18.899999999999999" customHeight="1" x14ac:dyDescent="0.25">
      <c r="A66" s="183">
        <v>60</v>
      </c>
      <c r="B66" s="93"/>
      <c r="C66" s="93"/>
      <c r="D66" s="94"/>
      <c r="E66" s="196"/>
      <c r="F66" s="95"/>
      <c r="G66" s="95"/>
      <c r="H66" s="308"/>
      <c r="I66" s="208"/>
      <c r="J66" s="180" t="e">
        <f>IF(AND(Q66="",#REF!&gt;0,#REF!&lt;5),K66,)</f>
        <v>#REF!</v>
      </c>
      <c r="K66" s="178" t="str">
        <f>IF(D66="","ZZZ9",IF(AND(#REF!&gt;0,#REF!&lt;5),D66&amp;#REF!,D66&amp;"9"))</f>
        <v>ZZZ9</v>
      </c>
      <c r="L66" s="182">
        <f t="shared" si="0"/>
        <v>999</v>
      </c>
      <c r="M66" s="207">
        <f t="shared" si="1"/>
        <v>999</v>
      </c>
      <c r="N66" s="203"/>
      <c r="O66" s="95"/>
      <c r="P66" s="111">
        <f t="shared" si="2"/>
        <v>999</v>
      </c>
      <c r="Q66" s="95"/>
    </row>
    <row r="67" spans="1:17" s="11" customFormat="1" ht="18.899999999999999" customHeight="1" x14ac:dyDescent="0.25">
      <c r="A67" s="183">
        <v>61</v>
      </c>
      <c r="B67" s="93"/>
      <c r="C67" s="93"/>
      <c r="D67" s="94"/>
      <c r="E67" s="196"/>
      <c r="F67" s="95"/>
      <c r="G67" s="95"/>
      <c r="H67" s="308"/>
      <c r="I67" s="208"/>
      <c r="J67" s="180" t="e">
        <f>IF(AND(Q67="",#REF!&gt;0,#REF!&lt;5),K67,)</f>
        <v>#REF!</v>
      </c>
      <c r="K67" s="178" t="str">
        <f>IF(D67="","ZZZ9",IF(AND(#REF!&gt;0,#REF!&lt;5),D67&amp;#REF!,D67&amp;"9"))</f>
        <v>ZZZ9</v>
      </c>
      <c r="L67" s="182">
        <f t="shared" si="0"/>
        <v>999</v>
      </c>
      <c r="M67" s="207">
        <f t="shared" si="1"/>
        <v>999</v>
      </c>
      <c r="N67" s="203"/>
      <c r="O67" s="95"/>
      <c r="P67" s="111">
        <f t="shared" si="2"/>
        <v>999</v>
      </c>
      <c r="Q67" s="95"/>
    </row>
    <row r="68" spans="1:17" s="11" customFormat="1" ht="18.899999999999999" customHeight="1" x14ac:dyDescent="0.25">
      <c r="A68" s="183">
        <v>62</v>
      </c>
      <c r="B68" s="93"/>
      <c r="C68" s="93"/>
      <c r="D68" s="94"/>
      <c r="E68" s="196"/>
      <c r="F68" s="95"/>
      <c r="G68" s="95"/>
      <c r="H68" s="308"/>
      <c r="I68" s="208"/>
      <c r="J68" s="180" t="e">
        <f>IF(AND(Q68="",#REF!&gt;0,#REF!&lt;5),K68,)</f>
        <v>#REF!</v>
      </c>
      <c r="K68" s="178" t="str">
        <f>IF(D68="","ZZZ9",IF(AND(#REF!&gt;0,#REF!&lt;5),D68&amp;#REF!,D68&amp;"9"))</f>
        <v>ZZZ9</v>
      </c>
      <c r="L68" s="182">
        <f t="shared" si="0"/>
        <v>999</v>
      </c>
      <c r="M68" s="207">
        <f t="shared" si="1"/>
        <v>999</v>
      </c>
      <c r="N68" s="203"/>
      <c r="O68" s="95"/>
      <c r="P68" s="111">
        <f t="shared" si="2"/>
        <v>999</v>
      </c>
      <c r="Q68" s="95"/>
    </row>
    <row r="69" spans="1:17" s="11" customFormat="1" ht="18.899999999999999" customHeight="1" x14ac:dyDescent="0.25">
      <c r="A69" s="183">
        <v>63</v>
      </c>
      <c r="B69" s="93"/>
      <c r="C69" s="93"/>
      <c r="D69" s="94"/>
      <c r="E69" s="196"/>
      <c r="F69" s="95"/>
      <c r="G69" s="95"/>
      <c r="H69" s="308"/>
      <c r="I69" s="208"/>
      <c r="J69" s="180" t="e">
        <f>IF(AND(Q69="",#REF!&gt;0,#REF!&lt;5),K69,)</f>
        <v>#REF!</v>
      </c>
      <c r="K69" s="178" t="str">
        <f>IF(D69="","ZZZ9",IF(AND(#REF!&gt;0,#REF!&lt;5),D69&amp;#REF!,D69&amp;"9"))</f>
        <v>ZZZ9</v>
      </c>
      <c r="L69" s="182">
        <f t="shared" si="0"/>
        <v>999</v>
      </c>
      <c r="M69" s="207">
        <f t="shared" si="1"/>
        <v>999</v>
      </c>
      <c r="N69" s="203"/>
      <c r="O69" s="95"/>
      <c r="P69" s="111">
        <f t="shared" si="2"/>
        <v>999</v>
      </c>
      <c r="Q69" s="95"/>
    </row>
    <row r="70" spans="1:17" s="11" customFormat="1" ht="18.899999999999999" customHeight="1" x14ac:dyDescent="0.25">
      <c r="A70" s="183">
        <v>64</v>
      </c>
      <c r="B70" s="93"/>
      <c r="C70" s="93"/>
      <c r="D70" s="94"/>
      <c r="E70" s="196"/>
      <c r="F70" s="95"/>
      <c r="G70" s="95"/>
      <c r="H70" s="308"/>
      <c r="I70" s="208"/>
      <c r="J70" s="180" t="e">
        <f>IF(AND(Q70="",#REF!&gt;0,#REF!&lt;5),K70,)</f>
        <v>#REF!</v>
      </c>
      <c r="K70" s="178" t="str">
        <f>IF(D70="","ZZZ9",IF(AND(#REF!&gt;0,#REF!&lt;5),D70&amp;#REF!,D70&amp;"9"))</f>
        <v>ZZZ9</v>
      </c>
      <c r="L70" s="182">
        <f t="shared" si="0"/>
        <v>999</v>
      </c>
      <c r="M70" s="207">
        <f t="shared" si="1"/>
        <v>999</v>
      </c>
      <c r="N70" s="203"/>
      <c r="O70" s="95"/>
      <c r="P70" s="111">
        <f t="shared" si="2"/>
        <v>999</v>
      </c>
      <c r="Q70" s="95"/>
    </row>
    <row r="71" spans="1:17" s="11" customFormat="1" ht="18.899999999999999" customHeight="1" x14ac:dyDescent="0.25">
      <c r="A71" s="183">
        <v>65</v>
      </c>
      <c r="B71" s="93"/>
      <c r="C71" s="93"/>
      <c r="D71" s="94"/>
      <c r="E71" s="196"/>
      <c r="F71" s="95"/>
      <c r="G71" s="95"/>
      <c r="H71" s="308"/>
      <c r="I71" s="208"/>
      <c r="J71" s="180" t="e">
        <f>IF(AND(Q71="",#REF!&gt;0,#REF!&lt;5),K71,)</f>
        <v>#REF!</v>
      </c>
      <c r="K71" s="178" t="str">
        <f>IF(D71="","ZZZ9",IF(AND(#REF!&gt;0,#REF!&lt;5),D71&amp;#REF!,D71&amp;"9"))</f>
        <v>ZZZ9</v>
      </c>
      <c r="L71" s="182">
        <f t="shared" si="0"/>
        <v>999</v>
      </c>
      <c r="M71" s="207">
        <f t="shared" si="1"/>
        <v>999</v>
      </c>
      <c r="N71" s="203"/>
      <c r="O71" s="95"/>
      <c r="P71" s="111">
        <f t="shared" si="2"/>
        <v>999</v>
      </c>
      <c r="Q71" s="95"/>
    </row>
    <row r="72" spans="1:17" s="11" customFormat="1" ht="18.899999999999999" customHeight="1" x14ac:dyDescent="0.25">
      <c r="A72" s="183">
        <v>66</v>
      </c>
      <c r="B72" s="93"/>
      <c r="C72" s="93"/>
      <c r="D72" s="94"/>
      <c r="E72" s="196"/>
      <c r="F72" s="95"/>
      <c r="G72" s="95"/>
      <c r="H72" s="308"/>
      <c r="I72" s="208"/>
      <c r="J72" s="180" t="e">
        <f>IF(AND(Q72="",#REF!&gt;0,#REF!&lt;5),K72,)</f>
        <v>#REF!</v>
      </c>
      <c r="K72" s="178" t="str">
        <f>IF(D72="","ZZZ9",IF(AND(#REF!&gt;0,#REF!&lt;5),D72&amp;#REF!,D72&amp;"9"))</f>
        <v>ZZZ9</v>
      </c>
      <c r="L72" s="182">
        <f t="shared" ref="L72:L100" si="3">IF(Q72="",999,Q72)</f>
        <v>999</v>
      </c>
      <c r="M72" s="207">
        <f t="shared" ref="M72:M100" si="4">IF(P72=999,999,1)</f>
        <v>999</v>
      </c>
      <c r="N72" s="203"/>
      <c r="O72" s="95"/>
      <c r="P72" s="111">
        <f t="shared" ref="P72:P100" si="5">IF(N72="DA",1,IF(N72="WC",2,IF(N72="SE",3,IF(N72="Q",4,IF(N72="LL",5,999)))))</f>
        <v>999</v>
      </c>
      <c r="Q72" s="95"/>
    </row>
    <row r="73" spans="1:17" s="11" customFormat="1" ht="18.899999999999999" customHeight="1" x14ac:dyDescent="0.25">
      <c r="A73" s="183">
        <v>67</v>
      </c>
      <c r="B73" s="93"/>
      <c r="C73" s="93"/>
      <c r="D73" s="94"/>
      <c r="E73" s="196"/>
      <c r="F73" s="95"/>
      <c r="G73" s="95"/>
      <c r="H73" s="308"/>
      <c r="I73" s="208"/>
      <c r="J73" s="180" t="e">
        <f>IF(AND(Q73="",#REF!&gt;0,#REF!&lt;5),K73,)</f>
        <v>#REF!</v>
      </c>
      <c r="K73" s="178" t="str">
        <f>IF(D73="","ZZZ9",IF(AND(#REF!&gt;0,#REF!&lt;5),D73&amp;#REF!,D73&amp;"9"))</f>
        <v>ZZZ9</v>
      </c>
      <c r="L73" s="182">
        <f t="shared" si="3"/>
        <v>999</v>
      </c>
      <c r="M73" s="207">
        <f t="shared" si="4"/>
        <v>999</v>
      </c>
      <c r="N73" s="203"/>
      <c r="O73" s="95"/>
      <c r="P73" s="111">
        <f t="shared" si="5"/>
        <v>999</v>
      </c>
      <c r="Q73" s="95"/>
    </row>
    <row r="74" spans="1:17" s="11" customFormat="1" ht="18.899999999999999" customHeight="1" x14ac:dyDescent="0.25">
      <c r="A74" s="183">
        <v>68</v>
      </c>
      <c r="B74" s="93"/>
      <c r="C74" s="93"/>
      <c r="D74" s="94"/>
      <c r="E74" s="196"/>
      <c r="F74" s="95"/>
      <c r="G74" s="95"/>
      <c r="H74" s="308"/>
      <c r="I74" s="208"/>
      <c r="J74" s="180" t="e">
        <f>IF(AND(Q74="",#REF!&gt;0,#REF!&lt;5),K74,)</f>
        <v>#REF!</v>
      </c>
      <c r="K74" s="178" t="str">
        <f>IF(D74="","ZZZ9",IF(AND(#REF!&gt;0,#REF!&lt;5),D74&amp;#REF!,D74&amp;"9"))</f>
        <v>ZZZ9</v>
      </c>
      <c r="L74" s="182">
        <f t="shared" si="3"/>
        <v>999</v>
      </c>
      <c r="M74" s="207">
        <f t="shared" si="4"/>
        <v>999</v>
      </c>
      <c r="N74" s="203"/>
      <c r="O74" s="95"/>
      <c r="P74" s="111">
        <f t="shared" si="5"/>
        <v>999</v>
      </c>
      <c r="Q74" s="95"/>
    </row>
    <row r="75" spans="1:17" s="11" customFormat="1" ht="18.899999999999999" customHeight="1" x14ac:dyDescent="0.25">
      <c r="A75" s="183">
        <v>69</v>
      </c>
      <c r="B75" s="93"/>
      <c r="C75" s="93"/>
      <c r="D75" s="94"/>
      <c r="E75" s="196"/>
      <c r="F75" s="95"/>
      <c r="G75" s="95"/>
      <c r="H75" s="308"/>
      <c r="I75" s="208"/>
      <c r="J75" s="180" t="e">
        <f>IF(AND(Q75="",#REF!&gt;0,#REF!&lt;5),K75,)</f>
        <v>#REF!</v>
      </c>
      <c r="K75" s="178" t="str">
        <f>IF(D75="","ZZZ9",IF(AND(#REF!&gt;0,#REF!&lt;5),D75&amp;#REF!,D75&amp;"9"))</f>
        <v>ZZZ9</v>
      </c>
      <c r="L75" s="182">
        <f t="shared" si="3"/>
        <v>999</v>
      </c>
      <c r="M75" s="207">
        <f t="shared" si="4"/>
        <v>999</v>
      </c>
      <c r="N75" s="203"/>
      <c r="O75" s="95"/>
      <c r="P75" s="111">
        <f t="shared" si="5"/>
        <v>999</v>
      </c>
      <c r="Q75" s="95"/>
    </row>
    <row r="76" spans="1:17" s="11" customFormat="1" ht="18.899999999999999" customHeight="1" x14ac:dyDescent="0.25">
      <c r="A76" s="183">
        <v>70</v>
      </c>
      <c r="B76" s="93"/>
      <c r="C76" s="93"/>
      <c r="D76" s="94"/>
      <c r="E76" s="196"/>
      <c r="F76" s="95"/>
      <c r="G76" s="95"/>
      <c r="H76" s="308"/>
      <c r="I76" s="208"/>
      <c r="J76" s="180" t="e">
        <f>IF(AND(Q76="",#REF!&gt;0,#REF!&lt;5),K76,)</f>
        <v>#REF!</v>
      </c>
      <c r="K76" s="178" t="str">
        <f>IF(D76="","ZZZ9",IF(AND(#REF!&gt;0,#REF!&lt;5),D76&amp;#REF!,D76&amp;"9"))</f>
        <v>ZZZ9</v>
      </c>
      <c r="L76" s="182">
        <f t="shared" si="3"/>
        <v>999</v>
      </c>
      <c r="M76" s="207">
        <f t="shared" si="4"/>
        <v>999</v>
      </c>
      <c r="N76" s="203"/>
      <c r="O76" s="95"/>
      <c r="P76" s="111">
        <f t="shared" si="5"/>
        <v>999</v>
      </c>
      <c r="Q76" s="95"/>
    </row>
    <row r="77" spans="1:17" s="11" customFormat="1" ht="18.899999999999999" customHeight="1" x14ac:dyDescent="0.25">
      <c r="A77" s="183">
        <v>71</v>
      </c>
      <c r="B77" s="93"/>
      <c r="C77" s="93"/>
      <c r="D77" s="94"/>
      <c r="E77" s="196"/>
      <c r="F77" s="95"/>
      <c r="G77" s="95"/>
      <c r="H77" s="308"/>
      <c r="I77" s="208"/>
      <c r="J77" s="180" t="e">
        <f>IF(AND(Q77="",#REF!&gt;0,#REF!&lt;5),K77,)</f>
        <v>#REF!</v>
      </c>
      <c r="K77" s="178" t="str">
        <f>IF(D77="","ZZZ9",IF(AND(#REF!&gt;0,#REF!&lt;5),D77&amp;#REF!,D77&amp;"9"))</f>
        <v>ZZZ9</v>
      </c>
      <c r="L77" s="182">
        <f t="shared" si="3"/>
        <v>999</v>
      </c>
      <c r="M77" s="207">
        <f t="shared" si="4"/>
        <v>999</v>
      </c>
      <c r="N77" s="203"/>
      <c r="O77" s="95"/>
      <c r="P77" s="111">
        <f t="shared" si="5"/>
        <v>999</v>
      </c>
      <c r="Q77" s="95"/>
    </row>
    <row r="78" spans="1:17" s="11" customFormat="1" ht="18.899999999999999" customHeight="1" x14ac:dyDescent="0.25">
      <c r="A78" s="183">
        <v>72</v>
      </c>
      <c r="B78" s="93"/>
      <c r="C78" s="93"/>
      <c r="D78" s="94"/>
      <c r="E78" s="196"/>
      <c r="F78" s="95"/>
      <c r="G78" s="95"/>
      <c r="H78" s="308"/>
      <c r="I78" s="208"/>
      <c r="J78" s="180" t="e">
        <f>IF(AND(Q78="",#REF!&gt;0,#REF!&lt;5),K78,)</f>
        <v>#REF!</v>
      </c>
      <c r="K78" s="178" t="str">
        <f>IF(D78="","ZZZ9",IF(AND(#REF!&gt;0,#REF!&lt;5),D78&amp;#REF!,D78&amp;"9"))</f>
        <v>ZZZ9</v>
      </c>
      <c r="L78" s="182">
        <f t="shared" si="3"/>
        <v>999</v>
      </c>
      <c r="M78" s="207">
        <f t="shared" si="4"/>
        <v>999</v>
      </c>
      <c r="N78" s="203"/>
      <c r="O78" s="95"/>
      <c r="P78" s="111">
        <f t="shared" si="5"/>
        <v>999</v>
      </c>
      <c r="Q78" s="95"/>
    </row>
    <row r="79" spans="1:17" s="11" customFormat="1" ht="18.899999999999999" customHeight="1" x14ac:dyDescent="0.25">
      <c r="A79" s="183">
        <v>73</v>
      </c>
      <c r="B79" s="93"/>
      <c r="C79" s="93"/>
      <c r="D79" s="94"/>
      <c r="E79" s="196"/>
      <c r="F79" s="95"/>
      <c r="G79" s="95"/>
      <c r="H79" s="308"/>
      <c r="I79" s="208"/>
      <c r="J79" s="180" t="e">
        <f>IF(AND(Q79="",#REF!&gt;0,#REF!&lt;5),K79,)</f>
        <v>#REF!</v>
      </c>
      <c r="K79" s="178" t="str">
        <f>IF(D79="","ZZZ9",IF(AND(#REF!&gt;0,#REF!&lt;5),D79&amp;#REF!,D79&amp;"9"))</f>
        <v>ZZZ9</v>
      </c>
      <c r="L79" s="182">
        <f t="shared" si="3"/>
        <v>999</v>
      </c>
      <c r="M79" s="207">
        <f t="shared" si="4"/>
        <v>999</v>
      </c>
      <c r="N79" s="203"/>
      <c r="O79" s="95"/>
      <c r="P79" s="111">
        <f t="shared" si="5"/>
        <v>999</v>
      </c>
      <c r="Q79" s="95"/>
    </row>
    <row r="80" spans="1:17" s="11" customFormat="1" ht="18.899999999999999" customHeight="1" x14ac:dyDescent="0.25">
      <c r="A80" s="183">
        <v>74</v>
      </c>
      <c r="B80" s="93"/>
      <c r="C80" s="93"/>
      <c r="D80" s="94"/>
      <c r="E80" s="196"/>
      <c r="F80" s="95"/>
      <c r="G80" s="95"/>
      <c r="H80" s="308"/>
      <c r="I80" s="208"/>
      <c r="J80" s="180" t="e">
        <f>IF(AND(Q80="",#REF!&gt;0,#REF!&lt;5),K80,)</f>
        <v>#REF!</v>
      </c>
      <c r="K80" s="178" t="str">
        <f>IF(D80="","ZZZ9",IF(AND(#REF!&gt;0,#REF!&lt;5),D80&amp;#REF!,D80&amp;"9"))</f>
        <v>ZZZ9</v>
      </c>
      <c r="L80" s="182">
        <f t="shared" si="3"/>
        <v>999</v>
      </c>
      <c r="M80" s="207">
        <f t="shared" si="4"/>
        <v>999</v>
      </c>
      <c r="N80" s="203"/>
      <c r="O80" s="95"/>
      <c r="P80" s="111">
        <f t="shared" si="5"/>
        <v>999</v>
      </c>
      <c r="Q80" s="95"/>
    </row>
    <row r="81" spans="1:17" s="11" customFormat="1" ht="18.899999999999999" customHeight="1" x14ac:dyDescent="0.25">
      <c r="A81" s="183">
        <v>75</v>
      </c>
      <c r="B81" s="93"/>
      <c r="C81" s="93"/>
      <c r="D81" s="94"/>
      <c r="E81" s="196"/>
      <c r="F81" s="95"/>
      <c r="G81" s="95"/>
      <c r="H81" s="308"/>
      <c r="I81" s="208"/>
      <c r="J81" s="180" t="e">
        <f>IF(AND(Q81="",#REF!&gt;0,#REF!&lt;5),K81,)</f>
        <v>#REF!</v>
      </c>
      <c r="K81" s="178" t="str">
        <f>IF(D81="","ZZZ9",IF(AND(#REF!&gt;0,#REF!&lt;5),D81&amp;#REF!,D81&amp;"9"))</f>
        <v>ZZZ9</v>
      </c>
      <c r="L81" s="182">
        <f t="shared" si="3"/>
        <v>999</v>
      </c>
      <c r="M81" s="207">
        <f t="shared" si="4"/>
        <v>999</v>
      </c>
      <c r="N81" s="203"/>
      <c r="O81" s="95"/>
      <c r="P81" s="111">
        <f t="shared" si="5"/>
        <v>999</v>
      </c>
      <c r="Q81" s="95"/>
    </row>
    <row r="82" spans="1:17" s="11" customFormat="1" ht="18.899999999999999" customHeight="1" x14ac:dyDescent="0.25">
      <c r="A82" s="183">
        <v>76</v>
      </c>
      <c r="B82" s="93"/>
      <c r="C82" s="93"/>
      <c r="D82" s="94"/>
      <c r="E82" s="196"/>
      <c r="F82" s="95"/>
      <c r="G82" s="95"/>
      <c r="H82" s="308"/>
      <c r="I82" s="208"/>
      <c r="J82" s="180" t="e">
        <f>IF(AND(Q82="",#REF!&gt;0,#REF!&lt;5),K82,)</f>
        <v>#REF!</v>
      </c>
      <c r="K82" s="178" t="str">
        <f>IF(D82="","ZZZ9",IF(AND(#REF!&gt;0,#REF!&lt;5),D82&amp;#REF!,D82&amp;"9"))</f>
        <v>ZZZ9</v>
      </c>
      <c r="L82" s="182">
        <f t="shared" si="3"/>
        <v>999</v>
      </c>
      <c r="M82" s="207">
        <f t="shared" si="4"/>
        <v>999</v>
      </c>
      <c r="N82" s="203"/>
      <c r="O82" s="95"/>
      <c r="P82" s="111">
        <f t="shared" si="5"/>
        <v>999</v>
      </c>
      <c r="Q82" s="95"/>
    </row>
    <row r="83" spans="1:17" s="11" customFormat="1" ht="18.899999999999999" customHeight="1" x14ac:dyDescent="0.25">
      <c r="A83" s="183">
        <v>77</v>
      </c>
      <c r="B83" s="93"/>
      <c r="C83" s="93"/>
      <c r="D83" s="94"/>
      <c r="E83" s="196"/>
      <c r="F83" s="95"/>
      <c r="G83" s="95"/>
      <c r="H83" s="308"/>
      <c r="I83" s="208"/>
      <c r="J83" s="180" t="e">
        <f>IF(AND(Q83="",#REF!&gt;0,#REF!&lt;5),K83,)</f>
        <v>#REF!</v>
      </c>
      <c r="K83" s="178" t="str">
        <f>IF(D83="","ZZZ9",IF(AND(#REF!&gt;0,#REF!&lt;5),D83&amp;#REF!,D83&amp;"9"))</f>
        <v>ZZZ9</v>
      </c>
      <c r="L83" s="182">
        <f t="shared" si="3"/>
        <v>999</v>
      </c>
      <c r="M83" s="207">
        <f t="shared" si="4"/>
        <v>999</v>
      </c>
      <c r="N83" s="203"/>
      <c r="O83" s="95"/>
      <c r="P83" s="111">
        <f t="shared" si="5"/>
        <v>999</v>
      </c>
      <c r="Q83" s="95"/>
    </row>
    <row r="84" spans="1:17" s="11" customFormat="1" ht="18.899999999999999" customHeight="1" x14ac:dyDescent="0.25">
      <c r="A84" s="183">
        <v>78</v>
      </c>
      <c r="B84" s="93"/>
      <c r="C84" s="93"/>
      <c r="D84" s="94"/>
      <c r="E84" s="196"/>
      <c r="F84" s="95"/>
      <c r="G84" s="95"/>
      <c r="H84" s="308"/>
      <c r="I84" s="208"/>
      <c r="J84" s="180" t="e">
        <f>IF(AND(Q84="",#REF!&gt;0,#REF!&lt;5),K84,)</f>
        <v>#REF!</v>
      </c>
      <c r="K84" s="178" t="str">
        <f>IF(D84="","ZZZ9",IF(AND(#REF!&gt;0,#REF!&lt;5),D84&amp;#REF!,D84&amp;"9"))</f>
        <v>ZZZ9</v>
      </c>
      <c r="L84" s="182">
        <f t="shared" si="3"/>
        <v>999</v>
      </c>
      <c r="M84" s="207">
        <f t="shared" si="4"/>
        <v>999</v>
      </c>
      <c r="N84" s="203"/>
      <c r="O84" s="95"/>
      <c r="P84" s="111">
        <f t="shared" si="5"/>
        <v>999</v>
      </c>
      <c r="Q84" s="95"/>
    </row>
    <row r="85" spans="1:17" s="11" customFormat="1" ht="18.899999999999999" customHeight="1" x14ac:dyDescent="0.25">
      <c r="A85" s="183">
        <v>79</v>
      </c>
      <c r="B85" s="93"/>
      <c r="C85" s="93"/>
      <c r="D85" s="94"/>
      <c r="E85" s="196"/>
      <c r="F85" s="95"/>
      <c r="G85" s="95"/>
      <c r="H85" s="308"/>
      <c r="I85" s="208"/>
      <c r="J85" s="180" t="e">
        <f>IF(AND(Q85="",#REF!&gt;0,#REF!&lt;5),K85,)</f>
        <v>#REF!</v>
      </c>
      <c r="K85" s="178" t="str">
        <f>IF(D85="","ZZZ9",IF(AND(#REF!&gt;0,#REF!&lt;5),D85&amp;#REF!,D85&amp;"9"))</f>
        <v>ZZZ9</v>
      </c>
      <c r="L85" s="182">
        <f t="shared" si="3"/>
        <v>999</v>
      </c>
      <c r="M85" s="207">
        <f t="shared" si="4"/>
        <v>999</v>
      </c>
      <c r="N85" s="203"/>
      <c r="O85" s="95"/>
      <c r="P85" s="111">
        <f t="shared" si="5"/>
        <v>999</v>
      </c>
      <c r="Q85" s="95"/>
    </row>
    <row r="86" spans="1:17" s="11" customFormat="1" ht="18.899999999999999" customHeight="1" x14ac:dyDescent="0.25">
      <c r="A86" s="183">
        <v>80</v>
      </c>
      <c r="B86" s="93"/>
      <c r="C86" s="93"/>
      <c r="D86" s="94"/>
      <c r="E86" s="196"/>
      <c r="F86" s="95"/>
      <c r="G86" s="95"/>
      <c r="H86" s="308"/>
      <c r="I86" s="208"/>
      <c r="J86" s="180" t="e">
        <f>IF(AND(Q86="",#REF!&gt;0,#REF!&lt;5),K86,)</f>
        <v>#REF!</v>
      </c>
      <c r="K86" s="178" t="str">
        <f>IF(D86="","ZZZ9",IF(AND(#REF!&gt;0,#REF!&lt;5),D86&amp;#REF!,D86&amp;"9"))</f>
        <v>ZZZ9</v>
      </c>
      <c r="L86" s="182">
        <f t="shared" si="3"/>
        <v>999</v>
      </c>
      <c r="M86" s="207">
        <f t="shared" si="4"/>
        <v>999</v>
      </c>
      <c r="N86" s="203"/>
      <c r="O86" s="95"/>
      <c r="P86" s="111">
        <f t="shared" si="5"/>
        <v>999</v>
      </c>
      <c r="Q86" s="95"/>
    </row>
    <row r="87" spans="1:17" s="11" customFormat="1" ht="18.899999999999999" customHeight="1" x14ac:dyDescent="0.25">
      <c r="A87" s="183">
        <v>81</v>
      </c>
      <c r="B87" s="93"/>
      <c r="C87" s="93"/>
      <c r="D87" s="94"/>
      <c r="E87" s="196"/>
      <c r="F87" s="95"/>
      <c r="G87" s="95"/>
      <c r="H87" s="308"/>
      <c r="I87" s="208"/>
      <c r="J87" s="180" t="e">
        <f>IF(AND(Q87="",#REF!&gt;0,#REF!&lt;5),K87,)</f>
        <v>#REF!</v>
      </c>
      <c r="K87" s="178" t="str">
        <f>IF(D87="","ZZZ9",IF(AND(#REF!&gt;0,#REF!&lt;5),D87&amp;#REF!,D87&amp;"9"))</f>
        <v>ZZZ9</v>
      </c>
      <c r="L87" s="182">
        <f t="shared" si="3"/>
        <v>999</v>
      </c>
      <c r="M87" s="207">
        <f t="shared" si="4"/>
        <v>999</v>
      </c>
      <c r="N87" s="203"/>
      <c r="O87" s="95"/>
      <c r="P87" s="111">
        <f t="shared" si="5"/>
        <v>999</v>
      </c>
      <c r="Q87" s="95"/>
    </row>
    <row r="88" spans="1:17" s="11" customFormat="1" ht="18.899999999999999" customHeight="1" x14ac:dyDescent="0.25">
      <c r="A88" s="183">
        <v>82</v>
      </c>
      <c r="B88" s="93"/>
      <c r="C88" s="93"/>
      <c r="D88" s="94"/>
      <c r="E88" s="196"/>
      <c r="F88" s="95"/>
      <c r="G88" s="95"/>
      <c r="H88" s="308"/>
      <c r="I88" s="208"/>
      <c r="J88" s="180" t="e">
        <f>IF(AND(Q88="",#REF!&gt;0,#REF!&lt;5),K88,)</f>
        <v>#REF!</v>
      </c>
      <c r="K88" s="178" t="str">
        <f>IF(D88="","ZZZ9",IF(AND(#REF!&gt;0,#REF!&lt;5),D88&amp;#REF!,D88&amp;"9"))</f>
        <v>ZZZ9</v>
      </c>
      <c r="L88" s="182">
        <f t="shared" si="3"/>
        <v>999</v>
      </c>
      <c r="M88" s="207">
        <f t="shared" si="4"/>
        <v>999</v>
      </c>
      <c r="N88" s="203"/>
      <c r="O88" s="95"/>
      <c r="P88" s="111">
        <f t="shared" si="5"/>
        <v>999</v>
      </c>
      <c r="Q88" s="95"/>
    </row>
    <row r="89" spans="1:17" s="11" customFormat="1" ht="18.899999999999999" customHeight="1" x14ac:dyDescent="0.25">
      <c r="A89" s="183">
        <v>83</v>
      </c>
      <c r="B89" s="93"/>
      <c r="C89" s="93"/>
      <c r="D89" s="94"/>
      <c r="E89" s="196"/>
      <c r="F89" s="95"/>
      <c r="G89" s="95"/>
      <c r="H89" s="308"/>
      <c r="I89" s="208"/>
      <c r="J89" s="180" t="e">
        <f>IF(AND(Q89="",#REF!&gt;0,#REF!&lt;5),K89,)</f>
        <v>#REF!</v>
      </c>
      <c r="K89" s="178" t="str">
        <f>IF(D89="","ZZZ9",IF(AND(#REF!&gt;0,#REF!&lt;5),D89&amp;#REF!,D89&amp;"9"))</f>
        <v>ZZZ9</v>
      </c>
      <c r="L89" s="182">
        <f t="shared" si="3"/>
        <v>999</v>
      </c>
      <c r="M89" s="207">
        <f t="shared" si="4"/>
        <v>999</v>
      </c>
      <c r="N89" s="203"/>
      <c r="O89" s="95"/>
      <c r="P89" s="111">
        <f t="shared" si="5"/>
        <v>999</v>
      </c>
      <c r="Q89" s="95"/>
    </row>
    <row r="90" spans="1:17" s="11" customFormat="1" ht="18.899999999999999" customHeight="1" x14ac:dyDescent="0.25">
      <c r="A90" s="183">
        <v>84</v>
      </c>
      <c r="B90" s="93"/>
      <c r="C90" s="93"/>
      <c r="D90" s="94"/>
      <c r="E90" s="196"/>
      <c r="F90" s="95"/>
      <c r="G90" s="95"/>
      <c r="H90" s="308"/>
      <c r="I90" s="208"/>
      <c r="J90" s="180" t="e">
        <f>IF(AND(Q90="",#REF!&gt;0,#REF!&lt;5),K90,)</f>
        <v>#REF!</v>
      </c>
      <c r="K90" s="178" t="str">
        <f>IF(D90="","ZZZ9",IF(AND(#REF!&gt;0,#REF!&lt;5),D90&amp;#REF!,D90&amp;"9"))</f>
        <v>ZZZ9</v>
      </c>
      <c r="L90" s="182">
        <f t="shared" si="3"/>
        <v>999</v>
      </c>
      <c r="M90" s="207">
        <f t="shared" si="4"/>
        <v>999</v>
      </c>
      <c r="N90" s="203"/>
      <c r="O90" s="95"/>
      <c r="P90" s="111">
        <f t="shared" si="5"/>
        <v>999</v>
      </c>
      <c r="Q90" s="95"/>
    </row>
    <row r="91" spans="1:17" s="11" customFormat="1" ht="18.899999999999999" customHeight="1" x14ac:dyDescent="0.25">
      <c r="A91" s="183">
        <v>85</v>
      </c>
      <c r="B91" s="93"/>
      <c r="C91" s="93"/>
      <c r="D91" s="94"/>
      <c r="E91" s="196"/>
      <c r="F91" s="95"/>
      <c r="G91" s="95"/>
      <c r="H91" s="308"/>
      <c r="I91" s="208"/>
      <c r="J91" s="180" t="e">
        <f>IF(AND(Q91="",#REF!&gt;0,#REF!&lt;5),K91,)</f>
        <v>#REF!</v>
      </c>
      <c r="K91" s="178" t="str">
        <f>IF(D91="","ZZZ9",IF(AND(#REF!&gt;0,#REF!&lt;5),D91&amp;#REF!,D91&amp;"9"))</f>
        <v>ZZZ9</v>
      </c>
      <c r="L91" s="182">
        <f t="shared" si="3"/>
        <v>999</v>
      </c>
      <c r="M91" s="207">
        <f t="shared" si="4"/>
        <v>999</v>
      </c>
      <c r="N91" s="203"/>
      <c r="O91" s="95"/>
      <c r="P91" s="111">
        <f t="shared" si="5"/>
        <v>999</v>
      </c>
      <c r="Q91" s="95"/>
    </row>
    <row r="92" spans="1:17" s="11" customFormat="1" ht="18.899999999999999" customHeight="1" x14ac:dyDescent="0.25">
      <c r="A92" s="183">
        <v>86</v>
      </c>
      <c r="B92" s="93"/>
      <c r="C92" s="93"/>
      <c r="D92" s="94"/>
      <c r="E92" s="196"/>
      <c r="F92" s="95"/>
      <c r="G92" s="95"/>
      <c r="H92" s="308"/>
      <c r="I92" s="208"/>
      <c r="J92" s="180" t="e">
        <f>IF(AND(Q92="",#REF!&gt;0,#REF!&lt;5),K92,)</f>
        <v>#REF!</v>
      </c>
      <c r="K92" s="178" t="str">
        <f>IF(D92="","ZZZ9",IF(AND(#REF!&gt;0,#REF!&lt;5),D92&amp;#REF!,D92&amp;"9"))</f>
        <v>ZZZ9</v>
      </c>
      <c r="L92" s="182">
        <f t="shared" si="3"/>
        <v>999</v>
      </c>
      <c r="M92" s="207">
        <f t="shared" si="4"/>
        <v>999</v>
      </c>
      <c r="N92" s="203"/>
      <c r="O92" s="95"/>
      <c r="P92" s="111">
        <f t="shared" si="5"/>
        <v>999</v>
      </c>
      <c r="Q92" s="95"/>
    </row>
    <row r="93" spans="1:17" s="11" customFormat="1" ht="18.899999999999999" customHeight="1" x14ac:dyDescent="0.25">
      <c r="A93" s="183">
        <v>87</v>
      </c>
      <c r="B93" s="93"/>
      <c r="C93" s="93"/>
      <c r="D93" s="94"/>
      <c r="E93" s="196"/>
      <c r="F93" s="95"/>
      <c r="G93" s="95"/>
      <c r="H93" s="308"/>
      <c r="I93" s="208"/>
      <c r="J93" s="180" t="e">
        <f>IF(AND(Q93="",#REF!&gt;0,#REF!&lt;5),K93,)</f>
        <v>#REF!</v>
      </c>
      <c r="K93" s="178" t="str">
        <f>IF(D93="","ZZZ9",IF(AND(#REF!&gt;0,#REF!&lt;5),D93&amp;#REF!,D93&amp;"9"))</f>
        <v>ZZZ9</v>
      </c>
      <c r="L93" s="182">
        <f t="shared" si="3"/>
        <v>999</v>
      </c>
      <c r="M93" s="207">
        <f t="shared" si="4"/>
        <v>999</v>
      </c>
      <c r="N93" s="203"/>
      <c r="O93" s="95"/>
      <c r="P93" s="111">
        <f t="shared" si="5"/>
        <v>999</v>
      </c>
      <c r="Q93" s="95"/>
    </row>
    <row r="94" spans="1:17" s="11" customFormat="1" ht="18.899999999999999" customHeight="1" x14ac:dyDescent="0.25">
      <c r="A94" s="183">
        <v>88</v>
      </c>
      <c r="B94" s="93"/>
      <c r="C94" s="93"/>
      <c r="D94" s="94"/>
      <c r="E94" s="196"/>
      <c r="F94" s="95"/>
      <c r="G94" s="95"/>
      <c r="H94" s="308"/>
      <c r="I94" s="208"/>
      <c r="J94" s="180" t="e">
        <f>IF(AND(Q94="",#REF!&gt;0,#REF!&lt;5),K94,)</f>
        <v>#REF!</v>
      </c>
      <c r="K94" s="178" t="str">
        <f>IF(D94="","ZZZ9",IF(AND(#REF!&gt;0,#REF!&lt;5),D94&amp;#REF!,D94&amp;"9"))</f>
        <v>ZZZ9</v>
      </c>
      <c r="L94" s="182">
        <f t="shared" si="3"/>
        <v>999</v>
      </c>
      <c r="M94" s="207">
        <f t="shared" si="4"/>
        <v>999</v>
      </c>
      <c r="N94" s="203"/>
      <c r="O94" s="95"/>
      <c r="P94" s="111">
        <f t="shared" si="5"/>
        <v>999</v>
      </c>
      <c r="Q94" s="95"/>
    </row>
    <row r="95" spans="1:17" s="11" customFormat="1" ht="18.899999999999999" customHeight="1" x14ac:dyDescent="0.25">
      <c r="A95" s="183">
        <v>89</v>
      </c>
      <c r="B95" s="93"/>
      <c r="C95" s="93"/>
      <c r="D95" s="94"/>
      <c r="E95" s="196"/>
      <c r="F95" s="95"/>
      <c r="G95" s="95"/>
      <c r="H95" s="308"/>
      <c r="I95" s="208"/>
      <c r="J95" s="180" t="e">
        <f>IF(AND(Q95="",#REF!&gt;0,#REF!&lt;5),K95,)</f>
        <v>#REF!</v>
      </c>
      <c r="K95" s="178" t="str">
        <f>IF(D95="","ZZZ9",IF(AND(#REF!&gt;0,#REF!&lt;5),D95&amp;#REF!,D95&amp;"9"))</f>
        <v>ZZZ9</v>
      </c>
      <c r="L95" s="182">
        <f t="shared" si="3"/>
        <v>999</v>
      </c>
      <c r="M95" s="207">
        <f t="shared" si="4"/>
        <v>999</v>
      </c>
      <c r="N95" s="203"/>
      <c r="O95" s="95"/>
      <c r="P95" s="111">
        <f t="shared" si="5"/>
        <v>999</v>
      </c>
      <c r="Q95" s="95"/>
    </row>
    <row r="96" spans="1:17" s="11" customFormat="1" ht="18.899999999999999" customHeight="1" x14ac:dyDescent="0.25">
      <c r="A96" s="183">
        <v>90</v>
      </c>
      <c r="B96" s="93"/>
      <c r="C96" s="93"/>
      <c r="D96" s="94"/>
      <c r="E96" s="196"/>
      <c r="F96" s="95"/>
      <c r="G96" s="95"/>
      <c r="H96" s="308"/>
      <c r="I96" s="208"/>
      <c r="J96" s="180" t="e">
        <f>IF(AND(Q96="",#REF!&gt;0,#REF!&lt;5),K96,)</f>
        <v>#REF!</v>
      </c>
      <c r="K96" s="178" t="str">
        <f>IF(D96="","ZZZ9",IF(AND(#REF!&gt;0,#REF!&lt;5),D96&amp;#REF!,D96&amp;"9"))</f>
        <v>ZZZ9</v>
      </c>
      <c r="L96" s="182">
        <f t="shared" si="3"/>
        <v>999</v>
      </c>
      <c r="M96" s="207">
        <f t="shared" si="4"/>
        <v>999</v>
      </c>
      <c r="N96" s="203"/>
      <c r="O96" s="95"/>
      <c r="P96" s="111">
        <f t="shared" si="5"/>
        <v>999</v>
      </c>
      <c r="Q96" s="95"/>
    </row>
    <row r="97" spans="1:17" s="11" customFormat="1" ht="18.899999999999999" customHeight="1" x14ac:dyDescent="0.25">
      <c r="A97" s="183">
        <v>91</v>
      </c>
      <c r="B97" s="93"/>
      <c r="C97" s="93"/>
      <c r="D97" s="94"/>
      <c r="E97" s="196"/>
      <c r="F97" s="95"/>
      <c r="G97" s="95"/>
      <c r="H97" s="308"/>
      <c r="I97" s="208"/>
      <c r="J97" s="180" t="e">
        <f>IF(AND(Q97="",#REF!&gt;0,#REF!&lt;5),K97,)</f>
        <v>#REF!</v>
      </c>
      <c r="K97" s="178" t="str">
        <f>IF(D97="","ZZZ9",IF(AND(#REF!&gt;0,#REF!&lt;5),D97&amp;#REF!,D97&amp;"9"))</f>
        <v>ZZZ9</v>
      </c>
      <c r="L97" s="182">
        <f t="shared" si="3"/>
        <v>999</v>
      </c>
      <c r="M97" s="207">
        <f t="shared" si="4"/>
        <v>999</v>
      </c>
      <c r="N97" s="203"/>
      <c r="O97" s="95"/>
      <c r="P97" s="111">
        <f t="shared" si="5"/>
        <v>999</v>
      </c>
      <c r="Q97" s="95"/>
    </row>
    <row r="98" spans="1:17" s="11" customFormat="1" ht="18.899999999999999" customHeight="1" x14ac:dyDescent="0.25">
      <c r="A98" s="183">
        <v>92</v>
      </c>
      <c r="B98" s="93"/>
      <c r="C98" s="93"/>
      <c r="D98" s="94"/>
      <c r="E98" s="196"/>
      <c r="F98" s="95"/>
      <c r="G98" s="95"/>
      <c r="H98" s="308"/>
      <c r="I98" s="208"/>
      <c r="J98" s="180" t="e">
        <f>IF(AND(Q98="",#REF!&gt;0,#REF!&lt;5),K98,)</f>
        <v>#REF!</v>
      </c>
      <c r="K98" s="178" t="str">
        <f>IF(D98="","ZZZ9",IF(AND(#REF!&gt;0,#REF!&lt;5),D98&amp;#REF!,D98&amp;"9"))</f>
        <v>ZZZ9</v>
      </c>
      <c r="L98" s="182">
        <f t="shared" si="3"/>
        <v>999</v>
      </c>
      <c r="M98" s="207">
        <f t="shared" si="4"/>
        <v>999</v>
      </c>
      <c r="N98" s="203"/>
      <c r="O98" s="95"/>
      <c r="P98" s="111">
        <f t="shared" si="5"/>
        <v>999</v>
      </c>
      <c r="Q98" s="95"/>
    </row>
    <row r="99" spans="1:17" s="11" customFormat="1" ht="18.899999999999999" customHeight="1" x14ac:dyDescent="0.25">
      <c r="A99" s="183">
        <v>93</v>
      </c>
      <c r="B99" s="93"/>
      <c r="C99" s="93"/>
      <c r="D99" s="94"/>
      <c r="E99" s="196"/>
      <c r="F99" s="95"/>
      <c r="G99" s="95"/>
      <c r="H99" s="308"/>
      <c r="I99" s="208"/>
      <c r="J99" s="180" t="e">
        <f>IF(AND(Q99="",#REF!&gt;0,#REF!&lt;5),K99,)</f>
        <v>#REF!</v>
      </c>
      <c r="K99" s="178" t="str">
        <f>IF(D99="","ZZZ9",IF(AND(#REF!&gt;0,#REF!&lt;5),D99&amp;#REF!,D99&amp;"9"))</f>
        <v>ZZZ9</v>
      </c>
      <c r="L99" s="182">
        <f t="shared" si="3"/>
        <v>999</v>
      </c>
      <c r="M99" s="207">
        <f t="shared" si="4"/>
        <v>999</v>
      </c>
      <c r="N99" s="203"/>
      <c r="O99" s="95"/>
      <c r="P99" s="111">
        <f t="shared" si="5"/>
        <v>999</v>
      </c>
      <c r="Q99" s="95"/>
    </row>
    <row r="100" spans="1:17" s="11" customFormat="1" ht="18.899999999999999" customHeight="1" x14ac:dyDescent="0.25">
      <c r="A100" s="183">
        <v>94</v>
      </c>
      <c r="B100" s="93"/>
      <c r="C100" s="93"/>
      <c r="D100" s="94"/>
      <c r="E100" s="196"/>
      <c r="F100" s="95"/>
      <c r="G100" s="95"/>
      <c r="H100" s="308"/>
      <c r="I100" s="208"/>
      <c r="J100" s="180" t="e">
        <f>IF(AND(Q100="",#REF!&gt;0,#REF!&lt;5),K100,)</f>
        <v>#REF!</v>
      </c>
      <c r="K100" s="178" t="str">
        <f>IF(D100="","ZZZ9",IF(AND(#REF!&gt;0,#REF!&lt;5),D100&amp;#REF!,D100&amp;"9"))</f>
        <v>ZZZ9</v>
      </c>
      <c r="L100" s="182">
        <f t="shared" si="3"/>
        <v>999</v>
      </c>
      <c r="M100" s="207">
        <f t="shared" si="4"/>
        <v>999</v>
      </c>
      <c r="N100" s="203"/>
      <c r="O100" s="95"/>
      <c r="P100" s="111">
        <f t="shared" si="5"/>
        <v>999</v>
      </c>
      <c r="Q100" s="95"/>
    </row>
    <row r="101" spans="1:17" s="11" customFormat="1" ht="18.899999999999999" customHeight="1" x14ac:dyDescent="0.25">
      <c r="A101" s="183">
        <v>95</v>
      </c>
      <c r="B101" s="93"/>
      <c r="C101" s="93"/>
      <c r="D101" s="94"/>
      <c r="E101" s="196"/>
      <c r="F101" s="95"/>
      <c r="G101" s="95"/>
      <c r="H101" s="308"/>
      <c r="I101" s="208"/>
      <c r="J101" s="180" t="e">
        <f>IF(AND(Q101="",#REF!&gt;0,#REF!&lt;5),K101,)</f>
        <v>#REF!</v>
      </c>
      <c r="K101" s="178" t="str">
        <f>IF(D101="","ZZZ9",IF(AND(#REF!&gt;0,#REF!&lt;5),D101&amp;#REF!,D101&amp;"9"))</f>
        <v>ZZZ9</v>
      </c>
      <c r="L101" s="182">
        <f t="shared" ref="L101:L134" si="6">IF(Q101="",999,Q101)</f>
        <v>999</v>
      </c>
      <c r="M101" s="207">
        <f t="shared" ref="M101:M134" si="7">IF(P101=999,999,1)</f>
        <v>999</v>
      </c>
      <c r="N101" s="203"/>
      <c r="O101" s="95"/>
      <c r="P101" s="111">
        <f t="shared" ref="P101:P134" si="8">IF(N101="DA",1,IF(N101="WC",2,IF(N101="SE",3,IF(N101="Q",4,IF(N101="LL",5,999)))))</f>
        <v>999</v>
      </c>
      <c r="Q101" s="95"/>
    </row>
    <row r="102" spans="1:17" s="11" customFormat="1" ht="18.899999999999999" customHeight="1" x14ac:dyDescent="0.25">
      <c r="A102" s="183">
        <v>96</v>
      </c>
      <c r="B102" s="93"/>
      <c r="C102" s="93"/>
      <c r="D102" s="94"/>
      <c r="E102" s="196"/>
      <c r="F102" s="95"/>
      <c r="G102" s="95"/>
      <c r="H102" s="308"/>
      <c r="I102" s="208"/>
      <c r="J102" s="180" t="e">
        <f>IF(AND(Q102="",#REF!&gt;0,#REF!&lt;5),K102,)</f>
        <v>#REF!</v>
      </c>
      <c r="K102" s="178" t="str">
        <f>IF(D102="","ZZZ9",IF(AND(#REF!&gt;0,#REF!&lt;5),D102&amp;#REF!,D102&amp;"9"))</f>
        <v>ZZZ9</v>
      </c>
      <c r="L102" s="182">
        <f t="shared" si="6"/>
        <v>999</v>
      </c>
      <c r="M102" s="207">
        <f t="shared" si="7"/>
        <v>999</v>
      </c>
      <c r="N102" s="203"/>
      <c r="O102" s="95"/>
      <c r="P102" s="111">
        <f t="shared" si="8"/>
        <v>999</v>
      </c>
      <c r="Q102" s="95"/>
    </row>
    <row r="103" spans="1:17" s="11" customFormat="1" ht="18.899999999999999" customHeight="1" x14ac:dyDescent="0.25">
      <c r="A103" s="183">
        <v>97</v>
      </c>
      <c r="B103" s="93"/>
      <c r="C103" s="93"/>
      <c r="D103" s="94"/>
      <c r="E103" s="196"/>
      <c r="F103" s="95"/>
      <c r="G103" s="95"/>
      <c r="H103" s="308"/>
      <c r="I103" s="208"/>
      <c r="J103" s="180" t="e">
        <f>IF(AND(Q103="",#REF!&gt;0,#REF!&lt;5),K103,)</f>
        <v>#REF!</v>
      </c>
      <c r="K103" s="178" t="str">
        <f>IF(D103="","ZZZ9",IF(AND(#REF!&gt;0,#REF!&lt;5),D103&amp;#REF!,D103&amp;"9"))</f>
        <v>ZZZ9</v>
      </c>
      <c r="L103" s="182">
        <f t="shared" si="6"/>
        <v>999</v>
      </c>
      <c r="M103" s="207">
        <f t="shared" si="7"/>
        <v>999</v>
      </c>
      <c r="N103" s="203"/>
      <c r="O103" s="95"/>
      <c r="P103" s="111">
        <f t="shared" si="8"/>
        <v>999</v>
      </c>
      <c r="Q103" s="95"/>
    </row>
    <row r="104" spans="1:17" s="11" customFormat="1" ht="18.899999999999999" customHeight="1" x14ac:dyDescent="0.25">
      <c r="A104" s="183">
        <v>98</v>
      </c>
      <c r="B104" s="93"/>
      <c r="C104" s="93"/>
      <c r="D104" s="94"/>
      <c r="E104" s="196"/>
      <c r="F104" s="95"/>
      <c r="G104" s="95"/>
      <c r="H104" s="308"/>
      <c r="I104" s="208"/>
      <c r="J104" s="180" t="e">
        <f>IF(AND(Q104="",#REF!&gt;0,#REF!&lt;5),K104,)</f>
        <v>#REF!</v>
      </c>
      <c r="K104" s="178" t="str">
        <f>IF(D104="","ZZZ9",IF(AND(#REF!&gt;0,#REF!&lt;5),D104&amp;#REF!,D104&amp;"9"))</f>
        <v>ZZZ9</v>
      </c>
      <c r="L104" s="182">
        <f t="shared" si="6"/>
        <v>999</v>
      </c>
      <c r="M104" s="207">
        <f t="shared" si="7"/>
        <v>999</v>
      </c>
      <c r="N104" s="203"/>
      <c r="O104" s="95"/>
      <c r="P104" s="111">
        <f t="shared" si="8"/>
        <v>999</v>
      </c>
      <c r="Q104" s="95"/>
    </row>
    <row r="105" spans="1:17" s="11" customFormat="1" ht="18.899999999999999" customHeight="1" x14ac:dyDescent="0.25">
      <c r="A105" s="183">
        <v>99</v>
      </c>
      <c r="B105" s="93"/>
      <c r="C105" s="93"/>
      <c r="D105" s="94"/>
      <c r="E105" s="196"/>
      <c r="F105" s="95"/>
      <c r="G105" s="95"/>
      <c r="H105" s="308"/>
      <c r="I105" s="208"/>
      <c r="J105" s="180" t="e">
        <f>IF(AND(Q105="",#REF!&gt;0,#REF!&lt;5),K105,)</f>
        <v>#REF!</v>
      </c>
      <c r="K105" s="178" t="str">
        <f>IF(D105="","ZZZ9",IF(AND(#REF!&gt;0,#REF!&lt;5),D105&amp;#REF!,D105&amp;"9"))</f>
        <v>ZZZ9</v>
      </c>
      <c r="L105" s="182">
        <f t="shared" si="6"/>
        <v>999</v>
      </c>
      <c r="M105" s="207">
        <f t="shared" si="7"/>
        <v>999</v>
      </c>
      <c r="N105" s="203"/>
      <c r="O105" s="95"/>
      <c r="P105" s="111">
        <f t="shared" si="8"/>
        <v>999</v>
      </c>
      <c r="Q105" s="95"/>
    </row>
    <row r="106" spans="1:17" s="11" customFormat="1" ht="18.899999999999999" customHeight="1" x14ac:dyDescent="0.25">
      <c r="A106" s="183">
        <v>100</v>
      </c>
      <c r="B106" s="93"/>
      <c r="C106" s="93"/>
      <c r="D106" s="94"/>
      <c r="E106" s="196"/>
      <c r="F106" s="95"/>
      <c r="G106" s="95"/>
      <c r="H106" s="308"/>
      <c r="I106" s="208"/>
      <c r="J106" s="180" t="e">
        <f>IF(AND(Q106="",#REF!&gt;0,#REF!&lt;5),K106,)</f>
        <v>#REF!</v>
      </c>
      <c r="K106" s="178" t="str">
        <f>IF(D106="","ZZZ9",IF(AND(#REF!&gt;0,#REF!&lt;5),D106&amp;#REF!,D106&amp;"9"))</f>
        <v>ZZZ9</v>
      </c>
      <c r="L106" s="182">
        <f t="shared" si="6"/>
        <v>999</v>
      </c>
      <c r="M106" s="207">
        <f t="shared" si="7"/>
        <v>999</v>
      </c>
      <c r="N106" s="203"/>
      <c r="O106" s="95"/>
      <c r="P106" s="111">
        <f t="shared" si="8"/>
        <v>999</v>
      </c>
      <c r="Q106" s="95"/>
    </row>
    <row r="107" spans="1:17" s="11" customFormat="1" ht="18.899999999999999" customHeight="1" x14ac:dyDescent="0.25">
      <c r="A107" s="183">
        <v>101</v>
      </c>
      <c r="B107" s="93"/>
      <c r="C107" s="93"/>
      <c r="D107" s="94"/>
      <c r="E107" s="196"/>
      <c r="F107" s="95"/>
      <c r="G107" s="95"/>
      <c r="H107" s="308"/>
      <c r="I107" s="208"/>
      <c r="J107" s="180" t="e">
        <f>IF(AND(Q107="",#REF!&gt;0,#REF!&lt;5),K107,)</f>
        <v>#REF!</v>
      </c>
      <c r="K107" s="178" t="str">
        <f>IF(D107="","ZZZ9",IF(AND(#REF!&gt;0,#REF!&lt;5),D107&amp;#REF!,D107&amp;"9"))</f>
        <v>ZZZ9</v>
      </c>
      <c r="L107" s="182">
        <f t="shared" si="6"/>
        <v>999</v>
      </c>
      <c r="M107" s="207">
        <f t="shared" si="7"/>
        <v>999</v>
      </c>
      <c r="N107" s="203"/>
      <c r="O107" s="95"/>
      <c r="P107" s="111">
        <f t="shared" si="8"/>
        <v>999</v>
      </c>
      <c r="Q107" s="95"/>
    </row>
    <row r="108" spans="1:17" s="11" customFormat="1" ht="18.899999999999999" customHeight="1" x14ac:dyDescent="0.25">
      <c r="A108" s="183">
        <v>102</v>
      </c>
      <c r="B108" s="93"/>
      <c r="C108" s="93"/>
      <c r="D108" s="94"/>
      <c r="E108" s="196"/>
      <c r="F108" s="95"/>
      <c r="G108" s="95"/>
      <c r="H108" s="308"/>
      <c r="I108" s="208"/>
      <c r="J108" s="180" t="e">
        <f>IF(AND(Q108="",#REF!&gt;0,#REF!&lt;5),K108,)</f>
        <v>#REF!</v>
      </c>
      <c r="K108" s="178" t="str">
        <f>IF(D108="","ZZZ9",IF(AND(#REF!&gt;0,#REF!&lt;5),D108&amp;#REF!,D108&amp;"9"))</f>
        <v>ZZZ9</v>
      </c>
      <c r="L108" s="182">
        <f t="shared" si="6"/>
        <v>999</v>
      </c>
      <c r="M108" s="207">
        <f t="shared" si="7"/>
        <v>999</v>
      </c>
      <c r="N108" s="203"/>
      <c r="O108" s="95"/>
      <c r="P108" s="111">
        <f t="shared" si="8"/>
        <v>999</v>
      </c>
      <c r="Q108" s="95"/>
    </row>
    <row r="109" spans="1:17" s="11" customFormat="1" ht="18.899999999999999" customHeight="1" x14ac:dyDescent="0.25">
      <c r="A109" s="183">
        <v>103</v>
      </c>
      <c r="B109" s="93"/>
      <c r="C109" s="93"/>
      <c r="D109" s="94"/>
      <c r="E109" s="196"/>
      <c r="F109" s="95"/>
      <c r="G109" s="95"/>
      <c r="H109" s="308"/>
      <c r="I109" s="208"/>
      <c r="J109" s="180" t="e">
        <f>IF(AND(Q109="",#REF!&gt;0,#REF!&lt;5),K109,)</f>
        <v>#REF!</v>
      </c>
      <c r="K109" s="178" t="str">
        <f>IF(D109="","ZZZ9",IF(AND(#REF!&gt;0,#REF!&lt;5),D109&amp;#REF!,D109&amp;"9"))</f>
        <v>ZZZ9</v>
      </c>
      <c r="L109" s="182">
        <f t="shared" si="6"/>
        <v>999</v>
      </c>
      <c r="M109" s="207">
        <f t="shared" si="7"/>
        <v>999</v>
      </c>
      <c r="N109" s="203"/>
      <c r="O109" s="95"/>
      <c r="P109" s="111">
        <f t="shared" si="8"/>
        <v>999</v>
      </c>
      <c r="Q109" s="95"/>
    </row>
    <row r="110" spans="1:17" s="11" customFormat="1" ht="18.899999999999999" customHeight="1" x14ac:dyDescent="0.25">
      <c r="A110" s="183">
        <v>104</v>
      </c>
      <c r="B110" s="93"/>
      <c r="C110" s="93"/>
      <c r="D110" s="94"/>
      <c r="E110" s="196"/>
      <c r="F110" s="95"/>
      <c r="G110" s="95"/>
      <c r="H110" s="308"/>
      <c r="I110" s="208"/>
      <c r="J110" s="180" t="e">
        <f>IF(AND(Q110="",#REF!&gt;0,#REF!&lt;5),K110,)</f>
        <v>#REF!</v>
      </c>
      <c r="K110" s="178" t="str">
        <f>IF(D110="","ZZZ9",IF(AND(#REF!&gt;0,#REF!&lt;5),D110&amp;#REF!,D110&amp;"9"))</f>
        <v>ZZZ9</v>
      </c>
      <c r="L110" s="182">
        <f t="shared" si="6"/>
        <v>999</v>
      </c>
      <c r="M110" s="207">
        <f t="shared" si="7"/>
        <v>999</v>
      </c>
      <c r="N110" s="203"/>
      <c r="O110" s="95"/>
      <c r="P110" s="111">
        <f t="shared" si="8"/>
        <v>999</v>
      </c>
      <c r="Q110" s="95"/>
    </row>
    <row r="111" spans="1:17" s="11" customFormat="1" ht="18.899999999999999" customHeight="1" x14ac:dyDescent="0.25">
      <c r="A111" s="183">
        <v>105</v>
      </c>
      <c r="B111" s="93"/>
      <c r="C111" s="93"/>
      <c r="D111" s="94"/>
      <c r="E111" s="196"/>
      <c r="F111" s="95"/>
      <c r="G111" s="95"/>
      <c r="H111" s="308"/>
      <c r="I111" s="208"/>
      <c r="J111" s="180" t="e">
        <f>IF(AND(Q111="",#REF!&gt;0,#REF!&lt;5),K111,)</f>
        <v>#REF!</v>
      </c>
      <c r="K111" s="178" t="str">
        <f>IF(D111="","ZZZ9",IF(AND(#REF!&gt;0,#REF!&lt;5),D111&amp;#REF!,D111&amp;"9"))</f>
        <v>ZZZ9</v>
      </c>
      <c r="L111" s="182">
        <f t="shared" si="6"/>
        <v>999</v>
      </c>
      <c r="M111" s="207">
        <f t="shared" si="7"/>
        <v>999</v>
      </c>
      <c r="N111" s="203"/>
      <c r="O111" s="95"/>
      <c r="P111" s="111">
        <f t="shared" si="8"/>
        <v>999</v>
      </c>
      <c r="Q111" s="95"/>
    </row>
    <row r="112" spans="1:17" s="11" customFormat="1" ht="18.899999999999999" customHeight="1" x14ac:dyDescent="0.25">
      <c r="A112" s="183">
        <v>106</v>
      </c>
      <c r="B112" s="93"/>
      <c r="C112" s="93"/>
      <c r="D112" s="94"/>
      <c r="E112" s="196"/>
      <c r="F112" s="95"/>
      <c r="G112" s="95"/>
      <c r="H112" s="308"/>
      <c r="I112" s="208"/>
      <c r="J112" s="180" t="e">
        <f>IF(AND(Q112="",#REF!&gt;0,#REF!&lt;5),K112,)</f>
        <v>#REF!</v>
      </c>
      <c r="K112" s="178" t="str">
        <f>IF(D112="","ZZZ9",IF(AND(#REF!&gt;0,#REF!&lt;5),D112&amp;#REF!,D112&amp;"9"))</f>
        <v>ZZZ9</v>
      </c>
      <c r="L112" s="182">
        <f t="shared" si="6"/>
        <v>999</v>
      </c>
      <c r="M112" s="207">
        <f t="shared" si="7"/>
        <v>999</v>
      </c>
      <c r="N112" s="203"/>
      <c r="O112" s="95"/>
      <c r="P112" s="111">
        <f t="shared" si="8"/>
        <v>999</v>
      </c>
      <c r="Q112" s="95"/>
    </row>
    <row r="113" spans="1:17" s="11" customFormat="1" ht="18.899999999999999" customHeight="1" x14ac:dyDescent="0.25">
      <c r="A113" s="183">
        <v>107</v>
      </c>
      <c r="B113" s="93"/>
      <c r="C113" s="93"/>
      <c r="D113" s="94"/>
      <c r="E113" s="196"/>
      <c r="F113" s="95"/>
      <c r="G113" s="95"/>
      <c r="H113" s="308"/>
      <c r="I113" s="208"/>
      <c r="J113" s="180" t="e">
        <f>IF(AND(Q113="",#REF!&gt;0,#REF!&lt;5),K113,)</f>
        <v>#REF!</v>
      </c>
      <c r="K113" s="178" t="str">
        <f>IF(D113="","ZZZ9",IF(AND(#REF!&gt;0,#REF!&lt;5),D113&amp;#REF!,D113&amp;"9"))</f>
        <v>ZZZ9</v>
      </c>
      <c r="L113" s="182">
        <f t="shared" si="6"/>
        <v>999</v>
      </c>
      <c r="M113" s="207">
        <f t="shared" si="7"/>
        <v>999</v>
      </c>
      <c r="N113" s="203"/>
      <c r="O113" s="95"/>
      <c r="P113" s="111">
        <f t="shared" si="8"/>
        <v>999</v>
      </c>
      <c r="Q113" s="95"/>
    </row>
    <row r="114" spans="1:17" s="11" customFormat="1" ht="18.899999999999999" customHeight="1" x14ac:dyDescent="0.25">
      <c r="A114" s="183">
        <v>108</v>
      </c>
      <c r="B114" s="93"/>
      <c r="C114" s="93"/>
      <c r="D114" s="94"/>
      <c r="E114" s="196"/>
      <c r="F114" s="95"/>
      <c r="G114" s="95"/>
      <c r="H114" s="308"/>
      <c r="I114" s="208"/>
      <c r="J114" s="180" t="e">
        <f>IF(AND(Q114="",#REF!&gt;0,#REF!&lt;5),K114,)</f>
        <v>#REF!</v>
      </c>
      <c r="K114" s="178" t="str">
        <f>IF(D114="","ZZZ9",IF(AND(#REF!&gt;0,#REF!&lt;5),D114&amp;#REF!,D114&amp;"9"))</f>
        <v>ZZZ9</v>
      </c>
      <c r="L114" s="182">
        <f t="shared" si="6"/>
        <v>999</v>
      </c>
      <c r="M114" s="207">
        <f t="shared" si="7"/>
        <v>999</v>
      </c>
      <c r="N114" s="203"/>
      <c r="O114" s="95"/>
      <c r="P114" s="111">
        <f t="shared" si="8"/>
        <v>999</v>
      </c>
      <c r="Q114" s="95"/>
    </row>
    <row r="115" spans="1:17" s="11" customFormat="1" ht="18.899999999999999" customHeight="1" x14ac:dyDescent="0.25">
      <c r="A115" s="183">
        <v>109</v>
      </c>
      <c r="B115" s="93"/>
      <c r="C115" s="93"/>
      <c r="D115" s="94"/>
      <c r="E115" s="196"/>
      <c r="F115" s="95"/>
      <c r="G115" s="95"/>
      <c r="H115" s="308"/>
      <c r="I115" s="208"/>
      <c r="J115" s="180" t="e">
        <f>IF(AND(Q115="",#REF!&gt;0,#REF!&lt;5),K115,)</f>
        <v>#REF!</v>
      </c>
      <c r="K115" s="178" t="str">
        <f>IF(D115="","ZZZ9",IF(AND(#REF!&gt;0,#REF!&lt;5),D115&amp;#REF!,D115&amp;"9"))</f>
        <v>ZZZ9</v>
      </c>
      <c r="L115" s="182">
        <f t="shared" si="6"/>
        <v>999</v>
      </c>
      <c r="M115" s="207">
        <f t="shared" si="7"/>
        <v>999</v>
      </c>
      <c r="N115" s="203"/>
      <c r="O115" s="95"/>
      <c r="P115" s="111">
        <f t="shared" si="8"/>
        <v>999</v>
      </c>
      <c r="Q115" s="95"/>
    </row>
    <row r="116" spans="1:17" s="11" customFormat="1" ht="18.899999999999999" customHeight="1" x14ac:dyDescent="0.25">
      <c r="A116" s="183">
        <v>110</v>
      </c>
      <c r="B116" s="93"/>
      <c r="C116" s="93"/>
      <c r="D116" s="94"/>
      <c r="E116" s="196"/>
      <c r="F116" s="95"/>
      <c r="G116" s="95"/>
      <c r="H116" s="308"/>
      <c r="I116" s="208"/>
      <c r="J116" s="180" t="e">
        <f>IF(AND(Q116="",#REF!&gt;0,#REF!&lt;5),K116,)</f>
        <v>#REF!</v>
      </c>
      <c r="K116" s="178" t="str">
        <f>IF(D116="","ZZZ9",IF(AND(#REF!&gt;0,#REF!&lt;5),D116&amp;#REF!,D116&amp;"9"))</f>
        <v>ZZZ9</v>
      </c>
      <c r="L116" s="182">
        <f t="shared" si="6"/>
        <v>999</v>
      </c>
      <c r="M116" s="207">
        <f t="shared" si="7"/>
        <v>999</v>
      </c>
      <c r="N116" s="203"/>
      <c r="O116" s="95"/>
      <c r="P116" s="111">
        <f t="shared" si="8"/>
        <v>999</v>
      </c>
      <c r="Q116" s="95"/>
    </row>
    <row r="117" spans="1:17" s="11" customFormat="1" ht="18.899999999999999" customHeight="1" x14ac:dyDescent="0.25">
      <c r="A117" s="183">
        <v>111</v>
      </c>
      <c r="B117" s="93"/>
      <c r="C117" s="93"/>
      <c r="D117" s="94"/>
      <c r="E117" s="196"/>
      <c r="F117" s="95"/>
      <c r="G117" s="95"/>
      <c r="H117" s="308"/>
      <c r="I117" s="208"/>
      <c r="J117" s="180" t="e">
        <f>IF(AND(Q117="",#REF!&gt;0,#REF!&lt;5),K117,)</f>
        <v>#REF!</v>
      </c>
      <c r="K117" s="178" t="str">
        <f>IF(D117="","ZZZ9",IF(AND(#REF!&gt;0,#REF!&lt;5),D117&amp;#REF!,D117&amp;"9"))</f>
        <v>ZZZ9</v>
      </c>
      <c r="L117" s="182">
        <f t="shared" si="6"/>
        <v>999</v>
      </c>
      <c r="M117" s="207">
        <f t="shared" si="7"/>
        <v>999</v>
      </c>
      <c r="N117" s="203"/>
      <c r="O117" s="95"/>
      <c r="P117" s="111">
        <f t="shared" si="8"/>
        <v>999</v>
      </c>
      <c r="Q117" s="95"/>
    </row>
    <row r="118" spans="1:17" s="11" customFormat="1" ht="18.899999999999999" customHeight="1" x14ac:dyDescent="0.25">
      <c r="A118" s="183">
        <v>112</v>
      </c>
      <c r="B118" s="93"/>
      <c r="C118" s="93"/>
      <c r="D118" s="94"/>
      <c r="E118" s="196"/>
      <c r="F118" s="95"/>
      <c r="G118" s="95"/>
      <c r="H118" s="308"/>
      <c r="I118" s="208"/>
      <c r="J118" s="180" t="e">
        <f>IF(AND(Q118="",#REF!&gt;0,#REF!&lt;5),K118,)</f>
        <v>#REF!</v>
      </c>
      <c r="K118" s="178" t="str">
        <f>IF(D118="","ZZZ9",IF(AND(#REF!&gt;0,#REF!&lt;5),D118&amp;#REF!,D118&amp;"9"))</f>
        <v>ZZZ9</v>
      </c>
      <c r="L118" s="182">
        <f t="shared" si="6"/>
        <v>999</v>
      </c>
      <c r="M118" s="207">
        <f t="shared" si="7"/>
        <v>999</v>
      </c>
      <c r="N118" s="203"/>
      <c r="O118" s="95"/>
      <c r="P118" s="111">
        <f t="shared" si="8"/>
        <v>999</v>
      </c>
      <c r="Q118" s="95"/>
    </row>
    <row r="119" spans="1:17" s="11" customFormat="1" ht="18.899999999999999" customHeight="1" x14ac:dyDescent="0.25">
      <c r="A119" s="183">
        <v>113</v>
      </c>
      <c r="B119" s="93"/>
      <c r="C119" s="93"/>
      <c r="D119" s="94"/>
      <c r="E119" s="196"/>
      <c r="F119" s="95"/>
      <c r="G119" s="95"/>
      <c r="H119" s="308"/>
      <c r="I119" s="208"/>
      <c r="J119" s="180" t="e">
        <f>IF(AND(Q119="",#REF!&gt;0,#REF!&lt;5),K119,)</f>
        <v>#REF!</v>
      </c>
      <c r="K119" s="178" t="str">
        <f>IF(D119="","ZZZ9",IF(AND(#REF!&gt;0,#REF!&lt;5),D119&amp;#REF!,D119&amp;"9"))</f>
        <v>ZZZ9</v>
      </c>
      <c r="L119" s="182">
        <f t="shared" si="6"/>
        <v>999</v>
      </c>
      <c r="M119" s="207">
        <f t="shared" si="7"/>
        <v>999</v>
      </c>
      <c r="N119" s="203"/>
      <c r="O119" s="95"/>
      <c r="P119" s="111">
        <f t="shared" si="8"/>
        <v>999</v>
      </c>
      <c r="Q119" s="95"/>
    </row>
    <row r="120" spans="1:17" s="11" customFormat="1" ht="18.899999999999999" customHeight="1" x14ac:dyDescent="0.25">
      <c r="A120" s="183">
        <v>114</v>
      </c>
      <c r="B120" s="93"/>
      <c r="C120" s="93"/>
      <c r="D120" s="94"/>
      <c r="E120" s="196"/>
      <c r="F120" s="95"/>
      <c r="G120" s="95"/>
      <c r="H120" s="308"/>
      <c r="I120" s="208"/>
      <c r="J120" s="180" t="e">
        <f>IF(AND(Q120="",#REF!&gt;0,#REF!&lt;5),K120,)</f>
        <v>#REF!</v>
      </c>
      <c r="K120" s="178" t="str">
        <f>IF(D120="","ZZZ9",IF(AND(#REF!&gt;0,#REF!&lt;5),D120&amp;#REF!,D120&amp;"9"))</f>
        <v>ZZZ9</v>
      </c>
      <c r="L120" s="182">
        <f t="shared" si="6"/>
        <v>999</v>
      </c>
      <c r="M120" s="207">
        <f t="shared" si="7"/>
        <v>999</v>
      </c>
      <c r="N120" s="203"/>
      <c r="O120" s="95"/>
      <c r="P120" s="111">
        <f t="shared" si="8"/>
        <v>999</v>
      </c>
      <c r="Q120" s="95"/>
    </row>
    <row r="121" spans="1:17" s="11" customFormat="1" ht="18.899999999999999" customHeight="1" x14ac:dyDescent="0.25">
      <c r="A121" s="183">
        <v>115</v>
      </c>
      <c r="B121" s="93"/>
      <c r="C121" s="93"/>
      <c r="D121" s="94"/>
      <c r="E121" s="196"/>
      <c r="F121" s="95"/>
      <c r="G121" s="95"/>
      <c r="H121" s="308"/>
      <c r="I121" s="208"/>
      <c r="J121" s="180" t="e">
        <f>IF(AND(Q121="",#REF!&gt;0,#REF!&lt;5),K121,)</f>
        <v>#REF!</v>
      </c>
      <c r="K121" s="178" t="str">
        <f>IF(D121="","ZZZ9",IF(AND(#REF!&gt;0,#REF!&lt;5),D121&amp;#REF!,D121&amp;"9"))</f>
        <v>ZZZ9</v>
      </c>
      <c r="L121" s="182">
        <f t="shared" si="6"/>
        <v>999</v>
      </c>
      <c r="M121" s="207">
        <f t="shared" si="7"/>
        <v>999</v>
      </c>
      <c r="N121" s="203"/>
      <c r="O121" s="95"/>
      <c r="P121" s="111">
        <f t="shared" si="8"/>
        <v>999</v>
      </c>
      <c r="Q121" s="95"/>
    </row>
    <row r="122" spans="1:17" s="11" customFormat="1" ht="18.899999999999999" customHeight="1" x14ac:dyDescent="0.25">
      <c r="A122" s="183">
        <v>116</v>
      </c>
      <c r="B122" s="93"/>
      <c r="C122" s="93"/>
      <c r="D122" s="94"/>
      <c r="E122" s="196"/>
      <c r="F122" s="95"/>
      <c r="G122" s="95"/>
      <c r="H122" s="308"/>
      <c r="I122" s="208"/>
      <c r="J122" s="180" t="e">
        <f>IF(AND(Q122="",#REF!&gt;0,#REF!&lt;5),K122,)</f>
        <v>#REF!</v>
      </c>
      <c r="K122" s="178" t="str">
        <f>IF(D122="","ZZZ9",IF(AND(#REF!&gt;0,#REF!&lt;5),D122&amp;#REF!,D122&amp;"9"))</f>
        <v>ZZZ9</v>
      </c>
      <c r="L122" s="182">
        <f t="shared" si="6"/>
        <v>999</v>
      </c>
      <c r="M122" s="207">
        <f t="shared" si="7"/>
        <v>999</v>
      </c>
      <c r="N122" s="203"/>
      <c r="O122" s="95"/>
      <c r="P122" s="111">
        <f t="shared" si="8"/>
        <v>999</v>
      </c>
      <c r="Q122" s="95"/>
    </row>
    <row r="123" spans="1:17" s="11" customFormat="1" ht="18.899999999999999" customHeight="1" x14ac:dyDescent="0.25">
      <c r="A123" s="183">
        <v>117</v>
      </c>
      <c r="B123" s="93"/>
      <c r="C123" s="93"/>
      <c r="D123" s="94"/>
      <c r="E123" s="196"/>
      <c r="F123" s="95"/>
      <c r="G123" s="95"/>
      <c r="H123" s="308"/>
      <c r="I123" s="208"/>
      <c r="J123" s="180" t="e">
        <f>IF(AND(Q123="",#REF!&gt;0,#REF!&lt;5),K123,)</f>
        <v>#REF!</v>
      </c>
      <c r="K123" s="178" t="str">
        <f>IF(D123="","ZZZ9",IF(AND(#REF!&gt;0,#REF!&lt;5),D123&amp;#REF!,D123&amp;"9"))</f>
        <v>ZZZ9</v>
      </c>
      <c r="L123" s="182">
        <f t="shared" si="6"/>
        <v>999</v>
      </c>
      <c r="M123" s="207">
        <f t="shared" si="7"/>
        <v>999</v>
      </c>
      <c r="N123" s="203"/>
      <c r="O123" s="95"/>
      <c r="P123" s="111">
        <f t="shared" si="8"/>
        <v>999</v>
      </c>
      <c r="Q123" s="95"/>
    </row>
    <row r="124" spans="1:17" s="11" customFormat="1" ht="18.899999999999999" customHeight="1" x14ac:dyDescent="0.25">
      <c r="A124" s="183">
        <v>118</v>
      </c>
      <c r="B124" s="93"/>
      <c r="C124" s="93"/>
      <c r="D124" s="94"/>
      <c r="E124" s="196"/>
      <c r="F124" s="95"/>
      <c r="G124" s="95"/>
      <c r="H124" s="308"/>
      <c r="I124" s="208"/>
      <c r="J124" s="180" t="e">
        <f>IF(AND(Q124="",#REF!&gt;0,#REF!&lt;5),K124,)</f>
        <v>#REF!</v>
      </c>
      <c r="K124" s="178" t="str">
        <f>IF(D124="","ZZZ9",IF(AND(#REF!&gt;0,#REF!&lt;5),D124&amp;#REF!,D124&amp;"9"))</f>
        <v>ZZZ9</v>
      </c>
      <c r="L124" s="182">
        <f t="shared" si="6"/>
        <v>999</v>
      </c>
      <c r="M124" s="207">
        <f t="shared" si="7"/>
        <v>999</v>
      </c>
      <c r="N124" s="203"/>
      <c r="O124" s="95"/>
      <c r="P124" s="111">
        <f t="shared" si="8"/>
        <v>999</v>
      </c>
      <c r="Q124" s="95"/>
    </row>
    <row r="125" spans="1:17" s="11" customFormat="1" ht="18.899999999999999" customHeight="1" x14ac:dyDescent="0.25">
      <c r="A125" s="183">
        <v>119</v>
      </c>
      <c r="B125" s="93"/>
      <c r="C125" s="93"/>
      <c r="D125" s="94"/>
      <c r="E125" s="196"/>
      <c r="F125" s="95"/>
      <c r="G125" s="95"/>
      <c r="H125" s="308"/>
      <c r="I125" s="208"/>
      <c r="J125" s="180" t="e">
        <f>IF(AND(Q125="",#REF!&gt;0,#REF!&lt;5),K125,)</f>
        <v>#REF!</v>
      </c>
      <c r="K125" s="178" t="str">
        <f>IF(D125="","ZZZ9",IF(AND(#REF!&gt;0,#REF!&lt;5),D125&amp;#REF!,D125&amp;"9"))</f>
        <v>ZZZ9</v>
      </c>
      <c r="L125" s="182">
        <f t="shared" si="6"/>
        <v>999</v>
      </c>
      <c r="M125" s="207">
        <f t="shared" si="7"/>
        <v>999</v>
      </c>
      <c r="N125" s="203"/>
      <c r="O125" s="95"/>
      <c r="P125" s="111">
        <f t="shared" si="8"/>
        <v>999</v>
      </c>
      <c r="Q125" s="95"/>
    </row>
    <row r="126" spans="1:17" s="11" customFormat="1" ht="18.899999999999999" customHeight="1" x14ac:dyDescent="0.25">
      <c r="A126" s="183">
        <v>120</v>
      </c>
      <c r="B126" s="93"/>
      <c r="C126" s="93"/>
      <c r="D126" s="94"/>
      <c r="E126" s="196"/>
      <c r="F126" s="95"/>
      <c r="G126" s="95"/>
      <c r="H126" s="308"/>
      <c r="I126" s="208"/>
      <c r="J126" s="180" t="e">
        <f>IF(AND(Q126="",#REF!&gt;0,#REF!&lt;5),K126,)</f>
        <v>#REF!</v>
      </c>
      <c r="K126" s="178" t="str">
        <f>IF(D126="","ZZZ9",IF(AND(#REF!&gt;0,#REF!&lt;5),D126&amp;#REF!,D126&amp;"9"))</f>
        <v>ZZZ9</v>
      </c>
      <c r="L126" s="182">
        <f t="shared" si="6"/>
        <v>999</v>
      </c>
      <c r="M126" s="207">
        <f t="shared" si="7"/>
        <v>999</v>
      </c>
      <c r="N126" s="203"/>
      <c r="O126" s="95"/>
      <c r="P126" s="111">
        <f t="shared" si="8"/>
        <v>999</v>
      </c>
      <c r="Q126" s="95"/>
    </row>
    <row r="127" spans="1:17" s="11" customFormat="1" ht="18.899999999999999" customHeight="1" x14ac:dyDescent="0.25">
      <c r="A127" s="183">
        <v>121</v>
      </c>
      <c r="B127" s="93"/>
      <c r="C127" s="93"/>
      <c r="D127" s="94"/>
      <c r="E127" s="196"/>
      <c r="F127" s="95"/>
      <c r="G127" s="95"/>
      <c r="H127" s="308"/>
      <c r="I127" s="208"/>
      <c r="J127" s="180" t="e">
        <f>IF(AND(Q127="",#REF!&gt;0,#REF!&lt;5),K127,)</f>
        <v>#REF!</v>
      </c>
      <c r="K127" s="178" t="str">
        <f>IF(D127="","ZZZ9",IF(AND(#REF!&gt;0,#REF!&lt;5),D127&amp;#REF!,D127&amp;"9"))</f>
        <v>ZZZ9</v>
      </c>
      <c r="L127" s="182">
        <f t="shared" si="6"/>
        <v>999</v>
      </c>
      <c r="M127" s="207">
        <f t="shared" si="7"/>
        <v>999</v>
      </c>
      <c r="N127" s="203"/>
      <c r="O127" s="95"/>
      <c r="P127" s="111">
        <f t="shared" si="8"/>
        <v>999</v>
      </c>
      <c r="Q127" s="95"/>
    </row>
    <row r="128" spans="1:17" s="11" customFormat="1" ht="18.899999999999999" customHeight="1" x14ac:dyDescent="0.25">
      <c r="A128" s="183">
        <v>122</v>
      </c>
      <c r="B128" s="93"/>
      <c r="C128" s="93"/>
      <c r="D128" s="94"/>
      <c r="E128" s="196"/>
      <c r="F128" s="95"/>
      <c r="G128" s="95"/>
      <c r="H128" s="308"/>
      <c r="I128" s="208"/>
      <c r="J128" s="180" t="e">
        <f>IF(AND(Q128="",#REF!&gt;0,#REF!&lt;5),K128,)</f>
        <v>#REF!</v>
      </c>
      <c r="K128" s="178" t="str">
        <f>IF(D128="","ZZZ9",IF(AND(#REF!&gt;0,#REF!&lt;5),D128&amp;#REF!,D128&amp;"9"))</f>
        <v>ZZZ9</v>
      </c>
      <c r="L128" s="182">
        <f t="shared" si="6"/>
        <v>999</v>
      </c>
      <c r="M128" s="207">
        <f t="shared" si="7"/>
        <v>999</v>
      </c>
      <c r="N128" s="203"/>
      <c r="O128" s="95"/>
      <c r="P128" s="111">
        <f t="shared" si="8"/>
        <v>999</v>
      </c>
      <c r="Q128" s="95"/>
    </row>
    <row r="129" spans="1:17" s="11" customFormat="1" ht="18.899999999999999" customHeight="1" x14ac:dyDescent="0.25">
      <c r="A129" s="183">
        <v>123</v>
      </c>
      <c r="B129" s="93"/>
      <c r="C129" s="93"/>
      <c r="D129" s="94"/>
      <c r="E129" s="196"/>
      <c r="F129" s="95"/>
      <c r="G129" s="95"/>
      <c r="H129" s="308"/>
      <c r="I129" s="208"/>
      <c r="J129" s="180" t="e">
        <f>IF(AND(Q129="",#REF!&gt;0,#REF!&lt;5),K129,)</f>
        <v>#REF!</v>
      </c>
      <c r="K129" s="178" t="str">
        <f>IF(D129="","ZZZ9",IF(AND(#REF!&gt;0,#REF!&lt;5),D129&amp;#REF!,D129&amp;"9"))</f>
        <v>ZZZ9</v>
      </c>
      <c r="L129" s="182">
        <f t="shared" si="6"/>
        <v>999</v>
      </c>
      <c r="M129" s="207">
        <f t="shared" si="7"/>
        <v>999</v>
      </c>
      <c r="N129" s="203"/>
      <c r="O129" s="95"/>
      <c r="P129" s="111">
        <f t="shared" si="8"/>
        <v>999</v>
      </c>
      <c r="Q129" s="95"/>
    </row>
    <row r="130" spans="1:17" s="11" customFormat="1" ht="18.899999999999999" customHeight="1" x14ac:dyDescent="0.25">
      <c r="A130" s="183">
        <v>124</v>
      </c>
      <c r="B130" s="93"/>
      <c r="C130" s="93"/>
      <c r="D130" s="94"/>
      <c r="E130" s="196"/>
      <c r="F130" s="95"/>
      <c r="G130" s="95"/>
      <c r="H130" s="308"/>
      <c r="I130" s="208"/>
      <c r="J130" s="180" t="e">
        <f>IF(AND(Q130="",#REF!&gt;0,#REF!&lt;5),K130,)</f>
        <v>#REF!</v>
      </c>
      <c r="K130" s="178" t="str">
        <f>IF(D130="","ZZZ9",IF(AND(#REF!&gt;0,#REF!&lt;5),D130&amp;#REF!,D130&amp;"9"))</f>
        <v>ZZZ9</v>
      </c>
      <c r="L130" s="182">
        <f t="shared" si="6"/>
        <v>999</v>
      </c>
      <c r="M130" s="207">
        <f t="shared" si="7"/>
        <v>999</v>
      </c>
      <c r="N130" s="203"/>
      <c r="O130" s="95"/>
      <c r="P130" s="111">
        <f t="shared" si="8"/>
        <v>999</v>
      </c>
      <c r="Q130" s="95"/>
    </row>
    <row r="131" spans="1:17" s="11" customFormat="1" ht="18.899999999999999" customHeight="1" x14ac:dyDescent="0.25">
      <c r="A131" s="183">
        <v>125</v>
      </c>
      <c r="B131" s="93"/>
      <c r="C131" s="93"/>
      <c r="D131" s="94"/>
      <c r="E131" s="196"/>
      <c r="F131" s="95"/>
      <c r="G131" s="95"/>
      <c r="H131" s="308"/>
      <c r="I131" s="208"/>
      <c r="J131" s="180" t="e">
        <f>IF(AND(Q131="",#REF!&gt;0,#REF!&lt;5),K131,)</f>
        <v>#REF!</v>
      </c>
      <c r="K131" s="178" t="str">
        <f>IF(D131="","ZZZ9",IF(AND(#REF!&gt;0,#REF!&lt;5),D131&amp;#REF!,D131&amp;"9"))</f>
        <v>ZZZ9</v>
      </c>
      <c r="L131" s="182">
        <f t="shared" si="6"/>
        <v>999</v>
      </c>
      <c r="M131" s="207">
        <f t="shared" si="7"/>
        <v>999</v>
      </c>
      <c r="N131" s="203"/>
      <c r="O131" s="95"/>
      <c r="P131" s="111">
        <f t="shared" si="8"/>
        <v>999</v>
      </c>
      <c r="Q131" s="95"/>
    </row>
    <row r="132" spans="1:17" s="11" customFormat="1" ht="18.899999999999999" customHeight="1" x14ac:dyDescent="0.25">
      <c r="A132" s="183">
        <v>126</v>
      </c>
      <c r="B132" s="93"/>
      <c r="C132" s="93"/>
      <c r="D132" s="94"/>
      <c r="E132" s="196"/>
      <c r="F132" s="95"/>
      <c r="G132" s="95"/>
      <c r="H132" s="308"/>
      <c r="I132" s="208"/>
      <c r="J132" s="180" t="e">
        <f>IF(AND(Q132="",#REF!&gt;0,#REF!&lt;5),K132,)</f>
        <v>#REF!</v>
      </c>
      <c r="K132" s="178" t="str">
        <f>IF(D132="","ZZZ9",IF(AND(#REF!&gt;0,#REF!&lt;5),D132&amp;#REF!,D132&amp;"9"))</f>
        <v>ZZZ9</v>
      </c>
      <c r="L132" s="182">
        <f t="shared" si="6"/>
        <v>999</v>
      </c>
      <c r="M132" s="207">
        <f t="shared" si="7"/>
        <v>999</v>
      </c>
      <c r="N132" s="203"/>
      <c r="O132" s="95"/>
      <c r="P132" s="111">
        <f t="shared" si="8"/>
        <v>999</v>
      </c>
      <c r="Q132" s="95"/>
    </row>
    <row r="133" spans="1:17" s="11" customFormat="1" ht="18.899999999999999" customHeight="1" x14ac:dyDescent="0.25">
      <c r="A133" s="183">
        <v>127</v>
      </c>
      <c r="B133" s="93"/>
      <c r="C133" s="93"/>
      <c r="D133" s="94"/>
      <c r="E133" s="196"/>
      <c r="F133" s="95"/>
      <c r="G133" s="95"/>
      <c r="H133" s="308"/>
      <c r="I133" s="208"/>
      <c r="J133" s="180" t="e">
        <f>IF(AND(Q133="",#REF!&gt;0,#REF!&lt;5),K133,)</f>
        <v>#REF!</v>
      </c>
      <c r="K133" s="178" t="str">
        <f>IF(D133="","ZZZ9",IF(AND(#REF!&gt;0,#REF!&lt;5),D133&amp;#REF!,D133&amp;"9"))</f>
        <v>ZZZ9</v>
      </c>
      <c r="L133" s="182">
        <f t="shared" si="6"/>
        <v>999</v>
      </c>
      <c r="M133" s="207">
        <f t="shared" si="7"/>
        <v>999</v>
      </c>
      <c r="N133" s="203"/>
      <c r="O133" s="95"/>
      <c r="P133" s="111">
        <f t="shared" si="8"/>
        <v>999</v>
      </c>
      <c r="Q133" s="95"/>
    </row>
    <row r="134" spans="1:17" s="11" customFormat="1" ht="18.899999999999999" customHeight="1" x14ac:dyDescent="0.25">
      <c r="A134" s="183">
        <v>128</v>
      </c>
      <c r="B134" s="93"/>
      <c r="C134" s="93"/>
      <c r="D134" s="94"/>
      <c r="E134" s="196"/>
      <c r="F134" s="95"/>
      <c r="G134" s="95"/>
      <c r="H134" s="308"/>
      <c r="I134" s="208"/>
      <c r="J134" s="180" t="e">
        <f>IF(AND(Q134="",#REF!&gt;0,#REF!&lt;5),K134,)</f>
        <v>#REF!</v>
      </c>
      <c r="K134" s="178" t="str">
        <f>IF(D134="","ZZZ9",IF(AND(#REF!&gt;0,#REF!&lt;5),D134&amp;#REF!,D134&amp;"9"))</f>
        <v>ZZZ9</v>
      </c>
      <c r="L134" s="182">
        <f t="shared" si="6"/>
        <v>999</v>
      </c>
      <c r="M134" s="207">
        <f t="shared" si="7"/>
        <v>999</v>
      </c>
      <c r="N134" s="203"/>
      <c r="O134" s="208"/>
      <c r="P134" s="209">
        <f t="shared" si="8"/>
        <v>999</v>
      </c>
      <c r="Q134" s="208"/>
    </row>
    <row r="135" spans="1:17" x14ac:dyDescent="0.25">
      <c r="A135" s="183">
        <v>129</v>
      </c>
      <c r="B135" s="93"/>
      <c r="C135" s="93"/>
      <c r="D135" s="94"/>
      <c r="E135" s="196"/>
      <c r="F135" s="95"/>
      <c r="G135" s="95"/>
      <c r="H135" s="308"/>
      <c r="I135" s="208"/>
      <c r="J135" s="180" t="e">
        <f>IF(AND(Q135="",#REF!&gt;0,#REF!&lt;5),K135,)</f>
        <v>#REF!</v>
      </c>
      <c r="K135" s="178" t="str">
        <f>IF(D135="","ZZZ9",IF(AND(#REF!&gt;0,#REF!&lt;5),D135&amp;#REF!,D135&amp;"9"))</f>
        <v>ZZZ9</v>
      </c>
      <c r="L135" s="182">
        <f t="shared" ref="L135:L156" si="9">IF(Q135="",999,Q135)</f>
        <v>999</v>
      </c>
      <c r="M135" s="207">
        <f t="shared" ref="M135:M156" si="10">IF(P135=999,999,1)</f>
        <v>999</v>
      </c>
      <c r="N135" s="203"/>
      <c r="O135" s="95"/>
      <c r="P135" s="111">
        <f t="shared" ref="P135:P156" si="11">IF(N135="DA",1,IF(N135="WC",2,IF(N135="SE",3,IF(N135="Q",4,IF(N135="LL",5,999)))))</f>
        <v>999</v>
      </c>
      <c r="Q135" s="95"/>
    </row>
    <row r="136" spans="1:17" x14ac:dyDescent="0.25">
      <c r="A136" s="183">
        <v>130</v>
      </c>
      <c r="B136" s="93"/>
      <c r="C136" s="93"/>
      <c r="D136" s="94"/>
      <c r="E136" s="196"/>
      <c r="F136" s="95"/>
      <c r="G136" s="95"/>
      <c r="H136" s="308"/>
      <c r="I136" s="208"/>
      <c r="J136" s="180" t="e">
        <f>IF(AND(Q136="",#REF!&gt;0,#REF!&lt;5),K136,)</f>
        <v>#REF!</v>
      </c>
      <c r="K136" s="178" t="str">
        <f>IF(D136="","ZZZ9",IF(AND(#REF!&gt;0,#REF!&lt;5),D136&amp;#REF!,D136&amp;"9"))</f>
        <v>ZZZ9</v>
      </c>
      <c r="L136" s="182">
        <f t="shared" si="9"/>
        <v>999</v>
      </c>
      <c r="M136" s="207">
        <f t="shared" si="10"/>
        <v>999</v>
      </c>
      <c r="N136" s="203"/>
      <c r="O136" s="95"/>
      <c r="P136" s="111">
        <f t="shared" si="11"/>
        <v>999</v>
      </c>
      <c r="Q136" s="95"/>
    </row>
    <row r="137" spans="1:17" x14ac:dyDescent="0.25">
      <c r="A137" s="183">
        <v>131</v>
      </c>
      <c r="B137" s="93"/>
      <c r="C137" s="93"/>
      <c r="D137" s="94"/>
      <c r="E137" s="196"/>
      <c r="F137" s="95"/>
      <c r="G137" s="95"/>
      <c r="H137" s="308"/>
      <c r="I137" s="208"/>
      <c r="J137" s="180" t="e">
        <f>IF(AND(Q137="",#REF!&gt;0,#REF!&lt;5),K137,)</f>
        <v>#REF!</v>
      </c>
      <c r="K137" s="178" t="str">
        <f>IF(D137="","ZZZ9",IF(AND(#REF!&gt;0,#REF!&lt;5),D137&amp;#REF!,D137&amp;"9"))</f>
        <v>ZZZ9</v>
      </c>
      <c r="L137" s="182">
        <f t="shared" si="9"/>
        <v>999</v>
      </c>
      <c r="M137" s="207">
        <f t="shared" si="10"/>
        <v>999</v>
      </c>
      <c r="N137" s="203"/>
      <c r="O137" s="95"/>
      <c r="P137" s="111">
        <f t="shared" si="11"/>
        <v>999</v>
      </c>
      <c r="Q137" s="95"/>
    </row>
    <row r="138" spans="1:17" x14ac:dyDescent="0.25">
      <c r="A138" s="183">
        <v>132</v>
      </c>
      <c r="B138" s="93"/>
      <c r="C138" s="93"/>
      <c r="D138" s="94"/>
      <c r="E138" s="196"/>
      <c r="F138" s="95"/>
      <c r="G138" s="95"/>
      <c r="H138" s="308"/>
      <c r="I138" s="208"/>
      <c r="J138" s="180" t="e">
        <f>IF(AND(Q138="",#REF!&gt;0,#REF!&lt;5),K138,)</f>
        <v>#REF!</v>
      </c>
      <c r="K138" s="178" t="str">
        <f>IF(D138="","ZZZ9",IF(AND(#REF!&gt;0,#REF!&lt;5),D138&amp;#REF!,D138&amp;"9"))</f>
        <v>ZZZ9</v>
      </c>
      <c r="L138" s="182">
        <f t="shared" si="9"/>
        <v>999</v>
      </c>
      <c r="M138" s="207">
        <f t="shared" si="10"/>
        <v>999</v>
      </c>
      <c r="N138" s="203"/>
      <c r="O138" s="95"/>
      <c r="P138" s="111">
        <f t="shared" si="11"/>
        <v>999</v>
      </c>
      <c r="Q138" s="95"/>
    </row>
    <row r="139" spans="1:17" x14ac:dyDescent="0.25">
      <c r="A139" s="183">
        <v>133</v>
      </c>
      <c r="B139" s="93"/>
      <c r="C139" s="93"/>
      <c r="D139" s="94"/>
      <c r="E139" s="196"/>
      <c r="F139" s="95"/>
      <c r="G139" s="95"/>
      <c r="H139" s="308"/>
      <c r="I139" s="208"/>
      <c r="J139" s="180" t="e">
        <f>IF(AND(Q139="",#REF!&gt;0,#REF!&lt;5),K139,)</f>
        <v>#REF!</v>
      </c>
      <c r="K139" s="178" t="str">
        <f>IF(D139="","ZZZ9",IF(AND(#REF!&gt;0,#REF!&lt;5),D139&amp;#REF!,D139&amp;"9"))</f>
        <v>ZZZ9</v>
      </c>
      <c r="L139" s="182">
        <f t="shared" si="9"/>
        <v>999</v>
      </c>
      <c r="M139" s="207">
        <f t="shared" si="10"/>
        <v>999</v>
      </c>
      <c r="N139" s="203"/>
      <c r="O139" s="95"/>
      <c r="P139" s="111">
        <f t="shared" si="11"/>
        <v>999</v>
      </c>
      <c r="Q139" s="95"/>
    </row>
    <row r="140" spans="1:17" x14ac:dyDescent="0.25">
      <c r="A140" s="183">
        <v>134</v>
      </c>
      <c r="B140" s="93"/>
      <c r="C140" s="93"/>
      <c r="D140" s="94"/>
      <c r="E140" s="196"/>
      <c r="F140" s="95"/>
      <c r="G140" s="95"/>
      <c r="H140" s="308"/>
      <c r="I140" s="208"/>
      <c r="J140" s="180" t="e">
        <f>IF(AND(Q140="",#REF!&gt;0,#REF!&lt;5),K140,)</f>
        <v>#REF!</v>
      </c>
      <c r="K140" s="178" t="str">
        <f>IF(D140="","ZZZ9",IF(AND(#REF!&gt;0,#REF!&lt;5),D140&amp;#REF!,D140&amp;"9"))</f>
        <v>ZZZ9</v>
      </c>
      <c r="L140" s="182">
        <f t="shared" si="9"/>
        <v>999</v>
      </c>
      <c r="M140" s="207">
        <f t="shared" si="10"/>
        <v>999</v>
      </c>
      <c r="N140" s="203"/>
      <c r="O140" s="95"/>
      <c r="P140" s="111">
        <f t="shared" si="11"/>
        <v>999</v>
      </c>
      <c r="Q140" s="95"/>
    </row>
    <row r="141" spans="1:17" x14ac:dyDescent="0.25">
      <c r="A141" s="183">
        <v>135</v>
      </c>
      <c r="B141" s="93"/>
      <c r="C141" s="93"/>
      <c r="D141" s="94"/>
      <c r="E141" s="196"/>
      <c r="F141" s="95"/>
      <c r="G141" s="95"/>
      <c r="H141" s="308"/>
      <c r="I141" s="208"/>
      <c r="J141" s="180" t="e">
        <f>IF(AND(Q141="",#REF!&gt;0,#REF!&lt;5),K141,)</f>
        <v>#REF!</v>
      </c>
      <c r="K141" s="178" t="str">
        <f>IF(D141="","ZZZ9",IF(AND(#REF!&gt;0,#REF!&lt;5),D141&amp;#REF!,D141&amp;"9"))</f>
        <v>ZZZ9</v>
      </c>
      <c r="L141" s="182">
        <f t="shared" si="9"/>
        <v>999</v>
      </c>
      <c r="M141" s="207">
        <f t="shared" si="10"/>
        <v>999</v>
      </c>
      <c r="N141" s="203"/>
      <c r="O141" s="208"/>
      <c r="P141" s="209">
        <f t="shared" si="11"/>
        <v>999</v>
      </c>
      <c r="Q141" s="208"/>
    </row>
    <row r="142" spans="1:17" x14ac:dyDescent="0.25">
      <c r="A142" s="183">
        <v>136</v>
      </c>
      <c r="B142" s="93"/>
      <c r="C142" s="93"/>
      <c r="D142" s="94"/>
      <c r="E142" s="196"/>
      <c r="F142" s="95"/>
      <c r="G142" s="95"/>
      <c r="H142" s="308"/>
      <c r="I142" s="208"/>
      <c r="J142" s="180" t="e">
        <f>IF(AND(Q142="",#REF!&gt;0,#REF!&lt;5),K142,)</f>
        <v>#REF!</v>
      </c>
      <c r="K142" s="178" t="str">
        <f>IF(D142="","ZZZ9",IF(AND(#REF!&gt;0,#REF!&lt;5),D142&amp;#REF!,D142&amp;"9"))</f>
        <v>ZZZ9</v>
      </c>
      <c r="L142" s="182">
        <f t="shared" si="9"/>
        <v>999</v>
      </c>
      <c r="M142" s="207">
        <f t="shared" si="10"/>
        <v>999</v>
      </c>
      <c r="N142" s="203"/>
      <c r="O142" s="95"/>
      <c r="P142" s="111">
        <f t="shared" si="11"/>
        <v>999</v>
      </c>
      <c r="Q142" s="95"/>
    </row>
    <row r="143" spans="1:17" x14ac:dyDescent="0.25">
      <c r="A143" s="183">
        <v>137</v>
      </c>
      <c r="B143" s="93"/>
      <c r="C143" s="93"/>
      <c r="D143" s="94"/>
      <c r="E143" s="196"/>
      <c r="F143" s="95"/>
      <c r="G143" s="95"/>
      <c r="H143" s="308"/>
      <c r="I143" s="208"/>
      <c r="J143" s="180" t="e">
        <f>IF(AND(Q143="",#REF!&gt;0,#REF!&lt;5),K143,)</f>
        <v>#REF!</v>
      </c>
      <c r="K143" s="178" t="str">
        <f>IF(D143="","ZZZ9",IF(AND(#REF!&gt;0,#REF!&lt;5),D143&amp;#REF!,D143&amp;"9"))</f>
        <v>ZZZ9</v>
      </c>
      <c r="L143" s="182">
        <f t="shared" si="9"/>
        <v>999</v>
      </c>
      <c r="M143" s="207">
        <f t="shared" si="10"/>
        <v>999</v>
      </c>
      <c r="N143" s="203"/>
      <c r="O143" s="95"/>
      <c r="P143" s="111">
        <f t="shared" si="11"/>
        <v>999</v>
      </c>
      <c r="Q143" s="95"/>
    </row>
    <row r="144" spans="1:17" x14ac:dyDescent="0.25">
      <c r="A144" s="183">
        <v>138</v>
      </c>
      <c r="B144" s="93"/>
      <c r="C144" s="93"/>
      <c r="D144" s="94"/>
      <c r="E144" s="196"/>
      <c r="F144" s="95"/>
      <c r="G144" s="95"/>
      <c r="H144" s="308"/>
      <c r="I144" s="208"/>
      <c r="J144" s="180" t="e">
        <f>IF(AND(Q144="",#REF!&gt;0,#REF!&lt;5),K144,)</f>
        <v>#REF!</v>
      </c>
      <c r="K144" s="178" t="str">
        <f>IF(D144="","ZZZ9",IF(AND(#REF!&gt;0,#REF!&lt;5),D144&amp;#REF!,D144&amp;"9"))</f>
        <v>ZZZ9</v>
      </c>
      <c r="L144" s="182">
        <f t="shared" si="9"/>
        <v>999</v>
      </c>
      <c r="M144" s="207">
        <f t="shared" si="10"/>
        <v>999</v>
      </c>
      <c r="N144" s="203"/>
      <c r="O144" s="95"/>
      <c r="P144" s="111">
        <f t="shared" si="11"/>
        <v>999</v>
      </c>
      <c r="Q144" s="95"/>
    </row>
    <row r="145" spans="1:17" x14ac:dyDescent="0.25">
      <c r="A145" s="183">
        <v>139</v>
      </c>
      <c r="B145" s="93"/>
      <c r="C145" s="93"/>
      <c r="D145" s="94"/>
      <c r="E145" s="196"/>
      <c r="F145" s="95"/>
      <c r="G145" s="95"/>
      <c r="H145" s="308"/>
      <c r="I145" s="208"/>
      <c r="J145" s="180" t="e">
        <f>IF(AND(Q145="",#REF!&gt;0,#REF!&lt;5),K145,)</f>
        <v>#REF!</v>
      </c>
      <c r="K145" s="178" t="str">
        <f>IF(D145="","ZZZ9",IF(AND(#REF!&gt;0,#REF!&lt;5),D145&amp;#REF!,D145&amp;"9"))</f>
        <v>ZZZ9</v>
      </c>
      <c r="L145" s="182">
        <f t="shared" si="9"/>
        <v>999</v>
      </c>
      <c r="M145" s="207">
        <f t="shared" si="10"/>
        <v>999</v>
      </c>
      <c r="N145" s="203"/>
      <c r="O145" s="95"/>
      <c r="P145" s="111">
        <f t="shared" si="11"/>
        <v>999</v>
      </c>
      <c r="Q145" s="95"/>
    </row>
    <row r="146" spans="1:17" x14ac:dyDescent="0.25">
      <c r="A146" s="183">
        <v>140</v>
      </c>
      <c r="B146" s="93"/>
      <c r="C146" s="93"/>
      <c r="D146" s="94"/>
      <c r="E146" s="196"/>
      <c r="F146" s="95"/>
      <c r="G146" s="95"/>
      <c r="H146" s="308"/>
      <c r="I146" s="208"/>
      <c r="J146" s="180" t="e">
        <f>IF(AND(Q146="",#REF!&gt;0,#REF!&lt;5),K146,)</f>
        <v>#REF!</v>
      </c>
      <c r="K146" s="178" t="str">
        <f>IF(D146="","ZZZ9",IF(AND(#REF!&gt;0,#REF!&lt;5),D146&amp;#REF!,D146&amp;"9"))</f>
        <v>ZZZ9</v>
      </c>
      <c r="L146" s="182">
        <f t="shared" si="9"/>
        <v>999</v>
      </c>
      <c r="M146" s="207">
        <f t="shared" si="10"/>
        <v>999</v>
      </c>
      <c r="N146" s="203"/>
      <c r="O146" s="95"/>
      <c r="P146" s="111">
        <f t="shared" si="11"/>
        <v>999</v>
      </c>
      <c r="Q146" s="95"/>
    </row>
    <row r="147" spans="1:17" x14ac:dyDescent="0.25">
      <c r="A147" s="183">
        <v>141</v>
      </c>
      <c r="B147" s="93"/>
      <c r="C147" s="93"/>
      <c r="D147" s="94"/>
      <c r="E147" s="196"/>
      <c r="F147" s="95"/>
      <c r="G147" s="95"/>
      <c r="H147" s="308"/>
      <c r="I147" s="208"/>
      <c r="J147" s="180" t="e">
        <f>IF(AND(Q147="",#REF!&gt;0,#REF!&lt;5),K147,)</f>
        <v>#REF!</v>
      </c>
      <c r="K147" s="178" t="str">
        <f>IF(D147="","ZZZ9",IF(AND(#REF!&gt;0,#REF!&lt;5),D147&amp;#REF!,D147&amp;"9"))</f>
        <v>ZZZ9</v>
      </c>
      <c r="L147" s="182">
        <f t="shared" si="9"/>
        <v>999</v>
      </c>
      <c r="M147" s="207">
        <f t="shared" si="10"/>
        <v>999</v>
      </c>
      <c r="N147" s="203"/>
      <c r="O147" s="95"/>
      <c r="P147" s="111">
        <f t="shared" si="11"/>
        <v>999</v>
      </c>
      <c r="Q147" s="95"/>
    </row>
    <row r="148" spans="1:17" x14ac:dyDescent="0.25">
      <c r="A148" s="183">
        <v>142</v>
      </c>
      <c r="B148" s="93"/>
      <c r="C148" s="93"/>
      <c r="D148" s="94"/>
      <c r="E148" s="196"/>
      <c r="F148" s="95"/>
      <c r="G148" s="95"/>
      <c r="H148" s="308"/>
      <c r="I148" s="208"/>
      <c r="J148" s="180" t="e">
        <f>IF(AND(Q148="",#REF!&gt;0,#REF!&lt;5),K148,)</f>
        <v>#REF!</v>
      </c>
      <c r="K148" s="178" t="str">
        <f>IF(D148="","ZZZ9",IF(AND(#REF!&gt;0,#REF!&lt;5),D148&amp;#REF!,D148&amp;"9"))</f>
        <v>ZZZ9</v>
      </c>
      <c r="L148" s="182">
        <f t="shared" si="9"/>
        <v>999</v>
      </c>
      <c r="M148" s="207">
        <f t="shared" si="10"/>
        <v>999</v>
      </c>
      <c r="N148" s="203"/>
      <c r="O148" s="208"/>
      <c r="P148" s="209">
        <f t="shared" si="11"/>
        <v>999</v>
      </c>
      <c r="Q148" s="208"/>
    </row>
    <row r="149" spans="1:17" x14ac:dyDescent="0.25">
      <c r="A149" s="183">
        <v>143</v>
      </c>
      <c r="B149" s="93"/>
      <c r="C149" s="93"/>
      <c r="D149" s="94"/>
      <c r="E149" s="196"/>
      <c r="F149" s="95"/>
      <c r="G149" s="95"/>
      <c r="H149" s="308"/>
      <c r="I149" s="208"/>
      <c r="J149" s="180" t="e">
        <f>IF(AND(Q149="",#REF!&gt;0,#REF!&lt;5),K149,)</f>
        <v>#REF!</v>
      </c>
      <c r="K149" s="178" t="str">
        <f>IF(D149="","ZZZ9",IF(AND(#REF!&gt;0,#REF!&lt;5),D149&amp;#REF!,D149&amp;"9"))</f>
        <v>ZZZ9</v>
      </c>
      <c r="L149" s="182">
        <f t="shared" si="9"/>
        <v>999</v>
      </c>
      <c r="M149" s="207">
        <f t="shared" si="10"/>
        <v>999</v>
      </c>
      <c r="N149" s="203"/>
      <c r="O149" s="95"/>
      <c r="P149" s="111">
        <f t="shared" si="11"/>
        <v>999</v>
      </c>
      <c r="Q149" s="95"/>
    </row>
    <row r="150" spans="1:17" x14ac:dyDescent="0.25">
      <c r="A150" s="183">
        <v>144</v>
      </c>
      <c r="B150" s="93"/>
      <c r="C150" s="93"/>
      <c r="D150" s="94"/>
      <c r="E150" s="196"/>
      <c r="F150" s="95"/>
      <c r="G150" s="95"/>
      <c r="H150" s="308"/>
      <c r="I150" s="208"/>
      <c r="J150" s="180" t="e">
        <f>IF(AND(Q150="",#REF!&gt;0,#REF!&lt;5),K150,)</f>
        <v>#REF!</v>
      </c>
      <c r="K150" s="178" t="str">
        <f>IF(D150="","ZZZ9",IF(AND(#REF!&gt;0,#REF!&lt;5),D150&amp;#REF!,D150&amp;"9"))</f>
        <v>ZZZ9</v>
      </c>
      <c r="L150" s="182">
        <f t="shared" si="9"/>
        <v>999</v>
      </c>
      <c r="M150" s="207">
        <f t="shared" si="10"/>
        <v>999</v>
      </c>
      <c r="N150" s="203"/>
      <c r="O150" s="95"/>
      <c r="P150" s="111">
        <f t="shared" si="11"/>
        <v>999</v>
      </c>
      <c r="Q150" s="95"/>
    </row>
    <row r="151" spans="1:17" x14ac:dyDescent="0.25">
      <c r="A151" s="183">
        <v>145</v>
      </c>
      <c r="B151" s="93"/>
      <c r="C151" s="93"/>
      <c r="D151" s="94"/>
      <c r="E151" s="196"/>
      <c r="F151" s="95"/>
      <c r="G151" s="95"/>
      <c r="H151" s="308"/>
      <c r="I151" s="208"/>
      <c r="J151" s="180" t="e">
        <f>IF(AND(Q151="",#REF!&gt;0,#REF!&lt;5),K151,)</f>
        <v>#REF!</v>
      </c>
      <c r="K151" s="178" t="str">
        <f>IF(D151="","ZZZ9",IF(AND(#REF!&gt;0,#REF!&lt;5),D151&amp;#REF!,D151&amp;"9"))</f>
        <v>ZZZ9</v>
      </c>
      <c r="L151" s="182">
        <f t="shared" si="9"/>
        <v>999</v>
      </c>
      <c r="M151" s="207">
        <f t="shared" si="10"/>
        <v>999</v>
      </c>
      <c r="N151" s="203"/>
      <c r="O151" s="95"/>
      <c r="P151" s="111">
        <f t="shared" si="11"/>
        <v>999</v>
      </c>
      <c r="Q151" s="95"/>
    </row>
    <row r="152" spans="1:17" x14ac:dyDescent="0.25">
      <c r="A152" s="183">
        <v>146</v>
      </c>
      <c r="B152" s="93"/>
      <c r="C152" s="93"/>
      <c r="D152" s="94"/>
      <c r="E152" s="196"/>
      <c r="F152" s="95"/>
      <c r="G152" s="95"/>
      <c r="H152" s="308"/>
      <c r="I152" s="208"/>
      <c r="J152" s="180" t="e">
        <f>IF(AND(Q152="",#REF!&gt;0,#REF!&lt;5),K152,)</f>
        <v>#REF!</v>
      </c>
      <c r="K152" s="178" t="str">
        <f>IF(D152="","ZZZ9",IF(AND(#REF!&gt;0,#REF!&lt;5),D152&amp;#REF!,D152&amp;"9"))</f>
        <v>ZZZ9</v>
      </c>
      <c r="L152" s="182">
        <f t="shared" si="9"/>
        <v>999</v>
      </c>
      <c r="M152" s="207">
        <f t="shared" si="10"/>
        <v>999</v>
      </c>
      <c r="N152" s="203"/>
      <c r="O152" s="95"/>
      <c r="P152" s="111">
        <f t="shared" si="11"/>
        <v>999</v>
      </c>
      <c r="Q152" s="95"/>
    </row>
    <row r="153" spans="1:17" x14ac:dyDescent="0.25">
      <c r="A153" s="183">
        <v>147</v>
      </c>
      <c r="B153" s="93"/>
      <c r="C153" s="93"/>
      <c r="D153" s="94"/>
      <c r="E153" s="196"/>
      <c r="F153" s="95"/>
      <c r="G153" s="95"/>
      <c r="H153" s="308"/>
      <c r="I153" s="208"/>
      <c r="J153" s="180" t="e">
        <f>IF(AND(Q153="",#REF!&gt;0,#REF!&lt;5),K153,)</f>
        <v>#REF!</v>
      </c>
      <c r="K153" s="178" t="str">
        <f>IF(D153="","ZZZ9",IF(AND(#REF!&gt;0,#REF!&lt;5),D153&amp;#REF!,D153&amp;"9"))</f>
        <v>ZZZ9</v>
      </c>
      <c r="L153" s="182">
        <f t="shared" si="9"/>
        <v>999</v>
      </c>
      <c r="M153" s="207">
        <f t="shared" si="10"/>
        <v>999</v>
      </c>
      <c r="N153" s="203"/>
      <c r="O153" s="95"/>
      <c r="P153" s="111">
        <f t="shared" si="11"/>
        <v>999</v>
      </c>
      <c r="Q153" s="95"/>
    </row>
    <row r="154" spans="1:17" x14ac:dyDescent="0.25">
      <c r="A154" s="183">
        <v>148</v>
      </c>
      <c r="B154" s="93"/>
      <c r="C154" s="93"/>
      <c r="D154" s="94"/>
      <c r="E154" s="196"/>
      <c r="F154" s="95"/>
      <c r="G154" s="95"/>
      <c r="H154" s="308"/>
      <c r="I154" s="208"/>
      <c r="J154" s="180" t="e">
        <f>IF(AND(Q154="",#REF!&gt;0,#REF!&lt;5),K154,)</f>
        <v>#REF!</v>
      </c>
      <c r="K154" s="178" t="str">
        <f>IF(D154="","ZZZ9",IF(AND(#REF!&gt;0,#REF!&lt;5),D154&amp;#REF!,D154&amp;"9"))</f>
        <v>ZZZ9</v>
      </c>
      <c r="L154" s="182">
        <f t="shared" si="9"/>
        <v>999</v>
      </c>
      <c r="M154" s="207">
        <f t="shared" si="10"/>
        <v>999</v>
      </c>
      <c r="N154" s="203"/>
      <c r="O154" s="95"/>
      <c r="P154" s="111">
        <f t="shared" si="11"/>
        <v>999</v>
      </c>
      <c r="Q154" s="95"/>
    </row>
    <row r="155" spans="1:17" x14ac:dyDescent="0.25">
      <c r="A155" s="183">
        <v>149</v>
      </c>
      <c r="B155" s="93"/>
      <c r="C155" s="93"/>
      <c r="D155" s="94"/>
      <c r="E155" s="196"/>
      <c r="F155" s="95"/>
      <c r="G155" s="95"/>
      <c r="H155" s="308"/>
      <c r="I155" s="208"/>
      <c r="J155" s="180" t="e">
        <f>IF(AND(Q155="",#REF!&gt;0,#REF!&lt;5),K155,)</f>
        <v>#REF!</v>
      </c>
      <c r="K155" s="178" t="str">
        <f>IF(D155="","ZZZ9",IF(AND(#REF!&gt;0,#REF!&lt;5),D155&amp;#REF!,D155&amp;"9"))</f>
        <v>ZZZ9</v>
      </c>
      <c r="L155" s="182">
        <f t="shared" si="9"/>
        <v>999</v>
      </c>
      <c r="M155" s="207">
        <f t="shared" si="10"/>
        <v>999</v>
      </c>
      <c r="N155" s="203"/>
      <c r="O155" s="95"/>
      <c r="P155" s="111">
        <f t="shared" si="11"/>
        <v>999</v>
      </c>
      <c r="Q155" s="95"/>
    </row>
    <row r="156" spans="1:17" x14ac:dyDescent="0.25">
      <c r="A156" s="183">
        <v>150</v>
      </c>
      <c r="B156" s="93"/>
      <c r="C156" s="93"/>
      <c r="D156" s="94"/>
      <c r="E156" s="196"/>
      <c r="F156" s="95"/>
      <c r="G156" s="95"/>
      <c r="H156" s="308"/>
      <c r="I156" s="208"/>
      <c r="J156" s="180" t="e">
        <f>IF(AND(Q156="",#REF!&gt;0,#REF!&lt;5),K156,)</f>
        <v>#REF!</v>
      </c>
      <c r="K156" s="178" t="str">
        <f>IF(D156="","ZZZ9",IF(AND(#REF!&gt;0,#REF!&lt;5),D156&amp;#REF!,D156&amp;"9"))</f>
        <v>ZZZ9</v>
      </c>
      <c r="L156" s="182">
        <f t="shared" si="9"/>
        <v>999</v>
      </c>
      <c r="M156" s="207">
        <f t="shared" si="10"/>
        <v>999</v>
      </c>
      <c r="N156" s="203"/>
      <c r="O156" s="95"/>
      <c r="P156" s="111">
        <f t="shared" si="11"/>
        <v>999</v>
      </c>
      <c r="Q156" s="95"/>
    </row>
  </sheetData>
  <phoneticPr fontId="60" type="noConversion"/>
  <conditionalFormatting sqref="A7:D156">
    <cfRule type="expression" dxfId="178" priority="18" stopIfTrue="1">
      <formula>$Q7&gt;=1</formula>
    </cfRule>
  </conditionalFormatting>
  <conditionalFormatting sqref="B7:D37">
    <cfRule type="expression" dxfId="177" priority="1" stopIfTrue="1">
      <formula>$Q7&gt;=1</formula>
    </cfRule>
  </conditionalFormatting>
  <conditionalFormatting sqref="E7:E14">
    <cfRule type="expression" dxfId="176" priority="6" stopIfTrue="1">
      <formula>AND(ROUNDDOWN(($A$4-E7)/365.25,0)&lt;=13,G7&lt;&gt;"OK")</formula>
    </cfRule>
    <cfRule type="expression" dxfId="175" priority="7" stopIfTrue="1">
      <formula>AND(ROUNDDOWN(($A$4-E7)/365.25,0)&lt;=14,G7&lt;&gt;"OK")</formula>
    </cfRule>
    <cfRule type="expression" dxfId="174" priority="8" stopIfTrue="1">
      <formula>AND(ROUNDDOWN(($A$4-E7)/365.25,0)&lt;=17,G7&lt;&gt;"OK")</formula>
    </cfRule>
    <cfRule type="expression" dxfId="173" priority="11" stopIfTrue="1">
      <formula>AND(ROUNDDOWN(($A$4-E7)/365.25,0)&lt;=13,G7&lt;&gt;"OK")</formula>
    </cfRule>
    <cfRule type="expression" dxfId="172" priority="12" stopIfTrue="1">
      <formula>AND(ROUNDDOWN(($A$4-E7)/365.25,0)&lt;=14,G7&lt;&gt;"OK")</formula>
    </cfRule>
    <cfRule type="expression" dxfId="171" priority="13" stopIfTrue="1">
      <formula>AND(ROUNDDOWN(($A$4-E7)/365.25,0)&lt;=17,G7&lt;&gt;"OK")</formula>
    </cfRule>
  </conditionalFormatting>
  <conditionalFormatting sqref="E7:E27 E29:E37">
    <cfRule type="expression" dxfId="170" priority="2" stopIfTrue="1">
      <formula>AND(ROUNDDOWN(($A$4-E7)/365.25,0)&lt;=13,G7&lt;&gt;"OK")</formula>
    </cfRule>
    <cfRule type="expression" dxfId="169" priority="3" stopIfTrue="1">
      <formula>AND(ROUNDDOWN(($A$4-E7)/365.25,0)&lt;=14,G7&lt;&gt;"OK")</formula>
    </cfRule>
    <cfRule type="expression" dxfId="168" priority="4" stopIfTrue="1">
      <formula>AND(ROUNDDOWN(($A$4-E7)/365.25,0)&lt;=17,G7&lt;&gt;"OK")</formula>
    </cfRule>
  </conditionalFormatting>
  <conditionalFormatting sqref="E7:E156">
    <cfRule type="expression" dxfId="167" priority="14" stopIfTrue="1">
      <formula>AND(ROUNDDOWN(($A$4-E7)/365.25,0)&lt;=13,G7&lt;&gt;"OK")</formula>
    </cfRule>
    <cfRule type="expression" dxfId="166" priority="15" stopIfTrue="1">
      <formula>AND(ROUNDDOWN(($A$4-E7)/365.25,0)&lt;=14,G7&lt;&gt;"OK")</formula>
    </cfRule>
    <cfRule type="expression" dxfId="165" priority="16" stopIfTrue="1">
      <formula>AND(ROUNDDOWN(($A$4-E7)/365.25,0)&lt;=17,G7&lt;&gt;"OK")</formula>
    </cfRule>
  </conditionalFormatting>
  <conditionalFormatting sqref="J7:J156">
    <cfRule type="cellIs" dxfId="164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6">
    <tabColor indexed="11"/>
  </sheetPr>
  <dimension ref="A1:AS140"/>
  <sheetViews>
    <sheetView tabSelected="1" workbookViewId="0"/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6.5546875" bestFit="1" customWidth="1"/>
    <col min="7" max="7" width="2.6640625" customWidth="1"/>
    <col min="8" max="8" width="7.6640625" customWidth="1"/>
    <col min="9" max="9" width="5.88671875" customWidth="1"/>
    <col min="10" max="10" width="1.6640625" style="112" customWidth="1"/>
    <col min="11" max="11" width="10.6640625" customWidth="1"/>
    <col min="12" max="12" width="1.6640625" style="112" customWidth="1"/>
    <col min="13" max="13" width="10.6640625" customWidth="1"/>
    <col min="14" max="14" width="1.6640625" style="113" customWidth="1"/>
    <col min="15" max="15" width="10.6640625" customWidth="1"/>
    <col min="16" max="16" width="1.6640625" style="112" customWidth="1"/>
    <col min="17" max="17" width="10.6640625" customWidth="1"/>
    <col min="18" max="18" width="1.6640625" style="113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02" customWidth="1"/>
  </cols>
  <sheetData>
    <row r="1" spans="1:45" s="114" customFormat="1" ht="21.75" customHeight="1" x14ac:dyDescent="0.25">
      <c r="A1" s="336" t="str">
        <f>Altalanos!$A$6</f>
        <v>Dorko Korosztályos Csapat Bajnokság</v>
      </c>
      <c r="B1" s="214"/>
      <c r="C1" s="215"/>
      <c r="D1" s="215"/>
      <c r="E1" s="215"/>
      <c r="F1" s="215"/>
      <c r="G1" s="215"/>
      <c r="H1" s="214"/>
      <c r="I1" s="216"/>
      <c r="J1" s="217"/>
      <c r="K1" s="218" t="s">
        <v>51</v>
      </c>
      <c r="L1" s="219"/>
      <c r="M1" s="220"/>
      <c r="N1" s="217"/>
      <c r="O1" s="217" t="s">
        <v>13</v>
      </c>
      <c r="P1" s="217"/>
      <c r="Q1" s="215"/>
      <c r="R1" s="217"/>
      <c r="T1" s="266"/>
      <c r="U1" s="266"/>
      <c r="V1" s="266"/>
      <c r="W1" s="266"/>
      <c r="X1" s="266"/>
      <c r="Y1" s="266"/>
      <c r="Z1" s="266"/>
      <c r="AA1" s="266"/>
      <c r="AB1" s="298" t="e">
        <f>IF($Y$5=1,CONCATENATE(VLOOKUP($Y$3,$AA$2:$AH$14,2)),CONCATENATE(VLOOKUP($Y$3,$AA$16:$AH$25,2)))</f>
        <v>#N/A</v>
      </c>
      <c r="AC1" s="298" t="e">
        <f>IF($Y$5=1,CONCATENATE(VLOOKUP($Y$3,$AA$2:$AH$14,3)),CONCATENATE(VLOOKUP($Y$3,$AA$16:$AH$25,3)))</f>
        <v>#N/A</v>
      </c>
      <c r="AD1" s="298" t="e">
        <f>IF($Y$5=1,CONCATENATE(VLOOKUP($Y$3,$AA$2:$AH$14,4)),CONCATENATE(VLOOKUP($Y$3,$AA$16:$AH$25,4)))</f>
        <v>#N/A</v>
      </c>
      <c r="AE1" s="298" t="e">
        <f>IF($Y$5=1,CONCATENATE(VLOOKUP($Y$3,$AA$2:$AH$14,5)),CONCATENATE(VLOOKUP($Y$3,$AA$16:$AH$25,5)))</f>
        <v>#N/A</v>
      </c>
      <c r="AF1" s="298" t="e">
        <f>IF($Y$5=1,CONCATENATE(VLOOKUP($Y$3,$AA$2:$AH$14,6)),CONCATENATE(VLOOKUP($Y$3,$AA$16:$AH$25,6)))</f>
        <v>#N/A</v>
      </c>
      <c r="AG1" s="298" t="e">
        <f>IF($Y$5=1,CONCATENATE(VLOOKUP($Y$3,$AA$2:$AH$14,7)),CONCATENATE(VLOOKUP($Y$3,$AA$16:$AH$25,7)))</f>
        <v>#N/A</v>
      </c>
      <c r="AH1" s="298" t="e">
        <f>IF($Y$5=1,CONCATENATE(VLOOKUP($Y$3,$AA$2:$AH$14,8)),CONCATENATE(VLOOKUP($Y$3,$AA$16:$AH$25,8)))</f>
        <v>#N/A</v>
      </c>
      <c r="AI1" s="299"/>
      <c r="AJ1" s="299"/>
      <c r="AK1" s="299"/>
    </row>
    <row r="2" spans="1:45" s="96" customFormat="1" x14ac:dyDescent="0.25">
      <c r="A2" s="221" t="s">
        <v>50</v>
      </c>
      <c r="B2" s="222"/>
      <c r="C2" s="222"/>
      <c r="D2" s="222"/>
      <c r="E2" s="222" t="str">
        <f>Altalanos!$A$8</f>
        <v>L14 csapat</v>
      </c>
      <c r="F2" s="222"/>
      <c r="G2" s="223"/>
      <c r="H2" s="224"/>
      <c r="I2" s="224"/>
      <c r="J2" s="225"/>
      <c r="K2" s="219"/>
      <c r="L2" s="219"/>
      <c r="M2" s="219"/>
      <c r="N2" s="225"/>
      <c r="O2" s="224"/>
      <c r="P2" s="225"/>
      <c r="Q2" s="224"/>
      <c r="R2" s="225"/>
      <c r="T2" s="259"/>
      <c r="U2" s="259"/>
      <c r="V2" s="259"/>
      <c r="W2" s="259"/>
      <c r="X2" s="259"/>
      <c r="Y2" s="291"/>
      <c r="Z2" s="290"/>
      <c r="AA2" s="290" t="s">
        <v>62</v>
      </c>
      <c r="AB2" s="288">
        <v>300</v>
      </c>
      <c r="AC2" s="288">
        <v>250</v>
      </c>
      <c r="AD2" s="288">
        <v>200</v>
      </c>
      <c r="AE2" s="288">
        <v>150</v>
      </c>
      <c r="AF2" s="288">
        <v>120</v>
      </c>
      <c r="AG2" s="288">
        <v>90</v>
      </c>
      <c r="AH2" s="288">
        <v>40</v>
      </c>
      <c r="AI2" s="287"/>
      <c r="AJ2" s="287"/>
      <c r="AK2" s="287"/>
      <c r="AL2" s="259"/>
      <c r="AM2" s="259"/>
      <c r="AN2" s="259"/>
      <c r="AO2" s="259"/>
      <c r="AP2" s="259"/>
      <c r="AQ2" s="259"/>
      <c r="AR2" s="259"/>
      <c r="AS2" s="259"/>
    </row>
    <row r="3" spans="1:45" s="19" customFormat="1" ht="11.25" customHeight="1" x14ac:dyDescent="0.25">
      <c r="A3" s="50" t="s">
        <v>24</v>
      </c>
      <c r="B3" s="50"/>
      <c r="C3" s="50"/>
      <c r="D3" s="50"/>
      <c r="E3" s="50"/>
      <c r="F3" s="50"/>
      <c r="G3" s="50" t="s">
        <v>21</v>
      </c>
      <c r="H3" s="50"/>
      <c r="I3" s="50"/>
      <c r="J3" s="115"/>
      <c r="K3" s="50" t="s">
        <v>29</v>
      </c>
      <c r="L3" s="115"/>
      <c r="M3" s="50"/>
      <c r="N3" s="115"/>
      <c r="O3" s="50"/>
      <c r="P3" s="115"/>
      <c r="Q3" s="50"/>
      <c r="R3" s="51" t="s">
        <v>30</v>
      </c>
      <c r="T3" s="260"/>
      <c r="U3" s="260"/>
      <c r="V3" s="260"/>
      <c r="W3" s="260"/>
      <c r="X3" s="260"/>
      <c r="Y3" s="290" t="str">
        <f>IF(K4="OB","A",IF(K4="IX","W",IF(K4="","",K4)))</f>
        <v/>
      </c>
      <c r="Z3" s="290"/>
      <c r="AA3" s="290" t="s">
        <v>63</v>
      </c>
      <c r="AB3" s="288">
        <v>280</v>
      </c>
      <c r="AC3" s="288">
        <v>230</v>
      </c>
      <c r="AD3" s="288">
        <v>180</v>
      </c>
      <c r="AE3" s="288">
        <v>140</v>
      </c>
      <c r="AF3" s="288">
        <v>80</v>
      </c>
      <c r="AG3" s="288">
        <v>0</v>
      </c>
      <c r="AH3" s="288">
        <v>0</v>
      </c>
      <c r="AI3" s="287"/>
      <c r="AJ3" s="287"/>
      <c r="AK3" s="287"/>
      <c r="AL3" s="260"/>
      <c r="AM3" s="260"/>
      <c r="AN3" s="260"/>
      <c r="AO3" s="260"/>
      <c r="AP3" s="260"/>
      <c r="AQ3" s="260"/>
      <c r="AR3" s="260"/>
      <c r="AS3" s="260"/>
    </row>
    <row r="4" spans="1:45" s="28" customFormat="1" ht="11.25" customHeight="1" thickBot="1" x14ac:dyDescent="0.3">
      <c r="A4" s="593" t="str">
        <f>Altalanos!$A$10</f>
        <v>2025.08.08-19.</v>
      </c>
      <c r="B4" s="593"/>
      <c r="C4" s="593"/>
      <c r="D4" s="226"/>
      <c r="E4" s="227"/>
      <c r="F4" s="227"/>
      <c r="G4" s="227" t="str">
        <f>Altalanos!$C$10</f>
        <v>PÉCS</v>
      </c>
      <c r="H4" s="228"/>
      <c r="I4" s="227"/>
      <c r="J4" s="229"/>
      <c r="K4" s="230"/>
      <c r="L4" s="229"/>
      <c r="M4" s="231"/>
      <c r="N4" s="229"/>
      <c r="O4" s="227"/>
      <c r="P4" s="229"/>
      <c r="Q4" s="227"/>
      <c r="R4" s="232" t="str">
        <f>Altalanos!$E$10</f>
        <v>Rákóczi Andrea</v>
      </c>
      <c r="T4" s="261"/>
      <c r="U4" s="261"/>
      <c r="V4" s="261"/>
      <c r="W4" s="261"/>
      <c r="X4" s="261"/>
      <c r="Y4" s="290"/>
      <c r="Z4" s="290"/>
      <c r="AA4" s="290" t="s">
        <v>64</v>
      </c>
      <c r="AB4" s="288">
        <v>250</v>
      </c>
      <c r="AC4" s="288">
        <v>200</v>
      </c>
      <c r="AD4" s="288">
        <v>150</v>
      </c>
      <c r="AE4" s="288">
        <v>120</v>
      </c>
      <c r="AF4" s="288">
        <v>90</v>
      </c>
      <c r="AG4" s="288">
        <v>60</v>
      </c>
      <c r="AH4" s="288">
        <v>25</v>
      </c>
      <c r="AI4" s="287"/>
      <c r="AJ4" s="287"/>
      <c r="AK4" s="287"/>
      <c r="AL4" s="261"/>
      <c r="AM4" s="261"/>
      <c r="AN4" s="261"/>
      <c r="AO4" s="261"/>
      <c r="AP4" s="261"/>
      <c r="AQ4" s="261"/>
      <c r="AR4" s="261"/>
      <c r="AS4" s="261"/>
    </row>
    <row r="5" spans="1:45" s="19" customFormat="1" x14ac:dyDescent="0.25">
      <c r="A5" s="116"/>
      <c r="B5" s="117" t="s">
        <v>3</v>
      </c>
      <c r="C5" s="204" t="s">
        <v>43</v>
      </c>
      <c r="D5" s="117" t="s">
        <v>42</v>
      </c>
      <c r="E5" s="117" t="s">
        <v>40</v>
      </c>
      <c r="F5" s="118" t="s">
        <v>27</v>
      </c>
      <c r="G5" s="118" t="s">
        <v>28</v>
      </c>
      <c r="H5" s="118"/>
      <c r="I5" s="118" t="s">
        <v>31</v>
      </c>
      <c r="J5" s="118"/>
      <c r="K5" s="117" t="s">
        <v>41</v>
      </c>
      <c r="L5" s="119"/>
      <c r="M5" s="117" t="s">
        <v>57</v>
      </c>
      <c r="N5" s="119"/>
      <c r="O5" s="117" t="s">
        <v>56</v>
      </c>
      <c r="P5" s="119"/>
      <c r="Q5" s="117"/>
      <c r="R5" s="120"/>
      <c r="T5" s="260"/>
      <c r="U5" s="260"/>
      <c r="V5" s="260"/>
      <c r="W5" s="260"/>
      <c r="X5" s="260"/>
      <c r="Y5" s="290">
        <f>IF(OR(Altalanos!$A$8="F1",Altalanos!$A$8="F2",Altalanos!$A$8="N1",Altalanos!$A$8="N2"),1,2)</f>
        <v>2</v>
      </c>
      <c r="Z5" s="290"/>
      <c r="AA5" s="290" t="s">
        <v>65</v>
      </c>
      <c r="AB5" s="288">
        <v>200</v>
      </c>
      <c r="AC5" s="288">
        <v>150</v>
      </c>
      <c r="AD5" s="288">
        <v>120</v>
      </c>
      <c r="AE5" s="288">
        <v>90</v>
      </c>
      <c r="AF5" s="288">
        <v>60</v>
      </c>
      <c r="AG5" s="288">
        <v>40</v>
      </c>
      <c r="AH5" s="288">
        <v>15</v>
      </c>
      <c r="AI5" s="287"/>
      <c r="AJ5" s="287"/>
      <c r="AK5" s="287"/>
      <c r="AL5" s="260"/>
      <c r="AM5" s="260"/>
      <c r="AN5" s="260"/>
      <c r="AO5" s="260"/>
      <c r="AP5" s="260"/>
      <c r="AQ5" s="260"/>
      <c r="AR5" s="260"/>
      <c r="AS5" s="260"/>
    </row>
    <row r="6" spans="1:45" s="19" customFormat="1" ht="11.1" customHeight="1" thickBot="1" x14ac:dyDescent="0.3">
      <c r="A6" s="293"/>
      <c r="B6" s="294"/>
      <c r="C6" s="294"/>
      <c r="D6" s="294"/>
      <c r="E6" s="294"/>
      <c r="F6" s="293" t="str">
        <f>IF(Y3="","",CONCATENATE(VLOOKUP(Y3,AB1:AH1,4)," pont"))</f>
        <v/>
      </c>
      <c r="G6" s="295"/>
      <c r="H6" s="5"/>
      <c r="I6" s="295"/>
      <c r="J6" s="296"/>
      <c r="K6" s="294" t="str">
        <f>IF(Y3="","",CONCATENATE(VLOOKUP(Y3,AB1:AH1,3)," pont"))</f>
        <v/>
      </c>
      <c r="L6" s="296"/>
      <c r="M6" s="294" t="str">
        <f>IF(Y3="","",CONCATENATE(VLOOKUP(Y3,AB1:AH1,2)," pont"))</f>
        <v/>
      </c>
      <c r="N6" s="296"/>
      <c r="O6" s="294" t="str">
        <f>IF(Y3="","",CONCATENATE(VLOOKUP(Y3,AB1:AH1,1)," pont"))</f>
        <v/>
      </c>
      <c r="P6" s="296"/>
      <c r="Q6" s="294"/>
      <c r="R6" s="297"/>
      <c r="T6" s="260"/>
      <c r="U6" s="260"/>
      <c r="V6" s="260"/>
      <c r="W6" s="260"/>
      <c r="X6" s="260"/>
      <c r="Y6" s="290"/>
      <c r="Z6" s="290"/>
      <c r="AA6" s="290" t="s">
        <v>66</v>
      </c>
      <c r="AB6" s="288">
        <v>150</v>
      </c>
      <c r="AC6" s="288">
        <v>120</v>
      </c>
      <c r="AD6" s="288">
        <v>90</v>
      </c>
      <c r="AE6" s="288">
        <v>60</v>
      </c>
      <c r="AF6" s="288">
        <v>40</v>
      </c>
      <c r="AG6" s="288">
        <v>25</v>
      </c>
      <c r="AH6" s="288">
        <v>10</v>
      </c>
      <c r="AI6" s="287"/>
      <c r="AJ6" s="287"/>
      <c r="AK6" s="287"/>
      <c r="AL6" s="260"/>
      <c r="AM6" s="260"/>
      <c r="AN6" s="260"/>
      <c r="AO6" s="260"/>
      <c r="AP6" s="260"/>
      <c r="AQ6" s="260"/>
      <c r="AR6" s="260"/>
      <c r="AS6" s="260"/>
    </row>
    <row r="7" spans="1:45" s="34" customFormat="1" ht="12.9" customHeight="1" x14ac:dyDescent="0.25">
      <c r="A7" s="121">
        <v>1</v>
      </c>
      <c r="B7" s="233">
        <f>IF($E7="","",VLOOKUP($E7,'L14 csapat ELO'!$A$7:$O$22,14))</f>
        <v>0</v>
      </c>
      <c r="C7" s="234">
        <f>IF($E7="","",VLOOKUP($E7,'L14 csapat ELO'!$A$7:$O$22,15))</f>
        <v>9</v>
      </c>
      <c r="D7" s="234">
        <f>IF($E7="","",VLOOKUP($E7,'L14 csapat ELO'!$A$7:$O$22,5))</f>
        <v>0</v>
      </c>
      <c r="E7" s="235">
        <v>1</v>
      </c>
      <c r="F7" s="236" t="str">
        <f>UPPER(IF($E7="","",VLOOKUP($E7,'L14 csapat ELO'!$A$7:$O$22,2)))</f>
        <v>BUDAPESTI HONVÉD</v>
      </c>
      <c r="G7" s="236">
        <f>IF($E7="","",VLOOKUP($E7,'L14 csapat ELO'!$A$7:$O$22,3))</f>
        <v>0</v>
      </c>
      <c r="H7" s="236"/>
      <c r="I7" s="236">
        <f>IF($E7="","",VLOOKUP($E7,'L14 csapat ELO'!$A$7:$O$22,4))</f>
        <v>0</v>
      </c>
      <c r="J7" s="237"/>
      <c r="K7" s="238"/>
      <c r="L7" s="238"/>
      <c r="M7" s="238"/>
      <c r="N7" s="238"/>
      <c r="O7" s="122"/>
      <c r="P7" s="123"/>
      <c r="Q7" s="124"/>
      <c r="R7" s="125"/>
      <c r="S7" s="126"/>
      <c r="T7" s="126"/>
      <c r="U7" s="262" t="str">
        <f>Birók!P21</f>
        <v>Bíró</v>
      </c>
      <c r="V7" s="126"/>
      <c r="W7" s="126"/>
      <c r="X7" s="126"/>
      <c r="Y7" s="290"/>
      <c r="Z7" s="290"/>
      <c r="AA7" s="290" t="s">
        <v>67</v>
      </c>
      <c r="AB7" s="288">
        <v>120</v>
      </c>
      <c r="AC7" s="288">
        <v>90</v>
      </c>
      <c r="AD7" s="288">
        <v>60</v>
      </c>
      <c r="AE7" s="288">
        <v>40</v>
      </c>
      <c r="AF7" s="288">
        <v>25</v>
      </c>
      <c r="AG7" s="288">
        <v>10</v>
      </c>
      <c r="AH7" s="288">
        <v>5</v>
      </c>
      <c r="AI7" s="287"/>
      <c r="AJ7" s="287"/>
      <c r="AK7" s="287"/>
      <c r="AL7" s="126"/>
      <c r="AM7" s="126"/>
      <c r="AN7" s="126"/>
      <c r="AO7" s="126"/>
      <c r="AP7" s="126"/>
      <c r="AQ7" s="126"/>
      <c r="AR7" s="126"/>
      <c r="AS7" s="126"/>
    </row>
    <row r="8" spans="1:45" s="34" customFormat="1" ht="12.9" customHeight="1" x14ac:dyDescent="0.25">
      <c r="A8" s="127"/>
      <c r="B8" s="239"/>
      <c r="C8" s="240"/>
      <c r="D8" s="240"/>
      <c r="E8" s="155"/>
      <c r="F8" s="241"/>
      <c r="G8" s="241"/>
      <c r="H8" s="242"/>
      <c r="I8" s="327" t="s">
        <v>0</v>
      </c>
      <c r="J8" s="128" t="s">
        <v>120</v>
      </c>
      <c r="K8" s="243" t="str">
        <f>UPPER(IF(OR(J8="a",J8="as"),F7,IF(OR(J8="b",J8="bs"),F9,)))</f>
        <v>BUDAPESTI HONVÉD</v>
      </c>
      <c r="L8" s="243"/>
      <c r="M8" s="238"/>
      <c r="N8" s="238"/>
      <c r="O8" s="122"/>
      <c r="P8" s="123"/>
      <c r="Q8" s="124"/>
      <c r="R8" s="125"/>
      <c r="S8" s="126"/>
      <c r="T8" s="126"/>
      <c r="U8" s="263" t="str">
        <f>Birók!P22</f>
        <v xml:space="preserve"> </v>
      </c>
      <c r="V8" s="126"/>
      <c r="W8" s="126"/>
      <c r="X8" s="126"/>
      <c r="Y8" s="290"/>
      <c r="Z8" s="290"/>
      <c r="AA8" s="290" t="s">
        <v>68</v>
      </c>
      <c r="AB8" s="288">
        <v>90</v>
      </c>
      <c r="AC8" s="288">
        <v>60</v>
      </c>
      <c r="AD8" s="288">
        <v>40</v>
      </c>
      <c r="AE8" s="288">
        <v>25</v>
      </c>
      <c r="AF8" s="288">
        <v>10</v>
      </c>
      <c r="AG8" s="288">
        <v>5</v>
      </c>
      <c r="AH8" s="288">
        <v>2</v>
      </c>
      <c r="AI8" s="287"/>
      <c r="AJ8" s="287"/>
      <c r="AK8" s="287"/>
      <c r="AL8" s="126"/>
      <c r="AM8" s="126"/>
      <c r="AN8" s="126"/>
      <c r="AO8" s="126"/>
      <c r="AP8" s="126"/>
      <c r="AQ8" s="126"/>
      <c r="AR8" s="126"/>
      <c r="AS8" s="126"/>
    </row>
    <row r="9" spans="1:45" s="34" customFormat="1" ht="12.9" customHeight="1" x14ac:dyDescent="0.25">
      <c r="A9" s="127">
        <v>2</v>
      </c>
      <c r="B9" s="233">
        <f>IF($E9="","",VLOOKUP($E9,'L14 csapat ELO'!$A$7:$O$22,14))</f>
        <v>0</v>
      </c>
      <c r="C9" s="234">
        <f>IF($E9="","",VLOOKUP($E9,'L14 csapat ELO'!$A$7:$O$22,15))</f>
        <v>113</v>
      </c>
      <c r="D9" s="234">
        <f>IF($E9="","",VLOOKUP($E9,'L14 csapat ELO'!$A$7:$O$22,5))</f>
        <v>0</v>
      </c>
      <c r="E9" s="318">
        <v>8</v>
      </c>
      <c r="F9" s="284" t="str">
        <f>UPPER(IF($E9="","",VLOOKUP($E9,'L14 csapat ELO'!$A$7:$O$22,2)))</f>
        <v>CENTERPÁLYA</v>
      </c>
      <c r="G9" s="284">
        <f>IF($E9="","",VLOOKUP($E9,'L14 csapat ELO'!$A$7:$O$22,3))</f>
        <v>0</v>
      </c>
      <c r="H9" s="284"/>
      <c r="I9" s="284">
        <f>IF($E9="","",VLOOKUP($E9,'L14 csapat ELO'!$A$7:$O$22,4))</f>
        <v>0</v>
      </c>
      <c r="J9" s="244"/>
      <c r="K9" s="588" t="s">
        <v>125</v>
      </c>
      <c r="L9" s="245"/>
      <c r="M9" s="238"/>
      <c r="N9" s="238"/>
      <c r="O9" s="122"/>
      <c r="P9" s="123"/>
      <c r="Q9" s="124"/>
      <c r="R9" s="125"/>
      <c r="S9" s="126"/>
      <c r="T9" s="126"/>
      <c r="U9" s="263" t="str">
        <f>Birók!P23</f>
        <v xml:space="preserve"> </v>
      </c>
      <c r="V9" s="126"/>
      <c r="W9" s="126"/>
      <c r="X9" s="126"/>
      <c r="Y9" s="290"/>
      <c r="Z9" s="290"/>
      <c r="AA9" s="290" t="s">
        <v>69</v>
      </c>
      <c r="AB9" s="288">
        <v>60</v>
      </c>
      <c r="AC9" s="288">
        <v>40</v>
      </c>
      <c r="AD9" s="288">
        <v>25</v>
      </c>
      <c r="AE9" s="288">
        <v>10</v>
      </c>
      <c r="AF9" s="288">
        <v>5</v>
      </c>
      <c r="AG9" s="288">
        <v>2</v>
      </c>
      <c r="AH9" s="288">
        <v>1</v>
      </c>
      <c r="AI9" s="287"/>
      <c r="AJ9" s="287"/>
      <c r="AK9" s="287"/>
      <c r="AL9" s="126"/>
      <c r="AM9" s="126"/>
      <c r="AN9" s="126"/>
      <c r="AO9" s="126"/>
      <c r="AP9" s="126"/>
      <c r="AQ9" s="126"/>
      <c r="AR9" s="126"/>
      <c r="AS9" s="126"/>
    </row>
    <row r="10" spans="1:45" s="34" customFormat="1" ht="12.9" customHeight="1" x14ac:dyDescent="0.25">
      <c r="A10" s="127"/>
      <c r="B10" s="239"/>
      <c r="C10" s="240"/>
      <c r="D10" s="240"/>
      <c r="E10" s="319"/>
      <c r="F10" s="320"/>
      <c r="G10" s="320"/>
      <c r="H10" s="321"/>
      <c r="I10" s="320"/>
      <c r="J10" s="246"/>
      <c r="K10" s="327" t="s">
        <v>0</v>
      </c>
      <c r="L10" s="129" t="s">
        <v>120</v>
      </c>
      <c r="M10" s="243" t="str">
        <f>UPPER(IF(OR(L10="a",L10="as"),K8,IF(OR(L10="b",L10="bs"),K12,)))</f>
        <v>BUDAPESTI HONVÉD</v>
      </c>
      <c r="N10" s="247"/>
      <c r="O10" s="248"/>
      <c r="P10" s="248"/>
      <c r="Q10" s="124"/>
      <c r="R10" s="125"/>
      <c r="S10" s="126"/>
      <c r="T10" s="126"/>
      <c r="U10" s="263" t="str">
        <f>Birók!P24</f>
        <v xml:space="preserve"> </v>
      </c>
      <c r="V10" s="126"/>
      <c r="W10" s="126"/>
      <c r="X10" s="126"/>
      <c r="Y10" s="290"/>
      <c r="Z10" s="290"/>
      <c r="AA10" s="290" t="s">
        <v>70</v>
      </c>
      <c r="AB10" s="288">
        <v>40</v>
      </c>
      <c r="AC10" s="288">
        <v>25</v>
      </c>
      <c r="AD10" s="288">
        <v>15</v>
      </c>
      <c r="AE10" s="288">
        <v>7</v>
      </c>
      <c r="AF10" s="288">
        <v>4</v>
      </c>
      <c r="AG10" s="288">
        <v>1</v>
      </c>
      <c r="AH10" s="288">
        <v>0</v>
      </c>
      <c r="AI10" s="287"/>
      <c r="AJ10" s="287"/>
      <c r="AK10" s="287"/>
      <c r="AL10" s="126"/>
      <c r="AM10" s="126"/>
      <c r="AN10" s="126"/>
      <c r="AO10" s="126"/>
      <c r="AP10" s="126"/>
      <c r="AQ10" s="126"/>
      <c r="AR10" s="126"/>
      <c r="AS10" s="126"/>
    </row>
    <row r="11" spans="1:45" s="34" customFormat="1" ht="12.9" customHeight="1" x14ac:dyDescent="0.25">
      <c r="A11" s="127">
        <v>3</v>
      </c>
      <c r="B11" s="233">
        <f>IF($E11="","",VLOOKUP($E11,'L14 csapat ELO'!$A$7:$O$22,14))</f>
        <v>0</v>
      </c>
      <c r="C11" s="234">
        <f>IF($E11="","",VLOOKUP($E11,'L14 csapat ELO'!$A$7:$O$22,15))</f>
        <v>76</v>
      </c>
      <c r="D11" s="234">
        <f>IF($E11="","",VLOOKUP($E11,'L14 csapat ELO'!$A$7:$O$22,5))</f>
        <v>0</v>
      </c>
      <c r="E11" s="318">
        <v>6</v>
      </c>
      <c r="F11" s="284" t="str">
        <f>UPPER(IF($E11="","",VLOOKUP($E11,'L14 csapat ELO'!$A$7:$O$22,2)))</f>
        <v>PG TENISZ</v>
      </c>
      <c r="G11" s="284">
        <f>IF($E11="","",VLOOKUP($E11,'L14 csapat ELO'!$A$7:$O$22,3))</f>
        <v>0</v>
      </c>
      <c r="H11" s="284"/>
      <c r="I11" s="284">
        <f>IF($E11="","",VLOOKUP($E11,'L14 csapat ELO'!$A$7:$O$22,4))</f>
        <v>0</v>
      </c>
      <c r="J11" s="237"/>
      <c r="K11" s="238"/>
      <c r="L11" s="249"/>
      <c r="M11" s="588" t="s">
        <v>130</v>
      </c>
      <c r="N11" s="250"/>
      <c r="O11" s="248"/>
      <c r="P11" s="248"/>
      <c r="Q11" s="124"/>
      <c r="R11" s="125"/>
      <c r="S11" s="126"/>
      <c r="T11" s="126"/>
      <c r="U11" s="263" t="str">
        <f>Birók!P25</f>
        <v xml:space="preserve"> </v>
      </c>
      <c r="V11" s="126"/>
      <c r="W11" s="126"/>
      <c r="X11" s="126"/>
      <c r="Y11" s="290"/>
      <c r="Z11" s="290"/>
      <c r="AA11" s="290" t="s">
        <v>71</v>
      </c>
      <c r="AB11" s="288">
        <v>25</v>
      </c>
      <c r="AC11" s="288">
        <v>15</v>
      </c>
      <c r="AD11" s="288">
        <v>10</v>
      </c>
      <c r="AE11" s="288">
        <v>6</v>
      </c>
      <c r="AF11" s="288">
        <v>3</v>
      </c>
      <c r="AG11" s="288">
        <v>1</v>
      </c>
      <c r="AH11" s="288">
        <v>0</v>
      </c>
      <c r="AI11" s="287"/>
      <c r="AJ11" s="287"/>
      <c r="AK11" s="287"/>
      <c r="AL11" s="126"/>
      <c r="AM11" s="126"/>
      <c r="AN11" s="126"/>
      <c r="AO11" s="126"/>
      <c r="AP11" s="126"/>
      <c r="AQ11" s="126"/>
      <c r="AR11" s="126"/>
      <c r="AS11" s="126"/>
    </row>
    <row r="12" spans="1:45" s="34" customFormat="1" ht="12.9" customHeight="1" x14ac:dyDescent="0.25">
      <c r="A12" s="127"/>
      <c r="B12" s="239"/>
      <c r="C12" s="240"/>
      <c r="D12" s="240"/>
      <c r="E12" s="319"/>
      <c r="F12" s="320"/>
      <c r="G12" s="320"/>
      <c r="H12" s="321"/>
      <c r="I12" s="327" t="s">
        <v>0</v>
      </c>
      <c r="J12" s="128" t="s">
        <v>63</v>
      </c>
      <c r="K12" s="243" t="str">
        <f>UPPER(IF(OR(J12="a",J12="as"),F11,IF(OR(J12="b",J12="bs"),F13,)))</f>
        <v>SZTE-SPORTMÁNIA</v>
      </c>
      <c r="L12" s="251"/>
      <c r="M12" s="238"/>
      <c r="N12" s="250"/>
      <c r="O12" s="248"/>
      <c r="P12" s="248"/>
      <c r="Q12" s="124"/>
      <c r="R12" s="125"/>
      <c r="S12" s="126"/>
      <c r="T12" s="126"/>
      <c r="U12" s="263" t="str">
        <f>Birók!P26</f>
        <v xml:space="preserve"> </v>
      </c>
      <c r="V12" s="126"/>
      <c r="W12" s="126"/>
      <c r="X12" s="126"/>
      <c r="Y12" s="290"/>
      <c r="Z12" s="290"/>
      <c r="AA12" s="290" t="s">
        <v>76</v>
      </c>
      <c r="AB12" s="288">
        <v>15</v>
      </c>
      <c r="AC12" s="288">
        <v>10</v>
      </c>
      <c r="AD12" s="288">
        <v>6</v>
      </c>
      <c r="AE12" s="288">
        <v>3</v>
      </c>
      <c r="AF12" s="288">
        <v>1</v>
      </c>
      <c r="AG12" s="288">
        <v>0</v>
      </c>
      <c r="AH12" s="288">
        <v>0</v>
      </c>
      <c r="AI12" s="287"/>
      <c r="AJ12" s="287"/>
      <c r="AK12" s="287"/>
      <c r="AL12" s="126"/>
      <c r="AM12" s="126"/>
      <c r="AN12" s="126"/>
      <c r="AO12" s="126"/>
      <c r="AP12" s="126"/>
      <c r="AQ12" s="126"/>
      <c r="AR12" s="126"/>
      <c r="AS12" s="126"/>
    </row>
    <row r="13" spans="1:45" s="34" customFormat="1" ht="12.9" customHeight="1" x14ac:dyDescent="0.25">
      <c r="A13" s="127">
        <v>4</v>
      </c>
      <c r="B13" s="233">
        <f>IF($E13="","",VLOOKUP($E13,'L14 csapat ELO'!$A$7:$O$22,14))</f>
        <v>0</v>
      </c>
      <c r="C13" s="234">
        <f>IF($E13="","",VLOOKUP($E13,'L14 csapat ELO'!$A$7:$O$22,15))</f>
        <v>53</v>
      </c>
      <c r="D13" s="234">
        <f>IF($E13="","",VLOOKUP($E13,'L14 csapat ELO'!$A$7:$O$22,5))</f>
        <v>0</v>
      </c>
      <c r="E13" s="318">
        <v>4</v>
      </c>
      <c r="F13" s="284" t="str">
        <f>UPPER(IF($E13="","",VLOOKUP($E13,'L14 csapat ELO'!$A$7:$O$22,2)))</f>
        <v>SZTE-SPORTMÁNIA</v>
      </c>
      <c r="G13" s="284">
        <f>IF($E13="","",VLOOKUP($E13,'L14 csapat ELO'!$A$7:$O$22,3))</f>
        <v>0</v>
      </c>
      <c r="H13" s="284"/>
      <c r="I13" s="284">
        <f>IF($E13="","",VLOOKUP($E13,'L14 csapat ELO'!$A$7:$O$22,4))</f>
        <v>0</v>
      </c>
      <c r="J13" s="252"/>
      <c r="K13" s="248" t="s">
        <v>128</v>
      </c>
      <c r="L13" s="238"/>
      <c r="M13" s="238"/>
      <c r="N13" s="250"/>
      <c r="O13" s="248"/>
      <c r="P13" s="248"/>
      <c r="Q13" s="124"/>
      <c r="R13" s="125"/>
      <c r="S13" s="126"/>
      <c r="T13" s="126"/>
      <c r="U13" s="263" t="str">
        <f>Birók!P27</f>
        <v xml:space="preserve"> </v>
      </c>
      <c r="V13" s="126"/>
      <c r="W13" s="126"/>
      <c r="X13" s="126"/>
      <c r="Y13" s="290"/>
      <c r="Z13" s="290"/>
      <c r="AA13" s="290" t="s">
        <v>72</v>
      </c>
      <c r="AB13" s="288">
        <v>10</v>
      </c>
      <c r="AC13" s="288">
        <v>6</v>
      </c>
      <c r="AD13" s="288">
        <v>3</v>
      </c>
      <c r="AE13" s="288">
        <v>1</v>
      </c>
      <c r="AF13" s="288">
        <v>0</v>
      </c>
      <c r="AG13" s="288">
        <v>0</v>
      </c>
      <c r="AH13" s="288">
        <v>0</v>
      </c>
      <c r="AI13" s="287"/>
      <c r="AJ13" s="287"/>
      <c r="AK13" s="287"/>
      <c r="AL13" s="126"/>
      <c r="AM13" s="126"/>
      <c r="AN13" s="126"/>
      <c r="AO13" s="126"/>
      <c r="AP13" s="126"/>
      <c r="AQ13" s="126"/>
      <c r="AR13" s="126"/>
      <c r="AS13" s="126"/>
    </row>
    <row r="14" spans="1:45" s="34" customFormat="1" ht="12.9" customHeight="1" x14ac:dyDescent="0.25">
      <c r="A14" s="127"/>
      <c r="B14" s="239"/>
      <c r="C14" s="240"/>
      <c r="D14" s="240"/>
      <c r="E14" s="319"/>
      <c r="F14" s="320"/>
      <c r="G14" s="320"/>
      <c r="H14" s="321"/>
      <c r="I14" s="320"/>
      <c r="J14" s="246"/>
      <c r="K14" s="238"/>
      <c r="L14" s="238"/>
      <c r="M14" s="327" t="s">
        <v>0</v>
      </c>
      <c r="N14" s="129" t="s">
        <v>120</v>
      </c>
      <c r="O14" s="243" t="str">
        <f>UPPER(IF(OR(N14="a",N14="as"),M10,IF(OR(N14="b",N14="bs"),M18,)))</f>
        <v>BUDAPESTI HONVÉD</v>
      </c>
      <c r="P14" s="247"/>
      <c r="Q14" s="124"/>
      <c r="R14" s="125"/>
      <c r="S14" s="126"/>
      <c r="T14" s="126"/>
      <c r="U14" s="263" t="str">
        <f>Birók!P28</f>
        <v xml:space="preserve"> </v>
      </c>
      <c r="V14" s="126"/>
      <c r="W14" s="126"/>
      <c r="X14" s="126"/>
      <c r="Y14" s="290"/>
      <c r="Z14" s="290"/>
      <c r="AA14" s="290" t="s">
        <v>73</v>
      </c>
      <c r="AB14" s="288">
        <v>3</v>
      </c>
      <c r="AC14" s="288">
        <v>2</v>
      </c>
      <c r="AD14" s="288">
        <v>1</v>
      </c>
      <c r="AE14" s="288">
        <v>0</v>
      </c>
      <c r="AF14" s="288">
        <v>0</v>
      </c>
      <c r="AG14" s="288">
        <v>0</v>
      </c>
      <c r="AH14" s="288">
        <v>0</v>
      </c>
      <c r="AI14" s="287"/>
      <c r="AJ14" s="287"/>
      <c r="AK14" s="287"/>
      <c r="AL14" s="126"/>
      <c r="AM14" s="126"/>
      <c r="AN14" s="126"/>
      <c r="AO14" s="126"/>
      <c r="AP14" s="126"/>
      <c r="AQ14" s="126"/>
      <c r="AR14" s="126"/>
      <c r="AS14" s="126"/>
    </row>
    <row r="15" spans="1:45" s="34" customFormat="1" ht="12.9" customHeight="1" x14ac:dyDescent="0.25">
      <c r="A15" s="283">
        <v>5</v>
      </c>
      <c r="B15" s="233">
        <f>IF($E15="","",VLOOKUP($E15,'L14 csapat ELO'!$A$7:$O$22,14))</f>
        <v>0</v>
      </c>
      <c r="C15" s="234">
        <f>IF($E15="","",VLOOKUP($E15,'L14 csapat ELO'!$A$7:$O$22,15))</f>
        <v>92</v>
      </c>
      <c r="D15" s="234">
        <f>IF($E15="","",VLOOKUP($E15,'L14 csapat ELO'!$A$7:$O$22,5))</f>
        <v>0</v>
      </c>
      <c r="E15" s="318">
        <v>7</v>
      </c>
      <c r="F15" s="284" t="str">
        <f>UPPER(IF($E15="","",VLOOKUP($E15,'L14 csapat ELO'!$A$7:$O$22,2)))</f>
        <v>PVTC</v>
      </c>
      <c r="G15" s="284">
        <f>IF($E15="","",VLOOKUP($E15,'L14 csapat ELO'!$A$7:$O$22,3))</f>
        <v>0</v>
      </c>
      <c r="H15" s="284"/>
      <c r="I15" s="284">
        <f>IF($E15="","",VLOOKUP($E15,'L14 csapat ELO'!$A$7:$O$22,4))</f>
        <v>0</v>
      </c>
      <c r="J15" s="254"/>
      <c r="K15" s="238"/>
      <c r="L15" s="238"/>
      <c r="M15" s="238"/>
      <c r="N15" s="250"/>
      <c r="O15" s="588" t="s">
        <v>130</v>
      </c>
      <c r="P15" s="248"/>
      <c r="Q15" s="124"/>
      <c r="R15" s="125"/>
      <c r="S15" s="126"/>
      <c r="T15" s="126"/>
      <c r="U15" s="263" t="str">
        <f>Birók!P29</f>
        <v xml:space="preserve"> </v>
      </c>
      <c r="V15" s="126"/>
      <c r="W15" s="126"/>
      <c r="X15" s="126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87"/>
      <c r="AJ15" s="287"/>
      <c r="AK15" s="287"/>
      <c r="AL15" s="126"/>
      <c r="AM15" s="126"/>
      <c r="AN15" s="126"/>
      <c r="AO15" s="126"/>
      <c r="AP15" s="126"/>
      <c r="AQ15" s="126"/>
      <c r="AR15" s="126"/>
      <c r="AS15" s="126"/>
    </row>
    <row r="16" spans="1:45" s="34" customFormat="1" ht="12.9" customHeight="1" thickBot="1" x14ac:dyDescent="0.3">
      <c r="A16" s="127"/>
      <c r="B16" s="239"/>
      <c r="C16" s="240"/>
      <c r="D16" s="240"/>
      <c r="E16" s="319"/>
      <c r="F16" s="320"/>
      <c r="G16" s="320"/>
      <c r="H16" s="321"/>
      <c r="I16" s="327" t="s">
        <v>0</v>
      </c>
      <c r="J16" s="128" t="s">
        <v>121</v>
      </c>
      <c r="K16" s="243" t="str">
        <f>UPPER(IF(OR(J16="a",J16="as"),F15,IF(OR(J16="b",J16="bs"),F17,)))</f>
        <v>TENISZ MÚHELY</v>
      </c>
      <c r="L16" s="243"/>
      <c r="M16" s="238"/>
      <c r="N16" s="250"/>
      <c r="O16" s="327"/>
      <c r="P16" s="248"/>
      <c r="Q16" s="124"/>
      <c r="R16" s="125"/>
      <c r="S16" s="126"/>
      <c r="T16" s="126"/>
      <c r="U16" s="264" t="str">
        <f>Birók!P30</f>
        <v>Egyik sem</v>
      </c>
      <c r="V16" s="126"/>
      <c r="W16" s="126"/>
      <c r="X16" s="126"/>
      <c r="Y16" s="290"/>
      <c r="Z16" s="290"/>
      <c r="AA16" s="290" t="s">
        <v>62</v>
      </c>
      <c r="AB16" s="288">
        <v>150</v>
      </c>
      <c r="AC16" s="288">
        <v>120</v>
      </c>
      <c r="AD16" s="288">
        <v>90</v>
      </c>
      <c r="AE16" s="288">
        <v>60</v>
      </c>
      <c r="AF16" s="288">
        <v>40</v>
      </c>
      <c r="AG16" s="288">
        <v>25</v>
      </c>
      <c r="AH16" s="288">
        <v>15</v>
      </c>
      <c r="AI16" s="287"/>
      <c r="AJ16" s="287"/>
      <c r="AK16" s="287"/>
      <c r="AL16" s="126"/>
      <c r="AM16" s="126"/>
      <c r="AN16" s="126"/>
      <c r="AO16" s="126"/>
      <c r="AP16" s="126"/>
      <c r="AQ16" s="126"/>
      <c r="AR16" s="126"/>
      <c r="AS16" s="126"/>
    </row>
    <row r="17" spans="1:45" s="34" customFormat="1" ht="12.9" customHeight="1" x14ac:dyDescent="0.25">
      <c r="A17" s="127">
        <v>6</v>
      </c>
      <c r="B17" s="233">
        <f>IF($E17="","",VLOOKUP($E17,'L14 csapat ELO'!$A$7:$O$22,14))</f>
        <v>0</v>
      </c>
      <c r="C17" s="234">
        <f>IF($E17="","",VLOOKUP($E17,'L14 csapat ELO'!$A$7:$O$22,15))</f>
        <v>27</v>
      </c>
      <c r="D17" s="234">
        <f>IF($E17="","",VLOOKUP($E17,'L14 csapat ELO'!$A$7:$O$22,5))</f>
        <v>0</v>
      </c>
      <c r="E17" s="318">
        <v>3</v>
      </c>
      <c r="F17" s="284" t="str">
        <f>UPPER(IF($E17="","",VLOOKUP($E17,'L14 csapat ELO'!$A$7:$O$22,2)))</f>
        <v>TENISZ MÚHELY</v>
      </c>
      <c r="G17" s="284">
        <f>IF($E17="","",VLOOKUP($E17,'L14 csapat ELO'!$A$7:$O$22,3))</f>
        <v>0</v>
      </c>
      <c r="H17" s="284"/>
      <c r="I17" s="284">
        <f>IF($E17="","",VLOOKUP($E17,'L14 csapat ELO'!$A$7:$O$22,4))</f>
        <v>0</v>
      </c>
      <c r="J17" s="244"/>
      <c r="K17" s="248" t="s">
        <v>125</v>
      </c>
      <c r="L17" s="245"/>
      <c r="M17" s="238"/>
      <c r="N17" s="250"/>
      <c r="O17" s="248"/>
      <c r="P17" s="248"/>
      <c r="Q17" s="124"/>
      <c r="R17" s="125"/>
      <c r="S17" s="126"/>
      <c r="T17" s="126"/>
      <c r="U17" s="126"/>
      <c r="V17" s="126"/>
      <c r="W17" s="126"/>
      <c r="X17" s="126"/>
      <c r="Y17" s="290"/>
      <c r="Z17" s="290"/>
      <c r="AA17" s="290" t="s">
        <v>64</v>
      </c>
      <c r="AB17" s="288">
        <v>120</v>
      </c>
      <c r="AC17" s="288">
        <v>90</v>
      </c>
      <c r="AD17" s="288">
        <v>60</v>
      </c>
      <c r="AE17" s="288">
        <v>40</v>
      </c>
      <c r="AF17" s="288">
        <v>25</v>
      </c>
      <c r="AG17" s="288">
        <v>15</v>
      </c>
      <c r="AH17" s="288">
        <v>8</v>
      </c>
      <c r="AI17" s="287"/>
      <c r="AJ17" s="287"/>
      <c r="AK17" s="287"/>
      <c r="AL17" s="126"/>
      <c r="AM17" s="126"/>
      <c r="AN17" s="126"/>
      <c r="AO17" s="126"/>
      <c r="AP17" s="126"/>
      <c r="AQ17" s="126"/>
      <c r="AR17" s="126"/>
      <c r="AS17" s="126"/>
    </row>
    <row r="18" spans="1:45" s="34" customFormat="1" ht="12.9" customHeight="1" x14ac:dyDescent="0.25">
      <c r="A18" s="127"/>
      <c r="B18" s="239"/>
      <c r="C18" s="240"/>
      <c r="D18" s="240"/>
      <c r="E18" s="319"/>
      <c r="F18" s="320"/>
      <c r="G18" s="320"/>
      <c r="H18" s="321"/>
      <c r="I18" s="320"/>
      <c r="J18" s="246"/>
      <c r="K18" s="327" t="s">
        <v>0</v>
      </c>
      <c r="L18" s="129" t="s">
        <v>129</v>
      </c>
      <c r="M18" s="243" t="str">
        <f>UPPER(IF(OR(L18="a",L18="as"),K16,IF(OR(L18="b",L18="bs"),K20,)))</f>
        <v>VOLVEX TENISZ SE</v>
      </c>
      <c r="N18" s="255"/>
      <c r="O18" s="248"/>
      <c r="P18" s="248"/>
      <c r="Q18" s="124"/>
      <c r="R18" s="125"/>
      <c r="S18" s="126"/>
      <c r="T18" s="126"/>
      <c r="U18" s="126"/>
      <c r="V18" s="126"/>
      <c r="W18" s="126"/>
      <c r="X18" s="126"/>
      <c r="Y18" s="290"/>
      <c r="Z18" s="290"/>
      <c r="AA18" s="290" t="s">
        <v>65</v>
      </c>
      <c r="AB18" s="288">
        <v>90</v>
      </c>
      <c r="AC18" s="288">
        <v>60</v>
      </c>
      <c r="AD18" s="288">
        <v>40</v>
      </c>
      <c r="AE18" s="288">
        <v>25</v>
      </c>
      <c r="AF18" s="288">
        <v>15</v>
      </c>
      <c r="AG18" s="288">
        <v>8</v>
      </c>
      <c r="AH18" s="288">
        <v>4</v>
      </c>
      <c r="AI18" s="287"/>
      <c r="AJ18" s="287"/>
      <c r="AK18" s="287"/>
      <c r="AL18" s="126"/>
      <c r="AM18" s="126"/>
      <c r="AN18" s="126"/>
      <c r="AO18" s="126"/>
      <c r="AP18" s="126"/>
      <c r="AQ18" s="126"/>
      <c r="AR18" s="126"/>
      <c r="AS18" s="126"/>
    </row>
    <row r="19" spans="1:45" s="34" customFormat="1" ht="12.9" customHeight="1" x14ac:dyDescent="0.25">
      <c r="A19" s="127">
        <v>7</v>
      </c>
      <c r="B19" s="233">
        <f>IF($E19="","",VLOOKUP($E19,'L14 csapat ELO'!$A$7:$O$22,14))</f>
        <v>0</v>
      </c>
      <c r="C19" s="234">
        <f>IF($E19="","",VLOOKUP($E19,'L14 csapat ELO'!$A$7:$O$22,15))</f>
        <v>76</v>
      </c>
      <c r="D19" s="234">
        <f>IF($E19="","",VLOOKUP($E19,'L14 csapat ELO'!$A$7:$O$22,5))</f>
        <v>0</v>
      </c>
      <c r="E19" s="318">
        <v>5</v>
      </c>
      <c r="F19" s="284" t="str">
        <f>UPPER(IF($E19="","",VLOOKUP($E19,'L14 csapat ELO'!$A$7:$O$22,2)))</f>
        <v>FORTUNA SE</v>
      </c>
      <c r="G19" s="284">
        <f>IF($E19="","",VLOOKUP($E19,'L14 csapat ELO'!$A$7:$O$22,3))</f>
        <v>0</v>
      </c>
      <c r="H19" s="284"/>
      <c r="I19" s="284">
        <f>IF($E19="","",VLOOKUP($E19,'L14 csapat ELO'!$A$7:$O$22,4))</f>
        <v>0</v>
      </c>
      <c r="J19" s="237"/>
      <c r="K19" s="238"/>
      <c r="L19" s="249"/>
      <c r="M19" s="588" t="s">
        <v>127</v>
      </c>
      <c r="N19" s="248"/>
      <c r="O19" s="248"/>
      <c r="P19" s="248"/>
      <c r="Q19" s="124"/>
      <c r="R19" s="125"/>
      <c r="S19" s="126"/>
      <c r="T19" s="126"/>
      <c r="U19" s="126"/>
      <c r="V19" s="126"/>
      <c r="W19" s="126"/>
      <c r="X19" s="126"/>
      <c r="Y19" s="290"/>
      <c r="Z19" s="290"/>
      <c r="AA19" s="290" t="s">
        <v>66</v>
      </c>
      <c r="AB19" s="288">
        <v>60</v>
      </c>
      <c r="AC19" s="288">
        <v>40</v>
      </c>
      <c r="AD19" s="288">
        <v>25</v>
      </c>
      <c r="AE19" s="288">
        <v>15</v>
      </c>
      <c r="AF19" s="288">
        <v>8</v>
      </c>
      <c r="AG19" s="288">
        <v>4</v>
      </c>
      <c r="AH19" s="288">
        <v>2</v>
      </c>
      <c r="AI19" s="287"/>
      <c r="AJ19" s="287"/>
      <c r="AK19" s="287"/>
      <c r="AL19" s="126"/>
      <c r="AM19" s="126"/>
      <c r="AN19" s="126"/>
      <c r="AO19" s="126"/>
      <c r="AP19" s="126"/>
      <c r="AQ19" s="126"/>
      <c r="AR19" s="126"/>
      <c r="AS19" s="126"/>
    </row>
    <row r="20" spans="1:45" s="34" customFormat="1" ht="12.9" customHeight="1" x14ac:dyDescent="0.25">
      <c r="A20" s="127"/>
      <c r="B20" s="239"/>
      <c r="C20" s="240"/>
      <c r="D20" s="240"/>
      <c r="E20" s="155"/>
      <c r="F20" s="241"/>
      <c r="G20" s="241"/>
      <c r="H20" s="242"/>
      <c r="I20" s="327" t="s">
        <v>0</v>
      </c>
      <c r="J20" s="128" t="s">
        <v>122</v>
      </c>
      <c r="K20" s="243" t="str">
        <f>UPPER(IF(OR(J20="a",J20="as"),F19,IF(OR(J20="b",J20="bs"),F21,)))</f>
        <v>VOLVEX TENISZ SE</v>
      </c>
      <c r="L20" s="251"/>
      <c r="M20" s="238"/>
      <c r="N20" s="248"/>
      <c r="O20" s="248"/>
      <c r="P20" s="248"/>
      <c r="Q20" s="124"/>
      <c r="R20" s="125"/>
      <c r="S20" s="126"/>
      <c r="T20" s="126"/>
      <c r="U20" s="126"/>
      <c r="V20" s="126"/>
      <c r="W20" s="126"/>
      <c r="X20" s="126"/>
      <c r="Y20" s="290"/>
      <c r="Z20" s="290"/>
      <c r="AA20" s="290" t="s">
        <v>67</v>
      </c>
      <c r="AB20" s="288">
        <v>40</v>
      </c>
      <c r="AC20" s="288">
        <v>25</v>
      </c>
      <c r="AD20" s="288">
        <v>15</v>
      </c>
      <c r="AE20" s="288">
        <v>8</v>
      </c>
      <c r="AF20" s="288">
        <v>4</v>
      </c>
      <c r="AG20" s="288">
        <v>2</v>
      </c>
      <c r="AH20" s="288">
        <v>1</v>
      </c>
      <c r="AI20" s="287"/>
      <c r="AJ20" s="287"/>
      <c r="AK20" s="287"/>
      <c r="AL20" s="126"/>
      <c r="AM20" s="126"/>
      <c r="AN20" s="126"/>
      <c r="AO20" s="126"/>
      <c r="AP20" s="126"/>
      <c r="AQ20" s="126"/>
      <c r="AR20" s="126"/>
      <c r="AS20" s="126"/>
    </row>
    <row r="21" spans="1:45" s="34" customFormat="1" ht="12.9" customHeight="1" x14ac:dyDescent="0.25">
      <c r="A21" s="286">
        <v>8</v>
      </c>
      <c r="B21" s="233">
        <f>IF($E21="","",VLOOKUP($E21,'L14 csapat ELO'!$A$7:$O$22,14))</f>
        <v>0</v>
      </c>
      <c r="C21" s="234">
        <f>IF($E21="","",VLOOKUP($E21,'L14 csapat ELO'!$A$7:$O$22,15))</f>
        <v>25</v>
      </c>
      <c r="D21" s="234">
        <f>IF($E21="","",VLOOKUP($E21,'L14 csapat ELO'!$A$7:$O$22,5))</f>
        <v>0</v>
      </c>
      <c r="E21" s="235">
        <v>2</v>
      </c>
      <c r="F21" s="285" t="str">
        <f>UPPER(IF($E21="","",VLOOKUP($E21,'L14 csapat ELO'!$A$7:$O$22,2)))</f>
        <v>VOLVEX TENISZ SE</v>
      </c>
      <c r="G21" s="285">
        <f>IF($E21="","",VLOOKUP($E21,'L14 csapat ELO'!$A$7:$O$22,3))</f>
        <v>0</v>
      </c>
      <c r="H21" s="285"/>
      <c r="I21" s="285">
        <f>IF($E21="","",VLOOKUP($E21,'L14 csapat ELO'!$A$7:$O$22,4))</f>
        <v>0</v>
      </c>
      <c r="J21" s="252"/>
      <c r="K21" s="588" t="s">
        <v>125</v>
      </c>
      <c r="L21" s="238"/>
      <c r="M21" s="238"/>
      <c r="N21" s="248"/>
      <c r="O21" s="248"/>
      <c r="P21" s="248"/>
      <c r="Q21" s="124"/>
      <c r="R21" s="125"/>
      <c r="S21" s="126"/>
      <c r="T21" s="126"/>
      <c r="U21" s="126"/>
      <c r="V21" s="126"/>
      <c r="W21" s="126"/>
      <c r="X21" s="126"/>
      <c r="Y21" s="290"/>
      <c r="Z21" s="290"/>
      <c r="AA21" s="290" t="s">
        <v>68</v>
      </c>
      <c r="AB21" s="288">
        <v>25</v>
      </c>
      <c r="AC21" s="288">
        <v>15</v>
      </c>
      <c r="AD21" s="288">
        <v>10</v>
      </c>
      <c r="AE21" s="288">
        <v>6</v>
      </c>
      <c r="AF21" s="288">
        <v>3</v>
      </c>
      <c r="AG21" s="288">
        <v>1</v>
      </c>
      <c r="AH21" s="288">
        <v>0</v>
      </c>
      <c r="AI21" s="287"/>
      <c r="AJ21" s="287"/>
      <c r="AK21" s="287"/>
      <c r="AL21" s="126"/>
      <c r="AM21" s="126"/>
      <c r="AN21" s="126"/>
      <c r="AO21" s="126"/>
      <c r="AP21" s="126"/>
      <c r="AQ21" s="126"/>
      <c r="AR21" s="126"/>
      <c r="AS21" s="126"/>
    </row>
    <row r="22" spans="1:45" s="34" customFormat="1" ht="9.6" customHeight="1" x14ac:dyDescent="0.25">
      <c r="A22" s="267"/>
      <c r="B22" s="122"/>
      <c r="C22" s="122"/>
      <c r="D22" s="122"/>
      <c r="E22" s="155"/>
      <c r="F22" s="122"/>
      <c r="G22" s="122"/>
      <c r="H22" s="122"/>
      <c r="I22" s="122"/>
      <c r="J22" s="155"/>
      <c r="K22" s="122"/>
      <c r="L22" s="122"/>
      <c r="M22" s="122"/>
      <c r="N22" s="124"/>
      <c r="O22" s="124"/>
      <c r="P22" s="124"/>
      <c r="Q22" s="124"/>
      <c r="R22" s="125"/>
      <c r="S22" s="126"/>
      <c r="T22" s="126"/>
      <c r="U22" s="126"/>
      <c r="V22" s="126"/>
      <c r="W22" s="126"/>
      <c r="X22" s="126"/>
      <c r="Y22" s="290"/>
      <c r="Z22" s="290"/>
      <c r="AA22" s="290" t="s">
        <v>69</v>
      </c>
      <c r="AB22" s="288">
        <v>15</v>
      </c>
      <c r="AC22" s="288">
        <v>10</v>
      </c>
      <c r="AD22" s="288">
        <v>6</v>
      </c>
      <c r="AE22" s="288">
        <v>3</v>
      </c>
      <c r="AF22" s="288">
        <v>1</v>
      </c>
      <c r="AG22" s="288">
        <v>0</v>
      </c>
      <c r="AH22" s="288">
        <v>0</v>
      </c>
      <c r="AI22" s="287"/>
      <c r="AJ22" s="287"/>
      <c r="AK22" s="287"/>
      <c r="AL22" s="126"/>
      <c r="AM22" s="126"/>
      <c r="AN22" s="126"/>
      <c r="AO22" s="126"/>
      <c r="AP22" s="126"/>
      <c r="AQ22" s="126"/>
      <c r="AR22" s="126"/>
      <c r="AS22" s="126"/>
    </row>
    <row r="23" spans="1:45" s="34" customFormat="1" ht="9.6" customHeight="1" x14ac:dyDescent="0.25">
      <c r="A23" s="156"/>
      <c r="B23" s="155"/>
      <c r="C23" s="155"/>
      <c r="D23" s="155"/>
      <c r="E23" s="155"/>
      <c r="F23" s="122"/>
      <c r="G23" s="122"/>
      <c r="H23" s="126"/>
      <c r="I23" s="257"/>
      <c r="J23" s="155"/>
      <c r="K23" s="122"/>
      <c r="L23" s="122"/>
      <c r="M23" s="122"/>
      <c r="N23" s="124"/>
      <c r="O23" s="124"/>
      <c r="P23" s="124"/>
      <c r="Q23" s="124"/>
      <c r="R23" s="125"/>
      <c r="S23" s="126"/>
      <c r="T23" s="126"/>
      <c r="U23" s="126"/>
      <c r="V23" s="126"/>
      <c r="W23" s="126"/>
      <c r="X23" s="126"/>
      <c r="Y23" s="290"/>
      <c r="Z23" s="290"/>
      <c r="AA23" s="290" t="s">
        <v>70</v>
      </c>
      <c r="AB23" s="288">
        <v>10</v>
      </c>
      <c r="AC23" s="288">
        <v>6</v>
      </c>
      <c r="AD23" s="288">
        <v>3</v>
      </c>
      <c r="AE23" s="288">
        <v>1</v>
      </c>
      <c r="AF23" s="288">
        <v>0</v>
      </c>
      <c r="AG23" s="288">
        <v>0</v>
      </c>
      <c r="AH23" s="288">
        <v>0</v>
      </c>
      <c r="AI23" s="287"/>
      <c r="AJ23" s="287"/>
      <c r="AK23" s="287"/>
      <c r="AL23" s="126"/>
      <c r="AM23" s="126"/>
      <c r="AN23" s="126"/>
      <c r="AO23" s="126"/>
      <c r="AP23" s="126"/>
      <c r="AQ23" s="126"/>
      <c r="AR23" s="126"/>
      <c r="AS23" s="126"/>
    </row>
    <row r="24" spans="1:45" s="34" customFormat="1" ht="9.6" customHeight="1" x14ac:dyDescent="0.25">
      <c r="A24" s="156"/>
      <c r="B24" s="122"/>
      <c r="C24" s="122"/>
      <c r="D24" s="122"/>
      <c r="E24" s="155"/>
      <c r="F24" s="122"/>
      <c r="G24" s="122"/>
      <c r="H24" s="122"/>
      <c r="I24" s="122"/>
      <c r="J24" s="155"/>
      <c r="K24" s="122"/>
      <c r="L24" s="258"/>
      <c r="M24" s="122"/>
      <c r="N24" s="124"/>
      <c r="O24" s="124"/>
      <c r="P24" s="124"/>
      <c r="Q24" s="124"/>
      <c r="R24" s="125"/>
      <c r="S24" s="126"/>
      <c r="T24" s="126"/>
      <c r="U24" s="126"/>
      <c r="V24" s="126"/>
      <c r="W24" s="126"/>
      <c r="X24" s="126"/>
      <c r="Y24" s="290"/>
      <c r="Z24" s="290"/>
      <c r="AA24" s="290" t="s">
        <v>71</v>
      </c>
      <c r="AB24" s="288">
        <v>6</v>
      </c>
      <c r="AC24" s="288">
        <v>3</v>
      </c>
      <c r="AD24" s="288">
        <v>1</v>
      </c>
      <c r="AE24" s="288">
        <v>0</v>
      </c>
      <c r="AF24" s="288">
        <v>0</v>
      </c>
      <c r="AG24" s="288">
        <v>0</v>
      </c>
      <c r="AH24" s="288">
        <v>0</v>
      </c>
      <c r="AI24" s="287"/>
      <c r="AJ24" s="287"/>
      <c r="AK24" s="287"/>
      <c r="AL24" s="126"/>
      <c r="AM24" s="126"/>
      <c r="AN24" s="126"/>
      <c r="AO24" s="126"/>
      <c r="AP24" s="126"/>
      <c r="AQ24" s="126"/>
      <c r="AR24" s="126"/>
      <c r="AS24" s="126"/>
    </row>
    <row r="25" spans="1:45" s="34" customFormat="1" ht="9.6" customHeight="1" x14ac:dyDescent="0.25">
      <c r="A25" s="156"/>
      <c r="B25" s="155"/>
      <c r="C25" s="155"/>
      <c r="D25" s="155"/>
      <c r="E25" s="155"/>
      <c r="F25" s="122"/>
      <c r="G25" s="122"/>
      <c r="H25" s="126"/>
      <c r="I25" s="122"/>
      <c r="J25" s="155"/>
      <c r="K25" s="257"/>
      <c r="L25" s="155"/>
      <c r="M25" s="122"/>
      <c r="N25" s="124"/>
      <c r="O25" s="124"/>
      <c r="P25" s="124"/>
      <c r="Q25" s="124"/>
      <c r="R25" s="125"/>
      <c r="S25" s="126"/>
      <c r="T25" s="126"/>
      <c r="U25" s="126"/>
      <c r="V25" s="126"/>
      <c r="W25" s="126"/>
      <c r="X25" s="126"/>
      <c r="Y25" s="290"/>
      <c r="Z25" s="290"/>
      <c r="AA25" s="290" t="s">
        <v>76</v>
      </c>
      <c r="AB25" s="288">
        <v>3</v>
      </c>
      <c r="AC25" s="288">
        <v>2</v>
      </c>
      <c r="AD25" s="288">
        <v>1</v>
      </c>
      <c r="AE25" s="288">
        <v>0</v>
      </c>
      <c r="AF25" s="288">
        <v>0</v>
      </c>
      <c r="AG25" s="288">
        <v>0</v>
      </c>
      <c r="AH25" s="288">
        <v>0</v>
      </c>
      <c r="AI25" s="287"/>
      <c r="AJ25" s="287"/>
      <c r="AK25" s="287"/>
      <c r="AL25" s="126"/>
      <c r="AM25" s="126"/>
      <c r="AN25" s="126"/>
      <c r="AO25" s="126"/>
      <c r="AP25" s="126"/>
      <c r="AQ25" s="126"/>
      <c r="AR25" s="126"/>
      <c r="AS25" s="126"/>
    </row>
    <row r="26" spans="1:45" s="34" customFormat="1" ht="9.6" customHeight="1" x14ac:dyDescent="0.25">
      <c r="A26" s="156"/>
      <c r="B26" s="122"/>
      <c r="C26" s="122"/>
      <c r="D26" s="122"/>
      <c r="E26" s="155"/>
      <c r="F26" s="122"/>
      <c r="G26" s="122"/>
      <c r="H26" s="122"/>
      <c r="I26" s="122"/>
      <c r="J26" s="155"/>
      <c r="K26" s="122"/>
      <c r="L26" s="122"/>
      <c r="M26" s="122"/>
      <c r="N26" s="124"/>
      <c r="O26" s="124"/>
      <c r="P26" s="124"/>
      <c r="Q26" s="124"/>
      <c r="R26" s="125"/>
      <c r="S26" s="130"/>
      <c r="T26" s="126"/>
      <c r="U26" s="126"/>
      <c r="V26" s="126"/>
      <c r="W26" s="126"/>
      <c r="X26" s="126"/>
      <c r="Y26"/>
      <c r="Z26"/>
      <c r="AA26"/>
      <c r="AB26"/>
      <c r="AC26"/>
      <c r="AD26"/>
      <c r="AE26"/>
      <c r="AF26"/>
      <c r="AG26"/>
      <c r="AH26"/>
      <c r="AI26" s="287"/>
      <c r="AJ26" s="287"/>
      <c r="AK26" s="287"/>
      <c r="AL26" s="126"/>
      <c r="AM26" s="126"/>
      <c r="AN26" s="126"/>
      <c r="AO26" s="126"/>
      <c r="AP26" s="126"/>
      <c r="AQ26" s="126"/>
      <c r="AR26" s="126"/>
      <c r="AS26" s="126"/>
    </row>
    <row r="27" spans="1:45" s="34" customFormat="1" ht="9.6" customHeight="1" x14ac:dyDescent="0.25">
      <c r="A27" s="156"/>
      <c r="B27" s="155"/>
      <c r="C27" s="155"/>
      <c r="D27" s="155"/>
      <c r="E27" s="155"/>
      <c r="F27" s="122"/>
      <c r="G27" s="122"/>
      <c r="H27" s="126"/>
      <c r="I27" s="257"/>
      <c r="J27" s="155"/>
      <c r="K27" s="122"/>
      <c r="L27" s="122"/>
      <c r="M27" s="122"/>
      <c r="N27" s="124"/>
      <c r="O27" s="124"/>
      <c r="P27" s="124"/>
      <c r="Q27" s="124"/>
      <c r="R27" s="125"/>
      <c r="S27" s="126"/>
      <c r="T27" s="126"/>
      <c r="U27" s="126"/>
      <c r="V27" s="126"/>
      <c r="W27" s="126"/>
      <c r="X27" s="126"/>
      <c r="Y27"/>
      <c r="Z27"/>
      <c r="AA27"/>
      <c r="AB27"/>
      <c r="AC27"/>
      <c r="AD27"/>
      <c r="AE27"/>
      <c r="AF27"/>
      <c r="AG27"/>
      <c r="AH27"/>
      <c r="AI27" s="287"/>
      <c r="AJ27" s="287"/>
      <c r="AK27" s="287"/>
      <c r="AL27" s="126"/>
      <c r="AM27" s="126"/>
      <c r="AN27" s="126"/>
      <c r="AO27" s="126"/>
      <c r="AP27" s="126"/>
      <c r="AQ27" s="126"/>
      <c r="AR27" s="126"/>
      <c r="AS27" s="126"/>
    </row>
    <row r="28" spans="1:45" s="34" customFormat="1" ht="9.6" customHeight="1" x14ac:dyDescent="0.25">
      <c r="A28" s="156"/>
      <c r="B28" s="122"/>
      <c r="C28" s="122"/>
      <c r="D28" s="122"/>
      <c r="E28" s="155"/>
      <c r="F28" s="122"/>
      <c r="G28" s="122"/>
      <c r="H28" s="122"/>
      <c r="I28" s="122"/>
      <c r="J28" s="155"/>
      <c r="K28" s="122"/>
      <c r="L28" s="122"/>
      <c r="M28" s="122"/>
      <c r="N28" s="124"/>
      <c r="O28" s="124"/>
      <c r="P28" s="124"/>
      <c r="Q28" s="124"/>
      <c r="R28" s="125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300"/>
      <c r="AJ28" s="300"/>
      <c r="AK28" s="300"/>
      <c r="AL28" s="126"/>
      <c r="AM28" s="126"/>
      <c r="AN28" s="126"/>
      <c r="AO28" s="126"/>
      <c r="AP28" s="126"/>
      <c r="AQ28" s="126"/>
      <c r="AR28" s="126"/>
      <c r="AS28" s="126"/>
    </row>
    <row r="29" spans="1:45" s="34" customFormat="1" ht="9.6" customHeight="1" x14ac:dyDescent="0.25">
      <c r="A29" s="156"/>
      <c r="B29" s="155"/>
      <c r="C29" s="155"/>
      <c r="D29" s="155"/>
      <c r="E29" s="155"/>
      <c r="F29" s="589" t="s">
        <v>137</v>
      </c>
      <c r="G29" s="122"/>
      <c r="H29" s="126"/>
      <c r="I29" s="122"/>
      <c r="J29" s="155"/>
      <c r="K29" s="122"/>
      <c r="L29" s="122"/>
      <c r="M29" s="257"/>
      <c r="N29" s="155"/>
      <c r="O29" s="122"/>
      <c r="P29" s="124"/>
      <c r="Q29" s="124"/>
      <c r="R29" s="125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300"/>
      <c r="AJ29" s="300"/>
      <c r="AK29" s="300"/>
      <c r="AL29" s="126"/>
      <c r="AM29" s="126"/>
      <c r="AN29" s="126"/>
      <c r="AO29" s="126"/>
      <c r="AP29" s="126"/>
      <c r="AQ29" s="126"/>
      <c r="AR29" s="126"/>
      <c r="AS29" s="126"/>
    </row>
    <row r="30" spans="1:45" s="34" customFormat="1" ht="9.6" customHeight="1" x14ac:dyDescent="0.25">
      <c r="A30" s="156"/>
      <c r="B30" s="122"/>
      <c r="C30" s="122"/>
      <c r="D30" s="122"/>
      <c r="E30" s="155"/>
      <c r="F30" s="122"/>
      <c r="G30" s="122"/>
      <c r="H30" s="122"/>
      <c r="I30" s="122"/>
      <c r="J30" s="155"/>
      <c r="K30" s="122"/>
      <c r="L30" s="122"/>
      <c r="M30" s="122"/>
      <c r="N30" s="124"/>
      <c r="O30" s="122"/>
      <c r="P30" s="124"/>
      <c r="Q30" s="124"/>
      <c r="R30" s="125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300"/>
      <c r="AJ30" s="300"/>
      <c r="AK30" s="300"/>
      <c r="AL30" s="126"/>
      <c r="AM30" s="126"/>
      <c r="AN30" s="126"/>
      <c r="AO30" s="126"/>
      <c r="AP30" s="126"/>
      <c r="AQ30" s="126"/>
      <c r="AR30" s="126"/>
      <c r="AS30" s="126"/>
    </row>
    <row r="31" spans="1:45" s="34" customFormat="1" ht="9.6" customHeight="1" x14ac:dyDescent="0.25">
      <c r="A31" s="156"/>
      <c r="B31" s="155"/>
      <c r="C31" s="155"/>
      <c r="D31" s="155"/>
      <c r="E31" s="155"/>
      <c r="F31" s="122"/>
      <c r="G31" s="122"/>
      <c r="H31" s="126"/>
      <c r="I31" s="257"/>
      <c r="J31" s="155"/>
      <c r="K31" s="122"/>
      <c r="L31" s="122"/>
      <c r="M31" s="122"/>
      <c r="N31" s="124"/>
      <c r="O31" s="124"/>
      <c r="P31" s="124"/>
      <c r="Q31" s="124"/>
      <c r="R31" s="125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300"/>
      <c r="AJ31" s="300"/>
      <c r="AK31" s="300"/>
      <c r="AL31" s="126"/>
      <c r="AM31" s="126"/>
      <c r="AN31" s="126"/>
      <c r="AO31" s="126"/>
      <c r="AP31" s="126"/>
      <c r="AQ31" s="126"/>
      <c r="AR31" s="126"/>
      <c r="AS31" s="126"/>
    </row>
    <row r="32" spans="1:45" s="34" customFormat="1" ht="9.6" customHeight="1" x14ac:dyDescent="0.25">
      <c r="A32" s="156"/>
      <c r="B32" s="122"/>
      <c r="C32" s="122"/>
      <c r="D32" s="122"/>
      <c r="E32" s="155"/>
      <c r="F32" s="122"/>
      <c r="G32" s="122"/>
      <c r="H32" s="122"/>
      <c r="I32" s="122"/>
      <c r="J32" s="155"/>
      <c r="K32" s="122"/>
      <c r="L32" s="258"/>
      <c r="M32" s="122"/>
      <c r="N32" s="124"/>
      <c r="O32" s="124"/>
      <c r="P32" s="124"/>
      <c r="Q32" s="124"/>
      <c r="R32" s="125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300"/>
      <c r="AJ32" s="300"/>
      <c r="AK32" s="300"/>
      <c r="AL32" s="126"/>
      <c r="AM32" s="126"/>
      <c r="AN32" s="126"/>
      <c r="AO32" s="126"/>
      <c r="AP32" s="126"/>
      <c r="AQ32" s="126"/>
      <c r="AR32" s="126"/>
      <c r="AS32" s="126"/>
    </row>
    <row r="33" spans="1:45" s="34" customFormat="1" ht="9.6" customHeight="1" x14ac:dyDescent="0.25">
      <c r="A33" s="156"/>
      <c r="B33" s="155"/>
      <c r="C33" s="155"/>
      <c r="D33" s="155"/>
      <c r="E33" s="155"/>
      <c r="F33" s="122"/>
      <c r="G33" s="122"/>
      <c r="H33" s="126"/>
      <c r="I33" s="122"/>
      <c r="J33" s="155"/>
      <c r="K33" s="257"/>
      <c r="L33" s="155"/>
      <c r="M33" s="122"/>
      <c r="N33" s="124"/>
      <c r="O33" s="124"/>
      <c r="P33" s="124"/>
      <c r="Q33" s="124"/>
      <c r="R33" s="125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300"/>
      <c r="AJ33" s="300"/>
      <c r="AK33" s="300"/>
      <c r="AL33" s="126"/>
      <c r="AM33" s="126"/>
      <c r="AN33" s="126"/>
      <c r="AO33" s="126"/>
      <c r="AP33" s="126"/>
      <c r="AQ33" s="126"/>
      <c r="AR33" s="126"/>
      <c r="AS33" s="126"/>
    </row>
    <row r="34" spans="1:45" s="34" customFormat="1" ht="9.6" customHeight="1" x14ac:dyDescent="0.25">
      <c r="A34" s="156"/>
      <c r="B34" s="122"/>
      <c r="C34" s="122"/>
      <c r="D34" s="122"/>
      <c r="E34" s="155"/>
      <c r="F34" s="122"/>
      <c r="G34" s="122"/>
      <c r="H34" s="122"/>
      <c r="I34" s="122"/>
      <c r="J34" s="155"/>
      <c r="K34" s="122"/>
      <c r="L34" s="122"/>
      <c r="M34" s="122"/>
      <c r="N34" s="124"/>
      <c r="O34" s="124"/>
      <c r="P34" s="124"/>
      <c r="Q34" s="124"/>
      <c r="R34" s="125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300"/>
      <c r="AJ34" s="300"/>
      <c r="AK34" s="300"/>
      <c r="AL34" s="126"/>
      <c r="AM34" s="126"/>
      <c r="AN34" s="126"/>
      <c r="AO34" s="126"/>
      <c r="AP34" s="126"/>
      <c r="AQ34" s="126"/>
      <c r="AR34" s="126"/>
      <c r="AS34" s="126"/>
    </row>
    <row r="35" spans="1:45" s="34" customFormat="1" ht="9.6" customHeight="1" x14ac:dyDescent="0.25">
      <c r="A35" s="156"/>
      <c r="B35" s="155"/>
      <c r="C35" s="155"/>
      <c r="D35" s="155"/>
      <c r="E35" s="155"/>
      <c r="F35" s="122"/>
      <c r="G35" s="122"/>
      <c r="H35" s="126"/>
      <c r="I35" s="257"/>
      <c r="J35" s="155"/>
      <c r="K35" s="122"/>
      <c r="L35" s="122"/>
      <c r="M35" s="122"/>
      <c r="N35" s="124"/>
      <c r="O35" s="124"/>
      <c r="P35" s="124"/>
      <c r="Q35" s="124"/>
      <c r="R35" s="125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300"/>
      <c r="AJ35" s="300"/>
      <c r="AK35" s="300"/>
      <c r="AL35" s="126"/>
      <c r="AM35" s="126"/>
      <c r="AN35" s="126"/>
      <c r="AO35" s="126"/>
      <c r="AP35" s="126"/>
      <c r="AQ35" s="126"/>
      <c r="AR35" s="126"/>
      <c r="AS35" s="126"/>
    </row>
    <row r="36" spans="1:45" s="34" customFormat="1" ht="9.6" customHeight="1" x14ac:dyDescent="0.25">
      <c r="A36" s="267"/>
      <c r="B36" s="122"/>
      <c r="C36" s="122"/>
      <c r="D36" s="122"/>
      <c r="E36" s="155"/>
      <c r="F36" s="122"/>
      <c r="G36" s="122"/>
      <c r="H36" s="122"/>
      <c r="I36" s="122"/>
      <c r="J36" s="155"/>
      <c r="K36" s="122"/>
      <c r="L36" s="122"/>
      <c r="M36" s="122"/>
      <c r="N36" s="122"/>
      <c r="O36" s="122"/>
      <c r="P36" s="122"/>
      <c r="Q36" s="124"/>
      <c r="R36" s="125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300"/>
      <c r="AJ36" s="300"/>
      <c r="AK36" s="300"/>
      <c r="AL36" s="126"/>
      <c r="AM36" s="126"/>
      <c r="AN36" s="126"/>
      <c r="AO36" s="126"/>
      <c r="AP36" s="126"/>
      <c r="AQ36" s="126"/>
      <c r="AR36" s="126"/>
      <c r="AS36" s="126"/>
    </row>
    <row r="37" spans="1:45" s="34" customFormat="1" ht="9.6" customHeight="1" x14ac:dyDescent="0.25">
      <c r="A37" s="156"/>
      <c r="B37" s="155"/>
      <c r="C37" s="155"/>
      <c r="D37" s="155"/>
      <c r="E37" s="155"/>
      <c r="F37" s="253"/>
      <c r="G37" s="253"/>
      <c r="H37" s="256"/>
      <c r="I37" s="238"/>
      <c r="J37" s="246"/>
      <c r="K37" s="238"/>
      <c r="L37" s="238"/>
      <c r="M37" s="238"/>
      <c r="N37" s="248"/>
      <c r="O37" s="248"/>
      <c r="P37" s="248"/>
      <c r="Q37" s="124"/>
      <c r="R37" s="125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300"/>
      <c r="AJ37" s="300"/>
      <c r="AK37" s="300"/>
      <c r="AL37" s="126"/>
      <c r="AM37" s="126"/>
      <c r="AN37" s="126"/>
      <c r="AO37" s="126"/>
      <c r="AP37" s="126"/>
      <c r="AQ37" s="126"/>
      <c r="AR37" s="126"/>
      <c r="AS37" s="126"/>
    </row>
    <row r="38" spans="1:45" s="34" customFormat="1" ht="9.6" customHeight="1" x14ac:dyDescent="0.25">
      <c r="A38" s="267"/>
      <c r="B38" s="122"/>
      <c r="C38" s="122"/>
      <c r="D38" s="122"/>
      <c r="E38" s="155"/>
      <c r="F38" s="122"/>
      <c r="G38" s="122"/>
      <c r="H38" s="122"/>
      <c r="I38" s="122"/>
      <c r="J38" s="155"/>
      <c r="K38" s="122"/>
      <c r="L38" s="122"/>
      <c r="M38" s="122"/>
      <c r="N38" s="124"/>
      <c r="O38" s="124"/>
      <c r="P38" s="124"/>
      <c r="Q38" s="124"/>
      <c r="R38" s="125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300"/>
      <c r="AJ38" s="300"/>
      <c r="AK38" s="300"/>
      <c r="AL38" s="126"/>
      <c r="AM38" s="126"/>
      <c r="AN38" s="126"/>
      <c r="AO38" s="126"/>
      <c r="AP38" s="126"/>
      <c r="AQ38" s="126"/>
      <c r="AR38" s="126"/>
      <c r="AS38" s="126"/>
    </row>
    <row r="39" spans="1:45" s="34" customFormat="1" ht="9.6" customHeight="1" x14ac:dyDescent="0.25">
      <c r="A39" s="156"/>
      <c r="B39" s="155"/>
      <c r="C39" s="155"/>
      <c r="D39" s="155"/>
      <c r="E39" s="155"/>
      <c r="F39" s="122"/>
      <c r="G39" s="122"/>
      <c r="H39" s="126"/>
      <c r="I39" s="257"/>
      <c r="J39" s="155"/>
      <c r="K39" s="122"/>
      <c r="L39" s="122"/>
      <c r="M39" s="122"/>
      <c r="N39" s="124"/>
      <c r="O39" s="124"/>
      <c r="P39" s="124"/>
      <c r="Q39" s="124"/>
      <c r="R39" s="125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300"/>
      <c r="AJ39" s="300"/>
      <c r="AK39" s="300"/>
      <c r="AL39" s="126"/>
      <c r="AM39" s="126"/>
      <c r="AN39" s="126"/>
      <c r="AO39" s="126"/>
      <c r="AP39" s="126"/>
      <c r="AQ39" s="126"/>
      <c r="AR39" s="126"/>
      <c r="AS39" s="126"/>
    </row>
    <row r="40" spans="1:45" s="34" customFormat="1" ht="9.6" customHeight="1" x14ac:dyDescent="0.25">
      <c r="A40" s="156"/>
      <c r="B40" s="122"/>
      <c r="C40" s="122"/>
      <c r="D40" s="122"/>
      <c r="E40" s="155"/>
      <c r="F40" s="122"/>
      <c r="G40" s="122"/>
      <c r="H40" s="122"/>
      <c r="I40" s="122"/>
      <c r="J40" s="155"/>
      <c r="K40" s="122"/>
      <c r="L40" s="258"/>
      <c r="M40" s="122"/>
      <c r="N40" s="124"/>
      <c r="O40" s="124"/>
      <c r="P40" s="124"/>
      <c r="Q40" s="124"/>
      <c r="R40" s="125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300"/>
      <c r="AJ40" s="300"/>
      <c r="AK40" s="300"/>
      <c r="AL40" s="126"/>
      <c r="AM40" s="126"/>
      <c r="AN40" s="126"/>
      <c r="AO40" s="126"/>
      <c r="AP40" s="126"/>
      <c r="AQ40" s="126"/>
      <c r="AR40" s="126"/>
      <c r="AS40" s="126"/>
    </row>
    <row r="41" spans="1:45" s="34" customFormat="1" ht="9.6" customHeight="1" x14ac:dyDescent="0.25">
      <c r="A41" s="156"/>
      <c r="B41" s="155"/>
      <c r="C41" s="155"/>
      <c r="D41" s="155"/>
      <c r="E41" s="155"/>
      <c r="F41" s="122"/>
      <c r="G41" s="122"/>
      <c r="H41" s="126"/>
      <c r="I41" s="122"/>
      <c r="J41" s="155"/>
      <c r="K41" s="257"/>
      <c r="L41" s="155"/>
      <c r="M41" s="122"/>
      <c r="N41" s="124"/>
      <c r="O41" s="124"/>
      <c r="P41" s="124"/>
      <c r="Q41" s="124"/>
      <c r="R41" s="125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300"/>
      <c r="AJ41" s="300"/>
      <c r="AK41" s="300"/>
      <c r="AL41" s="126"/>
      <c r="AM41" s="126"/>
      <c r="AN41" s="126"/>
      <c r="AO41" s="126"/>
      <c r="AP41" s="126"/>
      <c r="AQ41" s="126"/>
      <c r="AR41" s="126"/>
      <c r="AS41" s="126"/>
    </row>
    <row r="42" spans="1:45" s="34" customFormat="1" ht="9.6" customHeight="1" x14ac:dyDescent="0.25">
      <c r="A42" s="156"/>
      <c r="B42" s="122"/>
      <c r="C42" s="122"/>
      <c r="D42" s="122"/>
      <c r="E42" s="155"/>
      <c r="F42" s="122"/>
      <c r="G42" s="122"/>
      <c r="H42" s="122"/>
      <c r="I42" s="122"/>
      <c r="J42" s="155"/>
      <c r="K42" s="122"/>
      <c r="L42" s="122"/>
      <c r="M42" s="122"/>
      <c r="N42" s="124"/>
      <c r="O42" s="124"/>
      <c r="P42" s="124"/>
      <c r="Q42" s="124"/>
      <c r="R42" s="125"/>
      <c r="S42" s="130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300"/>
      <c r="AJ42" s="300"/>
      <c r="AK42" s="300"/>
      <c r="AL42" s="126"/>
      <c r="AM42" s="126"/>
      <c r="AN42" s="126"/>
      <c r="AO42" s="126"/>
      <c r="AP42" s="126"/>
      <c r="AQ42" s="126"/>
      <c r="AR42" s="126"/>
      <c r="AS42" s="126"/>
    </row>
    <row r="43" spans="1:45" s="34" customFormat="1" ht="9.6" customHeight="1" x14ac:dyDescent="0.25">
      <c r="A43" s="156"/>
      <c r="B43" s="155"/>
      <c r="C43" s="155"/>
      <c r="D43" s="155"/>
      <c r="E43" s="155"/>
      <c r="F43" s="122"/>
      <c r="G43" s="122"/>
      <c r="H43" s="126"/>
      <c r="I43" s="257"/>
      <c r="J43" s="155"/>
      <c r="K43" s="122"/>
      <c r="L43" s="122"/>
      <c r="M43" s="122"/>
      <c r="N43" s="124"/>
      <c r="O43" s="124"/>
      <c r="P43" s="124"/>
      <c r="Q43" s="124"/>
      <c r="R43" s="125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300"/>
      <c r="AJ43" s="300"/>
      <c r="AK43" s="300"/>
      <c r="AL43" s="126"/>
      <c r="AM43" s="126"/>
      <c r="AN43" s="126"/>
      <c r="AO43" s="126"/>
      <c r="AP43" s="126"/>
      <c r="AQ43" s="126"/>
      <c r="AR43" s="126"/>
      <c r="AS43" s="126"/>
    </row>
    <row r="44" spans="1:45" s="34" customFormat="1" ht="9.6" customHeight="1" x14ac:dyDescent="0.25">
      <c r="A44" s="156"/>
      <c r="B44" s="122"/>
      <c r="C44" s="122"/>
      <c r="D44" s="122"/>
      <c r="E44" s="155"/>
      <c r="F44" s="122"/>
      <c r="G44" s="122"/>
      <c r="H44" s="122"/>
      <c r="I44" s="122"/>
      <c r="J44" s="155"/>
      <c r="K44" s="122"/>
      <c r="L44" s="122"/>
      <c r="M44" s="122"/>
      <c r="N44" s="124"/>
      <c r="O44" s="124"/>
      <c r="P44" s="124"/>
      <c r="Q44" s="124"/>
      <c r="R44" s="125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300"/>
      <c r="AJ44" s="300"/>
      <c r="AK44" s="300"/>
      <c r="AL44" s="126"/>
      <c r="AM44" s="126"/>
      <c r="AN44" s="126"/>
      <c r="AO44" s="126"/>
      <c r="AP44" s="126"/>
      <c r="AQ44" s="126"/>
      <c r="AR44" s="126"/>
      <c r="AS44" s="126"/>
    </row>
    <row r="45" spans="1:45" s="34" customFormat="1" ht="9.6" customHeight="1" x14ac:dyDescent="0.25">
      <c r="A45" s="156"/>
      <c r="B45" s="155"/>
      <c r="C45" s="155"/>
      <c r="D45" s="155"/>
      <c r="E45" s="155"/>
      <c r="F45" s="122"/>
      <c r="G45" s="122"/>
      <c r="H45" s="126"/>
      <c r="I45" s="122"/>
      <c r="J45" s="155"/>
      <c r="K45" s="122"/>
      <c r="L45" s="122"/>
      <c r="M45" s="257"/>
      <c r="N45" s="155"/>
      <c r="O45" s="122"/>
      <c r="P45" s="124"/>
      <c r="Q45" s="124"/>
      <c r="R45" s="125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300"/>
      <c r="AJ45" s="300"/>
      <c r="AK45" s="300"/>
      <c r="AL45" s="126"/>
      <c r="AM45" s="126"/>
      <c r="AN45" s="126"/>
      <c r="AO45" s="126"/>
      <c r="AP45" s="126"/>
      <c r="AQ45" s="126"/>
      <c r="AR45" s="126"/>
      <c r="AS45" s="126"/>
    </row>
    <row r="46" spans="1:45" s="34" customFormat="1" ht="9.6" customHeight="1" x14ac:dyDescent="0.25">
      <c r="A46" s="156"/>
      <c r="B46" s="122"/>
      <c r="C46" s="122"/>
      <c r="D46" s="122"/>
      <c r="E46" s="155"/>
      <c r="F46" s="122"/>
      <c r="G46" s="122"/>
      <c r="H46" s="122"/>
      <c r="I46" s="122"/>
      <c r="J46" s="155"/>
      <c r="K46" s="122"/>
      <c r="L46" s="122"/>
      <c r="M46" s="122"/>
      <c r="N46" s="124"/>
      <c r="O46" s="122"/>
      <c r="P46" s="124"/>
      <c r="Q46" s="124"/>
      <c r="R46" s="125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300"/>
      <c r="AJ46" s="300"/>
      <c r="AK46" s="300"/>
      <c r="AL46" s="126"/>
      <c r="AM46" s="126"/>
      <c r="AN46" s="126"/>
      <c r="AO46" s="126"/>
      <c r="AP46" s="126"/>
      <c r="AQ46" s="126"/>
      <c r="AR46" s="126"/>
      <c r="AS46" s="126"/>
    </row>
    <row r="47" spans="1:45" s="34" customFormat="1" ht="9.6" customHeight="1" x14ac:dyDescent="0.25">
      <c r="A47" s="156"/>
      <c r="B47" s="155"/>
      <c r="C47" s="155"/>
      <c r="D47" s="155"/>
      <c r="E47" s="155"/>
      <c r="F47" s="122"/>
      <c r="G47" s="122"/>
      <c r="H47" s="126"/>
      <c r="I47" s="257"/>
      <c r="J47" s="155"/>
      <c r="K47" s="122"/>
      <c r="L47" s="122"/>
      <c r="M47" s="122"/>
      <c r="N47" s="124"/>
      <c r="O47" s="124"/>
      <c r="P47" s="124"/>
      <c r="Q47" s="124"/>
      <c r="R47" s="125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300"/>
      <c r="AJ47" s="300"/>
      <c r="AK47" s="300"/>
      <c r="AL47" s="126"/>
      <c r="AM47" s="126"/>
      <c r="AN47" s="126"/>
      <c r="AO47" s="126"/>
      <c r="AP47" s="126"/>
      <c r="AQ47" s="126"/>
      <c r="AR47" s="126"/>
      <c r="AS47" s="126"/>
    </row>
    <row r="48" spans="1:45" s="34" customFormat="1" ht="9.6" customHeight="1" x14ac:dyDescent="0.25">
      <c r="A48" s="156"/>
      <c r="B48" s="122"/>
      <c r="C48" s="122"/>
      <c r="D48" s="122"/>
      <c r="E48" s="155"/>
      <c r="F48" s="122"/>
      <c r="G48" s="122"/>
      <c r="H48" s="122"/>
      <c r="I48" s="122"/>
      <c r="J48" s="155"/>
      <c r="K48" s="122"/>
      <c r="L48" s="258"/>
      <c r="M48" s="122"/>
      <c r="N48" s="124"/>
      <c r="O48" s="124"/>
      <c r="P48" s="124"/>
      <c r="Q48" s="124"/>
      <c r="R48" s="125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300"/>
      <c r="AJ48" s="300"/>
      <c r="AK48" s="300"/>
      <c r="AL48" s="126"/>
      <c r="AM48" s="126"/>
      <c r="AN48" s="126"/>
      <c r="AO48" s="126"/>
      <c r="AP48" s="126"/>
      <c r="AQ48" s="126"/>
      <c r="AR48" s="126"/>
      <c r="AS48" s="126"/>
    </row>
    <row r="49" spans="1:45" s="34" customFormat="1" ht="9.6" customHeight="1" x14ac:dyDescent="0.25">
      <c r="A49" s="156"/>
      <c r="B49" s="155"/>
      <c r="C49" s="155"/>
      <c r="D49" s="155"/>
      <c r="E49" s="155"/>
      <c r="F49" s="122"/>
      <c r="G49" s="122"/>
      <c r="H49" s="126"/>
      <c r="I49" s="122"/>
      <c r="J49" s="155"/>
      <c r="K49" s="257"/>
      <c r="L49" s="155"/>
      <c r="M49" s="122"/>
      <c r="N49" s="124"/>
      <c r="O49" s="124"/>
      <c r="P49" s="124"/>
      <c r="Q49" s="124"/>
      <c r="R49" s="125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300"/>
      <c r="AJ49" s="300"/>
      <c r="AK49" s="300"/>
      <c r="AL49" s="126"/>
      <c r="AM49" s="126"/>
      <c r="AN49" s="126"/>
      <c r="AO49" s="126"/>
      <c r="AP49" s="126"/>
      <c r="AQ49" s="126"/>
      <c r="AR49" s="126"/>
      <c r="AS49" s="126"/>
    </row>
    <row r="50" spans="1:45" s="34" customFormat="1" ht="9.6" customHeight="1" x14ac:dyDescent="0.25">
      <c r="A50" s="156"/>
      <c r="B50" s="122"/>
      <c r="C50" s="122"/>
      <c r="D50" s="122"/>
      <c r="E50" s="155"/>
      <c r="F50" s="122"/>
      <c r="G50" s="122"/>
      <c r="H50" s="122"/>
      <c r="I50" s="122"/>
      <c r="J50" s="155"/>
      <c r="K50" s="122"/>
      <c r="L50" s="122"/>
      <c r="M50" s="122"/>
      <c r="N50" s="124"/>
      <c r="O50" s="124"/>
      <c r="P50" s="124"/>
      <c r="Q50" s="124"/>
      <c r="R50" s="125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300"/>
      <c r="AJ50" s="300"/>
      <c r="AK50" s="300"/>
      <c r="AL50" s="126"/>
      <c r="AM50" s="126"/>
      <c r="AN50" s="126"/>
      <c r="AO50" s="126"/>
      <c r="AP50" s="126"/>
      <c r="AQ50" s="126"/>
      <c r="AR50" s="126"/>
      <c r="AS50" s="126"/>
    </row>
    <row r="51" spans="1:45" s="34" customFormat="1" ht="9.6" customHeight="1" x14ac:dyDescent="0.25">
      <c r="A51" s="156"/>
      <c r="B51" s="155"/>
      <c r="C51" s="155"/>
      <c r="D51" s="155"/>
      <c r="E51" s="155"/>
      <c r="F51" s="122"/>
      <c r="G51" s="122"/>
      <c r="H51" s="126"/>
      <c r="I51" s="257"/>
      <c r="J51" s="155"/>
      <c r="K51" s="122"/>
      <c r="L51" s="122"/>
      <c r="M51" s="122"/>
      <c r="N51" s="124"/>
      <c r="O51" s="124"/>
      <c r="P51" s="124"/>
      <c r="Q51" s="124"/>
      <c r="R51" s="125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300"/>
      <c r="AJ51" s="300"/>
      <c r="AK51" s="300"/>
      <c r="AL51" s="126"/>
      <c r="AM51" s="126"/>
      <c r="AN51" s="126"/>
      <c r="AO51" s="126"/>
      <c r="AP51" s="126"/>
      <c r="AQ51" s="126"/>
      <c r="AR51" s="126"/>
      <c r="AS51" s="126"/>
    </row>
    <row r="52" spans="1:45" s="34" customFormat="1" ht="9.6" customHeight="1" x14ac:dyDescent="0.25">
      <c r="A52" s="267"/>
      <c r="B52" s="122"/>
      <c r="C52" s="122"/>
      <c r="D52" s="122"/>
      <c r="E52" s="155"/>
      <c r="F52" s="122"/>
      <c r="G52" s="122"/>
      <c r="H52" s="122"/>
      <c r="I52" s="122"/>
      <c r="J52" s="155"/>
      <c r="K52" s="122"/>
      <c r="L52" s="122"/>
      <c r="M52" s="122"/>
      <c r="N52" s="122"/>
      <c r="O52" s="122"/>
      <c r="P52" s="122"/>
      <c r="Q52" s="124"/>
      <c r="R52" s="125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300"/>
      <c r="AJ52" s="300"/>
      <c r="AK52" s="300"/>
      <c r="AL52" s="126"/>
      <c r="AM52" s="126"/>
      <c r="AN52" s="126"/>
      <c r="AO52" s="126"/>
      <c r="AP52" s="126"/>
      <c r="AQ52" s="126"/>
      <c r="AR52" s="126"/>
      <c r="AS52" s="126"/>
    </row>
    <row r="53" spans="1:45" s="2" customFormat="1" ht="6.75" customHeight="1" x14ac:dyDescent="0.25">
      <c r="A53" s="131"/>
      <c r="B53" s="131"/>
      <c r="C53" s="131"/>
      <c r="D53" s="131"/>
      <c r="E53" s="131"/>
      <c r="F53" s="133"/>
      <c r="G53" s="133"/>
      <c r="H53" s="133"/>
      <c r="I53" s="133"/>
      <c r="J53" s="132"/>
      <c r="K53" s="133"/>
      <c r="L53" s="134"/>
      <c r="M53" s="133"/>
      <c r="N53" s="134"/>
      <c r="O53" s="133"/>
      <c r="P53" s="134"/>
      <c r="Q53" s="133"/>
      <c r="R53" s="134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300"/>
      <c r="AJ53" s="300"/>
      <c r="AK53" s="300"/>
      <c r="AL53" s="135"/>
      <c r="AM53" s="135"/>
      <c r="AN53" s="135"/>
      <c r="AO53" s="135"/>
      <c r="AP53" s="135"/>
      <c r="AQ53" s="135"/>
      <c r="AR53" s="135"/>
      <c r="AS53" s="135"/>
    </row>
    <row r="54" spans="1:45" s="18" customFormat="1" ht="10.5" customHeight="1" x14ac:dyDescent="0.25">
      <c r="A54" s="136" t="s">
        <v>43</v>
      </c>
      <c r="B54" s="137"/>
      <c r="C54" s="137"/>
      <c r="D54" s="201"/>
      <c r="E54" s="138" t="s">
        <v>4</v>
      </c>
      <c r="F54" s="139" t="s">
        <v>45</v>
      </c>
      <c r="G54" s="138"/>
      <c r="H54" s="140"/>
      <c r="I54" s="141"/>
      <c r="J54" s="138" t="s">
        <v>4</v>
      </c>
      <c r="K54" s="139" t="s">
        <v>53</v>
      </c>
      <c r="L54" s="142"/>
      <c r="M54" s="139" t="s">
        <v>54</v>
      </c>
      <c r="N54" s="143"/>
      <c r="O54" s="144" t="s">
        <v>55</v>
      </c>
      <c r="P54" s="144"/>
      <c r="Q54" s="145"/>
      <c r="R54" s="146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301"/>
      <c r="AJ54" s="301"/>
      <c r="AK54" s="301"/>
      <c r="AL54" s="85"/>
      <c r="AM54" s="85"/>
      <c r="AN54" s="85"/>
      <c r="AO54" s="85"/>
      <c r="AP54" s="85"/>
      <c r="AQ54" s="85"/>
      <c r="AR54" s="85"/>
      <c r="AS54" s="85"/>
    </row>
    <row r="55" spans="1:45" s="18" customFormat="1" ht="9" customHeight="1" x14ac:dyDescent="0.25">
      <c r="A55" s="276" t="s">
        <v>44</v>
      </c>
      <c r="B55" s="277"/>
      <c r="C55" s="278"/>
      <c r="D55" s="279"/>
      <c r="E55" s="147">
        <v>1</v>
      </c>
      <c r="F55" s="85" t="str">
        <f>IF(E55&gt;$R$62,,UPPER(VLOOKUP(E55,'L14 csapat ELO'!$A$7:$Q$134,2)))</f>
        <v>BUDAPESTI HONVÉD</v>
      </c>
      <c r="G55" s="147"/>
      <c r="H55" s="85"/>
      <c r="I55" s="84"/>
      <c r="J55" s="268" t="s">
        <v>5</v>
      </c>
      <c r="K55" s="83"/>
      <c r="L55" s="269"/>
      <c r="M55" s="83"/>
      <c r="N55" s="270"/>
      <c r="O55" s="271" t="s">
        <v>46</v>
      </c>
      <c r="P55" s="272"/>
      <c r="Q55" s="272"/>
      <c r="R55" s="270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301"/>
      <c r="AJ55" s="301"/>
      <c r="AK55" s="301"/>
      <c r="AL55" s="85"/>
      <c r="AM55" s="85"/>
      <c r="AN55" s="85"/>
      <c r="AO55" s="85"/>
      <c r="AP55" s="85"/>
      <c r="AQ55" s="85"/>
      <c r="AR55" s="85"/>
      <c r="AS55" s="85"/>
    </row>
    <row r="56" spans="1:45" s="18" customFormat="1" ht="9" customHeight="1" x14ac:dyDescent="0.25">
      <c r="A56" s="280" t="s">
        <v>52</v>
      </c>
      <c r="B56" s="157"/>
      <c r="C56" s="281"/>
      <c r="D56" s="282"/>
      <c r="E56" s="147">
        <v>2</v>
      </c>
      <c r="F56" s="85" t="str">
        <f>IF(E56&gt;$R$62,,UPPER(VLOOKUP(E56,'L14 csapat ELO'!$A$7:$Q$134,2)))</f>
        <v>VOLVEX TENISZ SE</v>
      </c>
      <c r="G56" s="147"/>
      <c r="H56" s="85"/>
      <c r="I56" s="84"/>
      <c r="J56" s="268" t="s">
        <v>6</v>
      </c>
      <c r="K56" s="83"/>
      <c r="L56" s="269"/>
      <c r="M56" s="83"/>
      <c r="N56" s="270"/>
      <c r="O56" s="150"/>
      <c r="P56" s="273"/>
      <c r="Q56" s="157"/>
      <c r="R56" s="274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301"/>
      <c r="AJ56" s="301"/>
      <c r="AK56" s="301"/>
      <c r="AL56" s="85"/>
      <c r="AM56" s="85"/>
      <c r="AN56" s="85"/>
      <c r="AO56" s="85"/>
      <c r="AP56" s="85"/>
      <c r="AQ56" s="85"/>
      <c r="AR56" s="85"/>
      <c r="AS56" s="85"/>
    </row>
    <row r="57" spans="1:45" s="18" customFormat="1" ht="9" customHeight="1" x14ac:dyDescent="0.25">
      <c r="A57" s="170"/>
      <c r="B57" s="171"/>
      <c r="C57" s="199"/>
      <c r="D57" s="172"/>
      <c r="E57" s="147"/>
      <c r="F57" s="85"/>
      <c r="G57" s="147"/>
      <c r="H57" s="85"/>
      <c r="I57" s="84"/>
      <c r="J57" s="268" t="s">
        <v>7</v>
      </c>
      <c r="K57" s="83"/>
      <c r="L57" s="269"/>
      <c r="M57" s="83"/>
      <c r="N57" s="270"/>
      <c r="O57" s="271" t="s">
        <v>47</v>
      </c>
      <c r="P57" s="272"/>
      <c r="Q57" s="272"/>
      <c r="R57" s="270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301"/>
      <c r="AJ57" s="301"/>
      <c r="AK57" s="301"/>
      <c r="AL57" s="85"/>
      <c r="AM57" s="85"/>
      <c r="AN57" s="85"/>
      <c r="AO57" s="85"/>
      <c r="AP57" s="85"/>
      <c r="AQ57" s="85"/>
      <c r="AR57" s="85"/>
      <c r="AS57" s="85"/>
    </row>
    <row r="58" spans="1:45" s="18" customFormat="1" ht="9" customHeight="1" x14ac:dyDescent="0.25">
      <c r="A58" s="148"/>
      <c r="B58" s="116"/>
      <c r="C58" s="116"/>
      <c r="D58" s="149"/>
      <c r="E58" s="147"/>
      <c r="F58" s="85"/>
      <c r="G58" s="147"/>
      <c r="H58" s="85"/>
      <c r="I58" s="84"/>
      <c r="J58" s="268" t="s">
        <v>8</v>
      </c>
      <c r="K58" s="83"/>
      <c r="L58" s="269"/>
      <c r="M58" s="83"/>
      <c r="N58" s="270"/>
      <c r="O58" s="83"/>
      <c r="P58" s="269"/>
      <c r="Q58" s="83"/>
      <c r="R58" s="270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301"/>
      <c r="AJ58" s="301"/>
      <c r="AK58" s="301"/>
      <c r="AL58" s="85"/>
      <c r="AM58" s="85"/>
      <c r="AN58" s="85"/>
      <c r="AO58" s="85"/>
      <c r="AP58" s="85"/>
      <c r="AQ58" s="85"/>
      <c r="AR58" s="85"/>
      <c r="AS58" s="85"/>
    </row>
    <row r="59" spans="1:45" s="18" customFormat="1" ht="9" customHeight="1" x14ac:dyDescent="0.25">
      <c r="A59" s="159"/>
      <c r="B59" s="173"/>
      <c r="C59" s="173"/>
      <c r="D59" s="200"/>
      <c r="E59" s="147"/>
      <c r="F59" s="85"/>
      <c r="G59" s="147"/>
      <c r="H59" s="85"/>
      <c r="I59" s="84"/>
      <c r="J59" s="268" t="s">
        <v>9</v>
      </c>
      <c r="K59" s="83"/>
      <c r="L59" s="269"/>
      <c r="M59" s="83"/>
      <c r="N59" s="270"/>
      <c r="O59" s="157"/>
      <c r="P59" s="273"/>
      <c r="Q59" s="157"/>
      <c r="R59" s="274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301"/>
      <c r="AJ59" s="301"/>
      <c r="AK59" s="301"/>
      <c r="AL59" s="85"/>
      <c r="AM59" s="85"/>
      <c r="AN59" s="85"/>
      <c r="AO59" s="85"/>
      <c r="AP59" s="85"/>
      <c r="AQ59" s="85"/>
      <c r="AR59" s="85"/>
      <c r="AS59" s="85"/>
    </row>
    <row r="60" spans="1:45" s="18" customFormat="1" ht="9" customHeight="1" x14ac:dyDescent="0.25">
      <c r="A60" s="160"/>
      <c r="B60" s="22"/>
      <c r="C60" s="116"/>
      <c r="D60" s="149"/>
      <c r="E60" s="147"/>
      <c r="F60" s="85"/>
      <c r="G60" s="147"/>
      <c r="H60" s="85"/>
      <c r="I60" s="84"/>
      <c r="J60" s="268" t="s">
        <v>10</v>
      </c>
      <c r="K60" s="83"/>
      <c r="L60" s="269"/>
      <c r="M60" s="83"/>
      <c r="N60" s="270"/>
      <c r="O60" s="271" t="s">
        <v>33</v>
      </c>
      <c r="P60" s="272"/>
      <c r="Q60" s="272"/>
      <c r="R60" s="270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301"/>
      <c r="AJ60" s="301"/>
      <c r="AK60" s="301"/>
      <c r="AL60" s="85"/>
      <c r="AM60" s="85"/>
      <c r="AN60" s="85"/>
      <c r="AO60" s="85"/>
      <c r="AP60" s="85"/>
      <c r="AQ60" s="85"/>
      <c r="AR60" s="85"/>
      <c r="AS60" s="85"/>
    </row>
    <row r="61" spans="1:45" s="18" customFormat="1" ht="9" customHeight="1" x14ac:dyDescent="0.25">
      <c r="A61" s="160"/>
      <c r="B61" s="22"/>
      <c r="C61" s="197"/>
      <c r="D61" s="168"/>
      <c r="E61" s="147"/>
      <c r="F61" s="85"/>
      <c r="G61" s="147"/>
      <c r="H61" s="85"/>
      <c r="I61" s="84"/>
      <c r="J61" s="268" t="s">
        <v>11</v>
      </c>
      <c r="K61" s="83"/>
      <c r="L61" s="269"/>
      <c r="M61" s="83"/>
      <c r="N61" s="270"/>
      <c r="O61" s="83"/>
      <c r="P61" s="269"/>
      <c r="Q61" s="83"/>
      <c r="R61" s="270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301"/>
      <c r="AJ61" s="301"/>
      <c r="AK61" s="301"/>
      <c r="AL61" s="85"/>
      <c r="AM61" s="85"/>
      <c r="AN61" s="85"/>
      <c r="AO61" s="85"/>
      <c r="AP61" s="85"/>
      <c r="AQ61" s="85"/>
      <c r="AR61" s="85"/>
      <c r="AS61" s="85"/>
    </row>
    <row r="62" spans="1:45" s="18" customFormat="1" ht="9" customHeight="1" x14ac:dyDescent="0.25">
      <c r="A62" s="161"/>
      <c r="B62" s="158"/>
      <c r="C62" s="198"/>
      <c r="D62" s="169"/>
      <c r="E62" s="151"/>
      <c r="F62" s="150"/>
      <c r="G62" s="151"/>
      <c r="H62" s="150"/>
      <c r="I62" s="152"/>
      <c r="J62" s="275" t="s">
        <v>12</v>
      </c>
      <c r="K62" s="157"/>
      <c r="L62" s="273"/>
      <c r="M62" s="157"/>
      <c r="N62" s="274"/>
      <c r="O62" s="157" t="str">
        <f>R4</f>
        <v>Rákóczi Andrea</v>
      </c>
      <c r="P62" s="273"/>
      <c r="Q62" s="157"/>
      <c r="R62" s="153">
        <f>MIN(4,'L14 csapat ELO'!Q5)</f>
        <v>4</v>
      </c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301"/>
      <c r="AJ62" s="301"/>
      <c r="AK62" s="301"/>
      <c r="AL62" s="85"/>
      <c r="AM62" s="85"/>
      <c r="AN62" s="85"/>
      <c r="AO62" s="85"/>
      <c r="AP62" s="85"/>
      <c r="AQ62" s="85"/>
      <c r="AR62" s="85"/>
      <c r="AS62" s="85"/>
    </row>
    <row r="63" spans="1:45" x14ac:dyDescent="0.25">
      <c r="T63" s="265"/>
      <c r="U63" s="265"/>
      <c r="V63" s="265"/>
      <c r="W63" s="265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  <c r="AH63" s="265"/>
      <c r="AL63" s="265"/>
      <c r="AM63" s="265"/>
      <c r="AN63" s="265"/>
      <c r="AO63" s="265"/>
      <c r="AP63" s="265"/>
      <c r="AQ63" s="265"/>
      <c r="AR63" s="265"/>
      <c r="AS63" s="265"/>
    </row>
    <row r="64" spans="1:45" x14ac:dyDescent="0.25">
      <c r="T64" s="265"/>
      <c r="U64" s="265"/>
      <c r="V64" s="265"/>
      <c r="W64" s="265"/>
      <c r="X64" s="265"/>
      <c r="Y64" s="265"/>
      <c r="Z64" s="265"/>
      <c r="AA64" s="265"/>
      <c r="AB64" s="265"/>
      <c r="AC64" s="265"/>
      <c r="AD64" s="265"/>
      <c r="AE64" s="265"/>
      <c r="AF64" s="265"/>
      <c r="AG64" s="265"/>
      <c r="AH64" s="265"/>
      <c r="AL64" s="265"/>
      <c r="AM64" s="265"/>
      <c r="AN64" s="265"/>
      <c r="AO64" s="265"/>
      <c r="AP64" s="265"/>
      <c r="AQ64" s="265"/>
      <c r="AR64" s="265"/>
      <c r="AS64" s="265"/>
    </row>
    <row r="65" spans="20:45" x14ac:dyDescent="0.25">
      <c r="T65" s="265"/>
      <c r="U65" s="265"/>
      <c r="V65" s="265"/>
      <c r="W65" s="265"/>
      <c r="X65" s="265"/>
      <c r="Y65" s="265"/>
      <c r="Z65" s="265"/>
      <c r="AA65" s="265"/>
      <c r="AB65" s="265"/>
      <c r="AC65" s="265"/>
      <c r="AD65" s="265"/>
      <c r="AE65" s="265"/>
      <c r="AF65" s="265"/>
      <c r="AG65" s="265"/>
      <c r="AH65" s="265"/>
      <c r="AL65" s="265"/>
      <c r="AM65" s="265"/>
      <c r="AN65" s="265"/>
      <c r="AO65" s="265"/>
      <c r="AP65" s="265"/>
      <c r="AQ65" s="265"/>
      <c r="AR65" s="265"/>
      <c r="AS65" s="265"/>
    </row>
    <row r="66" spans="20:45" x14ac:dyDescent="0.25">
      <c r="T66" s="265"/>
      <c r="U66" s="265"/>
      <c r="V66" s="265"/>
      <c r="W66" s="265"/>
      <c r="X66" s="265"/>
      <c r="Y66" s="265"/>
      <c r="Z66" s="265"/>
      <c r="AA66" s="265"/>
      <c r="AB66" s="265"/>
      <c r="AC66" s="265"/>
      <c r="AD66" s="265"/>
      <c r="AE66" s="265"/>
      <c r="AF66" s="265"/>
      <c r="AG66" s="265"/>
      <c r="AH66" s="265"/>
      <c r="AL66" s="265"/>
      <c r="AM66" s="265"/>
      <c r="AN66" s="265"/>
      <c r="AO66" s="265"/>
      <c r="AP66" s="265"/>
      <c r="AQ66" s="265"/>
      <c r="AR66" s="265"/>
      <c r="AS66" s="265"/>
    </row>
    <row r="67" spans="20:45" x14ac:dyDescent="0.25">
      <c r="T67" s="265"/>
      <c r="U67" s="265"/>
      <c r="V67" s="265"/>
      <c r="W67" s="265"/>
      <c r="X67" s="265"/>
      <c r="Y67" s="265"/>
      <c r="Z67" s="265"/>
      <c r="AA67" s="265"/>
      <c r="AB67" s="265"/>
      <c r="AC67" s="265"/>
      <c r="AD67" s="265"/>
      <c r="AE67" s="265"/>
      <c r="AF67" s="265"/>
      <c r="AG67" s="265"/>
      <c r="AH67" s="265"/>
      <c r="AL67" s="265"/>
      <c r="AM67" s="265"/>
      <c r="AN67" s="265"/>
      <c r="AO67" s="265"/>
      <c r="AP67" s="265"/>
      <c r="AQ67" s="265"/>
      <c r="AR67" s="265"/>
      <c r="AS67" s="265"/>
    </row>
    <row r="68" spans="20:45" x14ac:dyDescent="0.25">
      <c r="T68" s="265"/>
      <c r="U68" s="265"/>
      <c r="V68" s="265"/>
      <c r="W68" s="265"/>
      <c r="X68" s="265"/>
      <c r="Y68" s="265"/>
      <c r="Z68" s="265"/>
      <c r="AA68" s="265"/>
      <c r="AB68" s="265"/>
      <c r="AC68" s="265"/>
      <c r="AD68" s="265"/>
      <c r="AE68" s="265"/>
      <c r="AF68" s="265"/>
      <c r="AG68" s="265"/>
      <c r="AH68" s="265"/>
      <c r="AL68" s="265"/>
      <c r="AM68" s="265"/>
      <c r="AN68" s="265"/>
      <c r="AO68" s="265"/>
      <c r="AP68" s="265"/>
      <c r="AQ68" s="265"/>
      <c r="AR68" s="265"/>
      <c r="AS68" s="265"/>
    </row>
    <row r="69" spans="20:45" x14ac:dyDescent="0.25">
      <c r="T69" s="265"/>
      <c r="U69" s="265"/>
      <c r="V69" s="265"/>
      <c r="W69" s="265"/>
      <c r="X69" s="265"/>
      <c r="Y69" s="265"/>
      <c r="Z69" s="265"/>
      <c r="AA69" s="265"/>
      <c r="AB69" s="265"/>
      <c r="AC69" s="265"/>
      <c r="AD69" s="265"/>
      <c r="AE69" s="265"/>
      <c r="AF69" s="265"/>
      <c r="AG69" s="265"/>
      <c r="AH69" s="265"/>
      <c r="AL69" s="265"/>
      <c r="AM69" s="265"/>
      <c r="AN69" s="265"/>
      <c r="AO69" s="265"/>
      <c r="AP69" s="265"/>
      <c r="AQ69" s="265"/>
      <c r="AR69" s="265"/>
      <c r="AS69" s="265"/>
    </row>
    <row r="70" spans="20:45" x14ac:dyDescent="0.25">
      <c r="T70" s="265"/>
      <c r="U70" s="265"/>
      <c r="V70" s="265"/>
      <c r="W70" s="265"/>
      <c r="X70" s="265"/>
      <c r="Y70" s="265"/>
      <c r="Z70" s="265"/>
      <c r="AA70" s="265"/>
      <c r="AB70" s="265"/>
      <c r="AC70" s="265"/>
      <c r="AD70" s="265"/>
      <c r="AE70" s="265"/>
      <c r="AF70" s="265"/>
      <c r="AG70" s="265"/>
      <c r="AH70" s="265"/>
      <c r="AL70" s="265"/>
      <c r="AM70" s="265"/>
      <c r="AN70" s="265"/>
      <c r="AO70" s="265"/>
      <c r="AP70" s="265"/>
      <c r="AQ70" s="265"/>
      <c r="AR70" s="265"/>
      <c r="AS70" s="265"/>
    </row>
    <row r="71" spans="20:45" x14ac:dyDescent="0.25">
      <c r="T71" s="265"/>
      <c r="U71" s="265"/>
      <c r="V71" s="265"/>
      <c r="W71" s="265"/>
      <c r="X71" s="265"/>
      <c r="Y71" s="265"/>
      <c r="Z71" s="265"/>
      <c r="AA71" s="265"/>
      <c r="AB71" s="265"/>
      <c r="AC71" s="265"/>
      <c r="AD71" s="265"/>
      <c r="AE71" s="265"/>
      <c r="AF71" s="265"/>
      <c r="AG71" s="265"/>
      <c r="AH71" s="265"/>
      <c r="AL71" s="265"/>
      <c r="AM71" s="265"/>
      <c r="AN71" s="265"/>
      <c r="AO71" s="265"/>
      <c r="AP71" s="265"/>
      <c r="AQ71" s="265"/>
      <c r="AR71" s="265"/>
      <c r="AS71" s="265"/>
    </row>
    <row r="72" spans="20:45" x14ac:dyDescent="0.25">
      <c r="T72" s="265"/>
      <c r="U72" s="265"/>
      <c r="V72" s="265"/>
      <c r="W72" s="265"/>
      <c r="X72" s="265"/>
      <c r="Y72" s="265"/>
      <c r="Z72" s="265"/>
      <c r="AA72" s="265"/>
      <c r="AB72" s="265"/>
      <c r="AC72" s="265"/>
      <c r="AD72" s="265"/>
      <c r="AE72" s="265"/>
      <c r="AF72" s="265"/>
      <c r="AG72" s="265"/>
      <c r="AH72" s="265"/>
      <c r="AL72" s="265"/>
      <c r="AM72" s="265"/>
      <c r="AN72" s="265"/>
      <c r="AO72" s="265"/>
      <c r="AP72" s="265"/>
      <c r="AQ72" s="265"/>
      <c r="AR72" s="265"/>
      <c r="AS72" s="265"/>
    </row>
    <row r="73" spans="20:45" x14ac:dyDescent="0.25">
      <c r="T73" s="265"/>
      <c r="U73" s="265"/>
      <c r="V73" s="265"/>
      <c r="W73" s="265"/>
      <c r="X73" s="265"/>
      <c r="Y73" s="265"/>
      <c r="Z73" s="265"/>
      <c r="AA73" s="265"/>
      <c r="AB73" s="265"/>
      <c r="AC73" s="265"/>
      <c r="AD73" s="265"/>
      <c r="AE73" s="265"/>
      <c r="AF73" s="265"/>
      <c r="AG73" s="265"/>
      <c r="AH73" s="265"/>
      <c r="AL73" s="265"/>
      <c r="AM73" s="265"/>
      <c r="AN73" s="265"/>
      <c r="AO73" s="265"/>
      <c r="AP73" s="265"/>
      <c r="AQ73" s="265"/>
      <c r="AR73" s="265"/>
      <c r="AS73" s="265"/>
    </row>
    <row r="74" spans="20:45" x14ac:dyDescent="0.25">
      <c r="T74" s="265"/>
      <c r="U74" s="265"/>
      <c r="V74" s="265"/>
      <c r="W74" s="265"/>
      <c r="X74" s="265"/>
      <c r="Y74" s="265"/>
      <c r="Z74" s="265"/>
      <c r="AA74" s="265"/>
      <c r="AB74" s="265"/>
      <c r="AC74" s="265"/>
      <c r="AD74" s="265"/>
      <c r="AE74" s="265"/>
      <c r="AF74" s="265"/>
      <c r="AG74" s="265"/>
      <c r="AH74" s="265"/>
      <c r="AL74" s="265"/>
      <c r="AM74" s="265"/>
      <c r="AN74" s="265"/>
      <c r="AO74" s="265"/>
      <c r="AP74" s="265"/>
      <c r="AQ74" s="265"/>
      <c r="AR74" s="265"/>
      <c r="AS74" s="265"/>
    </row>
    <row r="75" spans="20:45" x14ac:dyDescent="0.25">
      <c r="T75" s="265"/>
      <c r="U75" s="265"/>
      <c r="V75" s="265"/>
      <c r="W75" s="265"/>
      <c r="X75" s="265"/>
      <c r="Y75" s="265"/>
      <c r="Z75" s="265"/>
      <c r="AA75" s="265"/>
      <c r="AB75" s="265"/>
      <c r="AC75" s="265"/>
      <c r="AD75" s="265"/>
      <c r="AE75" s="265"/>
      <c r="AF75" s="265"/>
      <c r="AG75" s="265"/>
      <c r="AH75" s="265"/>
      <c r="AL75" s="265"/>
      <c r="AM75" s="265"/>
      <c r="AN75" s="265"/>
      <c r="AO75" s="265"/>
      <c r="AP75" s="265"/>
      <c r="AQ75" s="265"/>
      <c r="AR75" s="265"/>
      <c r="AS75" s="265"/>
    </row>
    <row r="76" spans="20:45" x14ac:dyDescent="0.25">
      <c r="T76" s="265"/>
      <c r="U76" s="265"/>
      <c r="V76" s="265"/>
      <c r="W76" s="265"/>
      <c r="X76" s="265"/>
      <c r="Y76" s="265"/>
      <c r="Z76" s="265"/>
      <c r="AA76" s="265"/>
      <c r="AB76" s="265"/>
      <c r="AC76" s="265"/>
      <c r="AD76" s="265"/>
      <c r="AE76" s="265"/>
      <c r="AF76" s="265"/>
      <c r="AG76" s="265"/>
      <c r="AH76" s="265"/>
      <c r="AL76" s="265"/>
      <c r="AM76" s="265"/>
      <c r="AN76" s="265"/>
      <c r="AO76" s="265"/>
      <c r="AP76" s="265"/>
      <c r="AQ76" s="265"/>
      <c r="AR76" s="265"/>
      <c r="AS76" s="265"/>
    </row>
    <row r="77" spans="20:45" x14ac:dyDescent="0.25"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L77" s="265"/>
      <c r="AM77" s="265"/>
      <c r="AN77" s="265"/>
      <c r="AO77" s="265"/>
      <c r="AP77" s="265"/>
      <c r="AQ77" s="265"/>
      <c r="AR77" s="265"/>
      <c r="AS77" s="265"/>
    </row>
    <row r="78" spans="20:45" x14ac:dyDescent="0.25">
      <c r="T78" s="265"/>
      <c r="U78" s="265"/>
      <c r="V78" s="265"/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  <c r="AH78" s="265"/>
      <c r="AL78" s="265"/>
      <c r="AM78" s="265"/>
      <c r="AN78" s="265"/>
      <c r="AO78" s="265"/>
      <c r="AP78" s="265"/>
      <c r="AQ78" s="265"/>
      <c r="AR78" s="265"/>
      <c r="AS78" s="265"/>
    </row>
    <row r="79" spans="20:45" x14ac:dyDescent="0.25">
      <c r="T79" s="265"/>
      <c r="U79" s="265"/>
      <c r="V79" s="265"/>
      <c r="W79" s="265"/>
      <c r="X79" s="265"/>
      <c r="Y79" s="265"/>
      <c r="Z79" s="265"/>
      <c r="AA79" s="265"/>
      <c r="AB79" s="265"/>
      <c r="AC79" s="265"/>
      <c r="AD79" s="265"/>
      <c r="AE79" s="265"/>
      <c r="AF79" s="265"/>
      <c r="AG79" s="265"/>
      <c r="AH79" s="265"/>
      <c r="AL79" s="265"/>
      <c r="AM79" s="265"/>
      <c r="AN79" s="265"/>
      <c r="AO79" s="265"/>
      <c r="AP79" s="265"/>
      <c r="AQ79" s="265"/>
      <c r="AR79" s="265"/>
      <c r="AS79" s="265"/>
    </row>
    <row r="80" spans="20:45" x14ac:dyDescent="0.25">
      <c r="T80" s="265"/>
      <c r="U80" s="265"/>
      <c r="V80" s="265"/>
      <c r="W80" s="265"/>
      <c r="X80" s="265"/>
      <c r="Y80" s="265"/>
      <c r="Z80" s="265"/>
      <c r="AA80" s="265"/>
      <c r="AB80" s="265"/>
      <c r="AC80" s="265"/>
      <c r="AD80" s="265"/>
      <c r="AE80" s="265"/>
      <c r="AF80" s="265"/>
      <c r="AG80" s="265"/>
      <c r="AH80" s="265"/>
      <c r="AL80" s="265"/>
      <c r="AM80" s="265"/>
      <c r="AN80" s="265"/>
      <c r="AO80" s="265"/>
      <c r="AP80" s="265"/>
      <c r="AQ80" s="265"/>
      <c r="AR80" s="265"/>
      <c r="AS80" s="265"/>
    </row>
    <row r="81" spans="20:45" x14ac:dyDescent="0.25">
      <c r="T81" s="265"/>
      <c r="U81" s="265"/>
      <c r="V81" s="265"/>
      <c r="W81" s="265"/>
      <c r="X81" s="265"/>
      <c r="Y81" s="265"/>
      <c r="Z81" s="265"/>
      <c r="AA81" s="265"/>
      <c r="AB81" s="265"/>
      <c r="AC81" s="265"/>
      <c r="AD81" s="265"/>
      <c r="AE81" s="265"/>
      <c r="AF81" s="265"/>
      <c r="AG81" s="265"/>
      <c r="AH81" s="265"/>
      <c r="AL81" s="265"/>
      <c r="AM81" s="265"/>
      <c r="AN81" s="265"/>
      <c r="AO81" s="265"/>
      <c r="AP81" s="265"/>
      <c r="AQ81" s="265"/>
      <c r="AR81" s="265"/>
      <c r="AS81" s="265"/>
    </row>
    <row r="82" spans="20:45" x14ac:dyDescent="0.25">
      <c r="T82" s="265"/>
      <c r="U82" s="265"/>
      <c r="V82" s="265"/>
      <c r="W82" s="265"/>
      <c r="X82" s="265"/>
      <c r="Y82" s="265"/>
      <c r="Z82" s="265"/>
      <c r="AA82" s="265"/>
      <c r="AB82" s="265"/>
      <c r="AC82" s="265"/>
      <c r="AD82" s="265"/>
      <c r="AE82" s="265"/>
      <c r="AF82" s="265"/>
      <c r="AG82" s="265"/>
      <c r="AH82" s="265"/>
      <c r="AL82" s="265"/>
      <c r="AM82" s="265"/>
      <c r="AN82" s="265"/>
      <c r="AO82" s="265"/>
      <c r="AP82" s="265"/>
      <c r="AQ82" s="265"/>
      <c r="AR82" s="265"/>
      <c r="AS82" s="265"/>
    </row>
    <row r="83" spans="20:45" x14ac:dyDescent="0.25">
      <c r="T83" s="265"/>
      <c r="U83" s="265"/>
      <c r="V83" s="265"/>
      <c r="W83" s="265"/>
      <c r="X83" s="265"/>
      <c r="Y83" s="265"/>
      <c r="Z83" s="265"/>
      <c r="AA83" s="265"/>
      <c r="AB83" s="265"/>
      <c r="AC83" s="265"/>
      <c r="AD83" s="265"/>
      <c r="AE83" s="265"/>
      <c r="AF83" s="265"/>
      <c r="AG83" s="265"/>
      <c r="AH83" s="265"/>
      <c r="AL83" s="265"/>
      <c r="AM83" s="265"/>
      <c r="AN83" s="265"/>
      <c r="AO83" s="265"/>
      <c r="AP83" s="265"/>
      <c r="AQ83" s="265"/>
      <c r="AR83" s="265"/>
      <c r="AS83" s="265"/>
    </row>
    <row r="84" spans="20:45" x14ac:dyDescent="0.25">
      <c r="T84" s="265"/>
      <c r="U84" s="265"/>
      <c r="V84" s="265"/>
      <c r="W84" s="265"/>
      <c r="X84" s="265"/>
      <c r="Y84" s="265"/>
      <c r="Z84" s="265"/>
      <c r="AA84" s="265"/>
      <c r="AB84" s="265"/>
      <c r="AC84" s="265"/>
      <c r="AD84" s="265"/>
      <c r="AE84" s="265"/>
      <c r="AF84" s="265"/>
      <c r="AG84" s="265"/>
      <c r="AH84" s="265"/>
      <c r="AL84" s="265"/>
      <c r="AM84" s="265"/>
      <c r="AN84" s="265"/>
      <c r="AO84" s="265"/>
      <c r="AP84" s="265"/>
      <c r="AQ84" s="265"/>
      <c r="AR84" s="265"/>
      <c r="AS84" s="265"/>
    </row>
    <row r="85" spans="20:45" x14ac:dyDescent="0.25">
      <c r="T85" s="265"/>
      <c r="U85" s="265"/>
      <c r="V85" s="265"/>
      <c r="W85" s="265"/>
      <c r="X85" s="265"/>
      <c r="Y85" s="265"/>
      <c r="Z85" s="265"/>
      <c r="AA85" s="265"/>
      <c r="AB85" s="265"/>
      <c r="AC85" s="265"/>
      <c r="AD85" s="265"/>
      <c r="AE85" s="265"/>
      <c r="AF85" s="265"/>
      <c r="AG85" s="265"/>
      <c r="AH85" s="265"/>
      <c r="AL85" s="265"/>
      <c r="AM85" s="265"/>
      <c r="AN85" s="265"/>
      <c r="AO85" s="265"/>
      <c r="AP85" s="265"/>
      <c r="AQ85" s="265"/>
      <c r="AR85" s="265"/>
      <c r="AS85" s="265"/>
    </row>
    <row r="86" spans="20:45" x14ac:dyDescent="0.25">
      <c r="T86" s="265"/>
      <c r="U86" s="265"/>
      <c r="V86" s="265"/>
      <c r="W86" s="265"/>
      <c r="X86" s="265"/>
      <c r="Y86" s="265"/>
      <c r="Z86" s="265"/>
      <c r="AA86" s="265"/>
      <c r="AB86" s="265"/>
      <c r="AC86" s="265"/>
      <c r="AD86" s="265"/>
      <c r="AE86" s="265"/>
      <c r="AF86" s="265"/>
      <c r="AG86" s="265"/>
      <c r="AH86" s="265"/>
      <c r="AL86" s="265"/>
      <c r="AM86" s="265"/>
      <c r="AN86" s="265"/>
      <c r="AO86" s="265"/>
      <c r="AP86" s="265"/>
      <c r="AQ86" s="265"/>
      <c r="AR86" s="265"/>
      <c r="AS86" s="265"/>
    </row>
    <row r="87" spans="20:45" x14ac:dyDescent="0.25"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5"/>
      <c r="AE87" s="265"/>
      <c r="AF87" s="265"/>
      <c r="AG87" s="265"/>
      <c r="AH87" s="265"/>
      <c r="AL87" s="265"/>
      <c r="AM87" s="265"/>
      <c r="AN87" s="265"/>
      <c r="AO87" s="265"/>
      <c r="AP87" s="265"/>
      <c r="AQ87" s="265"/>
      <c r="AR87" s="265"/>
      <c r="AS87" s="265"/>
    </row>
    <row r="88" spans="20:45" x14ac:dyDescent="0.25">
      <c r="T88" s="265"/>
      <c r="U88" s="265"/>
      <c r="V88" s="265"/>
      <c r="W88" s="265"/>
      <c r="X88" s="265"/>
      <c r="Y88" s="265"/>
      <c r="Z88" s="265"/>
      <c r="AA88" s="265"/>
      <c r="AB88" s="265"/>
      <c r="AC88" s="265"/>
      <c r="AD88" s="265"/>
      <c r="AE88" s="265"/>
      <c r="AF88" s="265"/>
      <c r="AG88" s="265"/>
      <c r="AH88" s="265"/>
      <c r="AL88" s="265"/>
      <c r="AM88" s="265"/>
      <c r="AN88" s="265"/>
      <c r="AO88" s="265"/>
      <c r="AP88" s="265"/>
      <c r="AQ88" s="265"/>
      <c r="AR88" s="265"/>
      <c r="AS88" s="265"/>
    </row>
    <row r="89" spans="20:45" x14ac:dyDescent="0.25">
      <c r="T89" s="265"/>
      <c r="U89" s="265"/>
      <c r="V89" s="265"/>
      <c r="W89" s="265"/>
      <c r="X89" s="265"/>
      <c r="Y89" s="265"/>
      <c r="Z89" s="265"/>
      <c r="AA89" s="265"/>
      <c r="AB89" s="265"/>
      <c r="AC89" s="265"/>
      <c r="AD89" s="265"/>
      <c r="AE89" s="265"/>
      <c r="AF89" s="265"/>
      <c r="AG89" s="265"/>
      <c r="AH89" s="265"/>
      <c r="AL89" s="265"/>
      <c r="AM89" s="265"/>
      <c r="AN89" s="265"/>
      <c r="AO89" s="265"/>
      <c r="AP89" s="265"/>
      <c r="AQ89" s="265"/>
      <c r="AR89" s="265"/>
      <c r="AS89" s="265"/>
    </row>
    <row r="90" spans="20:45" x14ac:dyDescent="0.25">
      <c r="T90" s="265"/>
      <c r="U90" s="265"/>
      <c r="V90" s="265"/>
      <c r="W90" s="265"/>
      <c r="X90" s="265"/>
      <c r="Y90" s="265"/>
      <c r="Z90" s="265"/>
      <c r="AA90" s="265"/>
      <c r="AB90" s="265"/>
      <c r="AC90" s="265"/>
      <c r="AD90" s="265"/>
      <c r="AE90" s="265"/>
      <c r="AF90" s="265"/>
      <c r="AG90" s="265"/>
      <c r="AH90" s="265"/>
      <c r="AL90" s="265"/>
      <c r="AM90" s="265"/>
      <c r="AN90" s="265"/>
      <c r="AO90" s="265"/>
      <c r="AP90" s="265"/>
      <c r="AQ90" s="265"/>
      <c r="AR90" s="265"/>
      <c r="AS90" s="265"/>
    </row>
    <row r="91" spans="20:45" x14ac:dyDescent="0.25">
      <c r="T91" s="265"/>
      <c r="U91" s="265"/>
      <c r="V91" s="265"/>
      <c r="W91" s="265"/>
      <c r="X91" s="265"/>
      <c r="Y91" s="265"/>
      <c r="Z91" s="265"/>
      <c r="AA91" s="265"/>
      <c r="AB91" s="265"/>
      <c r="AC91" s="265"/>
      <c r="AD91" s="265"/>
      <c r="AE91" s="265"/>
      <c r="AF91" s="265"/>
      <c r="AG91" s="265"/>
      <c r="AH91" s="265"/>
      <c r="AL91" s="265"/>
      <c r="AM91" s="265"/>
      <c r="AN91" s="265"/>
      <c r="AO91" s="265"/>
      <c r="AP91" s="265"/>
      <c r="AQ91" s="265"/>
      <c r="AR91" s="265"/>
      <c r="AS91" s="265"/>
    </row>
    <row r="92" spans="20:45" x14ac:dyDescent="0.25">
      <c r="T92" s="265"/>
      <c r="U92" s="265"/>
      <c r="V92" s="265"/>
      <c r="W92" s="265"/>
      <c r="X92" s="265"/>
      <c r="Y92" s="265"/>
      <c r="Z92" s="265"/>
      <c r="AA92" s="265"/>
      <c r="AB92" s="265"/>
      <c r="AC92" s="265"/>
      <c r="AD92" s="265"/>
      <c r="AE92" s="265"/>
      <c r="AF92" s="265"/>
      <c r="AG92" s="265"/>
      <c r="AH92" s="265"/>
      <c r="AL92" s="265"/>
      <c r="AM92" s="265"/>
      <c r="AN92" s="265"/>
      <c r="AO92" s="265"/>
      <c r="AP92" s="265"/>
      <c r="AQ92" s="265"/>
      <c r="AR92" s="265"/>
      <c r="AS92" s="265"/>
    </row>
    <row r="93" spans="20:45" x14ac:dyDescent="0.25">
      <c r="T93" s="265"/>
      <c r="U93" s="265"/>
      <c r="V93" s="265"/>
      <c r="W93" s="265"/>
      <c r="X93" s="265"/>
      <c r="Y93" s="265"/>
      <c r="Z93" s="265"/>
      <c r="AA93" s="265"/>
      <c r="AB93" s="265"/>
      <c r="AC93" s="265"/>
      <c r="AD93" s="265"/>
      <c r="AE93" s="265"/>
      <c r="AF93" s="265"/>
      <c r="AG93" s="265"/>
      <c r="AH93" s="265"/>
      <c r="AL93" s="265"/>
      <c r="AM93" s="265"/>
      <c r="AN93" s="265"/>
      <c r="AO93" s="265"/>
      <c r="AP93" s="265"/>
      <c r="AQ93" s="265"/>
      <c r="AR93" s="265"/>
      <c r="AS93" s="265"/>
    </row>
    <row r="94" spans="20:45" x14ac:dyDescent="0.25">
      <c r="T94" s="265"/>
      <c r="U94" s="265"/>
      <c r="V94" s="265"/>
      <c r="W94" s="265"/>
      <c r="X94" s="265"/>
      <c r="Y94" s="265"/>
      <c r="Z94" s="265"/>
      <c r="AA94" s="265"/>
      <c r="AB94" s="265"/>
      <c r="AC94" s="265"/>
      <c r="AD94" s="265"/>
      <c r="AE94" s="265"/>
      <c r="AF94" s="265"/>
      <c r="AG94" s="265"/>
      <c r="AH94" s="265"/>
      <c r="AL94" s="265"/>
      <c r="AM94" s="265"/>
      <c r="AN94" s="265"/>
      <c r="AO94" s="265"/>
      <c r="AP94" s="265"/>
      <c r="AQ94" s="265"/>
      <c r="AR94" s="265"/>
      <c r="AS94" s="265"/>
    </row>
    <row r="95" spans="20:45" x14ac:dyDescent="0.25">
      <c r="T95" s="265"/>
      <c r="U95" s="265"/>
      <c r="V95" s="265"/>
      <c r="W95" s="265"/>
      <c r="X95" s="265"/>
      <c r="Y95" s="265"/>
      <c r="Z95" s="265"/>
      <c r="AA95" s="265"/>
      <c r="AB95" s="265"/>
      <c r="AC95" s="265"/>
      <c r="AD95" s="265"/>
      <c r="AE95" s="265"/>
      <c r="AF95" s="265"/>
      <c r="AG95" s="265"/>
      <c r="AH95" s="265"/>
      <c r="AL95" s="265"/>
      <c r="AM95" s="265"/>
      <c r="AN95" s="265"/>
      <c r="AO95" s="265"/>
      <c r="AP95" s="265"/>
      <c r="AQ95" s="265"/>
      <c r="AR95" s="265"/>
      <c r="AS95" s="265"/>
    </row>
    <row r="96" spans="20:45" x14ac:dyDescent="0.25">
      <c r="T96" s="265"/>
      <c r="U96" s="265"/>
      <c r="V96" s="265"/>
      <c r="W96" s="265"/>
      <c r="X96" s="265"/>
      <c r="Y96" s="265"/>
      <c r="Z96" s="265"/>
      <c r="AA96" s="265"/>
      <c r="AB96" s="265"/>
      <c r="AC96" s="265"/>
      <c r="AD96" s="265"/>
      <c r="AE96" s="265"/>
      <c r="AF96" s="265"/>
      <c r="AG96" s="265"/>
      <c r="AH96" s="265"/>
      <c r="AL96" s="265"/>
      <c r="AM96" s="265"/>
      <c r="AN96" s="265"/>
      <c r="AO96" s="265"/>
      <c r="AP96" s="265"/>
      <c r="AQ96" s="265"/>
      <c r="AR96" s="265"/>
      <c r="AS96" s="265"/>
    </row>
    <row r="97" spans="20:45" x14ac:dyDescent="0.25">
      <c r="T97" s="265"/>
      <c r="U97" s="265"/>
      <c r="V97" s="265"/>
      <c r="W97" s="265"/>
      <c r="X97" s="265"/>
      <c r="Y97" s="265"/>
      <c r="Z97" s="265"/>
      <c r="AA97" s="265"/>
      <c r="AB97" s="265"/>
      <c r="AC97" s="265"/>
      <c r="AD97" s="265"/>
      <c r="AE97" s="265"/>
      <c r="AF97" s="265"/>
      <c r="AG97" s="265"/>
      <c r="AH97" s="265"/>
      <c r="AL97" s="265"/>
      <c r="AM97" s="265"/>
      <c r="AN97" s="265"/>
      <c r="AO97" s="265"/>
      <c r="AP97" s="265"/>
      <c r="AQ97" s="265"/>
      <c r="AR97" s="265"/>
      <c r="AS97" s="265"/>
    </row>
    <row r="98" spans="20:45" x14ac:dyDescent="0.25">
      <c r="T98" s="265"/>
      <c r="U98" s="265"/>
      <c r="V98" s="265"/>
      <c r="W98" s="265"/>
      <c r="X98" s="265"/>
      <c r="Y98" s="265"/>
      <c r="Z98" s="265"/>
      <c r="AA98" s="265"/>
      <c r="AB98" s="265"/>
      <c r="AC98" s="265"/>
      <c r="AD98" s="265"/>
      <c r="AE98" s="265"/>
      <c r="AF98" s="265"/>
      <c r="AG98" s="265"/>
      <c r="AH98" s="265"/>
      <c r="AL98" s="265"/>
      <c r="AM98" s="265"/>
      <c r="AN98" s="265"/>
      <c r="AO98" s="265"/>
      <c r="AP98" s="265"/>
      <c r="AQ98" s="265"/>
      <c r="AR98" s="265"/>
      <c r="AS98" s="265"/>
    </row>
    <row r="99" spans="20:45" x14ac:dyDescent="0.25">
      <c r="T99" s="265"/>
      <c r="U99" s="265"/>
      <c r="V99" s="265"/>
      <c r="W99" s="265"/>
      <c r="X99" s="265"/>
      <c r="Y99" s="265"/>
      <c r="Z99" s="265"/>
      <c r="AA99" s="265"/>
      <c r="AB99" s="265"/>
      <c r="AC99" s="265"/>
      <c r="AD99" s="265"/>
      <c r="AE99" s="265"/>
      <c r="AF99" s="265"/>
      <c r="AG99" s="265"/>
      <c r="AH99" s="265"/>
      <c r="AL99" s="265"/>
      <c r="AM99" s="265"/>
      <c r="AN99" s="265"/>
      <c r="AO99" s="265"/>
      <c r="AP99" s="265"/>
      <c r="AQ99" s="265"/>
      <c r="AR99" s="265"/>
      <c r="AS99" s="265"/>
    </row>
    <row r="100" spans="20:45" x14ac:dyDescent="0.25">
      <c r="T100" s="265"/>
      <c r="U100" s="265"/>
      <c r="V100" s="265"/>
      <c r="W100" s="265"/>
      <c r="X100" s="265"/>
      <c r="Y100" s="265"/>
      <c r="Z100" s="265"/>
      <c r="AA100" s="265"/>
      <c r="AB100" s="265"/>
      <c r="AC100" s="265"/>
      <c r="AD100" s="265"/>
      <c r="AE100" s="265"/>
      <c r="AF100" s="265"/>
      <c r="AG100" s="265"/>
      <c r="AH100" s="265"/>
      <c r="AL100" s="265"/>
      <c r="AM100" s="265"/>
      <c r="AN100" s="265"/>
      <c r="AO100" s="265"/>
      <c r="AP100" s="265"/>
      <c r="AQ100" s="265"/>
      <c r="AR100" s="265"/>
      <c r="AS100" s="265"/>
    </row>
    <row r="101" spans="20:45" x14ac:dyDescent="0.25">
      <c r="T101" s="265"/>
      <c r="U101" s="265"/>
      <c r="V101" s="265"/>
      <c r="W101" s="265"/>
      <c r="X101" s="265"/>
      <c r="Y101" s="265"/>
      <c r="Z101" s="265"/>
      <c r="AA101" s="265"/>
      <c r="AB101" s="265"/>
      <c r="AC101" s="265"/>
      <c r="AD101" s="265"/>
      <c r="AE101" s="265"/>
      <c r="AF101" s="265"/>
      <c r="AG101" s="265"/>
      <c r="AH101" s="265"/>
      <c r="AL101" s="265"/>
      <c r="AM101" s="265"/>
      <c r="AN101" s="265"/>
      <c r="AO101" s="265"/>
      <c r="AP101" s="265"/>
      <c r="AQ101" s="265"/>
      <c r="AR101" s="265"/>
      <c r="AS101" s="265"/>
    </row>
    <row r="102" spans="20:45" x14ac:dyDescent="0.25">
      <c r="T102" s="265"/>
      <c r="U102" s="265"/>
      <c r="V102" s="265"/>
      <c r="W102" s="265"/>
      <c r="X102" s="265"/>
      <c r="Y102" s="265"/>
      <c r="Z102" s="265"/>
      <c r="AA102" s="265"/>
      <c r="AB102" s="265"/>
      <c r="AC102" s="265"/>
      <c r="AD102" s="265"/>
      <c r="AE102" s="265"/>
      <c r="AF102" s="265"/>
      <c r="AG102" s="265"/>
      <c r="AH102" s="265"/>
      <c r="AL102" s="265"/>
      <c r="AM102" s="265"/>
      <c r="AN102" s="265"/>
      <c r="AO102" s="265"/>
      <c r="AP102" s="265"/>
      <c r="AQ102" s="265"/>
      <c r="AR102" s="265"/>
      <c r="AS102" s="265"/>
    </row>
    <row r="103" spans="20:45" x14ac:dyDescent="0.25">
      <c r="T103" s="265"/>
      <c r="U103" s="265"/>
      <c r="V103" s="265"/>
      <c r="W103" s="265"/>
      <c r="X103" s="265"/>
      <c r="Y103" s="265"/>
      <c r="Z103" s="265"/>
      <c r="AA103" s="265"/>
      <c r="AB103" s="265"/>
      <c r="AC103" s="265"/>
      <c r="AD103" s="265"/>
      <c r="AE103" s="265"/>
      <c r="AF103" s="265"/>
      <c r="AG103" s="265"/>
      <c r="AH103" s="265"/>
      <c r="AL103" s="265"/>
      <c r="AM103" s="265"/>
      <c r="AN103" s="265"/>
      <c r="AO103" s="265"/>
      <c r="AP103" s="265"/>
      <c r="AQ103" s="265"/>
      <c r="AR103" s="265"/>
      <c r="AS103" s="265"/>
    </row>
    <row r="104" spans="20:45" x14ac:dyDescent="0.25">
      <c r="T104" s="265"/>
      <c r="U104" s="265"/>
      <c r="V104" s="265"/>
      <c r="W104" s="265"/>
      <c r="X104" s="265"/>
      <c r="Y104" s="265"/>
      <c r="Z104" s="265"/>
      <c r="AA104" s="265"/>
      <c r="AB104" s="265"/>
      <c r="AC104" s="265"/>
      <c r="AD104" s="265"/>
      <c r="AE104" s="265"/>
      <c r="AF104" s="265"/>
      <c r="AG104" s="265"/>
      <c r="AH104" s="265"/>
      <c r="AL104" s="265"/>
      <c r="AM104" s="265"/>
      <c r="AN104" s="265"/>
      <c r="AO104" s="265"/>
      <c r="AP104" s="265"/>
      <c r="AQ104" s="265"/>
      <c r="AR104" s="265"/>
      <c r="AS104" s="265"/>
    </row>
    <row r="105" spans="20:45" x14ac:dyDescent="0.25">
      <c r="T105" s="265"/>
      <c r="U105" s="265"/>
      <c r="V105" s="265"/>
      <c r="W105" s="265"/>
      <c r="X105" s="265"/>
      <c r="Y105" s="265"/>
      <c r="Z105" s="265"/>
      <c r="AA105" s="265"/>
      <c r="AB105" s="265"/>
      <c r="AC105" s="265"/>
      <c r="AD105" s="265"/>
      <c r="AE105" s="265"/>
      <c r="AF105" s="265"/>
      <c r="AG105" s="265"/>
      <c r="AH105" s="265"/>
      <c r="AL105" s="265"/>
      <c r="AM105" s="265"/>
      <c r="AN105" s="265"/>
      <c r="AO105" s="265"/>
      <c r="AP105" s="265"/>
      <c r="AQ105" s="265"/>
      <c r="AR105" s="265"/>
      <c r="AS105" s="265"/>
    </row>
    <row r="106" spans="20:45" x14ac:dyDescent="0.25">
      <c r="T106" s="265"/>
      <c r="U106" s="265"/>
      <c r="V106" s="265"/>
      <c r="W106" s="265"/>
      <c r="X106" s="265"/>
      <c r="Y106" s="265"/>
      <c r="Z106" s="265"/>
      <c r="AA106" s="265"/>
      <c r="AB106" s="265"/>
      <c r="AC106" s="265"/>
      <c r="AD106" s="265"/>
      <c r="AE106" s="265"/>
      <c r="AF106" s="265"/>
      <c r="AG106" s="265"/>
      <c r="AH106" s="265"/>
      <c r="AL106" s="265"/>
      <c r="AM106" s="265"/>
      <c r="AN106" s="265"/>
      <c r="AO106" s="265"/>
      <c r="AP106" s="265"/>
      <c r="AQ106" s="265"/>
      <c r="AR106" s="265"/>
      <c r="AS106" s="265"/>
    </row>
    <row r="107" spans="20:45" x14ac:dyDescent="0.25">
      <c r="T107" s="265"/>
      <c r="U107" s="265"/>
      <c r="V107" s="265"/>
      <c r="W107" s="265"/>
      <c r="X107" s="265"/>
      <c r="Y107" s="265"/>
      <c r="Z107" s="265"/>
      <c r="AA107" s="265"/>
      <c r="AB107" s="265"/>
      <c r="AC107" s="265"/>
      <c r="AD107" s="265"/>
      <c r="AE107" s="265"/>
      <c r="AF107" s="265"/>
      <c r="AG107" s="265"/>
      <c r="AH107" s="265"/>
      <c r="AL107" s="265"/>
      <c r="AM107" s="265"/>
      <c r="AN107" s="265"/>
      <c r="AO107" s="265"/>
      <c r="AP107" s="265"/>
      <c r="AQ107" s="265"/>
      <c r="AR107" s="265"/>
      <c r="AS107" s="265"/>
    </row>
    <row r="108" spans="20:45" x14ac:dyDescent="0.25">
      <c r="T108" s="265"/>
      <c r="U108" s="265"/>
      <c r="V108" s="265"/>
      <c r="W108" s="265"/>
      <c r="X108" s="265"/>
      <c r="Y108" s="265"/>
      <c r="Z108" s="265"/>
      <c r="AA108" s="265"/>
      <c r="AB108" s="265"/>
      <c r="AC108" s="265"/>
      <c r="AD108" s="265"/>
      <c r="AE108" s="265"/>
      <c r="AF108" s="265"/>
      <c r="AG108" s="265"/>
      <c r="AH108" s="265"/>
      <c r="AL108" s="265"/>
      <c r="AM108" s="265"/>
      <c r="AN108" s="265"/>
      <c r="AO108" s="265"/>
      <c r="AP108" s="265"/>
      <c r="AQ108" s="265"/>
      <c r="AR108" s="265"/>
      <c r="AS108" s="265"/>
    </row>
    <row r="109" spans="20:45" x14ac:dyDescent="0.25">
      <c r="T109" s="265"/>
      <c r="U109" s="265"/>
      <c r="V109" s="265"/>
      <c r="W109" s="265"/>
      <c r="X109" s="265"/>
      <c r="Y109" s="265"/>
      <c r="Z109" s="265"/>
      <c r="AA109" s="265"/>
      <c r="AB109" s="265"/>
      <c r="AC109" s="265"/>
      <c r="AD109" s="265"/>
      <c r="AE109" s="265"/>
      <c r="AF109" s="265"/>
      <c r="AG109" s="265"/>
      <c r="AH109" s="265"/>
      <c r="AL109" s="265"/>
      <c r="AM109" s="265"/>
      <c r="AN109" s="265"/>
      <c r="AO109" s="265"/>
      <c r="AP109" s="265"/>
      <c r="AQ109" s="265"/>
      <c r="AR109" s="265"/>
      <c r="AS109" s="265"/>
    </row>
    <row r="110" spans="20:45" x14ac:dyDescent="0.25">
      <c r="T110" s="265"/>
      <c r="U110" s="265"/>
      <c r="V110" s="265"/>
      <c r="W110" s="265"/>
      <c r="X110" s="265"/>
      <c r="Y110" s="265"/>
      <c r="Z110" s="265"/>
      <c r="AA110" s="265"/>
      <c r="AB110" s="265"/>
      <c r="AC110" s="265"/>
      <c r="AD110" s="265"/>
      <c r="AE110" s="265"/>
      <c r="AF110" s="265"/>
      <c r="AG110" s="265"/>
      <c r="AH110" s="265"/>
      <c r="AL110" s="265"/>
      <c r="AM110" s="265"/>
      <c r="AN110" s="265"/>
      <c r="AO110" s="265"/>
      <c r="AP110" s="265"/>
      <c r="AQ110" s="265"/>
      <c r="AR110" s="265"/>
      <c r="AS110" s="265"/>
    </row>
    <row r="111" spans="20:45" x14ac:dyDescent="0.25">
      <c r="T111" s="265"/>
      <c r="U111" s="265"/>
      <c r="V111" s="265"/>
      <c r="W111" s="265"/>
      <c r="X111" s="265"/>
      <c r="Y111" s="265"/>
      <c r="Z111" s="265"/>
      <c r="AA111" s="265"/>
      <c r="AB111" s="265"/>
      <c r="AC111" s="265"/>
      <c r="AD111" s="265"/>
      <c r="AE111" s="265"/>
      <c r="AF111" s="265"/>
      <c r="AG111" s="265"/>
      <c r="AH111" s="265"/>
      <c r="AL111" s="265"/>
      <c r="AM111" s="265"/>
      <c r="AN111" s="265"/>
      <c r="AO111" s="265"/>
      <c r="AP111" s="265"/>
      <c r="AQ111" s="265"/>
      <c r="AR111" s="265"/>
      <c r="AS111" s="265"/>
    </row>
    <row r="112" spans="20:45" x14ac:dyDescent="0.25">
      <c r="T112" s="265"/>
      <c r="U112" s="265"/>
      <c r="V112" s="265"/>
      <c r="W112" s="265"/>
      <c r="X112" s="265"/>
      <c r="Y112" s="265"/>
      <c r="Z112" s="265"/>
      <c r="AA112" s="265"/>
      <c r="AB112" s="265"/>
      <c r="AC112" s="265"/>
      <c r="AD112" s="265"/>
      <c r="AE112" s="265"/>
      <c r="AF112" s="265"/>
      <c r="AG112" s="265"/>
      <c r="AH112" s="265"/>
      <c r="AL112" s="265"/>
      <c r="AM112" s="265"/>
      <c r="AN112" s="265"/>
      <c r="AO112" s="265"/>
      <c r="AP112" s="265"/>
      <c r="AQ112" s="265"/>
      <c r="AR112" s="265"/>
      <c r="AS112" s="265"/>
    </row>
    <row r="113" spans="20:45" x14ac:dyDescent="0.25">
      <c r="T113" s="265"/>
      <c r="U113" s="265"/>
      <c r="V113" s="265"/>
      <c r="W113" s="265"/>
      <c r="X113" s="265"/>
      <c r="Y113" s="265"/>
      <c r="Z113" s="265"/>
      <c r="AA113" s="265"/>
      <c r="AB113" s="265"/>
      <c r="AC113" s="265"/>
      <c r="AD113" s="265"/>
      <c r="AE113" s="265"/>
      <c r="AF113" s="265"/>
      <c r="AG113" s="265"/>
      <c r="AH113" s="265"/>
      <c r="AL113" s="265"/>
      <c r="AM113" s="265"/>
      <c r="AN113" s="265"/>
      <c r="AO113" s="265"/>
      <c r="AP113" s="265"/>
      <c r="AQ113" s="265"/>
      <c r="AR113" s="265"/>
      <c r="AS113" s="265"/>
    </row>
    <row r="114" spans="20:45" x14ac:dyDescent="0.25">
      <c r="T114" s="265"/>
      <c r="U114" s="265"/>
      <c r="V114" s="265"/>
      <c r="W114" s="265"/>
      <c r="X114" s="265"/>
      <c r="Y114" s="265"/>
      <c r="Z114" s="265"/>
      <c r="AA114" s="265"/>
      <c r="AB114" s="265"/>
      <c r="AC114" s="265"/>
      <c r="AD114" s="265"/>
      <c r="AE114" s="265"/>
      <c r="AF114" s="265"/>
      <c r="AG114" s="265"/>
      <c r="AH114" s="265"/>
      <c r="AL114" s="265"/>
      <c r="AM114" s="265"/>
      <c r="AN114" s="265"/>
      <c r="AO114" s="265"/>
      <c r="AP114" s="265"/>
      <c r="AQ114" s="265"/>
      <c r="AR114" s="265"/>
      <c r="AS114" s="265"/>
    </row>
    <row r="115" spans="20:45" x14ac:dyDescent="0.25">
      <c r="T115" s="265"/>
      <c r="U115" s="265"/>
      <c r="V115" s="265"/>
      <c r="W115" s="265"/>
      <c r="X115" s="265"/>
      <c r="Y115" s="265"/>
      <c r="Z115" s="265"/>
      <c r="AA115" s="265"/>
      <c r="AB115" s="265"/>
      <c r="AC115" s="265"/>
      <c r="AD115" s="265"/>
      <c r="AE115" s="265"/>
      <c r="AF115" s="265"/>
      <c r="AG115" s="265"/>
      <c r="AH115" s="265"/>
      <c r="AL115" s="265"/>
      <c r="AM115" s="265"/>
      <c r="AN115" s="265"/>
      <c r="AO115" s="265"/>
      <c r="AP115" s="265"/>
      <c r="AQ115" s="265"/>
      <c r="AR115" s="265"/>
      <c r="AS115" s="265"/>
    </row>
    <row r="116" spans="20:45" x14ac:dyDescent="0.25">
      <c r="T116" s="265"/>
      <c r="U116" s="265"/>
      <c r="V116" s="265"/>
      <c r="W116" s="265"/>
      <c r="X116" s="265"/>
      <c r="Y116" s="265"/>
      <c r="Z116" s="265"/>
      <c r="AA116" s="265"/>
      <c r="AB116" s="265"/>
      <c r="AC116" s="265"/>
      <c r="AD116" s="265"/>
      <c r="AE116" s="265"/>
      <c r="AF116" s="265"/>
      <c r="AG116" s="265"/>
      <c r="AH116" s="265"/>
      <c r="AL116" s="265"/>
      <c r="AM116" s="265"/>
      <c r="AN116" s="265"/>
      <c r="AO116" s="265"/>
      <c r="AP116" s="265"/>
      <c r="AQ116" s="265"/>
      <c r="AR116" s="265"/>
      <c r="AS116" s="265"/>
    </row>
    <row r="117" spans="20:45" x14ac:dyDescent="0.25">
      <c r="T117" s="265"/>
      <c r="U117" s="265"/>
      <c r="V117" s="265"/>
      <c r="W117" s="265"/>
      <c r="X117" s="265"/>
      <c r="Y117" s="265"/>
      <c r="Z117" s="265"/>
      <c r="AA117" s="265"/>
      <c r="AB117" s="265"/>
      <c r="AC117" s="265"/>
      <c r="AD117" s="265"/>
      <c r="AE117" s="265"/>
      <c r="AF117" s="265"/>
      <c r="AG117" s="265"/>
      <c r="AH117" s="265"/>
      <c r="AL117" s="265"/>
      <c r="AM117" s="265"/>
      <c r="AN117" s="265"/>
      <c r="AO117" s="265"/>
      <c r="AP117" s="265"/>
      <c r="AQ117" s="265"/>
      <c r="AR117" s="265"/>
      <c r="AS117" s="265"/>
    </row>
    <row r="118" spans="20:45" x14ac:dyDescent="0.25">
      <c r="T118" s="265"/>
      <c r="U118" s="265"/>
      <c r="V118" s="265"/>
      <c r="W118" s="265"/>
      <c r="X118" s="265"/>
      <c r="Y118" s="265"/>
      <c r="Z118" s="265"/>
      <c r="AA118" s="265"/>
      <c r="AB118" s="265"/>
      <c r="AC118" s="265"/>
      <c r="AD118" s="265"/>
      <c r="AE118" s="265"/>
      <c r="AF118" s="265"/>
      <c r="AG118" s="265"/>
      <c r="AH118" s="265"/>
      <c r="AL118" s="265"/>
      <c r="AM118" s="265"/>
      <c r="AN118" s="265"/>
      <c r="AO118" s="265"/>
      <c r="AP118" s="265"/>
      <c r="AQ118" s="265"/>
      <c r="AR118" s="265"/>
      <c r="AS118" s="265"/>
    </row>
    <row r="119" spans="20:45" x14ac:dyDescent="0.25">
      <c r="T119" s="265"/>
      <c r="U119" s="265"/>
      <c r="V119" s="265"/>
      <c r="W119" s="265"/>
      <c r="X119" s="265"/>
      <c r="Y119" s="265"/>
      <c r="Z119" s="265"/>
      <c r="AA119" s="265"/>
      <c r="AB119" s="265"/>
      <c r="AC119" s="265"/>
      <c r="AD119" s="265"/>
      <c r="AE119" s="265"/>
      <c r="AF119" s="265"/>
      <c r="AG119" s="265"/>
      <c r="AH119" s="265"/>
      <c r="AL119" s="265"/>
      <c r="AM119" s="265"/>
      <c r="AN119" s="265"/>
      <c r="AO119" s="265"/>
      <c r="AP119" s="265"/>
      <c r="AQ119" s="265"/>
      <c r="AR119" s="265"/>
      <c r="AS119" s="265"/>
    </row>
    <row r="120" spans="20:45" x14ac:dyDescent="0.25">
      <c r="T120" s="265"/>
      <c r="U120" s="265"/>
      <c r="V120" s="265"/>
      <c r="W120" s="265"/>
      <c r="X120" s="265"/>
      <c r="Y120" s="265"/>
      <c r="Z120" s="265"/>
      <c r="AA120" s="265"/>
      <c r="AB120" s="265"/>
      <c r="AC120" s="265"/>
      <c r="AD120" s="265"/>
      <c r="AE120" s="265"/>
      <c r="AF120" s="265"/>
      <c r="AG120" s="265"/>
      <c r="AH120" s="265"/>
      <c r="AL120" s="265"/>
      <c r="AM120" s="265"/>
      <c r="AN120" s="265"/>
      <c r="AO120" s="265"/>
      <c r="AP120" s="265"/>
      <c r="AQ120" s="265"/>
      <c r="AR120" s="265"/>
      <c r="AS120" s="265"/>
    </row>
    <row r="121" spans="20:45" x14ac:dyDescent="0.25">
      <c r="T121" s="265"/>
      <c r="U121" s="265"/>
      <c r="V121" s="265"/>
      <c r="W121" s="265"/>
      <c r="X121" s="265"/>
      <c r="Y121" s="265"/>
      <c r="Z121" s="265"/>
      <c r="AA121" s="265"/>
      <c r="AB121" s="265"/>
      <c r="AC121" s="265"/>
      <c r="AD121" s="265"/>
      <c r="AE121" s="265"/>
      <c r="AF121" s="265"/>
      <c r="AG121" s="265"/>
      <c r="AH121" s="265"/>
      <c r="AL121" s="265"/>
      <c r="AM121" s="265"/>
      <c r="AN121" s="265"/>
      <c r="AO121" s="265"/>
      <c r="AP121" s="265"/>
      <c r="AQ121" s="265"/>
      <c r="AR121" s="265"/>
      <c r="AS121" s="265"/>
    </row>
    <row r="122" spans="20:45" x14ac:dyDescent="0.25">
      <c r="T122" s="265"/>
      <c r="U122" s="265"/>
      <c r="V122" s="265"/>
      <c r="W122" s="265"/>
      <c r="X122" s="265"/>
      <c r="Y122" s="265"/>
      <c r="Z122" s="265"/>
      <c r="AA122" s="265"/>
      <c r="AB122" s="265"/>
      <c r="AC122" s="265"/>
      <c r="AD122" s="265"/>
      <c r="AE122" s="265"/>
      <c r="AF122" s="265"/>
      <c r="AG122" s="265"/>
      <c r="AH122" s="265"/>
      <c r="AL122" s="265"/>
      <c r="AM122" s="265"/>
      <c r="AN122" s="265"/>
      <c r="AO122" s="265"/>
      <c r="AP122" s="265"/>
      <c r="AQ122" s="265"/>
      <c r="AR122" s="265"/>
      <c r="AS122" s="265"/>
    </row>
    <row r="123" spans="20:45" x14ac:dyDescent="0.25">
      <c r="T123" s="265"/>
      <c r="U123" s="265"/>
      <c r="V123" s="265"/>
      <c r="W123" s="265"/>
      <c r="X123" s="265"/>
      <c r="Y123" s="265"/>
      <c r="Z123" s="265"/>
      <c r="AA123" s="265"/>
      <c r="AB123" s="265"/>
      <c r="AC123" s="265"/>
      <c r="AD123" s="265"/>
      <c r="AE123" s="265"/>
      <c r="AF123" s="265"/>
      <c r="AG123" s="265"/>
      <c r="AH123" s="265"/>
      <c r="AL123" s="265"/>
      <c r="AM123" s="265"/>
      <c r="AN123" s="265"/>
      <c r="AO123" s="265"/>
      <c r="AP123" s="265"/>
      <c r="AQ123" s="265"/>
      <c r="AR123" s="265"/>
      <c r="AS123" s="265"/>
    </row>
    <row r="124" spans="20:45" x14ac:dyDescent="0.25">
      <c r="T124" s="265"/>
      <c r="U124" s="265"/>
      <c r="V124" s="265"/>
      <c r="W124" s="265"/>
      <c r="X124" s="265"/>
      <c r="Y124" s="265"/>
      <c r="Z124" s="265"/>
      <c r="AA124" s="265"/>
      <c r="AB124" s="265"/>
      <c r="AC124" s="265"/>
      <c r="AD124" s="265"/>
      <c r="AE124" s="265"/>
      <c r="AF124" s="265"/>
      <c r="AG124" s="265"/>
      <c r="AH124" s="265"/>
      <c r="AL124" s="265"/>
      <c r="AM124" s="265"/>
      <c r="AN124" s="265"/>
      <c r="AO124" s="265"/>
      <c r="AP124" s="265"/>
      <c r="AQ124" s="265"/>
      <c r="AR124" s="265"/>
      <c r="AS124" s="265"/>
    </row>
    <row r="125" spans="20:45" x14ac:dyDescent="0.25">
      <c r="T125" s="265"/>
      <c r="U125" s="265"/>
      <c r="V125" s="265"/>
      <c r="W125" s="265"/>
      <c r="X125" s="265"/>
      <c r="Y125" s="265"/>
      <c r="Z125" s="265"/>
      <c r="AA125" s="265"/>
      <c r="AB125" s="265"/>
      <c r="AC125" s="265"/>
      <c r="AD125" s="265"/>
      <c r="AE125" s="265"/>
      <c r="AF125" s="265"/>
      <c r="AG125" s="265"/>
      <c r="AH125" s="265"/>
      <c r="AL125" s="265"/>
      <c r="AM125" s="265"/>
      <c r="AN125" s="265"/>
      <c r="AO125" s="265"/>
      <c r="AP125" s="265"/>
      <c r="AQ125" s="265"/>
      <c r="AR125" s="265"/>
      <c r="AS125" s="265"/>
    </row>
    <row r="126" spans="20:45" x14ac:dyDescent="0.25">
      <c r="T126" s="265"/>
      <c r="U126" s="265"/>
      <c r="V126" s="265"/>
      <c r="W126" s="265"/>
      <c r="X126" s="265"/>
      <c r="Y126" s="265"/>
      <c r="Z126" s="265"/>
      <c r="AA126" s="265"/>
      <c r="AB126" s="265"/>
      <c r="AC126" s="265"/>
      <c r="AD126" s="265"/>
      <c r="AE126" s="265"/>
      <c r="AF126" s="265"/>
      <c r="AG126" s="265"/>
      <c r="AH126" s="265"/>
      <c r="AL126" s="265"/>
      <c r="AM126" s="265"/>
      <c r="AN126" s="265"/>
      <c r="AO126" s="265"/>
      <c r="AP126" s="265"/>
      <c r="AQ126" s="265"/>
      <c r="AR126" s="265"/>
      <c r="AS126" s="265"/>
    </row>
    <row r="127" spans="20:45" x14ac:dyDescent="0.25">
      <c r="T127" s="265"/>
      <c r="U127" s="265"/>
      <c r="V127" s="265"/>
      <c r="W127" s="265"/>
      <c r="X127" s="265"/>
      <c r="Y127" s="265"/>
      <c r="Z127" s="265"/>
      <c r="AA127" s="265"/>
      <c r="AB127" s="265"/>
      <c r="AC127" s="265"/>
      <c r="AD127" s="265"/>
      <c r="AE127" s="265"/>
      <c r="AF127" s="265"/>
      <c r="AG127" s="265"/>
      <c r="AH127" s="265"/>
      <c r="AL127" s="265"/>
      <c r="AM127" s="265"/>
      <c r="AN127" s="265"/>
      <c r="AO127" s="265"/>
      <c r="AP127" s="265"/>
      <c r="AQ127" s="265"/>
      <c r="AR127" s="265"/>
      <c r="AS127" s="265"/>
    </row>
    <row r="128" spans="20:45" x14ac:dyDescent="0.25">
      <c r="T128" s="265"/>
      <c r="U128" s="265"/>
      <c r="V128" s="265"/>
      <c r="W128" s="265"/>
      <c r="X128" s="265"/>
      <c r="Y128" s="265"/>
      <c r="Z128" s="265"/>
      <c r="AA128" s="265"/>
      <c r="AB128" s="265"/>
      <c r="AC128" s="265"/>
      <c r="AD128" s="265"/>
      <c r="AE128" s="265"/>
      <c r="AF128" s="265"/>
      <c r="AG128" s="265"/>
      <c r="AH128" s="265"/>
      <c r="AL128" s="265"/>
      <c r="AM128" s="265"/>
      <c r="AN128" s="265"/>
      <c r="AO128" s="265"/>
      <c r="AP128" s="265"/>
      <c r="AQ128" s="265"/>
      <c r="AR128" s="265"/>
      <c r="AS128" s="265"/>
    </row>
    <row r="129" spans="20:45" x14ac:dyDescent="0.25">
      <c r="T129" s="265"/>
      <c r="U129" s="265"/>
      <c r="V129" s="265"/>
      <c r="W129" s="265"/>
      <c r="X129" s="265"/>
      <c r="Y129" s="265"/>
      <c r="Z129" s="265"/>
      <c r="AA129" s="265"/>
      <c r="AB129" s="265"/>
      <c r="AC129" s="265"/>
      <c r="AD129" s="265"/>
      <c r="AE129" s="265"/>
      <c r="AF129" s="265"/>
      <c r="AG129" s="265"/>
      <c r="AH129" s="265"/>
      <c r="AL129" s="265"/>
      <c r="AM129" s="265"/>
      <c r="AN129" s="265"/>
      <c r="AO129" s="265"/>
      <c r="AP129" s="265"/>
      <c r="AQ129" s="265"/>
      <c r="AR129" s="265"/>
      <c r="AS129" s="265"/>
    </row>
    <row r="130" spans="20:45" x14ac:dyDescent="0.25">
      <c r="T130" s="265"/>
      <c r="U130" s="265"/>
      <c r="V130" s="265"/>
      <c r="W130" s="265"/>
      <c r="X130" s="265"/>
      <c r="Y130" s="265"/>
      <c r="Z130" s="265"/>
      <c r="AA130" s="265"/>
      <c r="AB130" s="265"/>
      <c r="AC130" s="265"/>
      <c r="AD130" s="265"/>
      <c r="AE130" s="265"/>
      <c r="AF130" s="265"/>
      <c r="AG130" s="265"/>
      <c r="AH130" s="265"/>
      <c r="AL130" s="265"/>
      <c r="AM130" s="265"/>
      <c r="AN130" s="265"/>
      <c r="AO130" s="265"/>
      <c r="AP130" s="265"/>
      <c r="AQ130" s="265"/>
      <c r="AR130" s="265"/>
      <c r="AS130" s="265"/>
    </row>
    <row r="131" spans="20:45" x14ac:dyDescent="0.25">
      <c r="T131" s="265"/>
      <c r="U131" s="265"/>
      <c r="V131" s="265"/>
      <c r="W131" s="265"/>
      <c r="X131" s="265"/>
      <c r="Y131" s="265"/>
      <c r="Z131" s="265"/>
      <c r="AA131" s="265"/>
      <c r="AB131" s="265"/>
      <c r="AC131" s="265"/>
      <c r="AD131" s="265"/>
      <c r="AE131" s="265"/>
      <c r="AF131" s="265"/>
      <c r="AG131" s="265"/>
      <c r="AH131" s="265"/>
      <c r="AL131" s="265"/>
      <c r="AM131" s="265"/>
      <c r="AN131" s="265"/>
      <c r="AO131" s="265"/>
      <c r="AP131" s="265"/>
      <c r="AQ131" s="265"/>
      <c r="AR131" s="265"/>
      <c r="AS131" s="265"/>
    </row>
    <row r="132" spans="20:45" x14ac:dyDescent="0.25">
      <c r="T132" s="265"/>
      <c r="U132" s="265"/>
      <c r="V132" s="265"/>
      <c r="W132" s="265"/>
      <c r="X132" s="265"/>
      <c r="Y132" s="265"/>
      <c r="Z132" s="265"/>
      <c r="AA132" s="265"/>
      <c r="AB132" s="265"/>
      <c r="AC132" s="265"/>
      <c r="AD132" s="265"/>
      <c r="AE132" s="265"/>
      <c r="AF132" s="265"/>
      <c r="AG132" s="265"/>
      <c r="AH132" s="265"/>
      <c r="AL132" s="265"/>
      <c r="AM132" s="265"/>
      <c r="AN132" s="265"/>
      <c r="AO132" s="265"/>
      <c r="AP132" s="265"/>
      <c r="AQ132" s="265"/>
      <c r="AR132" s="265"/>
      <c r="AS132" s="265"/>
    </row>
    <row r="133" spans="20:45" x14ac:dyDescent="0.25">
      <c r="T133" s="265"/>
      <c r="U133" s="265"/>
      <c r="V133" s="265"/>
      <c r="W133" s="265"/>
      <c r="X133" s="265"/>
      <c r="Y133" s="265"/>
      <c r="Z133" s="265"/>
      <c r="AA133" s="265"/>
      <c r="AB133" s="265"/>
      <c r="AC133" s="265"/>
      <c r="AD133" s="265"/>
      <c r="AE133" s="265"/>
      <c r="AF133" s="265"/>
      <c r="AG133" s="265"/>
      <c r="AH133" s="265"/>
      <c r="AL133" s="265"/>
      <c r="AM133" s="265"/>
      <c r="AN133" s="265"/>
      <c r="AO133" s="265"/>
      <c r="AP133" s="265"/>
      <c r="AQ133" s="265"/>
      <c r="AR133" s="265"/>
      <c r="AS133" s="265"/>
    </row>
    <row r="134" spans="20:45" x14ac:dyDescent="0.25">
      <c r="T134" s="265"/>
      <c r="U134" s="265"/>
      <c r="V134" s="265"/>
      <c r="W134" s="265"/>
      <c r="X134" s="265"/>
      <c r="Y134" s="265"/>
      <c r="Z134" s="265"/>
      <c r="AA134" s="265"/>
      <c r="AB134" s="265"/>
      <c r="AC134" s="265"/>
      <c r="AD134" s="265"/>
      <c r="AE134" s="265"/>
      <c r="AF134" s="265"/>
      <c r="AG134" s="265"/>
      <c r="AH134" s="265"/>
      <c r="AL134" s="265"/>
      <c r="AM134" s="265"/>
      <c r="AN134" s="265"/>
      <c r="AO134" s="265"/>
      <c r="AP134" s="265"/>
      <c r="AQ134" s="265"/>
      <c r="AR134" s="265"/>
      <c r="AS134" s="265"/>
    </row>
    <row r="135" spans="20:45" x14ac:dyDescent="0.25">
      <c r="T135" s="265"/>
      <c r="U135" s="265"/>
      <c r="V135" s="265"/>
      <c r="W135" s="265"/>
      <c r="X135" s="265"/>
      <c r="Y135" s="265"/>
      <c r="Z135" s="265"/>
      <c r="AA135" s="265"/>
      <c r="AB135" s="265"/>
      <c r="AC135" s="265"/>
      <c r="AD135" s="265"/>
      <c r="AE135" s="265"/>
      <c r="AF135" s="265"/>
      <c r="AG135" s="265"/>
      <c r="AH135" s="265"/>
      <c r="AL135" s="265"/>
      <c r="AM135" s="265"/>
      <c r="AN135" s="265"/>
      <c r="AO135" s="265"/>
      <c r="AP135" s="265"/>
      <c r="AQ135" s="265"/>
      <c r="AR135" s="265"/>
      <c r="AS135" s="265"/>
    </row>
    <row r="136" spans="20:45" x14ac:dyDescent="0.25">
      <c r="T136" s="265"/>
      <c r="U136" s="265"/>
      <c r="V136" s="265"/>
      <c r="W136" s="265"/>
      <c r="X136" s="265"/>
      <c r="Y136" s="265"/>
      <c r="Z136" s="265"/>
      <c r="AA136" s="265"/>
      <c r="AB136" s="265"/>
      <c r="AC136" s="265"/>
      <c r="AD136" s="265"/>
      <c r="AE136" s="265"/>
      <c r="AF136" s="265"/>
      <c r="AG136" s="265"/>
      <c r="AH136" s="265"/>
      <c r="AL136" s="265"/>
      <c r="AM136" s="265"/>
      <c r="AN136" s="265"/>
      <c r="AO136" s="265"/>
      <c r="AP136" s="265"/>
      <c r="AQ136" s="265"/>
      <c r="AR136" s="265"/>
      <c r="AS136" s="265"/>
    </row>
    <row r="137" spans="20:45" x14ac:dyDescent="0.25">
      <c r="T137" s="265"/>
      <c r="U137" s="265"/>
      <c r="V137" s="265"/>
      <c r="W137" s="265"/>
      <c r="X137" s="265"/>
      <c r="Y137" s="265"/>
      <c r="Z137" s="265"/>
      <c r="AA137" s="265"/>
      <c r="AB137" s="265"/>
      <c r="AC137" s="265"/>
      <c r="AD137" s="265"/>
      <c r="AE137" s="265"/>
      <c r="AF137" s="265"/>
      <c r="AG137" s="265"/>
      <c r="AH137" s="265"/>
      <c r="AL137" s="265"/>
      <c r="AM137" s="265"/>
      <c r="AN137" s="265"/>
      <c r="AO137" s="265"/>
      <c r="AP137" s="265"/>
      <c r="AQ137" s="265"/>
      <c r="AR137" s="265"/>
      <c r="AS137" s="265"/>
    </row>
    <row r="138" spans="20:45" x14ac:dyDescent="0.25">
      <c r="T138" s="265"/>
      <c r="U138" s="265"/>
      <c r="V138" s="265"/>
      <c r="W138" s="265"/>
      <c r="X138" s="265"/>
      <c r="Y138" s="265"/>
      <c r="Z138" s="265"/>
      <c r="AA138" s="265"/>
      <c r="AB138" s="265"/>
      <c r="AC138" s="265"/>
      <c r="AD138" s="265"/>
      <c r="AE138" s="265"/>
      <c r="AF138" s="265"/>
      <c r="AG138" s="265"/>
      <c r="AH138" s="265"/>
      <c r="AL138" s="265"/>
      <c r="AM138" s="265"/>
      <c r="AN138" s="265"/>
      <c r="AO138" s="265"/>
      <c r="AP138" s="265"/>
      <c r="AQ138" s="265"/>
      <c r="AR138" s="265"/>
      <c r="AS138" s="265"/>
    </row>
    <row r="139" spans="20:45" x14ac:dyDescent="0.25">
      <c r="T139" s="265"/>
      <c r="U139" s="265"/>
      <c r="V139" s="265"/>
      <c r="W139" s="265"/>
      <c r="X139" s="265"/>
      <c r="Y139" s="265"/>
      <c r="Z139" s="265"/>
      <c r="AA139" s="265"/>
      <c r="AB139" s="265"/>
      <c r="AC139" s="265"/>
      <c r="AD139" s="265"/>
      <c r="AE139" s="265"/>
      <c r="AF139" s="265"/>
      <c r="AG139" s="265"/>
      <c r="AH139" s="265"/>
      <c r="AL139" s="265"/>
      <c r="AM139" s="265"/>
      <c r="AN139" s="265"/>
      <c r="AO139" s="265"/>
      <c r="AP139" s="265"/>
      <c r="AQ139" s="265"/>
      <c r="AR139" s="265"/>
      <c r="AS139" s="265"/>
    </row>
    <row r="140" spans="20:45" x14ac:dyDescent="0.25">
      <c r="T140" s="265"/>
      <c r="U140" s="265"/>
      <c r="V140" s="265"/>
      <c r="W140" s="265"/>
      <c r="X140" s="265"/>
      <c r="Y140" s="265"/>
      <c r="Z140" s="265"/>
      <c r="AA140" s="265"/>
      <c r="AB140" s="265"/>
      <c r="AC140" s="265"/>
      <c r="AD140" s="265"/>
      <c r="AE140" s="265"/>
      <c r="AF140" s="265"/>
      <c r="AG140" s="265"/>
      <c r="AH140" s="265"/>
      <c r="AL140" s="265"/>
      <c r="AM140" s="265"/>
      <c r="AN140" s="265"/>
      <c r="AO140" s="265"/>
      <c r="AP140" s="265"/>
      <c r="AQ140" s="265"/>
      <c r="AR140" s="265"/>
      <c r="AS140" s="265"/>
    </row>
  </sheetData>
  <mergeCells count="1">
    <mergeCell ref="A4:C4"/>
  </mergeCells>
  <phoneticPr fontId="60" type="noConversion"/>
  <conditionalFormatting sqref="B22 B24 B26 B28 B30 B32 B34 B36 B38 B40 B42 B44 B46 B48 B50 B52">
    <cfRule type="cellIs" dxfId="163" priority="13" stopIfTrue="1" operator="equal">
      <formula>"QA"</formula>
    </cfRule>
    <cfRule type="cellIs" dxfId="162" priority="14" stopIfTrue="1" operator="equal">
      <formula>"DA"</formula>
    </cfRule>
  </conditionalFormatting>
  <conditionalFormatting sqref="E7 E21">
    <cfRule type="expression" dxfId="161" priority="16" stopIfTrue="1">
      <formula>$E7&lt;5</formula>
    </cfRule>
  </conditionalFormatting>
  <conditionalFormatting sqref="E22 E24 E26 E28 E30 E32 E34 E36 E38 E40 E42 E44 E46 E48 E50 E52">
    <cfRule type="expression" dxfId="160" priority="8" stopIfTrue="1">
      <formula>AND($E22&lt;9,$C22&gt;0)</formula>
    </cfRule>
  </conditionalFormatting>
  <conditionalFormatting sqref="F7 F9 F11 F13 F15 F17 F19">
    <cfRule type="cellIs" dxfId="159" priority="17" stopIfTrue="1" operator="equal">
      <formula>"Bye"</formula>
    </cfRule>
  </conditionalFormatting>
  <conditionalFormatting sqref="F21:F22 F24 F26 F28 F30 F32 F34 F36 F38 F40 F42 F44 F46 F48 F50">
    <cfRule type="cellIs" dxfId="158" priority="9" stopIfTrue="1" operator="equal">
      <formula>"Bye"</formula>
    </cfRule>
  </conditionalFormatting>
  <conditionalFormatting sqref="F22 F24 F26 F28 F30 F32 F34 F36 F38 F40 F42 F44 F46 F48 F50">
    <cfRule type="expression" dxfId="157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156" priority="4" stopIfTrue="1">
      <formula>AND($E7&lt;9,$C7&gt;0)</formula>
    </cfRule>
  </conditionalFormatting>
  <conditionalFormatting sqref="I8 K10 I12 M14 I16 K18 I20 I23 K25 I27 M29 I31 K33 I35 I39 K41 I43 M45 I47 K49 I51">
    <cfRule type="expression" dxfId="155" priority="5" stopIfTrue="1">
      <formula>AND($O$1="CU",I8="Umpire")</formula>
    </cfRule>
    <cfRule type="expression" dxfId="154" priority="6" stopIfTrue="1">
      <formula>AND($O$1="CU",I8&lt;&gt;"Umpire",J8&lt;&gt;"")</formula>
    </cfRule>
    <cfRule type="expression" dxfId="153" priority="7" stopIfTrue="1">
      <formula>AND($O$1="CU",I8&lt;&gt;"Umpire")</formula>
    </cfRule>
  </conditionalFormatting>
  <conditionalFormatting sqref="J8 L10 J12 N14 J16 L18 J20 R62">
    <cfRule type="expression" dxfId="152" priority="15" stopIfTrue="1">
      <formula>$O$1="CU"</formula>
    </cfRule>
  </conditionalFormatting>
  <conditionalFormatting sqref="K8 M10 K12 O14 K16 M18 K20 K23 M25 K27 O29 K31 M33 K35 K39 M41 K43 O45 K47 M49 K51">
    <cfRule type="expression" dxfId="151" priority="11" stopIfTrue="1">
      <formula>J8="as"</formula>
    </cfRule>
    <cfRule type="expression" dxfId="150" priority="12" stopIfTrue="1">
      <formula>J8="bs"</formula>
    </cfRule>
  </conditionalFormatting>
  <conditionalFormatting sqref="O16">
    <cfRule type="expression" dxfId="149" priority="1" stopIfTrue="1">
      <formula>AND($O$1="CU",O16="Umpire")</formula>
    </cfRule>
    <cfRule type="expression" dxfId="148" priority="2" stopIfTrue="1">
      <formula>AND($O$1="CU",O16&lt;&gt;"Umpire",P16&lt;&gt;"")</formula>
    </cfRule>
    <cfRule type="expression" dxfId="147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00000000-0002-0000-0300-000000000000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491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7">
    <tabColor indexed="11"/>
  </sheetPr>
  <dimension ref="A1:AS140"/>
  <sheetViews>
    <sheetView workbookViewId="0"/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2" customWidth="1"/>
    <col min="11" max="11" width="10.6640625" customWidth="1"/>
    <col min="12" max="12" width="1.6640625" style="112" customWidth="1"/>
    <col min="13" max="13" width="10.6640625" customWidth="1"/>
    <col min="14" max="14" width="1.6640625" style="113" customWidth="1"/>
    <col min="15" max="15" width="10.6640625" customWidth="1"/>
    <col min="16" max="16" width="1.6640625" style="112" customWidth="1"/>
    <col min="17" max="17" width="10.6640625" customWidth="1"/>
    <col min="18" max="18" width="1.6640625" style="113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02" customWidth="1"/>
  </cols>
  <sheetData>
    <row r="1" spans="1:45" s="114" customFormat="1" ht="21.75" customHeight="1" x14ac:dyDescent="0.25">
      <c r="A1" s="336" t="str">
        <f>Altalanos!$A$6</f>
        <v>Dorko Korosztályos Csapat Bajnokság</v>
      </c>
      <c r="B1" s="214"/>
      <c r="C1" s="215"/>
      <c r="D1" s="215"/>
      <c r="E1" s="215"/>
      <c r="F1" s="215"/>
      <c r="G1" s="215"/>
      <c r="H1" s="214"/>
      <c r="I1" s="216"/>
      <c r="J1" s="217"/>
      <c r="K1" s="218" t="s">
        <v>51</v>
      </c>
      <c r="L1" s="219"/>
      <c r="M1" s="220"/>
      <c r="N1" s="217"/>
      <c r="O1" s="217" t="s">
        <v>13</v>
      </c>
      <c r="P1" s="217"/>
      <c r="Q1" s="215"/>
      <c r="R1" s="217"/>
      <c r="T1" s="266"/>
      <c r="U1" s="266"/>
      <c r="V1" s="266"/>
      <c r="W1" s="266"/>
      <c r="X1" s="266"/>
      <c r="Y1" s="266"/>
      <c r="Z1" s="266"/>
      <c r="AA1" s="266"/>
      <c r="AB1" s="298" t="e">
        <f>IF($Y$5=1,CONCATENATE(VLOOKUP($Y$3,$AA$2:$AH$14,2)),CONCATENATE(VLOOKUP($Y$3,$AA$16:$AH$25,2)))</f>
        <v>#N/A</v>
      </c>
      <c r="AC1" s="298" t="e">
        <f>IF($Y$5=1,CONCATENATE(VLOOKUP($Y$3,$AA$2:$AH$14,3)),CONCATENATE(VLOOKUP($Y$3,$AA$16:$AH$25,3)))</f>
        <v>#N/A</v>
      </c>
      <c r="AD1" s="298" t="e">
        <f>IF($Y$5=1,CONCATENATE(VLOOKUP($Y$3,$AA$2:$AH$14,4)),CONCATENATE(VLOOKUP($Y$3,$AA$16:$AH$25,4)))</f>
        <v>#N/A</v>
      </c>
      <c r="AE1" s="298" t="e">
        <f>IF($Y$5=1,CONCATENATE(VLOOKUP($Y$3,$AA$2:$AH$14,5)),CONCATENATE(VLOOKUP($Y$3,$AA$16:$AH$25,5)))</f>
        <v>#N/A</v>
      </c>
      <c r="AF1" s="298" t="e">
        <f>IF($Y$5=1,CONCATENATE(VLOOKUP($Y$3,$AA$2:$AH$14,6)),CONCATENATE(VLOOKUP($Y$3,$AA$16:$AH$25,6)))</f>
        <v>#N/A</v>
      </c>
      <c r="AG1" s="298" t="e">
        <f>IF($Y$5=1,CONCATENATE(VLOOKUP($Y$3,$AA$2:$AH$14,7)),CONCATENATE(VLOOKUP($Y$3,$AA$16:$AH$25,7)))</f>
        <v>#N/A</v>
      </c>
      <c r="AH1" s="298" t="e">
        <f>IF($Y$5=1,CONCATENATE(VLOOKUP($Y$3,$AA$2:$AH$14,8)),CONCATENATE(VLOOKUP($Y$3,$AA$16:$AH$25,8)))</f>
        <v>#N/A</v>
      </c>
      <c r="AI1" s="299"/>
      <c r="AJ1" s="299"/>
      <c r="AK1" s="299"/>
    </row>
    <row r="2" spans="1:45" s="96" customFormat="1" x14ac:dyDescent="0.25">
      <c r="A2" s="221" t="s">
        <v>50</v>
      </c>
      <c r="B2" s="222"/>
      <c r="C2" s="222"/>
      <c r="D2" s="222"/>
      <c r="E2" s="333" t="s">
        <v>117</v>
      </c>
      <c r="F2" s="222"/>
      <c r="G2" s="223"/>
      <c r="H2" s="224"/>
      <c r="I2" s="224"/>
      <c r="J2" s="225"/>
      <c r="K2" s="219"/>
      <c r="L2" s="219"/>
      <c r="M2" s="219"/>
      <c r="N2" s="225"/>
      <c r="O2" s="224"/>
      <c r="P2" s="225"/>
      <c r="Q2" s="224"/>
      <c r="R2" s="225"/>
      <c r="T2" s="259"/>
      <c r="U2" s="259"/>
      <c r="V2" s="259"/>
      <c r="W2" s="259"/>
      <c r="X2" s="259"/>
      <c r="Y2" s="291"/>
      <c r="Z2" s="290"/>
      <c r="AA2" s="290" t="s">
        <v>62</v>
      </c>
      <c r="AB2" s="288">
        <v>300</v>
      </c>
      <c r="AC2" s="288">
        <v>250</v>
      </c>
      <c r="AD2" s="288">
        <v>200</v>
      </c>
      <c r="AE2" s="288">
        <v>150</v>
      </c>
      <c r="AF2" s="288">
        <v>120</v>
      </c>
      <c r="AG2" s="288">
        <v>90</v>
      </c>
      <c r="AH2" s="288">
        <v>40</v>
      </c>
      <c r="AI2" s="287"/>
      <c r="AJ2" s="287"/>
      <c r="AK2" s="287"/>
      <c r="AL2" s="259"/>
      <c r="AM2" s="259"/>
      <c r="AN2" s="259"/>
      <c r="AO2" s="259"/>
      <c r="AP2" s="259"/>
      <c r="AQ2" s="259"/>
      <c r="AR2" s="259"/>
      <c r="AS2" s="259"/>
    </row>
    <row r="3" spans="1:45" s="19" customFormat="1" ht="11.25" customHeight="1" x14ac:dyDescent="0.25">
      <c r="A3" s="50" t="s">
        <v>24</v>
      </c>
      <c r="B3" s="50"/>
      <c r="C3" s="50"/>
      <c r="D3" s="50"/>
      <c r="E3" s="49"/>
      <c r="F3" s="50"/>
      <c r="G3" s="50" t="s">
        <v>21</v>
      </c>
      <c r="H3" s="50"/>
      <c r="I3" s="50"/>
      <c r="J3" s="115"/>
      <c r="K3" s="50" t="s">
        <v>29</v>
      </c>
      <c r="L3" s="115"/>
      <c r="M3" s="50"/>
      <c r="N3" s="115"/>
      <c r="O3" s="50"/>
      <c r="P3" s="115"/>
      <c r="Q3" s="50"/>
      <c r="R3" s="51" t="s">
        <v>30</v>
      </c>
      <c r="T3" s="260"/>
      <c r="U3" s="260"/>
      <c r="V3" s="260"/>
      <c r="W3" s="260"/>
      <c r="X3" s="260"/>
      <c r="Y3" s="290" t="str">
        <f>IF(K4="OB","A",IF(K4="IX","W",IF(K4="","",K4)))</f>
        <v/>
      </c>
      <c r="Z3" s="290"/>
      <c r="AA3" s="290" t="s">
        <v>63</v>
      </c>
      <c r="AB3" s="288">
        <v>280</v>
      </c>
      <c r="AC3" s="288">
        <v>230</v>
      </c>
      <c r="AD3" s="288">
        <v>180</v>
      </c>
      <c r="AE3" s="288">
        <v>140</v>
      </c>
      <c r="AF3" s="288">
        <v>80</v>
      </c>
      <c r="AG3" s="288">
        <v>0</v>
      </c>
      <c r="AH3" s="288">
        <v>0</v>
      </c>
      <c r="AI3" s="287"/>
      <c r="AJ3" s="287"/>
      <c r="AK3" s="287"/>
      <c r="AL3" s="260"/>
      <c r="AM3" s="260"/>
      <c r="AN3" s="260"/>
      <c r="AO3" s="260"/>
      <c r="AP3" s="260"/>
      <c r="AQ3" s="260"/>
      <c r="AR3" s="260"/>
      <c r="AS3" s="260"/>
    </row>
    <row r="4" spans="1:45" s="28" customFormat="1" ht="11.25" customHeight="1" thickBot="1" x14ac:dyDescent="0.3">
      <c r="A4" s="593" t="str">
        <f>Altalanos!$A$10</f>
        <v>2025.08.08-19.</v>
      </c>
      <c r="B4" s="593"/>
      <c r="C4" s="593"/>
      <c r="D4" s="226"/>
      <c r="E4" s="227"/>
      <c r="F4" s="227"/>
      <c r="G4" s="227" t="str">
        <f>Altalanos!$C$10</f>
        <v>PÉCS</v>
      </c>
      <c r="H4" s="228"/>
      <c r="I4" s="227"/>
      <c r="J4" s="229"/>
      <c r="K4" s="230"/>
      <c r="L4" s="229"/>
      <c r="M4" s="231"/>
      <c r="N4" s="229"/>
      <c r="O4" s="227"/>
      <c r="P4" s="229"/>
      <c r="Q4" s="227"/>
      <c r="R4" s="232" t="str">
        <f>Altalanos!$E$10</f>
        <v>Rákóczi Andrea</v>
      </c>
      <c r="T4" s="261"/>
      <c r="U4" s="261"/>
      <c r="V4" s="261"/>
      <c r="W4" s="261"/>
      <c r="X4" s="261"/>
      <c r="Y4" s="290"/>
      <c r="Z4" s="290"/>
      <c r="AA4" s="290" t="s">
        <v>64</v>
      </c>
      <c r="AB4" s="288">
        <v>250</v>
      </c>
      <c r="AC4" s="288">
        <v>200</v>
      </c>
      <c r="AD4" s="288">
        <v>150</v>
      </c>
      <c r="AE4" s="288">
        <v>120</v>
      </c>
      <c r="AF4" s="288">
        <v>90</v>
      </c>
      <c r="AG4" s="288">
        <v>60</v>
      </c>
      <c r="AH4" s="288">
        <v>25</v>
      </c>
      <c r="AI4" s="287"/>
      <c r="AJ4" s="287"/>
      <c r="AK4" s="287"/>
      <c r="AL4" s="261"/>
      <c r="AM4" s="261"/>
      <c r="AN4" s="261"/>
      <c r="AO4" s="261"/>
      <c r="AP4" s="261"/>
      <c r="AQ4" s="261"/>
      <c r="AR4" s="261"/>
      <c r="AS4" s="261"/>
    </row>
    <row r="5" spans="1:45" s="19" customFormat="1" x14ac:dyDescent="0.25">
      <c r="A5" s="116"/>
      <c r="B5" s="117" t="s">
        <v>3</v>
      </c>
      <c r="C5" s="204" t="s">
        <v>43</v>
      </c>
      <c r="D5" s="117" t="s">
        <v>42</v>
      </c>
      <c r="E5" s="117" t="s">
        <v>40</v>
      </c>
      <c r="F5" s="118" t="s">
        <v>27</v>
      </c>
      <c r="G5" s="118" t="s">
        <v>28</v>
      </c>
      <c r="H5" s="118"/>
      <c r="I5" s="118" t="s">
        <v>31</v>
      </c>
      <c r="J5" s="118"/>
      <c r="K5" s="117" t="s">
        <v>41</v>
      </c>
      <c r="L5" s="119"/>
      <c r="M5" s="117" t="s">
        <v>57</v>
      </c>
      <c r="N5" s="119"/>
      <c r="O5" s="117" t="s">
        <v>56</v>
      </c>
      <c r="P5" s="119"/>
      <c r="Q5" s="117"/>
      <c r="R5" s="120"/>
      <c r="T5" s="260"/>
      <c r="U5" s="260"/>
      <c r="V5" s="260"/>
      <c r="W5" s="260"/>
      <c r="X5" s="260"/>
      <c r="Y5" s="290">
        <f>IF(OR(Altalanos!$A$8="F1",Altalanos!$A$8="F2",Altalanos!$A$8="N1",Altalanos!$A$8="N2"),1,2)</f>
        <v>2</v>
      </c>
      <c r="Z5" s="290"/>
      <c r="AA5" s="290" t="s">
        <v>65</v>
      </c>
      <c r="AB5" s="288">
        <v>200</v>
      </c>
      <c r="AC5" s="288">
        <v>150</v>
      </c>
      <c r="AD5" s="288">
        <v>120</v>
      </c>
      <c r="AE5" s="288">
        <v>90</v>
      </c>
      <c r="AF5" s="288">
        <v>60</v>
      </c>
      <c r="AG5" s="288">
        <v>40</v>
      </c>
      <c r="AH5" s="288">
        <v>15</v>
      </c>
      <c r="AI5" s="287"/>
      <c r="AJ5" s="287"/>
      <c r="AK5" s="287"/>
      <c r="AL5" s="260"/>
      <c r="AM5" s="260"/>
      <c r="AN5" s="260"/>
      <c r="AO5" s="260"/>
      <c r="AP5" s="260"/>
      <c r="AQ5" s="260"/>
      <c r="AR5" s="260"/>
      <c r="AS5" s="260"/>
    </row>
    <row r="6" spans="1:45" s="19" customFormat="1" ht="11.1" customHeight="1" thickBot="1" x14ac:dyDescent="0.3">
      <c r="A6" s="293"/>
      <c r="B6" s="294"/>
      <c r="C6" s="294"/>
      <c r="D6" s="294"/>
      <c r="E6" s="294"/>
      <c r="F6" s="293" t="str">
        <f>IF(Y3="","",CONCATENATE(VLOOKUP(Y3,AB1:AH1,4)," pont"))</f>
        <v/>
      </c>
      <c r="G6" s="295"/>
      <c r="H6" s="5"/>
      <c r="I6" s="295"/>
      <c r="J6" s="296"/>
      <c r="K6" s="294" t="str">
        <f>IF(Y3="","",CONCATENATE(VLOOKUP(Y3,AB1:AH1,3)," pont"))</f>
        <v/>
      </c>
      <c r="L6" s="296"/>
      <c r="M6" s="294" t="str">
        <f>IF(Y3="","",CONCATENATE(VLOOKUP(Y3,AB1:AH1,2)," pont"))</f>
        <v/>
      </c>
      <c r="N6" s="296"/>
      <c r="O6" s="294" t="str">
        <f>IF(Y3="","",CONCATENATE(VLOOKUP(Y3,AB1:AH1,1)," pont"))</f>
        <v/>
      </c>
      <c r="P6" s="296"/>
      <c r="Q6" s="294"/>
      <c r="R6" s="297"/>
      <c r="T6" s="260"/>
      <c r="U6" s="260"/>
      <c r="V6" s="260"/>
      <c r="W6" s="260"/>
      <c r="X6" s="260"/>
      <c r="Y6" s="290"/>
      <c r="Z6" s="290"/>
      <c r="AA6" s="290" t="s">
        <v>66</v>
      </c>
      <c r="AB6" s="288">
        <v>150</v>
      </c>
      <c r="AC6" s="288">
        <v>120</v>
      </c>
      <c r="AD6" s="288">
        <v>90</v>
      </c>
      <c r="AE6" s="288">
        <v>60</v>
      </c>
      <c r="AF6" s="288">
        <v>40</v>
      </c>
      <c r="AG6" s="288">
        <v>25</v>
      </c>
      <c r="AH6" s="288">
        <v>10</v>
      </c>
      <c r="AI6" s="287"/>
      <c r="AJ6" s="287"/>
      <c r="AK6" s="287"/>
      <c r="AL6" s="260"/>
      <c r="AM6" s="260"/>
      <c r="AN6" s="260"/>
      <c r="AO6" s="260"/>
      <c r="AP6" s="260"/>
      <c r="AQ6" s="260"/>
      <c r="AR6" s="260"/>
      <c r="AS6" s="260"/>
    </row>
    <row r="7" spans="1:45" s="34" customFormat="1" ht="12.9" customHeight="1" x14ac:dyDescent="0.25">
      <c r="A7" s="121">
        <v>1</v>
      </c>
      <c r="B7" s="233" t="str">
        <f>IF($E7="","",VLOOKUP($E7,#REF!,14))</f>
        <v/>
      </c>
      <c r="C7" s="234" t="str">
        <f>IF($E7="","",VLOOKUP($E7,#REF!,15))</f>
        <v/>
      </c>
      <c r="D7" s="234" t="str">
        <f>IF($E7="","",VLOOKUP($E7,#REF!,5))</f>
        <v/>
      </c>
      <c r="E7" s="235"/>
      <c r="F7" s="236" t="str">
        <f>UPPER(IF($E7="","",VLOOKUP($E7,#REF!,2)))</f>
        <v/>
      </c>
      <c r="G7" s="236" t="str">
        <f>IF($E7="","",VLOOKUP($E7,#REF!,3))</f>
        <v/>
      </c>
      <c r="H7" s="236"/>
      <c r="I7" s="236" t="str">
        <f>IF($E7="","",VLOOKUP($E7,#REF!,4))</f>
        <v/>
      </c>
      <c r="J7" s="237"/>
      <c r="K7" s="238"/>
      <c r="L7" s="238"/>
      <c r="M7" s="238"/>
      <c r="N7" s="238"/>
      <c r="O7" s="122"/>
      <c r="P7" s="123"/>
      <c r="Q7" s="124"/>
      <c r="R7" s="125"/>
      <c r="S7" s="126"/>
      <c r="T7" s="126"/>
      <c r="U7" s="262" t="str">
        <f>Birók!P21</f>
        <v>Bíró</v>
      </c>
      <c r="V7" s="126"/>
      <c r="W7" s="126"/>
      <c r="X7" s="126"/>
      <c r="Y7" s="290"/>
      <c r="Z7" s="290"/>
      <c r="AA7" s="290" t="s">
        <v>67</v>
      </c>
      <c r="AB7" s="288">
        <v>120</v>
      </c>
      <c r="AC7" s="288">
        <v>90</v>
      </c>
      <c r="AD7" s="288">
        <v>60</v>
      </c>
      <c r="AE7" s="288">
        <v>40</v>
      </c>
      <c r="AF7" s="288">
        <v>25</v>
      </c>
      <c r="AG7" s="288">
        <v>10</v>
      </c>
      <c r="AH7" s="288">
        <v>5</v>
      </c>
      <c r="AI7" s="287"/>
      <c r="AJ7" s="287"/>
      <c r="AK7" s="287"/>
      <c r="AL7" s="126"/>
      <c r="AM7" s="126"/>
      <c r="AN7" s="126"/>
      <c r="AO7" s="126"/>
      <c r="AP7" s="126"/>
      <c r="AQ7" s="126"/>
      <c r="AR7" s="126"/>
      <c r="AS7" s="126"/>
    </row>
    <row r="8" spans="1:45" s="34" customFormat="1" ht="12.9" customHeight="1" x14ac:dyDescent="0.25">
      <c r="A8" s="127"/>
      <c r="B8" s="239"/>
      <c r="C8" s="240"/>
      <c r="D8" s="240"/>
      <c r="E8" s="155"/>
      <c r="F8" s="241"/>
      <c r="G8" s="241"/>
      <c r="H8" s="242"/>
      <c r="I8" s="327" t="s">
        <v>0</v>
      </c>
      <c r="J8" s="128" t="s">
        <v>63</v>
      </c>
      <c r="K8" s="243" t="str">
        <f>UPPER(IF(OR(J8="a",J8="as"),F7,IF(OR(J8="b",J8="bs"),F9,)))</f>
        <v>CENTERPÁLYA</v>
      </c>
      <c r="L8" s="243"/>
      <c r="M8" s="238"/>
      <c r="N8" s="238"/>
      <c r="O8" s="122"/>
      <c r="P8" s="123"/>
      <c r="Q8" s="124"/>
      <c r="R8" s="125"/>
      <c r="S8" s="126"/>
      <c r="T8" s="126"/>
      <c r="U8" s="263" t="str">
        <f>Birók!P22</f>
        <v xml:space="preserve"> </v>
      </c>
      <c r="V8" s="126"/>
      <c r="W8" s="126"/>
      <c r="X8" s="126"/>
      <c r="Y8" s="290"/>
      <c r="Z8" s="290"/>
      <c r="AA8" s="290" t="s">
        <v>68</v>
      </c>
      <c r="AB8" s="288">
        <v>90</v>
      </c>
      <c r="AC8" s="288">
        <v>60</v>
      </c>
      <c r="AD8" s="288">
        <v>40</v>
      </c>
      <c r="AE8" s="288">
        <v>25</v>
      </c>
      <c r="AF8" s="288">
        <v>10</v>
      </c>
      <c r="AG8" s="288">
        <v>5</v>
      </c>
      <c r="AH8" s="288">
        <v>2</v>
      </c>
      <c r="AI8" s="287"/>
      <c r="AJ8" s="287"/>
      <c r="AK8" s="287"/>
      <c r="AL8" s="126"/>
      <c r="AM8" s="126"/>
      <c r="AN8" s="126"/>
      <c r="AO8" s="126"/>
      <c r="AP8" s="126"/>
      <c r="AQ8" s="126"/>
      <c r="AR8" s="126"/>
      <c r="AS8" s="126"/>
    </row>
    <row r="9" spans="1:45" s="34" customFormat="1" ht="12.9" customHeight="1" x14ac:dyDescent="0.25">
      <c r="A9" s="127">
        <v>2</v>
      </c>
      <c r="B9" s="233" t="str">
        <f>IF($E9="","",VLOOKUP($E9,#REF!,14))</f>
        <v/>
      </c>
      <c r="C9" s="234" t="str">
        <f>IF($E9="","",VLOOKUP($E9,#REF!,15))</f>
        <v/>
      </c>
      <c r="D9" s="234" t="str">
        <f>IF($E9="","",VLOOKUP($E9,#REF!,5))</f>
        <v/>
      </c>
      <c r="E9" s="318"/>
      <c r="F9" s="335" t="s">
        <v>131</v>
      </c>
      <c r="G9" s="284" t="str">
        <f>IF($E9="","",VLOOKUP($E9,#REF!,3))</f>
        <v/>
      </c>
      <c r="H9" s="284"/>
      <c r="I9" s="284" t="str">
        <f>IF($E9="","",VLOOKUP($E9,#REF!,4))</f>
        <v/>
      </c>
      <c r="J9" s="244"/>
      <c r="K9" s="238"/>
      <c r="L9" s="245"/>
      <c r="M9" s="238"/>
      <c r="N9" s="238"/>
      <c r="O9" s="122"/>
      <c r="P9" s="123"/>
      <c r="Q9" s="124"/>
      <c r="R9" s="125"/>
      <c r="S9" s="126"/>
      <c r="T9" s="126"/>
      <c r="U9" s="263" t="str">
        <f>Birók!P23</f>
        <v xml:space="preserve"> </v>
      </c>
      <c r="V9" s="126"/>
      <c r="W9" s="126"/>
      <c r="X9" s="126"/>
      <c r="Y9" s="290"/>
      <c r="Z9" s="290"/>
      <c r="AA9" s="290" t="s">
        <v>69</v>
      </c>
      <c r="AB9" s="288">
        <v>60</v>
      </c>
      <c r="AC9" s="288">
        <v>40</v>
      </c>
      <c r="AD9" s="288">
        <v>25</v>
      </c>
      <c r="AE9" s="288">
        <v>10</v>
      </c>
      <c r="AF9" s="288">
        <v>5</v>
      </c>
      <c r="AG9" s="288">
        <v>2</v>
      </c>
      <c r="AH9" s="288">
        <v>1</v>
      </c>
      <c r="AI9" s="287"/>
      <c r="AJ9" s="287"/>
      <c r="AK9" s="287"/>
      <c r="AL9" s="126"/>
      <c r="AM9" s="126"/>
      <c r="AN9" s="126"/>
      <c r="AO9" s="126"/>
      <c r="AP9" s="126"/>
      <c r="AQ9" s="126"/>
      <c r="AR9" s="126"/>
      <c r="AS9" s="126"/>
    </row>
    <row r="10" spans="1:45" s="34" customFormat="1" ht="12.9" customHeight="1" x14ac:dyDescent="0.25">
      <c r="A10" s="127"/>
      <c r="B10" s="239"/>
      <c r="C10" s="240"/>
      <c r="D10" s="240"/>
      <c r="E10" s="319"/>
      <c r="F10" s="320"/>
      <c r="G10" s="320"/>
      <c r="H10" s="321"/>
      <c r="I10" s="320"/>
      <c r="J10" s="246"/>
      <c r="K10" s="327" t="s">
        <v>0</v>
      </c>
      <c r="L10" s="129" t="s">
        <v>121</v>
      </c>
      <c r="M10" s="243" t="str">
        <f>UPPER(IF(OR(L10="a",L10="as"),K8,IF(OR(L10="b",L10="bs"),K12,)))</f>
        <v>PG TENISZ</v>
      </c>
      <c r="N10" s="247"/>
      <c r="O10" s="248"/>
      <c r="P10" s="248"/>
      <c r="Q10" s="124"/>
      <c r="R10" s="125"/>
      <c r="S10" s="126"/>
      <c r="T10" s="126"/>
      <c r="U10" s="263" t="str">
        <f>Birók!P24</f>
        <v xml:space="preserve"> </v>
      </c>
      <c r="V10" s="126"/>
      <c r="W10" s="126"/>
      <c r="X10" s="126"/>
      <c r="Y10" s="290"/>
      <c r="Z10" s="290"/>
      <c r="AA10" s="290" t="s">
        <v>70</v>
      </c>
      <c r="AB10" s="288">
        <v>40</v>
      </c>
      <c r="AC10" s="288">
        <v>25</v>
      </c>
      <c r="AD10" s="288">
        <v>15</v>
      </c>
      <c r="AE10" s="288">
        <v>7</v>
      </c>
      <c r="AF10" s="288">
        <v>4</v>
      </c>
      <c r="AG10" s="288">
        <v>1</v>
      </c>
      <c r="AH10" s="288">
        <v>0</v>
      </c>
      <c r="AI10" s="287"/>
      <c r="AJ10" s="287"/>
      <c r="AK10" s="287"/>
      <c r="AL10" s="126"/>
      <c r="AM10" s="126"/>
      <c r="AN10" s="126"/>
      <c r="AO10" s="126"/>
      <c r="AP10" s="126"/>
      <c r="AQ10" s="126"/>
      <c r="AR10" s="126"/>
      <c r="AS10" s="126"/>
    </row>
    <row r="11" spans="1:45" s="34" customFormat="1" ht="12.9" customHeight="1" x14ac:dyDescent="0.25">
      <c r="A11" s="127">
        <v>3</v>
      </c>
      <c r="B11" s="233" t="str">
        <f>IF($E11="","",VLOOKUP($E11,#REF!,14))</f>
        <v/>
      </c>
      <c r="C11" s="234" t="str">
        <f>IF($E11="","",VLOOKUP($E11,#REF!,15))</f>
        <v/>
      </c>
      <c r="D11" s="234" t="str">
        <f>IF($E11="","",VLOOKUP($E11,#REF!,5))</f>
        <v/>
      </c>
      <c r="E11" s="318"/>
      <c r="F11" s="335" t="s">
        <v>132</v>
      </c>
      <c r="G11" s="284" t="str">
        <f>IF($E11="","",VLOOKUP($E11,#REF!,3))</f>
        <v/>
      </c>
      <c r="H11" s="284"/>
      <c r="I11" s="284" t="str">
        <f>IF($E11="","",VLOOKUP($E11,#REF!,4))</f>
        <v/>
      </c>
      <c r="J11" s="237"/>
      <c r="K11" s="238"/>
      <c r="L11" s="249"/>
      <c r="M11" s="238" t="s">
        <v>134</v>
      </c>
      <c r="N11" s="250"/>
      <c r="O11" s="248"/>
      <c r="P11" s="248"/>
      <c r="Q11" s="124"/>
      <c r="R11" s="125"/>
      <c r="S11" s="126"/>
      <c r="T11" s="126"/>
      <c r="U11" s="263" t="str">
        <f>Birók!P25</f>
        <v xml:space="preserve"> </v>
      </c>
      <c r="V11" s="126"/>
      <c r="W11" s="126"/>
      <c r="X11" s="126"/>
      <c r="Y11" s="290"/>
      <c r="Z11" s="290"/>
      <c r="AA11" s="290" t="s">
        <v>71</v>
      </c>
      <c r="AB11" s="288">
        <v>25</v>
      </c>
      <c r="AC11" s="288">
        <v>15</v>
      </c>
      <c r="AD11" s="288">
        <v>10</v>
      </c>
      <c r="AE11" s="288">
        <v>6</v>
      </c>
      <c r="AF11" s="288">
        <v>3</v>
      </c>
      <c r="AG11" s="288">
        <v>1</v>
      </c>
      <c r="AH11" s="288">
        <v>0</v>
      </c>
      <c r="AI11" s="287"/>
      <c r="AJ11" s="287"/>
      <c r="AK11" s="287"/>
      <c r="AL11" s="126"/>
      <c r="AM11" s="126"/>
      <c r="AN11" s="126"/>
      <c r="AO11" s="126"/>
      <c r="AP11" s="126"/>
      <c r="AQ11" s="126"/>
      <c r="AR11" s="126"/>
      <c r="AS11" s="126"/>
    </row>
    <row r="12" spans="1:45" s="34" customFormat="1" ht="12.9" customHeight="1" x14ac:dyDescent="0.25">
      <c r="A12" s="127"/>
      <c r="B12" s="239"/>
      <c r="C12" s="240"/>
      <c r="D12" s="240"/>
      <c r="E12" s="319"/>
      <c r="F12" s="320"/>
      <c r="G12" s="320"/>
      <c r="H12" s="321"/>
      <c r="I12" s="327" t="s">
        <v>0</v>
      </c>
      <c r="J12" s="128" t="s">
        <v>62</v>
      </c>
      <c r="K12" s="243" t="str">
        <f>UPPER(IF(OR(J12="a",J12="as"),F11,IF(OR(J12="b",J12="bs"),F13,)))</f>
        <v>PG TENISZ</v>
      </c>
      <c r="L12" s="251"/>
      <c r="M12" s="238"/>
      <c r="N12" s="250"/>
      <c r="O12" s="248"/>
      <c r="P12" s="248"/>
      <c r="Q12" s="124"/>
      <c r="R12" s="125"/>
      <c r="S12" s="126"/>
      <c r="T12" s="126"/>
      <c r="U12" s="263" t="str">
        <f>Birók!P26</f>
        <v xml:space="preserve"> </v>
      </c>
      <c r="V12" s="126"/>
      <c r="W12" s="126"/>
      <c r="X12" s="126"/>
      <c r="Y12" s="290"/>
      <c r="Z12" s="290"/>
      <c r="AA12" s="290" t="s">
        <v>76</v>
      </c>
      <c r="AB12" s="288">
        <v>15</v>
      </c>
      <c r="AC12" s="288">
        <v>10</v>
      </c>
      <c r="AD12" s="288">
        <v>6</v>
      </c>
      <c r="AE12" s="288">
        <v>3</v>
      </c>
      <c r="AF12" s="288">
        <v>1</v>
      </c>
      <c r="AG12" s="288">
        <v>0</v>
      </c>
      <c r="AH12" s="288">
        <v>0</v>
      </c>
      <c r="AI12" s="287"/>
      <c r="AJ12" s="287"/>
      <c r="AK12" s="287"/>
      <c r="AL12" s="126"/>
      <c r="AM12" s="126"/>
      <c r="AN12" s="126"/>
      <c r="AO12" s="126"/>
      <c r="AP12" s="126"/>
      <c r="AQ12" s="126"/>
      <c r="AR12" s="126"/>
      <c r="AS12" s="126"/>
    </row>
    <row r="13" spans="1:45" s="34" customFormat="1" ht="12.9" customHeight="1" x14ac:dyDescent="0.25">
      <c r="A13" s="127">
        <v>4</v>
      </c>
      <c r="B13" s="233" t="str">
        <f>IF($E13="","",VLOOKUP($E13,#REF!,14))</f>
        <v/>
      </c>
      <c r="C13" s="234" t="str">
        <f>IF($E13="","",VLOOKUP($E13,#REF!,15))</f>
        <v/>
      </c>
      <c r="D13" s="234" t="str">
        <f>IF($E13="","",VLOOKUP($E13,#REF!,5))</f>
        <v/>
      </c>
      <c r="E13" s="318"/>
      <c r="F13" s="284" t="str">
        <f>UPPER(IF($E13="","",VLOOKUP($E13,#REF!,2)))</f>
        <v/>
      </c>
      <c r="G13" s="284" t="str">
        <f>IF($E13="","",VLOOKUP($E13,#REF!,3))</f>
        <v/>
      </c>
      <c r="H13" s="284"/>
      <c r="I13" s="284" t="str">
        <f>IF($E13="","",VLOOKUP($E13,#REF!,4))</f>
        <v/>
      </c>
      <c r="J13" s="252"/>
      <c r="K13" s="238"/>
      <c r="L13" s="238"/>
      <c r="M13" s="238"/>
      <c r="N13" s="250"/>
      <c r="O13" s="248"/>
      <c r="P13" s="248"/>
      <c r="Q13" s="124"/>
      <c r="R13" s="125"/>
      <c r="S13" s="126"/>
      <c r="T13" s="126"/>
      <c r="U13" s="263" t="str">
        <f>Birók!P27</f>
        <v xml:space="preserve"> </v>
      </c>
      <c r="V13" s="126"/>
      <c r="W13" s="126"/>
      <c r="X13" s="126"/>
      <c r="Y13" s="290"/>
      <c r="Z13" s="290"/>
      <c r="AA13" s="290" t="s">
        <v>72</v>
      </c>
      <c r="AB13" s="288">
        <v>10</v>
      </c>
      <c r="AC13" s="288">
        <v>6</v>
      </c>
      <c r="AD13" s="288">
        <v>3</v>
      </c>
      <c r="AE13" s="288">
        <v>1</v>
      </c>
      <c r="AF13" s="288">
        <v>0</v>
      </c>
      <c r="AG13" s="288">
        <v>0</v>
      </c>
      <c r="AH13" s="288">
        <v>0</v>
      </c>
      <c r="AI13" s="287"/>
      <c r="AJ13" s="287"/>
      <c r="AK13" s="287"/>
      <c r="AL13" s="126"/>
      <c r="AM13" s="126"/>
      <c r="AN13" s="126"/>
      <c r="AO13" s="126"/>
      <c r="AP13" s="126"/>
      <c r="AQ13" s="126"/>
      <c r="AR13" s="126"/>
      <c r="AS13" s="126"/>
    </row>
    <row r="14" spans="1:45" s="34" customFormat="1" ht="12.9" customHeight="1" x14ac:dyDescent="0.25">
      <c r="A14" s="127"/>
      <c r="B14" s="239"/>
      <c r="C14" s="240"/>
      <c r="D14" s="240"/>
      <c r="E14" s="319"/>
      <c r="F14" s="320"/>
      <c r="G14" s="320"/>
      <c r="H14" s="321"/>
      <c r="I14" s="320"/>
      <c r="J14" s="246"/>
      <c r="K14" s="238"/>
      <c r="L14" s="238"/>
      <c r="M14" s="327" t="s">
        <v>0</v>
      </c>
      <c r="N14" s="129" t="s">
        <v>121</v>
      </c>
      <c r="O14" s="243" t="str">
        <f>UPPER(IF(OR(N14="a",N14="as"),M10,IF(OR(N14="b",N14="bs"),M18,)))</f>
        <v>FORTUNA SE</v>
      </c>
      <c r="P14" s="247"/>
      <c r="Q14" s="124"/>
      <c r="R14" s="125"/>
      <c r="S14" s="126"/>
      <c r="T14" s="126"/>
      <c r="U14" s="263" t="str">
        <f>Birók!P28</f>
        <v xml:space="preserve"> </v>
      </c>
      <c r="V14" s="126"/>
      <c r="W14" s="126"/>
      <c r="X14" s="126"/>
      <c r="Y14" s="290"/>
      <c r="Z14" s="290"/>
      <c r="AA14" s="290" t="s">
        <v>73</v>
      </c>
      <c r="AB14" s="288">
        <v>3</v>
      </c>
      <c r="AC14" s="288">
        <v>2</v>
      </c>
      <c r="AD14" s="288">
        <v>1</v>
      </c>
      <c r="AE14" s="288">
        <v>0</v>
      </c>
      <c r="AF14" s="288">
        <v>0</v>
      </c>
      <c r="AG14" s="288">
        <v>0</v>
      </c>
      <c r="AH14" s="288">
        <v>0</v>
      </c>
      <c r="AI14" s="287"/>
      <c r="AJ14" s="287"/>
      <c r="AK14" s="287"/>
      <c r="AL14" s="126"/>
      <c r="AM14" s="126"/>
      <c r="AN14" s="126"/>
      <c r="AO14" s="126"/>
      <c r="AP14" s="126"/>
      <c r="AQ14" s="126"/>
      <c r="AR14" s="126"/>
      <c r="AS14" s="126"/>
    </row>
    <row r="15" spans="1:45" s="34" customFormat="1" ht="12.9" customHeight="1" x14ac:dyDescent="0.25">
      <c r="A15" s="283">
        <v>5</v>
      </c>
      <c r="B15" s="233" t="str">
        <f>IF($E15="","",VLOOKUP($E15,#REF!,14))</f>
        <v/>
      </c>
      <c r="C15" s="234" t="str">
        <f>IF($E15="","",VLOOKUP($E15,#REF!,15))</f>
        <v/>
      </c>
      <c r="D15" s="234" t="str">
        <f>IF($E15="","",VLOOKUP($E15,#REF!,5))</f>
        <v/>
      </c>
      <c r="E15" s="318"/>
      <c r="F15" s="335" t="s">
        <v>93</v>
      </c>
      <c r="G15" s="284" t="str">
        <f>IF($E15="","",VLOOKUP($E15,#REF!,3))</f>
        <v/>
      </c>
      <c r="H15" s="284"/>
      <c r="I15" s="284" t="str">
        <f>IF($E15="","",VLOOKUP($E15,#REF!,4))</f>
        <v/>
      </c>
      <c r="J15" s="254"/>
      <c r="K15" s="238"/>
      <c r="L15" s="238"/>
      <c r="M15" s="238"/>
      <c r="N15" s="250"/>
      <c r="O15" s="238" t="s">
        <v>134</v>
      </c>
      <c r="P15" s="248"/>
      <c r="Q15" s="124"/>
      <c r="R15" s="125"/>
      <c r="S15" s="126"/>
      <c r="T15" s="126"/>
      <c r="U15" s="263" t="str">
        <f>Birók!P29</f>
        <v xml:space="preserve"> </v>
      </c>
      <c r="V15" s="126"/>
      <c r="W15" s="126"/>
      <c r="X15" s="126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87"/>
      <c r="AJ15" s="287"/>
      <c r="AK15" s="287"/>
      <c r="AL15" s="126"/>
      <c r="AM15" s="126"/>
      <c r="AN15" s="126"/>
      <c r="AO15" s="126"/>
      <c r="AP15" s="126"/>
      <c r="AQ15" s="126"/>
      <c r="AR15" s="126"/>
      <c r="AS15" s="126"/>
    </row>
    <row r="16" spans="1:45" s="34" customFormat="1" ht="12.9" customHeight="1" thickBot="1" x14ac:dyDescent="0.3">
      <c r="A16" s="127"/>
      <c r="B16" s="239"/>
      <c r="C16" s="240"/>
      <c r="D16" s="240"/>
      <c r="E16" s="319"/>
      <c r="F16" s="320"/>
      <c r="G16" s="320"/>
      <c r="H16" s="321"/>
      <c r="I16" s="327" t="s">
        <v>0</v>
      </c>
      <c r="J16" s="128" t="s">
        <v>62</v>
      </c>
      <c r="K16" s="243" t="str">
        <f>UPPER(IF(OR(J16="a",J16="as"),F15,IF(OR(J16="b",J16="bs"),F17,)))</f>
        <v>PVTC</v>
      </c>
      <c r="L16" s="243"/>
      <c r="M16" s="238"/>
      <c r="N16" s="250"/>
      <c r="O16" s="327"/>
      <c r="P16" s="248"/>
      <c r="Q16" s="124"/>
      <c r="R16" s="125"/>
      <c r="S16" s="126"/>
      <c r="T16" s="126"/>
      <c r="U16" s="264" t="str">
        <f>Birók!P30</f>
        <v>Egyik sem</v>
      </c>
      <c r="V16" s="126"/>
      <c r="W16" s="126"/>
      <c r="X16" s="126"/>
      <c r="Y16" s="290"/>
      <c r="Z16" s="290"/>
      <c r="AA16" s="290" t="s">
        <v>62</v>
      </c>
      <c r="AB16" s="288">
        <v>150</v>
      </c>
      <c r="AC16" s="288">
        <v>120</v>
      </c>
      <c r="AD16" s="288">
        <v>90</v>
      </c>
      <c r="AE16" s="288">
        <v>60</v>
      </c>
      <c r="AF16" s="288">
        <v>40</v>
      </c>
      <c r="AG16" s="288">
        <v>25</v>
      </c>
      <c r="AH16" s="288">
        <v>15</v>
      </c>
      <c r="AI16" s="287"/>
      <c r="AJ16" s="287"/>
      <c r="AK16" s="287"/>
      <c r="AL16" s="126"/>
      <c r="AM16" s="126"/>
      <c r="AN16" s="126"/>
      <c r="AO16" s="126"/>
      <c r="AP16" s="126"/>
      <c r="AQ16" s="126"/>
      <c r="AR16" s="126"/>
      <c r="AS16" s="126"/>
    </row>
    <row r="17" spans="1:45" s="34" customFormat="1" ht="12.9" customHeight="1" x14ac:dyDescent="0.25">
      <c r="A17" s="127">
        <v>6</v>
      </c>
      <c r="B17" s="233" t="str">
        <f>IF($E17="","",VLOOKUP($E17,#REF!,14))</f>
        <v/>
      </c>
      <c r="C17" s="234" t="str">
        <f>IF($E17="","",VLOOKUP($E17,#REF!,15))</f>
        <v/>
      </c>
      <c r="D17" s="234" t="str">
        <f>IF($E17="","",VLOOKUP($E17,#REF!,5))</f>
        <v/>
      </c>
      <c r="E17" s="318"/>
      <c r="F17" s="284" t="str">
        <f>UPPER(IF($E17="","",VLOOKUP($E17,#REF!,2)))</f>
        <v/>
      </c>
      <c r="G17" s="284" t="str">
        <f>IF($E17="","",VLOOKUP($E17,#REF!,3))</f>
        <v/>
      </c>
      <c r="H17" s="284"/>
      <c r="I17" s="284" t="str">
        <f>IF($E17="","",VLOOKUP($E17,#REF!,4))</f>
        <v/>
      </c>
      <c r="J17" s="244"/>
      <c r="K17" s="238"/>
      <c r="L17" s="245"/>
      <c r="M17" s="238"/>
      <c r="N17" s="250"/>
      <c r="O17" s="248"/>
      <c r="P17" s="248"/>
      <c r="Q17" s="124"/>
      <c r="R17" s="125"/>
      <c r="S17" s="126"/>
      <c r="T17" s="126"/>
      <c r="U17" s="126"/>
      <c r="V17" s="126"/>
      <c r="W17" s="126"/>
      <c r="X17" s="126"/>
      <c r="Y17" s="290"/>
      <c r="Z17" s="290"/>
      <c r="AA17" s="290" t="s">
        <v>64</v>
      </c>
      <c r="AB17" s="288">
        <v>120</v>
      </c>
      <c r="AC17" s="288">
        <v>90</v>
      </c>
      <c r="AD17" s="288">
        <v>60</v>
      </c>
      <c r="AE17" s="288">
        <v>40</v>
      </c>
      <c r="AF17" s="288">
        <v>25</v>
      </c>
      <c r="AG17" s="288">
        <v>15</v>
      </c>
      <c r="AH17" s="288">
        <v>8</v>
      </c>
      <c r="AI17" s="287"/>
      <c r="AJ17" s="287"/>
      <c r="AK17" s="287"/>
      <c r="AL17" s="126"/>
      <c r="AM17" s="126"/>
      <c r="AN17" s="126"/>
      <c r="AO17" s="126"/>
      <c r="AP17" s="126"/>
      <c r="AQ17" s="126"/>
      <c r="AR17" s="126"/>
      <c r="AS17" s="126"/>
    </row>
    <row r="18" spans="1:45" s="34" customFormat="1" ht="12.9" customHeight="1" x14ac:dyDescent="0.25">
      <c r="A18" s="127"/>
      <c r="B18" s="239"/>
      <c r="C18" s="240"/>
      <c r="D18" s="240"/>
      <c r="E18" s="319"/>
      <c r="F18" s="320"/>
      <c r="G18" s="320"/>
      <c r="H18" s="321"/>
      <c r="I18" s="320"/>
      <c r="J18" s="246"/>
      <c r="K18" s="327" t="s">
        <v>0</v>
      </c>
      <c r="L18" s="129" t="s">
        <v>121</v>
      </c>
      <c r="M18" s="243" t="str">
        <f>UPPER(IF(OR(L18="a",L18="as"),K16,IF(OR(L18="b",L18="bs"),K20,)))</f>
        <v>FORTUNA SE</v>
      </c>
      <c r="N18" s="255"/>
      <c r="O18" s="248"/>
      <c r="P18" s="248"/>
      <c r="Q18" s="124"/>
      <c r="R18" s="125"/>
      <c r="S18" s="126"/>
      <c r="T18" s="126"/>
      <c r="U18" s="126"/>
      <c r="V18" s="126"/>
      <c r="W18" s="126"/>
      <c r="X18" s="126"/>
      <c r="Y18" s="290"/>
      <c r="Z18" s="290"/>
      <c r="AA18" s="290" t="s">
        <v>65</v>
      </c>
      <c r="AB18" s="288">
        <v>90</v>
      </c>
      <c r="AC18" s="288">
        <v>60</v>
      </c>
      <c r="AD18" s="288">
        <v>40</v>
      </c>
      <c r="AE18" s="288">
        <v>25</v>
      </c>
      <c r="AF18" s="288">
        <v>15</v>
      </c>
      <c r="AG18" s="288">
        <v>8</v>
      </c>
      <c r="AH18" s="288">
        <v>4</v>
      </c>
      <c r="AI18" s="287"/>
      <c r="AJ18" s="287"/>
      <c r="AK18" s="287"/>
      <c r="AL18" s="126"/>
      <c r="AM18" s="126"/>
      <c r="AN18" s="126"/>
      <c r="AO18" s="126"/>
      <c r="AP18" s="126"/>
      <c r="AQ18" s="126"/>
      <c r="AR18" s="126"/>
      <c r="AS18" s="126"/>
    </row>
    <row r="19" spans="1:45" s="34" customFormat="1" ht="12.9" customHeight="1" x14ac:dyDescent="0.25">
      <c r="A19" s="127">
        <v>7</v>
      </c>
      <c r="B19" s="233" t="str">
        <f>IF($E19="","",VLOOKUP($E19,#REF!,14))</f>
        <v/>
      </c>
      <c r="C19" s="234" t="str">
        <f>IF($E19="","",VLOOKUP($E19,#REF!,15))</f>
        <v/>
      </c>
      <c r="D19" s="234" t="str">
        <f>IF($E19="","",VLOOKUP($E19,#REF!,5))</f>
        <v/>
      </c>
      <c r="E19" s="318"/>
      <c r="F19" s="335" t="s">
        <v>126</v>
      </c>
      <c r="G19" s="284" t="str">
        <f>IF($E19="","",VLOOKUP($E19,#REF!,3))</f>
        <v/>
      </c>
      <c r="H19" s="284"/>
      <c r="I19" s="284" t="str">
        <f>IF($E19="","",VLOOKUP($E19,#REF!,4))</f>
        <v/>
      </c>
      <c r="J19" s="237"/>
      <c r="K19" s="238"/>
      <c r="L19" s="249"/>
      <c r="M19" s="238" t="s">
        <v>133</v>
      </c>
      <c r="N19" s="248"/>
      <c r="O19" s="248"/>
      <c r="P19" s="248"/>
      <c r="Q19" s="124"/>
      <c r="R19" s="125"/>
      <c r="S19" s="126"/>
      <c r="T19" s="126"/>
      <c r="U19" s="126"/>
      <c r="V19" s="126"/>
      <c r="W19" s="126"/>
      <c r="X19" s="126"/>
      <c r="Y19" s="290"/>
      <c r="Z19" s="290"/>
      <c r="AA19" s="290" t="s">
        <v>66</v>
      </c>
      <c r="AB19" s="288">
        <v>60</v>
      </c>
      <c r="AC19" s="288">
        <v>40</v>
      </c>
      <c r="AD19" s="288">
        <v>25</v>
      </c>
      <c r="AE19" s="288">
        <v>15</v>
      </c>
      <c r="AF19" s="288">
        <v>8</v>
      </c>
      <c r="AG19" s="288">
        <v>4</v>
      </c>
      <c r="AH19" s="288">
        <v>2</v>
      </c>
      <c r="AI19" s="287"/>
      <c r="AJ19" s="287"/>
      <c r="AK19" s="287"/>
      <c r="AL19" s="126"/>
      <c r="AM19" s="126"/>
      <c r="AN19" s="126"/>
      <c r="AO19" s="126"/>
      <c r="AP19" s="126"/>
      <c r="AQ19" s="126"/>
      <c r="AR19" s="126"/>
      <c r="AS19" s="126"/>
    </row>
    <row r="20" spans="1:45" s="34" customFormat="1" ht="12.9" customHeight="1" x14ac:dyDescent="0.25">
      <c r="A20" s="127"/>
      <c r="B20" s="239"/>
      <c r="C20" s="240"/>
      <c r="D20" s="240"/>
      <c r="E20" s="155"/>
      <c r="F20" s="241"/>
      <c r="G20" s="241"/>
      <c r="H20" s="242"/>
      <c r="I20" s="327" t="s">
        <v>0</v>
      </c>
      <c r="J20" s="128" t="s">
        <v>62</v>
      </c>
      <c r="K20" s="243" t="str">
        <f>UPPER(IF(OR(J20="a",J20="as"),F19,IF(OR(J20="b",J20="bs"),F21,)))</f>
        <v>FORTUNA SE</v>
      </c>
      <c r="L20" s="251"/>
      <c r="M20" s="238"/>
      <c r="N20" s="248"/>
      <c r="O20" s="248"/>
      <c r="P20" s="248"/>
      <c r="Q20" s="124"/>
      <c r="R20" s="125"/>
      <c r="S20" s="126"/>
      <c r="T20" s="126"/>
      <c r="U20" s="126"/>
      <c r="V20" s="126"/>
      <c r="W20" s="126"/>
      <c r="X20" s="126"/>
      <c r="Y20" s="290"/>
      <c r="Z20" s="290"/>
      <c r="AA20" s="290" t="s">
        <v>67</v>
      </c>
      <c r="AB20" s="288">
        <v>40</v>
      </c>
      <c r="AC20" s="288">
        <v>25</v>
      </c>
      <c r="AD20" s="288">
        <v>15</v>
      </c>
      <c r="AE20" s="288">
        <v>8</v>
      </c>
      <c r="AF20" s="288">
        <v>4</v>
      </c>
      <c r="AG20" s="288">
        <v>2</v>
      </c>
      <c r="AH20" s="288">
        <v>1</v>
      </c>
      <c r="AI20" s="287"/>
      <c r="AJ20" s="287"/>
      <c r="AK20" s="287"/>
      <c r="AL20" s="126"/>
      <c r="AM20" s="126"/>
      <c r="AN20" s="126"/>
      <c r="AO20" s="126"/>
      <c r="AP20" s="126"/>
      <c r="AQ20" s="126"/>
      <c r="AR20" s="126"/>
      <c r="AS20" s="126"/>
    </row>
    <row r="21" spans="1:45" s="34" customFormat="1" ht="12.9" customHeight="1" x14ac:dyDescent="0.25">
      <c r="A21" s="286">
        <v>8</v>
      </c>
      <c r="B21" s="233" t="str">
        <f>IF($E21="","",VLOOKUP($E21,#REF!,14))</f>
        <v/>
      </c>
      <c r="C21" s="234" t="str">
        <f>IF($E21="","",VLOOKUP($E21,#REF!,15))</f>
        <v/>
      </c>
      <c r="D21" s="234" t="str">
        <f>IF($E21="","",VLOOKUP($E21,#REF!,5))</f>
        <v/>
      </c>
      <c r="E21" s="235"/>
      <c r="F21" s="285" t="str">
        <f>UPPER(IF($E21="","",VLOOKUP($E21,#REF!,2)))</f>
        <v/>
      </c>
      <c r="G21" s="285" t="str">
        <f>IF($E21="","",VLOOKUP($E21,#REF!,3))</f>
        <v/>
      </c>
      <c r="H21" s="285"/>
      <c r="I21" s="285" t="str">
        <f>IF($E21="","",VLOOKUP($E21,#REF!,4))</f>
        <v/>
      </c>
      <c r="J21" s="252"/>
      <c r="K21" s="238"/>
      <c r="L21" s="238"/>
      <c r="M21" s="238"/>
      <c r="N21" s="248"/>
      <c r="O21" s="248"/>
      <c r="P21" s="248"/>
      <c r="Q21" s="124"/>
      <c r="R21" s="125"/>
      <c r="S21" s="126"/>
      <c r="T21" s="126"/>
      <c r="U21" s="126"/>
      <c r="V21" s="126"/>
      <c r="W21" s="126"/>
      <c r="X21" s="126"/>
      <c r="Y21" s="290"/>
      <c r="Z21" s="290"/>
      <c r="AA21" s="290" t="s">
        <v>68</v>
      </c>
      <c r="AB21" s="288">
        <v>25</v>
      </c>
      <c r="AC21" s="288">
        <v>15</v>
      </c>
      <c r="AD21" s="288">
        <v>10</v>
      </c>
      <c r="AE21" s="288">
        <v>6</v>
      </c>
      <c r="AF21" s="288">
        <v>3</v>
      </c>
      <c r="AG21" s="288">
        <v>1</v>
      </c>
      <c r="AH21" s="288">
        <v>0</v>
      </c>
      <c r="AI21" s="287"/>
      <c r="AJ21" s="287"/>
      <c r="AK21" s="287"/>
      <c r="AL21" s="126"/>
      <c r="AM21" s="126"/>
      <c r="AN21" s="126"/>
      <c r="AO21" s="126"/>
      <c r="AP21" s="126"/>
      <c r="AQ21" s="126"/>
      <c r="AR21" s="126"/>
      <c r="AS21" s="126"/>
    </row>
    <row r="22" spans="1:45" s="34" customFormat="1" ht="9.6" customHeight="1" x14ac:dyDescent="0.25">
      <c r="A22" s="267"/>
      <c r="B22" s="122"/>
      <c r="C22" s="122"/>
      <c r="D22" s="122"/>
      <c r="E22" s="155"/>
      <c r="F22" s="122"/>
      <c r="G22" s="122"/>
      <c r="H22" s="122"/>
      <c r="I22" s="122"/>
      <c r="J22" s="155"/>
      <c r="K22" s="122"/>
      <c r="L22" s="122"/>
      <c r="M22" s="122"/>
      <c r="N22" s="124"/>
      <c r="O22" s="124"/>
      <c r="P22" s="124"/>
      <c r="Q22" s="124"/>
      <c r="R22" s="125"/>
      <c r="S22" s="126"/>
      <c r="T22" s="126"/>
      <c r="U22" s="126"/>
      <c r="V22" s="126"/>
      <c r="W22" s="126"/>
      <c r="X22" s="126"/>
      <c r="Y22" s="290"/>
      <c r="Z22" s="290"/>
      <c r="AA22" s="290" t="s">
        <v>69</v>
      </c>
      <c r="AB22" s="288">
        <v>15</v>
      </c>
      <c r="AC22" s="288">
        <v>10</v>
      </c>
      <c r="AD22" s="288">
        <v>6</v>
      </c>
      <c r="AE22" s="288">
        <v>3</v>
      </c>
      <c r="AF22" s="288">
        <v>1</v>
      </c>
      <c r="AG22" s="288">
        <v>0</v>
      </c>
      <c r="AH22" s="288">
        <v>0</v>
      </c>
      <c r="AI22" s="287"/>
      <c r="AJ22" s="287"/>
      <c r="AK22" s="287"/>
      <c r="AL22" s="126"/>
      <c r="AM22" s="126"/>
      <c r="AN22" s="126"/>
      <c r="AO22" s="126"/>
      <c r="AP22" s="126"/>
      <c r="AQ22" s="126"/>
      <c r="AR22" s="126"/>
      <c r="AS22" s="126"/>
    </row>
    <row r="23" spans="1:45" s="34" customFormat="1" ht="9.6" customHeight="1" x14ac:dyDescent="0.25">
      <c r="A23" s="156"/>
      <c r="B23" s="155"/>
      <c r="C23" s="155"/>
      <c r="D23" s="155"/>
      <c r="E23" s="155"/>
      <c r="F23" s="122"/>
      <c r="G23" s="122"/>
      <c r="H23" s="126"/>
      <c r="I23" s="257"/>
      <c r="J23" s="155"/>
      <c r="K23" s="122"/>
      <c r="L23" s="122"/>
      <c r="M23" s="122"/>
      <c r="N23" s="124"/>
      <c r="O23" s="124"/>
      <c r="P23" s="124"/>
      <c r="Q23" s="124"/>
      <c r="R23" s="125"/>
      <c r="S23" s="126"/>
      <c r="T23" s="126"/>
      <c r="U23" s="126"/>
      <c r="V23" s="126"/>
      <c r="W23" s="126"/>
      <c r="X23" s="126"/>
      <c r="Y23" s="290"/>
      <c r="Z23" s="290"/>
      <c r="AA23" s="290" t="s">
        <v>70</v>
      </c>
      <c r="AB23" s="288">
        <v>10</v>
      </c>
      <c r="AC23" s="288">
        <v>6</v>
      </c>
      <c r="AD23" s="288">
        <v>3</v>
      </c>
      <c r="AE23" s="288">
        <v>1</v>
      </c>
      <c r="AF23" s="288">
        <v>0</v>
      </c>
      <c r="AG23" s="288">
        <v>0</v>
      </c>
      <c r="AH23" s="288">
        <v>0</v>
      </c>
      <c r="AI23" s="287"/>
      <c r="AJ23" s="287"/>
      <c r="AK23" s="287"/>
      <c r="AL23" s="126"/>
      <c r="AM23" s="126"/>
      <c r="AN23" s="126"/>
      <c r="AO23" s="126"/>
      <c r="AP23" s="126"/>
      <c r="AQ23" s="126"/>
      <c r="AR23" s="126"/>
      <c r="AS23" s="126"/>
    </row>
    <row r="24" spans="1:45" s="34" customFormat="1" ht="9.6" customHeight="1" x14ac:dyDescent="0.25">
      <c r="A24" s="156"/>
      <c r="B24" s="122"/>
      <c r="C24" s="122"/>
      <c r="D24" s="122"/>
      <c r="E24" s="155"/>
      <c r="F24" s="122"/>
      <c r="G24" s="122"/>
      <c r="H24" s="122"/>
      <c r="I24" s="122"/>
      <c r="J24" s="155"/>
      <c r="K24" s="122"/>
      <c r="L24" s="258"/>
      <c r="M24" s="122"/>
      <c r="N24" s="124"/>
      <c r="O24" s="124"/>
      <c r="P24" s="124"/>
      <c r="Q24" s="124"/>
      <c r="R24" s="125"/>
      <c r="S24" s="126"/>
      <c r="T24" s="126"/>
      <c r="U24" s="126"/>
      <c r="V24" s="126"/>
      <c r="W24" s="126"/>
      <c r="X24" s="126"/>
      <c r="Y24" s="290"/>
      <c r="Z24" s="290"/>
      <c r="AA24" s="290" t="s">
        <v>71</v>
      </c>
      <c r="AB24" s="288">
        <v>6</v>
      </c>
      <c r="AC24" s="288">
        <v>3</v>
      </c>
      <c r="AD24" s="288">
        <v>1</v>
      </c>
      <c r="AE24" s="288">
        <v>0</v>
      </c>
      <c r="AF24" s="288">
        <v>0</v>
      </c>
      <c r="AG24" s="288">
        <v>0</v>
      </c>
      <c r="AH24" s="288">
        <v>0</v>
      </c>
      <c r="AI24" s="287"/>
      <c r="AJ24" s="287"/>
      <c r="AK24" s="287"/>
      <c r="AL24" s="126"/>
      <c r="AM24" s="126"/>
      <c r="AN24" s="126"/>
      <c r="AO24" s="126"/>
      <c r="AP24" s="126"/>
      <c r="AQ24" s="126"/>
      <c r="AR24" s="126"/>
      <c r="AS24" s="126"/>
    </row>
    <row r="25" spans="1:45" s="34" customFormat="1" ht="9.6" customHeight="1" x14ac:dyDescent="0.25">
      <c r="A25" s="156"/>
      <c r="B25" s="155"/>
      <c r="C25" s="155"/>
      <c r="D25" s="155"/>
      <c r="E25" s="155"/>
      <c r="F25" s="122"/>
      <c r="G25" s="122"/>
      <c r="H25" s="126"/>
      <c r="I25" s="122"/>
      <c r="J25" s="155"/>
      <c r="K25" s="257"/>
      <c r="L25" s="155"/>
      <c r="M25" s="122"/>
      <c r="N25" s="124"/>
      <c r="O25" s="124"/>
      <c r="P25" s="124"/>
      <c r="Q25" s="124"/>
      <c r="R25" s="125"/>
      <c r="S25" s="126"/>
      <c r="T25" s="126"/>
      <c r="U25" s="126"/>
      <c r="V25" s="126"/>
      <c r="W25" s="126"/>
      <c r="X25" s="126"/>
      <c r="Y25" s="290"/>
      <c r="Z25" s="290"/>
      <c r="AA25" s="290" t="s">
        <v>76</v>
      </c>
      <c r="AB25" s="288">
        <v>3</v>
      </c>
      <c r="AC25" s="288">
        <v>2</v>
      </c>
      <c r="AD25" s="288">
        <v>1</v>
      </c>
      <c r="AE25" s="288">
        <v>0</v>
      </c>
      <c r="AF25" s="288">
        <v>0</v>
      </c>
      <c r="AG25" s="288">
        <v>0</v>
      </c>
      <c r="AH25" s="288">
        <v>0</v>
      </c>
      <c r="AI25" s="287"/>
      <c r="AJ25" s="287"/>
      <c r="AK25" s="287"/>
      <c r="AL25" s="126"/>
      <c r="AM25" s="126"/>
      <c r="AN25" s="126"/>
      <c r="AO25" s="126"/>
      <c r="AP25" s="126"/>
      <c r="AQ25" s="126"/>
      <c r="AR25" s="126"/>
      <c r="AS25" s="126"/>
    </row>
    <row r="26" spans="1:45" s="34" customFormat="1" ht="9.6" customHeight="1" x14ac:dyDescent="0.25">
      <c r="A26" s="156"/>
      <c r="B26" s="122"/>
      <c r="C26" s="122"/>
      <c r="D26" s="122"/>
      <c r="E26" s="155"/>
      <c r="F26" s="122"/>
      <c r="G26" s="122"/>
      <c r="H26" s="122"/>
      <c r="I26" s="122"/>
      <c r="J26" s="155"/>
      <c r="K26" s="122"/>
      <c r="L26" s="122"/>
      <c r="M26" s="122"/>
      <c r="N26" s="124"/>
      <c r="O26" s="124"/>
      <c r="P26" s="124"/>
      <c r="Q26" s="124"/>
      <c r="R26" s="125"/>
      <c r="S26" s="130"/>
      <c r="T26" s="126"/>
      <c r="U26" s="126"/>
      <c r="V26" s="126"/>
      <c r="W26" s="126"/>
      <c r="X26" s="126"/>
      <c r="Y26"/>
      <c r="Z26"/>
      <c r="AA26"/>
      <c r="AB26"/>
      <c r="AC26"/>
      <c r="AD26"/>
      <c r="AE26"/>
      <c r="AF26"/>
      <c r="AG26"/>
      <c r="AH26"/>
      <c r="AI26" s="287"/>
      <c r="AJ26" s="287"/>
      <c r="AK26" s="287"/>
      <c r="AL26" s="126"/>
      <c r="AM26" s="126"/>
      <c r="AN26" s="126"/>
      <c r="AO26" s="126"/>
      <c r="AP26" s="126"/>
      <c r="AQ26" s="126"/>
      <c r="AR26" s="126"/>
      <c r="AS26" s="126"/>
    </row>
    <row r="27" spans="1:45" s="34" customFormat="1" ht="9.6" customHeight="1" x14ac:dyDescent="0.25">
      <c r="A27" s="156"/>
      <c r="B27" s="155"/>
      <c r="C27" s="155"/>
      <c r="D27" s="155"/>
      <c r="E27" s="155"/>
      <c r="F27" s="122"/>
      <c r="G27" s="122"/>
      <c r="H27" s="126"/>
      <c r="I27" s="257"/>
      <c r="J27" s="155"/>
      <c r="K27" s="122"/>
      <c r="L27" s="122"/>
      <c r="M27" s="122"/>
      <c r="N27" s="124"/>
      <c r="O27" s="124"/>
      <c r="P27" s="124"/>
      <c r="Q27" s="124"/>
      <c r="R27" s="125"/>
      <c r="S27" s="126"/>
      <c r="T27" s="126"/>
      <c r="U27" s="126"/>
      <c r="V27" s="126"/>
      <c r="W27" s="126"/>
      <c r="X27" s="126"/>
      <c r="Y27"/>
      <c r="Z27"/>
      <c r="AA27"/>
      <c r="AB27"/>
      <c r="AC27"/>
      <c r="AD27"/>
      <c r="AE27"/>
      <c r="AF27"/>
      <c r="AG27"/>
      <c r="AH27"/>
      <c r="AI27" s="287"/>
      <c r="AJ27" s="287"/>
      <c r="AK27" s="287"/>
      <c r="AL27" s="126"/>
      <c r="AM27" s="126"/>
      <c r="AN27" s="126"/>
      <c r="AO27" s="126"/>
      <c r="AP27" s="126"/>
      <c r="AQ27" s="126"/>
      <c r="AR27" s="126"/>
      <c r="AS27" s="126"/>
    </row>
    <row r="28" spans="1:45" s="34" customFormat="1" ht="9.6" customHeight="1" x14ac:dyDescent="0.25">
      <c r="A28" s="156"/>
      <c r="B28" s="122"/>
      <c r="C28" s="122"/>
      <c r="D28" s="122"/>
      <c r="E28" s="155"/>
      <c r="F28" s="122"/>
      <c r="G28" s="122"/>
      <c r="H28" s="122"/>
      <c r="I28" s="122"/>
      <c r="J28" s="155"/>
      <c r="K28" s="122"/>
      <c r="L28" s="122"/>
      <c r="M28" s="122"/>
      <c r="N28" s="124"/>
      <c r="O28" s="124"/>
      <c r="P28" s="124"/>
      <c r="Q28" s="124"/>
      <c r="R28" s="125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300"/>
      <c r="AJ28" s="300"/>
      <c r="AK28" s="300"/>
      <c r="AL28" s="126"/>
      <c r="AM28" s="126"/>
      <c r="AN28" s="126"/>
      <c r="AO28" s="126"/>
      <c r="AP28" s="126"/>
      <c r="AQ28" s="126"/>
      <c r="AR28" s="126"/>
      <c r="AS28" s="126"/>
    </row>
    <row r="29" spans="1:45" s="34" customFormat="1" ht="9.6" customHeight="1" x14ac:dyDescent="0.25">
      <c r="A29" s="156"/>
      <c r="B29" s="155"/>
      <c r="C29" s="155"/>
      <c r="D29" s="155"/>
      <c r="E29" s="155"/>
      <c r="F29" s="589" t="s">
        <v>138</v>
      </c>
      <c r="G29" s="122"/>
      <c r="H29" s="126"/>
      <c r="I29" s="122"/>
      <c r="J29" s="155"/>
      <c r="K29" s="122"/>
      <c r="L29" s="122"/>
      <c r="M29" s="257"/>
      <c r="N29" s="155"/>
      <c r="O29" s="122"/>
      <c r="P29" s="124"/>
      <c r="Q29" s="124"/>
      <c r="R29" s="125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300"/>
      <c r="AJ29" s="300"/>
      <c r="AK29" s="300"/>
      <c r="AL29" s="126"/>
      <c r="AM29" s="126"/>
      <c r="AN29" s="126"/>
      <c r="AO29" s="126"/>
      <c r="AP29" s="126"/>
      <c r="AQ29" s="126"/>
      <c r="AR29" s="126"/>
      <c r="AS29" s="126"/>
    </row>
    <row r="30" spans="1:45" s="34" customFormat="1" ht="9.6" customHeight="1" x14ac:dyDescent="0.25">
      <c r="A30" s="156"/>
      <c r="B30" s="122"/>
      <c r="C30" s="122"/>
      <c r="D30" s="122"/>
      <c r="E30" s="155"/>
      <c r="F30" s="122"/>
      <c r="G30" s="122"/>
      <c r="H30" s="122"/>
      <c r="I30" s="122"/>
      <c r="J30" s="155"/>
      <c r="K30" s="122"/>
      <c r="L30" s="122"/>
      <c r="M30" s="122"/>
      <c r="N30" s="124"/>
      <c r="O30" s="122"/>
      <c r="P30" s="124"/>
      <c r="Q30" s="124"/>
      <c r="R30" s="125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300"/>
      <c r="AJ30" s="300"/>
      <c r="AK30" s="300"/>
      <c r="AL30" s="126"/>
      <c r="AM30" s="126"/>
      <c r="AN30" s="126"/>
      <c r="AO30" s="126"/>
      <c r="AP30" s="126"/>
      <c r="AQ30" s="126"/>
      <c r="AR30" s="126"/>
      <c r="AS30" s="126"/>
    </row>
    <row r="31" spans="1:45" s="34" customFormat="1" ht="9.6" customHeight="1" x14ac:dyDescent="0.25">
      <c r="A31" s="156"/>
      <c r="B31" s="155"/>
      <c r="C31" s="155"/>
      <c r="D31" s="155"/>
      <c r="E31" s="155"/>
      <c r="F31" s="122"/>
      <c r="G31" s="122"/>
      <c r="H31" s="126"/>
      <c r="I31" s="257"/>
      <c r="J31" s="155"/>
      <c r="K31" s="122"/>
      <c r="L31" s="122"/>
      <c r="M31" s="122"/>
      <c r="N31" s="124"/>
      <c r="O31" s="124"/>
      <c r="P31" s="124"/>
      <c r="Q31" s="124"/>
      <c r="R31" s="125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300"/>
      <c r="AJ31" s="300"/>
      <c r="AK31" s="300"/>
      <c r="AL31" s="126"/>
      <c r="AM31" s="126"/>
      <c r="AN31" s="126"/>
      <c r="AO31" s="126"/>
      <c r="AP31" s="126"/>
      <c r="AQ31" s="126"/>
      <c r="AR31" s="126"/>
      <c r="AS31" s="126"/>
    </row>
    <row r="32" spans="1:45" s="34" customFormat="1" ht="9.6" customHeight="1" x14ac:dyDescent="0.25">
      <c r="A32" s="156"/>
      <c r="B32" s="122"/>
      <c r="C32" s="122"/>
      <c r="D32" s="122"/>
      <c r="E32" s="155"/>
      <c r="F32" s="122"/>
      <c r="G32" s="122"/>
      <c r="H32" s="122"/>
      <c r="I32" s="122"/>
      <c r="J32" s="155"/>
      <c r="K32" s="122"/>
      <c r="L32" s="258"/>
      <c r="M32" s="122"/>
      <c r="N32" s="124"/>
      <c r="O32" s="124"/>
      <c r="P32" s="124"/>
      <c r="Q32" s="124"/>
      <c r="R32" s="125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300"/>
      <c r="AJ32" s="300"/>
      <c r="AK32" s="300"/>
      <c r="AL32" s="126"/>
      <c r="AM32" s="126"/>
      <c r="AN32" s="126"/>
      <c r="AO32" s="126"/>
      <c r="AP32" s="126"/>
      <c r="AQ32" s="126"/>
      <c r="AR32" s="126"/>
      <c r="AS32" s="126"/>
    </row>
    <row r="33" spans="1:45" s="34" customFormat="1" ht="9.6" customHeight="1" x14ac:dyDescent="0.25">
      <c r="A33" s="156"/>
      <c r="B33" s="155"/>
      <c r="C33" s="155"/>
      <c r="D33" s="155"/>
      <c r="E33" s="155"/>
      <c r="F33" s="122"/>
      <c r="G33" s="122"/>
      <c r="H33" s="126"/>
      <c r="I33" s="122"/>
      <c r="J33" s="155"/>
      <c r="K33" s="257"/>
      <c r="L33" s="155"/>
      <c r="M33" s="122"/>
      <c r="N33" s="124"/>
      <c r="O33" s="124"/>
      <c r="P33" s="124"/>
      <c r="Q33" s="124"/>
      <c r="R33" s="125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300"/>
      <c r="AJ33" s="300"/>
      <c r="AK33" s="300"/>
      <c r="AL33" s="126"/>
      <c r="AM33" s="126"/>
      <c r="AN33" s="126"/>
      <c r="AO33" s="126"/>
      <c r="AP33" s="126"/>
      <c r="AQ33" s="126"/>
      <c r="AR33" s="126"/>
      <c r="AS33" s="126"/>
    </row>
    <row r="34" spans="1:45" s="34" customFormat="1" ht="9.6" customHeight="1" x14ac:dyDescent="0.25">
      <c r="A34" s="156"/>
      <c r="B34" s="122"/>
      <c r="C34" s="122"/>
      <c r="D34" s="122"/>
      <c r="E34" s="155"/>
      <c r="F34" s="122"/>
      <c r="G34" s="122"/>
      <c r="H34" s="122"/>
      <c r="I34" s="122"/>
      <c r="J34" s="155"/>
      <c r="K34" s="122"/>
      <c r="L34" s="122"/>
      <c r="M34" s="122"/>
      <c r="N34" s="124"/>
      <c r="O34" s="124"/>
      <c r="P34" s="124"/>
      <c r="Q34" s="124"/>
      <c r="R34" s="125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300"/>
      <c r="AJ34" s="300"/>
      <c r="AK34" s="300"/>
      <c r="AL34" s="126"/>
      <c r="AM34" s="126"/>
      <c r="AN34" s="126"/>
      <c r="AO34" s="126"/>
      <c r="AP34" s="126"/>
      <c r="AQ34" s="126"/>
      <c r="AR34" s="126"/>
      <c r="AS34" s="126"/>
    </row>
    <row r="35" spans="1:45" s="34" customFormat="1" ht="9.6" customHeight="1" x14ac:dyDescent="0.25">
      <c r="A35" s="156"/>
      <c r="B35" s="155"/>
      <c r="C35" s="155"/>
      <c r="D35" s="155"/>
      <c r="E35" s="155"/>
      <c r="F35" s="122"/>
      <c r="G35" s="122"/>
      <c r="H35" s="126"/>
      <c r="I35" s="257"/>
      <c r="J35" s="155"/>
      <c r="K35" s="122"/>
      <c r="L35" s="122"/>
      <c r="M35" s="122"/>
      <c r="N35" s="124"/>
      <c r="O35" s="124"/>
      <c r="P35" s="124"/>
      <c r="Q35" s="124"/>
      <c r="R35" s="125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300"/>
      <c r="AJ35" s="300"/>
      <c r="AK35" s="300"/>
      <c r="AL35" s="126"/>
      <c r="AM35" s="126"/>
      <c r="AN35" s="126"/>
      <c r="AO35" s="126"/>
      <c r="AP35" s="126"/>
      <c r="AQ35" s="126"/>
      <c r="AR35" s="126"/>
      <c r="AS35" s="126"/>
    </row>
    <row r="36" spans="1:45" s="34" customFormat="1" ht="9.6" customHeight="1" x14ac:dyDescent="0.25">
      <c r="A36" s="267"/>
      <c r="B36" s="122"/>
      <c r="C36" s="122"/>
      <c r="D36" s="122"/>
      <c r="E36" s="155"/>
      <c r="F36" s="122"/>
      <c r="G36" s="122"/>
      <c r="H36" s="122"/>
      <c r="I36" s="122"/>
      <c r="J36" s="155"/>
      <c r="K36" s="122"/>
      <c r="L36" s="122"/>
      <c r="M36" s="122"/>
      <c r="N36" s="122"/>
      <c r="O36" s="122"/>
      <c r="P36" s="122"/>
      <c r="Q36" s="124"/>
      <c r="R36" s="125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300"/>
      <c r="AJ36" s="300"/>
      <c r="AK36" s="300"/>
      <c r="AL36" s="126"/>
      <c r="AM36" s="126"/>
      <c r="AN36" s="126"/>
      <c r="AO36" s="126"/>
      <c r="AP36" s="126"/>
      <c r="AQ36" s="126"/>
      <c r="AR36" s="126"/>
      <c r="AS36" s="126"/>
    </row>
    <row r="37" spans="1:45" s="34" customFormat="1" ht="9.6" customHeight="1" x14ac:dyDescent="0.25">
      <c r="A37" s="156"/>
      <c r="B37" s="155"/>
      <c r="C37" s="155"/>
      <c r="D37" s="155"/>
      <c r="E37" s="155"/>
      <c r="F37" s="253"/>
      <c r="G37" s="253"/>
      <c r="H37" s="256"/>
      <c r="I37" s="238"/>
      <c r="J37" s="246"/>
      <c r="K37" s="238"/>
      <c r="L37" s="238"/>
      <c r="M37" s="238"/>
      <c r="N37" s="248"/>
      <c r="O37" s="248"/>
      <c r="P37" s="248"/>
      <c r="Q37" s="124"/>
      <c r="R37" s="125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300"/>
      <c r="AJ37" s="300"/>
      <c r="AK37" s="300"/>
      <c r="AL37" s="126"/>
      <c r="AM37" s="126"/>
      <c r="AN37" s="126"/>
      <c r="AO37" s="126"/>
      <c r="AP37" s="126"/>
      <c r="AQ37" s="126"/>
      <c r="AR37" s="126"/>
      <c r="AS37" s="126"/>
    </row>
    <row r="38" spans="1:45" s="34" customFormat="1" ht="9.6" customHeight="1" x14ac:dyDescent="0.25">
      <c r="A38" s="267"/>
      <c r="B38" s="122"/>
      <c r="C38" s="122"/>
      <c r="D38" s="122"/>
      <c r="E38" s="155"/>
      <c r="F38" s="122"/>
      <c r="G38" s="122"/>
      <c r="H38" s="122"/>
      <c r="I38" s="122"/>
      <c r="J38" s="155"/>
      <c r="K38" s="122"/>
      <c r="L38" s="122"/>
      <c r="M38" s="122"/>
      <c r="N38" s="124"/>
      <c r="O38" s="124"/>
      <c r="P38" s="124"/>
      <c r="Q38" s="124"/>
      <c r="R38" s="125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300"/>
      <c r="AJ38" s="300"/>
      <c r="AK38" s="300"/>
      <c r="AL38" s="126"/>
      <c r="AM38" s="126"/>
      <c r="AN38" s="126"/>
      <c r="AO38" s="126"/>
      <c r="AP38" s="126"/>
      <c r="AQ38" s="126"/>
      <c r="AR38" s="126"/>
      <c r="AS38" s="126"/>
    </row>
    <row r="39" spans="1:45" s="34" customFormat="1" ht="9.6" customHeight="1" x14ac:dyDescent="0.25">
      <c r="A39" s="156"/>
      <c r="B39" s="155"/>
      <c r="C39" s="155"/>
      <c r="D39" s="155"/>
      <c r="E39" s="155"/>
      <c r="F39" s="122"/>
      <c r="G39" s="122"/>
      <c r="H39" s="126"/>
      <c r="I39" s="257"/>
      <c r="J39" s="155"/>
      <c r="K39" s="122"/>
      <c r="L39" s="122"/>
      <c r="M39" s="122"/>
      <c r="N39" s="124"/>
      <c r="O39" s="124"/>
      <c r="P39" s="124"/>
      <c r="Q39" s="124"/>
      <c r="R39" s="125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300"/>
      <c r="AJ39" s="300"/>
      <c r="AK39" s="300"/>
      <c r="AL39" s="126"/>
      <c r="AM39" s="126"/>
      <c r="AN39" s="126"/>
      <c r="AO39" s="126"/>
      <c r="AP39" s="126"/>
      <c r="AQ39" s="126"/>
      <c r="AR39" s="126"/>
      <c r="AS39" s="126"/>
    </row>
    <row r="40" spans="1:45" s="34" customFormat="1" ht="9.6" customHeight="1" x14ac:dyDescent="0.25">
      <c r="A40" s="156"/>
      <c r="B40" s="122"/>
      <c r="C40" s="122"/>
      <c r="D40" s="122"/>
      <c r="E40" s="155"/>
      <c r="F40" s="122"/>
      <c r="G40" s="122"/>
      <c r="H40" s="122"/>
      <c r="I40" s="122"/>
      <c r="J40" s="155"/>
      <c r="K40" s="122"/>
      <c r="L40" s="258"/>
      <c r="M40" s="122"/>
      <c r="N40" s="124"/>
      <c r="O40" s="124"/>
      <c r="P40" s="124"/>
      <c r="Q40" s="124"/>
      <c r="R40" s="125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300"/>
      <c r="AJ40" s="300"/>
      <c r="AK40" s="300"/>
      <c r="AL40" s="126"/>
      <c r="AM40" s="126"/>
      <c r="AN40" s="126"/>
      <c r="AO40" s="126"/>
      <c r="AP40" s="126"/>
      <c r="AQ40" s="126"/>
      <c r="AR40" s="126"/>
      <c r="AS40" s="126"/>
    </row>
    <row r="41" spans="1:45" s="34" customFormat="1" ht="9.6" customHeight="1" x14ac:dyDescent="0.25">
      <c r="A41" s="156"/>
      <c r="B41" s="155"/>
      <c r="C41" s="155"/>
      <c r="D41" s="155"/>
      <c r="E41" s="155"/>
      <c r="F41" s="122"/>
      <c r="G41" s="122"/>
      <c r="H41" s="126"/>
      <c r="I41" s="122"/>
      <c r="J41" s="155"/>
      <c r="K41" s="257"/>
      <c r="L41" s="155"/>
      <c r="M41" s="122"/>
      <c r="N41" s="124"/>
      <c r="O41" s="124"/>
      <c r="P41" s="124"/>
      <c r="Q41" s="124"/>
      <c r="R41" s="125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300"/>
      <c r="AJ41" s="300"/>
      <c r="AK41" s="300"/>
      <c r="AL41" s="126"/>
      <c r="AM41" s="126"/>
      <c r="AN41" s="126"/>
      <c r="AO41" s="126"/>
      <c r="AP41" s="126"/>
      <c r="AQ41" s="126"/>
      <c r="AR41" s="126"/>
      <c r="AS41" s="126"/>
    </row>
    <row r="42" spans="1:45" s="34" customFormat="1" ht="9.6" customHeight="1" x14ac:dyDescent="0.25">
      <c r="A42" s="156"/>
      <c r="B42" s="122"/>
      <c r="C42" s="122"/>
      <c r="D42" s="122"/>
      <c r="E42" s="155"/>
      <c r="F42" s="122"/>
      <c r="G42" s="122"/>
      <c r="H42" s="122"/>
      <c r="I42" s="122"/>
      <c r="J42" s="155"/>
      <c r="K42" s="122"/>
      <c r="L42" s="122"/>
      <c r="M42" s="122"/>
      <c r="N42" s="124"/>
      <c r="O42" s="124"/>
      <c r="P42" s="124"/>
      <c r="Q42" s="124"/>
      <c r="R42" s="125"/>
      <c r="S42" s="130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300"/>
      <c r="AJ42" s="300"/>
      <c r="AK42" s="300"/>
      <c r="AL42" s="126"/>
      <c r="AM42" s="126"/>
      <c r="AN42" s="126"/>
      <c r="AO42" s="126"/>
      <c r="AP42" s="126"/>
      <c r="AQ42" s="126"/>
      <c r="AR42" s="126"/>
      <c r="AS42" s="126"/>
    </row>
    <row r="43" spans="1:45" s="34" customFormat="1" ht="9.6" customHeight="1" x14ac:dyDescent="0.25">
      <c r="A43" s="156"/>
      <c r="B43" s="155"/>
      <c r="C43" s="155"/>
      <c r="D43" s="155"/>
      <c r="E43" s="155"/>
      <c r="F43" s="122"/>
      <c r="G43" s="122"/>
      <c r="H43" s="126"/>
      <c r="I43" s="257"/>
      <c r="J43" s="155"/>
      <c r="K43" s="122"/>
      <c r="L43" s="122"/>
      <c r="M43" s="122"/>
      <c r="N43" s="124"/>
      <c r="O43" s="124"/>
      <c r="P43" s="124"/>
      <c r="Q43" s="124"/>
      <c r="R43" s="125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300"/>
      <c r="AJ43" s="300"/>
      <c r="AK43" s="300"/>
      <c r="AL43" s="126"/>
      <c r="AM43" s="126"/>
      <c r="AN43" s="126"/>
      <c r="AO43" s="126"/>
      <c r="AP43" s="126"/>
      <c r="AQ43" s="126"/>
      <c r="AR43" s="126"/>
      <c r="AS43" s="126"/>
    </row>
    <row r="44" spans="1:45" s="34" customFormat="1" ht="9.6" customHeight="1" x14ac:dyDescent="0.25">
      <c r="A44" s="156"/>
      <c r="B44" s="122"/>
      <c r="C44" s="122"/>
      <c r="D44" s="122"/>
      <c r="E44" s="155"/>
      <c r="F44" s="122"/>
      <c r="G44" s="122"/>
      <c r="H44" s="122"/>
      <c r="I44" s="122"/>
      <c r="J44" s="155"/>
      <c r="K44" s="122"/>
      <c r="L44" s="122"/>
      <c r="M44" s="122"/>
      <c r="N44" s="124"/>
      <c r="O44" s="124"/>
      <c r="P44" s="124"/>
      <c r="Q44" s="124"/>
      <c r="R44" s="125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300"/>
      <c r="AJ44" s="300"/>
      <c r="AK44" s="300"/>
      <c r="AL44" s="126"/>
      <c r="AM44" s="126"/>
      <c r="AN44" s="126"/>
      <c r="AO44" s="126"/>
      <c r="AP44" s="126"/>
      <c r="AQ44" s="126"/>
      <c r="AR44" s="126"/>
      <c r="AS44" s="126"/>
    </row>
    <row r="45" spans="1:45" s="34" customFormat="1" ht="9.6" customHeight="1" x14ac:dyDescent="0.25">
      <c r="A45" s="156"/>
      <c r="B45" s="155"/>
      <c r="C45" s="155"/>
      <c r="D45" s="155"/>
      <c r="E45" s="155"/>
      <c r="F45" s="122"/>
      <c r="G45" s="122"/>
      <c r="H45" s="126"/>
      <c r="I45" s="122"/>
      <c r="J45" s="155"/>
      <c r="K45" s="122"/>
      <c r="L45" s="122"/>
      <c r="M45" s="257"/>
      <c r="N45" s="155"/>
      <c r="O45" s="122"/>
      <c r="P45" s="124"/>
      <c r="Q45" s="124"/>
      <c r="R45" s="125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300"/>
      <c r="AJ45" s="300"/>
      <c r="AK45" s="300"/>
      <c r="AL45" s="126"/>
      <c r="AM45" s="126"/>
      <c r="AN45" s="126"/>
      <c r="AO45" s="126"/>
      <c r="AP45" s="126"/>
      <c r="AQ45" s="126"/>
      <c r="AR45" s="126"/>
      <c r="AS45" s="126"/>
    </row>
    <row r="46" spans="1:45" s="34" customFormat="1" ht="9.6" customHeight="1" x14ac:dyDescent="0.25">
      <c r="A46" s="156"/>
      <c r="B46" s="122"/>
      <c r="C46" s="122"/>
      <c r="D46" s="122"/>
      <c r="E46" s="155"/>
      <c r="F46" s="122"/>
      <c r="G46" s="122"/>
      <c r="H46" s="122"/>
      <c r="I46" s="122"/>
      <c r="J46" s="155"/>
      <c r="K46" s="122"/>
      <c r="L46" s="122"/>
      <c r="M46" s="122"/>
      <c r="N46" s="124"/>
      <c r="O46" s="122"/>
      <c r="P46" s="124"/>
      <c r="Q46" s="124"/>
      <c r="R46" s="125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300"/>
      <c r="AJ46" s="300"/>
      <c r="AK46" s="300"/>
      <c r="AL46" s="126"/>
      <c r="AM46" s="126"/>
      <c r="AN46" s="126"/>
      <c r="AO46" s="126"/>
      <c r="AP46" s="126"/>
      <c r="AQ46" s="126"/>
      <c r="AR46" s="126"/>
      <c r="AS46" s="126"/>
    </row>
    <row r="47" spans="1:45" s="34" customFormat="1" ht="9.6" customHeight="1" x14ac:dyDescent="0.25">
      <c r="A47" s="156"/>
      <c r="B47" s="155"/>
      <c r="C47" s="155"/>
      <c r="D47" s="155"/>
      <c r="E47" s="155"/>
      <c r="F47" s="122"/>
      <c r="G47" s="122"/>
      <c r="H47" s="126"/>
      <c r="I47" s="257"/>
      <c r="J47" s="155"/>
      <c r="K47" s="122"/>
      <c r="L47" s="122"/>
      <c r="M47" s="122"/>
      <c r="N47" s="124"/>
      <c r="O47" s="124"/>
      <c r="P47" s="124"/>
      <c r="Q47" s="124"/>
      <c r="R47" s="125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300"/>
      <c r="AJ47" s="300"/>
      <c r="AK47" s="300"/>
      <c r="AL47" s="126"/>
      <c r="AM47" s="126"/>
      <c r="AN47" s="126"/>
      <c r="AO47" s="126"/>
      <c r="AP47" s="126"/>
      <c r="AQ47" s="126"/>
      <c r="AR47" s="126"/>
      <c r="AS47" s="126"/>
    </row>
    <row r="48" spans="1:45" s="34" customFormat="1" ht="9.6" customHeight="1" x14ac:dyDescent="0.25">
      <c r="A48" s="156"/>
      <c r="B48" s="122"/>
      <c r="C48" s="122"/>
      <c r="D48" s="122"/>
      <c r="E48" s="155"/>
      <c r="F48" s="122"/>
      <c r="G48" s="122"/>
      <c r="H48" s="122"/>
      <c r="I48" s="122"/>
      <c r="J48" s="155"/>
      <c r="K48" s="122"/>
      <c r="L48" s="258"/>
      <c r="M48" s="122"/>
      <c r="N48" s="124"/>
      <c r="O48" s="124"/>
      <c r="P48" s="124"/>
      <c r="Q48" s="124"/>
      <c r="R48" s="125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300"/>
      <c r="AJ48" s="300"/>
      <c r="AK48" s="300"/>
      <c r="AL48" s="126"/>
      <c r="AM48" s="126"/>
      <c r="AN48" s="126"/>
      <c r="AO48" s="126"/>
      <c r="AP48" s="126"/>
      <c r="AQ48" s="126"/>
      <c r="AR48" s="126"/>
      <c r="AS48" s="126"/>
    </row>
    <row r="49" spans="1:45" s="34" customFormat="1" ht="9.6" customHeight="1" x14ac:dyDescent="0.25">
      <c r="A49" s="156"/>
      <c r="B49" s="155"/>
      <c r="C49" s="155"/>
      <c r="D49" s="155"/>
      <c r="E49" s="155"/>
      <c r="F49" s="122"/>
      <c r="G49" s="122"/>
      <c r="H49" s="126"/>
      <c r="I49" s="122"/>
      <c r="J49" s="155"/>
      <c r="K49" s="257"/>
      <c r="L49" s="155"/>
      <c r="M49" s="122"/>
      <c r="N49" s="124"/>
      <c r="O49" s="124"/>
      <c r="P49" s="124"/>
      <c r="Q49" s="124"/>
      <c r="R49" s="125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300"/>
      <c r="AJ49" s="300"/>
      <c r="AK49" s="300"/>
      <c r="AL49" s="126"/>
      <c r="AM49" s="126"/>
      <c r="AN49" s="126"/>
      <c r="AO49" s="126"/>
      <c r="AP49" s="126"/>
      <c r="AQ49" s="126"/>
      <c r="AR49" s="126"/>
      <c r="AS49" s="126"/>
    </row>
    <row r="50" spans="1:45" s="34" customFormat="1" ht="9.6" customHeight="1" x14ac:dyDescent="0.25">
      <c r="A50" s="156"/>
      <c r="B50" s="122"/>
      <c r="C50" s="122"/>
      <c r="D50" s="122"/>
      <c r="E50" s="155"/>
      <c r="F50" s="122"/>
      <c r="G50" s="122"/>
      <c r="H50" s="122"/>
      <c r="I50" s="122"/>
      <c r="J50" s="155"/>
      <c r="K50" s="122"/>
      <c r="L50" s="122"/>
      <c r="M50" s="122"/>
      <c r="N50" s="124"/>
      <c r="O50" s="124"/>
      <c r="P50" s="124"/>
      <c r="Q50" s="124"/>
      <c r="R50" s="125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300"/>
      <c r="AJ50" s="300"/>
      <c r="AK50" s="300"/>
      <c r="AL50" s="126"/>
      <c r="AM50" s="126"/>
      <c r="AN50" s="126"/>
      <c r="AO50" s="126"/>
      <c r="AP50" s="126"/>
      <c r="AQ50" s="126"/>
      <c r="AR50" s="126"/>
      <c r="AS50" s="126"/>
    </row>
    <row r="51" spans="1:45" s="34" customFormat="1" ht="9.6" customHeight="1" x14ac:dyDescent="0.25">
      <c r="A51" s="156"/>
      <c r="B51" s="155"/>
      <c r="C51" s="155"/>
      <c r="D51" s="155"/>
      <c r="E51" s="155"/>
      <c r="F51" s="122"/>
      <c r="G51" s="122"/>
      <c r="H51" s="126"/>
      <c r="I51" s="257"/>
      <c r="J51" s="155"/>
      <c r="K51" s="122"/>
      <c r="L51" s="122"/>
      <c r="M51" s="122"/>
      <c r="N51" s="124"/>
      <c r="O51" s="124"/>
      <c r="P51" s="124"/>
      <c r="Q51" s="124"/>
      <c r="R51" s="125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300"/>
      <c r="AJ51" s="300"/>
      <c r="AK51" s="300"/>
      <c r="AL51" s="126"/>
      <c r="AM51" s="126"/>
      <c r="AN51" s="126"/>
      <c r="AO51" s="126"/>
      <c r="AP51" s="126"/>
      <c r="AQ51" s="126"/>
      <c r="AR51" s="126"/>
      <c r="AS51" s="126"/>
    </row>
    <row r="52" spans="1:45" s="34" customFormat="1" ht="9.6" customHeight="1" x14ac:dyDescent="0.25">
      <c r="A52" s="267"/>
      <c r="B52" s="122"/>
      <c r="C52" s="122"/>
      <c r="D52" s="122"/>
      <c r="E52" s="155"/>
      <c r="F52" s="122"/>
      <c r="G52" s="122"/>
      <c r="H52" s="122"/>
      <c r="I52" s="122"/>
      <c r="J52" s="155"/>
      <c r="K52" s="122"/>
      <c r="L52" s="122"/>
      <c r="M52" s="122"/>
      <c r="N52" s="122"/>
      <c r="O52" s="122"/>
      <c r="P52" s="122"/>
      <c r="Q52" s="124"/>
      <c r="R52" s="125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300"/>
      <c r="AJ52" s="300"/>
      <c r="AK52" s="300"/>
      <c r="AL52" s="126"/>
      <c r="AM52" s="126"/>
      <c r="AN52" s="126"/>
      <c r="AO52" s="126"/>
      <c r="AP52" s="126"/>
      <c r="AQ52" s="126"/>
      <c r="AR52" s="126"/>
      <c r="AS52" s="126"/>
    </row>
    <row r="53" spans="1:45" s="2" customFormat="1" ht="6.75" customHeight="1" x14ac:dyDescent="0.25">
      <c r="A53" s="131"/>
      <c r="B53" s="131"/>
      <c r="C53" s="131"/>
      <c r="D53" s="131"/>
      <c r="E53" s="131"/>
      <c r="F53" s="133"/>
      <c r="G53" s="133"/>
      <c r="H53" s="133"/>
      <c r="I53" s="133"/>
      <c r="J53" s="132"/>
      <c r="K53" s="133"/>
      <c r="L53" s="134"/>
      <c r="M53" s="133"/>
      <c r="N53" s="134"/>
      <c r="O53" s="133"/>
      <c r="P53" s="134"/>
      <c r="Q53" s="133"/>
      <c r="R53" s="134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300"/>
      <c r="AJ53" s="300"/>
      <c r="AK53" s="300"/>
      <c r="AL53" s="135"/>
      <c r="AM53" s="135"/>
      <c r="AN53" s="135"/>
      <c r="AO53" s="135"/>
      <c r="AP53" s="135"/>
      <c r="AQ53" s="135"/>
      <c r="AR53" s="135"/>
      <c r="AS53" s="135"/>
    </row>
    <row r="54" spans="1:45" s="18" customFormat="1" ht="10.5" customHeight="1" x14ac:dyDescent="0.25">
      <c r="A54" s="136" t="s">
        <v>43</v>
      </c>
      <c r="B54" s="137"/>
      <c r="C54" s="137"/>
      <c r="D54" s="201"/>
      <c r="E54" s="138" t="s">
        <v>4</v>
      </c>
      <c r="F54" s="139" t="s">
        <v>45</v>
      </c>
      <c r="G54" s="138"/>
      <c r="H54" s="140"/>
      <c r="I54" s="141"/>
      <c r="J54" s="138" t="s">
        <v>4</v>
      </c>
      <c r="K54" s="139" t="s">
        <v>53</v>
      </c>
      <c r="L54" s="142"/>
      <c r="M54" s="139" t="s">
        <v>54</v>
      </c>
      <c r="N54" s="143"/>
      <c r="O54" s="144" t="s">
        <v>55</v>
      </c>
      <c r="P54" s="144"/>
      <c r="Q54" s="145"/>
      <c r="R54" s="146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301"/>
      <c r="AJ54" s="301"/>
      <c r="AK54" s="301"/>
      <c r="AL54" s="85"/>
      <c r="AM54" s="85"/>
      <c r="AN54" s="85"/>
      <c r="AO54" s="85"/>
      <c r="AP54" s="85"/>
      <c r="AQ54" s="85"/>
      <c r="AR54" s="85"/>
      <c r="AS54" s="85"/>
    </row>
    <row r="55" spans="1:45" s="18" customFormat="1" ht="9" customHeight="1" x14ac:dyDescent="0.25">
      <c r="A55" s="276" t="s">
        <v>44</v>
      </c>
      <c r="B55" s="277"/>
      <c r="C55" s="278"/>
      <c r="D55" s="279"/>
      <c r="E55" s="147">
        <v>1</v>
      </c>
      <c r="F55" s="85" t="e">
        <f>IF(E55&gt;$R$62,,UPPER(VLOOKUP(E55,#REF!,2)))</f>
        <v>#REF!</v>
      </c>
      <c r="G55" s="147"/>
      <c r="H55" s="85"/>
      <c r="I55" s="84"/>
      <c r="J55" s="268" t="s">
        <v>5</v>
      </c>
      <c r="K55" s="83"/>
      <c r="L55" s="269"/>
      <c r="M55" s="83"/>
      <c r="N55" s="270"/>
      <c r="O55" s="271" t="s">
        <v>46</v>
      </c>
      <c r="P55" s="272"/>
      <c r="Q55" s="272"/>
      <c r="R55" s="270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301"/>
      <c r="AJ55" s="301"/>
      <c r="AK55" s="301"/>
      <c r="AL55" s="85"/>
      <c r="AM55" s="85"/>
      <c r="AN55" s="85"/>
      <c r="AO55" s="85"/>
      <c r="AP55" s="85"/>
      <c r="AQ55" s="85"/>
      <c r="AR55" s="85"/>
      <c r="AS55" s="85"/>
    </row>
    <row r="56" spans="1:45" s="18" customFormat="1" ht="9" customHeight="1" x14ac:dyDescent="0.25">
      <c r="A56" s="280" t="s">
        <v>52</v>
      </c>
      <c r="B56" s="157"/>
      <c r="C56" s="281"/>
      <c r="D56" s="282"/>
      <c r="E56" s="147">
        <v>2</v>
      </c>
      <c r="F56" s="85" t="e">
        <f>IF(E56&gt;$R$62,,UPPER(VLOOKUP(E56,#REF!,2)))</f>
        <v>#REF!</v>
      </c>
      <c r="G56" s="147"/>
      <c r="H56" s="85"/>
      <c r="I56" s="84"/>
      <c r="J56" s="268" t="s">
        <v>6</v>
      </c>
      <c r="K56" s="83"/>
      <c r="L56" s="269"/>
      <c r="M56" s="83"/>
      <c r="N56" s="270"/>
      <c r="O56" s="150"/>
      <c r="P56" s="273"/>
      <c r="Q56" s="157"/>
      <c r="R56" s="274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301"/>
      <c r="AJ56" s="301"/>
      <c r="AK56" s="301"/>
      <c r="AL56" s="85"/>
      <c r="AM56" s="85"/>
      <c r="AN56" s="85"/>
      <c r="AO56" s="85"/>
      <c r="AP56" s="85"/>
      <c r="AQ56" s="85"/>
      <c r="AR56" s="85"/>
      <c r="AS56" s="85"/>
    </row>
    <row r="57" spans="1:45" s="18" customFormat="1" ht="9" customHeight="1" x14ac:dyDescent="0.25">
      <c r="A57" s="170"/>
      <c r="B57" s="171"/>
      <c r="C57" s="199"/>
      <c r="D57" s="172"/>
      <c r="E57" s="147"/>
      <c r="F57" s="85"/>
      <c r="G57" s="147"/>
      <c r="H57" s="85"/>
      <c r="I57" s="84"/>
      <c r="J57" s="268" t="s">
        <v>7</v>
      </c>
      <c r="K57" s="83"/>
      <c r="L57" s="269"/>
      <c r="M57" s="83"/>
      <c r="N57" s="270"/>
      <c r="O57" s="271" t="s">
        <v>47</v>
      </c>
      <c r="P57" s="272"/>
      <c r="Q57" s="272"/>
      <c r="R57" s="270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301"/>
      <c r="AJ57" s="301"/>
      <c r="AK57" s="301"/>
      <c r="AL57" s="85"/>
      <c r="AM57" s="85"/>
      <c r="AN57" s="85"/>
      <c r="AO57" s="85"/>
      <c r="AP57" s="85"/>
      <c r="AQ57" s="85"/>
      <c r="AR57" s="85"/>
      <c r="AS57" s="85"/>
    </row>
    <row r="58" spans="1:45" s="18" customFormat="1" ht="9" customHeight="1" x14ac:dyDescent="0.25">
      <c r="A58" s="148"/>
      <c r="B58" s="116"/>
      <c r="C58" s="116"/>
      <c r="D58" s="149"/>
      <c r="E58" s="147"/>
      <c r="F58" s="85"/>
      <c r="G58" s="147"/>
      <c r="H58" s="85"/>
      <c r="I58" s="84"/>
      <c r="J58" s="268" t="s">
        <v>8</v>
      </c>
      <c r="K58" s="83"/>
      <c r="L58" s="269"/>
      <c r="M58" s="83"/>
      <c r="N58" s="270"/>
      <c r="O58" s="83"/>
      <c r="P58" s="269"/>
      <c r="Q58" s="83"/>
      <c r="R58" s="270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301"/>
      <c r="AJ58" s="301"/>
      <c r="AK58" s="301"/>
      <c r="AL58" s="85"/>
      <c r="AM58" s="85"/>
      <c r="AN58" s="85"/>
      <c r="AO58" s="85"/>
      <c r="AP58" s="85"/>
      <c r="AQ58" s="85"/>
      <c r="AR58" s="85"/>
      <c r="AS58" s="85"/>
    </row>
    <row r="59" spans="1:45" s="18" customFormat="1" ht="9" customHeight="1" x14ac:dyDescent="0.25">
      <c r="A59" s="159"/>
      <c r="B59" s="173"/>
      <c r="C59" s="173"/>
      <c r="D59" s="200"/>
      <c r="E59" s="147"/>
      <c r="F59" s="85"/>
      <c r="G59" s="147"/>
      <c r="H59" s="85"/>
      <c r="I59" s="84"/>
      <c r="J59" s="268" t="s">
        <v>9</v>
      </c>
      <c r="K59" s="83"/>
      <c r="L59" s="269"/>
      <c r="M59" s="83"/>
      <c r="N59" s="270"/>
      <c r="O59" s="157"/>
      <c r="P59" s="273"/>
      <c r="Q59" s="157"/>
      <c r="R59" s="274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301"/>
      <c r="AJ59" s="301"/>
      <c r="AK59" s="301"/>
      <c r="AL59" s="85"/>
      <c r="AM59" s="85"/>
      <c r="AN59" s="85"/>
      <c r="AO59" s="85"/>
      <c r="AP59" s="85"/>
      <c r="AQ59" s="85"/>
      <c r="AR59" s="85"/>
      <c r="AS59" s="85"/>
    </row>
    <row r="60" spans="1:45" s="18" customFormat="1" ht="9" customHeight="1" x14ac:dyDescent="0.25">
      <c r="A60" s="160"/>
      <c r="B60" s="22"/>
      <c r="C60" s="116"/>
      <c r="D60" s="149"/>
      <c r="E60" s="147"/>
      <c r="F60" s="85"/>
      <c r="G60" s="147"/>
      <c r="H60" s="85"/>
      <c r="I60" s="84"/>
      <c r="J60" s="268" t="s">
        <v>10</v>
      </c>
      <c r="K60" s="83"/>
      <c r="L60" s="269"/>
      <c r="M60" s="83"/>
      <c r="N60" s="270"/>
      <c r="O60" s="271" t="s">
        <v>33</v>
      </c>
      <c r="P60" s="272"/>
      <c r="Q60" s="272"/>
      <c r="R60" s="270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301"/>
      <c r="AJ60" s="301"/>
      <c r="AK60" s="301"/>
      <c r="AL60" s="85"/>
      <c r="AM60" s="85"/>
      <c r="AN60" s="85"/>
      <c r="AO60" s="85"/>
      <c r="AP60" s="85"/>
      <c r="AQ60" s="85"/>
      <c r="AR60" s="85"/>
      <c r="AS60" s="85"/>
    </row>
    <row r="61" spans="1:45" s="18" customFormat="1" ht="9" customHeight="1" x14ac:dyDescent="0.25">
      <c r="A61" s="160"/>
      <c r="B61" s="22"/>
      <c r="C61" s="197"/>
      <c r="D61" s="168"/>
      <c r="E61" s="147"/>
      <c r="F61" s="85"/>
      <c r="G61" s="147"/>
      <c r="H61" s="85"/>
      <c r="I61" s="84"/>
      <c r="J61" s="268" t="s">
        <v>11</v>
      </c>
      <c r="K61" s="83"/>
      <c r="L61" s="269"/>
      <c r="M61" s="83"/>
      <c r="N61" s="270"/>
      <c r="O61" s="83"/>
      <c r="P61" s="269"/>
      <c r="Q61" s="83"/>
      <c r="R61" s="270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301"/>
      <c r="AJ61" s="301"/>
      <c r="AK61" s="301"/>
      <c r="AL61" s="85"/>
      <c r="AM61" s="85"/>
      <c r="AN61" s="85"/>
      <c r="AO61" s="85"/>
      <c r="AP61" s="85"/>
      <c r="AQ61" s="85"/>
      <c r="AR61" s="85"/>
      <c r="AS61" s="85"/>
    </row>
    <row r="62" spans="1:45" s="18" customFormat="1" ht="9" customHeight="1" x14ac:dyDescent="0.25">
      <c r="A62" s="161"/>
      <c r="B62" s="158"/>
      <c r="C62" s="198"/>
      <c r="D62" s="169"/>
      <c r="E62" s="151"/>
      <c r="F62" s="150"/>
      <c r="G62" s="151"/>
      <c r="H62" s="150"/>
      <c r="I62" s="152"/>
      <c r="J62" s="275" t="s">
        <v>12</v>
      </c>
      <c r="K62" s="157"/>
      <c r="L62" s="273"/>
      <c r="M62" s="157"/>
      <c r="N62" s="274"/>
      <c r="O62" s="157" t="str">
        <f>R4</f>
        <v>Rákóczi Andrea</v>
      </c>
      <c r="P62" s="273"/>
      <c r="Q62" s="157"/>
      <c r="R62" s="153" t="e">
        <f>MIN(4,#REF!)</f>
        <v>#REF!</v>
      </c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301"/>
      <c r="AJ62" s="301"/>
      <c r="AK62" s="301"/>
      <c r="AL62" s="85"/>
      <c r="AM62" s="85"/>
      <c r="AN62" s="85"/>
      <c r="AO62" s="85"/>
      <c r="AP62" s="85"/>
      <c r="AQ62" s="85"/>
      <c r="AR62" s="85"/>
      <c r="AS62" s="85"/>
    </row>
    <row r="63" spans="1:45" x14ac:dyDescent="0.25">
      <c r="T63" s="265"/>
      <c r="U63" s="265"/>
      <c r="V63" s="265"/>
      <c r="W63" s="265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  <c r="AH63" s="265"/>
      <c r="AL63" s="265"/>
      <c r="AM63" s="265"/>
      <c r="AN63" s="265"/>
      <c r="AO63" s="265"/>
      <c r="AP63" s="265"/>
      <c r="AQ63" s="265"/>
      <c r="AR63" s="265"/>
      <c r="AS63" s="265"/>
    </row>
    <row r="64" spans="1:45" x14ac:dyDescent="0.25">
      <c r="T64" s="265"/>
      <c r="U64" s="265"/>
      <c r="V64" s="265"/>
      <c r="W64" s="265"/>
      <c r="X64" s="265"/>
      <c r="Y64" s="265"/>
      <c r="Z64" s="265"/>
      <c r="AA64" s="265"/>
      <c r="AB64" s="265"/>
      <c r="AC64" s="265"/>
      <c r="AD64" s="265"/>
      <c r="AE64" s="265"/>
      <c r="AF64" s="265"/>
      <c r="AG64" s="265"/>
      <c r="AH64" s="265"/>
      <c r="AL64" s="265"/>
      <c r="AM64" s="265"/>
      <c r="AN64" s="265"/>
      <c r="AO64" s="265"/>
      <c r="AP64" s="265"/>
      <c r="AQ64" s="265"/>
      <c r="AR64" s="265"/>
      <c r="AS64" s="265"/>
    </row>
    <row r="65" spans="20:45" x14ac:dyDescent="0.25">
      <c r="T65" s="265"/>
      <c r="U65" s="265"/>
      <c r="V65" s="265"/>
      <c r="W65" s="265"/>
      <c r="X65" s="265"/>
      <c r="Y65" s="265"/>
      <c r="Z65" s="265"/>
      <c r="AA65" s="265"/>
      <c r="AB65" s="265"/>
      <c r="AC65" s="265"/>
      <c r="AD65" s="265"/>
      <c r="AE65" s="265"/>
      <c r="AF65" s="265"/>
      <c r="AG65" s="265"/>
      <c r="AH65" s="265"/>
      <c r="AL65" s="265"/>
      <c r="AM65" s="265"/>
      <c r="AN65" s="265"/>
      <c r="AO65" s="265"/>
      <c r="AP65" s="265"/>
      <c r="AQ65" s="265"/>
      <c r="AR65" s="265"/>
      <c r="AS65" s="265"/>
    </row>
    <row r="66" spans="20:45" x14ac:dyDescent="0.25">
      <c r="T66" s="265"/>
      <c r="U66" s="265"/>
      <c r="V66" s="265"/>
      <c r="W66" s="265"/>
      <c r="X66" s="265"/>
      <c r="Y66" s="265"/>
      <c r="Z66" s="265"/>
      <c r="AA66" s="265"/>
      <c r="AB66" s="265"/>
      <c r="AC66" s="265"/>
      <c r="AD66" s="265"/>
      <c r="AE66" s="265"/>
      <c r="AF66" s="265"/>
      <c r="AG66" s="265"/>
      <c r="AH66" s="265"/>
      <c r="AL66" s="265"/>
      <c r="AM66" s="265"/>
      <c r="AN66" s="265"/>
      <c r="AO66" s="265"/>
      <c r="AP66" s="265"/>
      <c r="AQ66" s="265"/>
      <c r="AR66" s="265"/>
      <c r="AS66" s="265"/>
    </row>
    <row r="67" spans="20:45" x14ac:dyDescent="0.25">
      <c r="T67" s="265"/>
      <c r="U67" s="265"/>
      <c r="V67" s="265"/>
      <c r="W67" s="265"/>
      <c r="X67" s="265"/>
      <c r="Y67" s="265"/>
      <c r="Z67" s="265"/>
      <c r="AA67" s="265"/>
      <c r="AB67" s="265"/>
      <c r="AC67" s="265"/>
      <c r="AD67" s="265"/>
      <c r="AE67" s="265"/>
      <c r="AF67" s="265"/>
      <c r="AG67" s="265"/>
      <c r="AH67" s="265"/>
      <c r="AL67" s="265"/>
      <c r="AM67" s="265"/>
      <c r="AN67" s="265"/>
      <c r="AO67" s="265"/>
      <c r="AP67" s="265"/>
      <c r="AQ67" s="265"/>
      <c r="AR67" s="265"/>
      <c r="AS67" s="265"/>
    </row>
    <row r="68" spans="20:45" x14ac:dyDescent="0.25">
      <c r="T68" s="265"/>
      <c r="U68" s="265"/>
      <c r="V68" s="265"/>
      <c r="W68" s="265"/>
      <c r="X68" s="265"/>
      <c r="Y68" s="265"/>
      <c r="Z68" s="265"/>
      <c r="AA68" s="265"/>
      <c r="AB68" s="265"/>
      <c r="AC68" s="265"/>
      <c r="AD68" s="265"/>
      <c r="AE68" s="265"/>
      <c r="AF68" s="265"/>
      <c r="AG68" s="265"/>
      <c r="AH68" s="265"/>
      <c r="AL68" s="265"/>
      <c r="AM68" s="265"/>
      <c r="AN68" s="265"/>
      <c r="AO68" s="265"/>
      <c r="AP68" s="265"/>
      <c r="AQ68" s="265"/>
      <c r="AR68" s="265"/>
      <c r="AS68" s="265"/>
    </row>
    <row r="69" spans="20:45" x14ac:dyDescent="0.25">
      <c r="T69" s="265"/>
      <c r="U69" s="265"/>
      <c r="V69" s="265"/>
      <c r="W69" s="265"/>
      <c r="X69" s="265"/>
      <c r="Y69" s="265"/>
      <c r="Z69" s="265"/>
      <c r="AA69" s="265"/>
      <c r="AB69" s="265"/>
      <c r="AC69" s="265"/>
      <c r="AD69" s="265"/>
      <c r="AE69" s="265"/>
      <c r="AF69" s="265"/>
      <c r="AG69" s="265"/>
      <c r="AH69" s="265"/>
      <c r="AL69" s="265"/>
      <c r="AM69" s="265"/>
      <c r="AN69" s="265"/>
      <c r="AO69" s="265"/>
      <c r="AP69" s="265"/>
      <c r="AQ69" s="265"/>
      <c r="AR69" s="265"/>
      <c r="AS69" s="265"/>
    </row>
    <row r="70" spans="20:45" x14ac:dyDescent="0.25">
      <c r="T70" s="265"/>
      <c r="U70" s="265"/>
      <c r="V70" s="265"/>
      <c r="W70" s="265"/>
      <c r="X70" s="265"/>
      <c r="Y70" s="265"/>
      <c r="Z70" s="265"/>
      <c r="AA70" s="265"/>
      <c r="AB70" s="265"/>
      <c r="AC70" s="265"/>
      <c r="AD70" s="265"/>
      <c r="AE70" s="265"/>
      <c r="AF70" s="265"/>
      <c r="AG70" s="265"/>
      <c r="AH70" s="265"/>
      <c r="AL70" s="265"/>
      <c r="AM70" s="265"/>
      <c r="AN70" s="265"/>
      <c r="AO70" s="265"/>
      <c r="AP70" s="265"/>
      <c r="AQ70" s="265"/>
      <c r="AR70" s="265"/>
      <c r="AS70" s="265"/>
    </row>
    <row r="71" spans="20:45" x14ac:dyDescent="0.25">
      <c r="T71" s="265"/>
      <c r="U71" s="265"/>
      <c r="V71" s="265"/>
      <c r="W71" s="265"/>
      <c r="X71" s="265"/>
      <c r="Y71" s="265"/>
      <c r="Z71" s="265"/>
      <c r="AA71" s="265"/>
      <c r="AB71" s="265"/>
      <c r="AC71" s="265"/>
      <c r="AD71" s="265"/>
      <c r="AE71" s="265"/>
      <c r="AF71" s="265"/>
      <c r="AG71" s="265"/>
      <c r="AH71" s="265"/>
      <c r="AL71" s="265"/>
      <c r="AM71" s="265"/>
      <c r="AN71" s="265"/>
      <c r="AO71" s="265"/>
      <c r="AP71" s="265"/>
      <c r="AQ71" s="265"/>
      <c r="AR71" s="265"/>
      <c r="AS71" s="265"/>
    </row>
    <row r="72" spans="20:45" x14ac:dyDescent="0.25">
      <c r="T72" s="265"/>
      <c r="U72" s="265"/>
      <c r="V72" s="265"/>
      <c r="W72" s="265"/>
      <c r="X72" s="265"/>
      <c r="Y72" s="265"/>
      <c r="Z72" s="265"/>
      <c r="AA72" s="265"/>
      <c r="AB72" s="265"/>
      <c r="AC72" s="265"/>
      <c r="AD72" s="265"/>
      <c r="AE72" s="265"/>
      <c r="AF72" s="265"/>
      <c r="AG72" s="265"/>
      <c r="AH72" s="265"/>
      <c r="AL72" s="265"/>
      <c r="AM72" s="265"/>
      <c r="AN72" s="265"/>
      <c r="AO72" s="265"/>
      <c r="AP72" s="265"/>
      <c r="AQ72" s="265"/>
      <c r="AR72" s="265"/>
      <c r="AS72" s="265"/>
    </row>
    <row r="73" spans="20:45" x14ac:dyDescent="0.25">
      <c r="T73" s="265"/>
      <c r="U73" s="265"/>
      <c r="V73" s="265"/>
      <c r="W73" s="265"/>
      <c r="X73" s="265"/>
      <c r="Y73" s="265"/>
      <c r="Z73" s="265"/>
      <c r="AA73" s="265"/>
      <c r="AB73" s="265"/>
      <c r="AC73" s="265"/>
      <c r="AD73" s="265"/>
      <c r="AE73" s="265"/>
      <c r="AF73" s="265"/>
      <c r="AG73" s="265"/>
      <c r="AH73" s="265"/>
      <c r="AL73" s="265"/>
      <c r="AM73" s="265"/>
      <c r="AN73" s="265"/>
      <c r="AO73" s="265"/>
      <c r="AP73" s="265"/>
      <c r="AQ73" s="265"/>
      <c r="AR73" s="265"/>
      <c r="AS73" s="265"/>
    </row>
    <row r="74" spans="20:45" x14ac:dyDescent="0.25">
      <c r="T74" s="265"/>
      <c r="U74" s="265"/>
      <c r="V74" s="265"/>
      <c r="W74" s="265"/>
      <c r="X74" s="265"/>
      <c r="Y74" s="265"/>
      <c r="Z74" s="265"/>
      <c r="AA74" s="265"/>
      <c r="AB74" s="265"/>
      <c r="AC74" s="265"/>
      <c r="AD74" s="265"/>
      <c r="AE74" s="265"/>
      <c r="AF74" s="265"/>
      <c r="AG74" s="265"/>
      <c r="AH74" s="265"/>
      <c r="AL74" s="265"/>
      <c r="AM74" s="265"/>
      <c r="AN74" s="265"/>
      <c r="AO74" s="265"/>
      <c r="AP74" s="265"/>
      <c r="AQ74" s="265"/>
      <c r="AR74" s="265"/>
      <c r="AS74" s="265"/>
    </row>
    <row r="75" spans="20:45" x14ac:dyDescent="0.25">
      <c r="T75" s="265"/>
      <c r="U75" s="265"/>
      <c r="V75" s="265"/>
      <c r="W75" s="265"/>
      <c r="X75" s="265"/>
      <c r="Y75" s="265"/>
      <c r="Z75" s="265"/>
      <c r="AA75" s="265"/>
      <c r="AB75" s="265"/>
      <c r="AC75" s="265"/>
      <c r="AD75" s="265"/>
      <c r="AE75" s="265"/>
      <c r="AF75" s="265"/>
      <c r="AG75" s="265"/>
      <c r="AH75" s="265"/>
      <c r="AL75" s="265"/>
      <c r="AM75" s="265"/>
      <c r="AN75" s="265"/>
      <c r="AO75" s="265"/>
      <c r="AP75" s="265"/>
      <c r="AQ75" s="265"/>
      <c r="AR75" s="265"/>
      <c r="AS75" s="265"/>
    </row>
    <row r="76" spans="20:45" x14ac:dyDescent="0.25">
      <c r="T76" s="265"/>
      <c r="U76" s="265"/>
      <c r="V76" s="265"/>
      <c r="W76" s="265"/>
      <c r="X76" s="265"/>
      <c r="Y76" s="265"/>
      <c r="Z76" s="265"/>
      <c r="AA76" s="265"/>
      <c r="AB76" s="265"/>
      <c r="AC76" s="265"/>
      <c r="AD76" s="265"/>
      <c r="AE76" s="265"/>
      <c r="AF76" s="265"/>
      <c r="AG76" s="265"/>
      <c r="AH76" s="265"/>
      <c r="AL76" s="265"/>
      <c r="AM76" s="265"/>
      <c r="AN76" s="265"/>
      <c r="AO76" s="265"/>
      <c r="AP76" s="265"/>
      <c r="AQ76" s="265"/>
      <c r="AR76" s="265"/>
      <c r="AS76" s="265"/>
    </row>
    <row r="77" spans="20:45" x14ac:dyDescent="0.25"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L77" s="265"/>
      <c r="AM77" s="265"/>
      <c r="AN77" s="265"/>
      <c r="AO77" s="265"/>
      <c r="AP77" s="265"/>
      <c r="AQ77" s="265"/>
      <c r="AR77" s="265"/>
      <c r="AS77" s="265"/>
    </row>
    <row r="78" spans="20:45" x14ac:dyDescent="0.25">
      <c r="T78" s="265"/>
      <c r="U78" s="265"/>
      <c r="V78" s="265"/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  <c r="AH78" s="265"/>
      <c r="AL78" s="265"/>
      <c r="AM78" s="265"/>
      <c r="AN78" s="265"/>
      <c r="AO78" s="265"/>
      <c r="AP78" s="265"/>
      <c r="AQ78" s="265"/>
      <c r="AR78" s="265"/>
      <c r="AS78" s="265"/>
    </row>
    <row r="79" spans="20:45" x14ac:dyDescent="0.25">
      <c r="T79" s="265"/>
      <c r="U79" s="265"/>
      <c r="V79" s="265"/>
      <c r="W79" s="265"/>
      <c r="X79" s="265"/>
      <c r="Y79" s="265"/>
      <c r="Z79" s="265"/>
      <c r="AA79" s="265"/>
      <c r="AB79" s="265"/>
      <c r="AC79" s="265"/>
      <c r="AD79" s="265"/>
      <c r="AE79" s="265"/>
      <c r="AF79" s="265"/>
      <c r="AG79" s="265"/>
      <c r="AH79" s="265"/>
      <c r="AL79" s="265"/>
      <c r="AM79" s="265"/>
      <c r="AN79" s="265"/>
      <c r="AO79" s="265"/>
      <c r="AP79" s="265"/>
      <c r="AQ79" s="265"/>
      <c r="AR79" s="265"/>
      <c r="AS79" s="265"/>
    </row>
    <row r="80" spans="20:45" x14ac:dyDescent="0.25">
      <c r="T80" s="265"/>
      <c r="U80" s="265"/>
      <c r="V80" s="265"/>
      <c r="W80" s="265"/>
      <c r="X80" s="265"/>
      <c r="Y80" s="265"/>
      <c r="Z80" s="265"/>
      <c r="AA80" s="265"/>
      <c r="AB80" s="265"/>
      <c r="AC80" s="265"/>
      <c r="AD80" s="265"/>
      <c r="AE80" s="265"/>
      <c r="AF80" s="265"/>
      <c r="AG80" s="265"/>
      <c r="AH80" s="265"/>
      <c r="AL80" s="265"/>
      <c r="AM80" s="265"/>
      <c r="AN80" s="265"/>
      <c r="AO80" s="265"/>
      <c r="AP80" s="265"/>
      <c r="AQ80" s="265"/>
      <c r="AR80" s="265"/>
      <c r="AS80" s="265"/>
    </row>
    <row r="81" spans="20:45" x14ac:dyDescent="0.25">
      <c r="T81" s="265"/>
      <c r="U81" s="265"/>
      <c r="V81" s="265"/>
      <c r="W81" s="265"/>
      <c r="X81" s="265"/>
      <c r="Y81" s="265"/>
      <c r="Z81" s="265"/>
      <c r="AA81" s="265"/>
      <c r="AB81" s="265"/>
      <c r="AC81" s="265"/>
      <c r="AD81" s="265"/>
      <c r="AE81" s="265"/>
      <c r="AF81" s="265"/>
      <c r="AG81" s="265"/>
      <c r="AH81" s="265"/>
      <c r="AL81" s="265"/>
      <c r="AM81" s="265"/>
      <c r="AN81" s="265"/>
      <c r="AO81" s="265"/>
      <c r="AP81" s="265"/>
      <c r="AQ81" s="265"/>
      <c r="AR81" s="265"/>
      <c r="AS81" s="265"/>
    </row>
    <row r="82" spans="20:45" x14ac:dyDescent="0.25">
      <c r="T82" s="265"/>
      <c r="U82" s="265"/>
      <c r="V82" s="265"/>
      <c r="W82" s="265"/>
      <c r="X82" s="265"/>
      <c r="Y82" s="265"/>
      <c r="Z82" s="265"/>
      <c r="AA82" s="265"/>
      <c r="AB82" s="265"/>
      <c r="AC82" s="265"/>
      <c r="AD82" s="265"/>
      <c r="AE82" s="265"/>
      <c r="AF82" s="265"/>
      <c r="AG82" s="265"/>
      <c r="AH82" s="265"/>
      <c r="AL82" s="265"/>
      <c r="AM82" s="265"/>
      <c r="AN82" s="265"/>
      <c r="AO82" s="265"/>
      <c r="AP82" s="265"/>
      <c r="AQ82" s="265"/>
      <c r="AR82" s="265"/>
      <c r="AS82" s="265"/>
    </row>
    <row r="83" spans="20:45" x14ac:dyDescent="0.25">
      <c r="T83" s="265"/>
      <c r="U83" s="265"/>
      <c r="V83" s="265"/>
      <c r="W83" s="265"/>
      <c r="X83" s="265"/>
      <c r="Y83" s="265"/>
      <c r="Z83" s="265"/>
      <c r="AA83" s="265"/>
      <c r="AB83" s="265"/>
      <c r="AC83" s="265"/>
      <c r="AD83" s="265"/>
      <c r="AE83" s="265"/>
      <c r="AF83" s="265"/>
      <c r="AG83" s="265"/>
      <c r="AH83" s="265"/>
      <c r="AL83" s="265"/>
      <c r="AM83" s="265"/>
      <c r="AN83" s="265"/>
      <c r="AO83" s="265"/>
      <c r="AP83" s="265"/>
      <c r="AQ83" s="265"/>
      <c r="AR83" s="265"/>
      <c r="AS83" s="265"/>
    </row>
    <row r="84" spans="20:45" x14ac:dyDescent="0.25">
      <c r="T84" s="265"/>
      <c r="U84" s="265"/>
      <c r="V84" s="265"/>
      <c r="W84" s="265"/>
      <c r="X84" s="265"/>
      <c r="Y84" s="265"/>
      <c r="Z84" s="265"/>
      <c r="AA84" s="265"/>
      <c r="AB84" s="265"/>
      <c r="AC84" s="265"/>
      <c r="AD84" s="265"/>
      <c r="AE84" s="265"/>
      <c r="AF84" s="265"/>
      <c r="AG84" s="265"/>
      <c r="AH84" s="265"/>
      <c r="AL84" s="265"/>
      <c r="AM84" s="265"/>
      <c r="AN84" s="265"/>
      <c r="AO84" s="265"/>
      <c r="AP84" s="265"/>
      <c r="AQ84" s="265"/>
      <c r="AR84" s="265"/>
      <c r="AS84" s="265"/>
    </row>
    <row r="85" spans="20:45" x14ac:dyDescent="0.25">
      <c r="T85" s="265"/>
      <c r="U85" s="265"/>
      <c r="V85" s="265"/>
      <c r="W85" s="265"/>
      <c r="X85" s="265"/>
      <c r="Y85" s="265"/>
      <c r="Z85" s="265"/>
      <c r="AA85" s="265"/>
      <c r="AB85" s="265"/>
      <c r="AC85" s="265"/>
      <c r="AD85" s="265"/>
      <c r="AE85" s="265"/>
      <c r="AF85" s="265"/>
      <c r="AG85" s="265"/>
      <c r="AH85" s="265"/>
      <c r="AL85" s="265"/>
      <c r="AM85" s="265"/>
      <c r="AN85" s="265"/>
      <c r="AO85" s="265"/>
      <c r="AP85" s="265"/>
      <c r="AQ85" s="265"/>
      <c r="AR85" s="265"/>
      <c r="AS85" s="265"/>
    </row>
    <row r="86" spans="20:45" x14ac:dyDescent="0.25">
      <c r="T86" s="265"/>
      <c r="U86" s="265"/>
      <c r="V86" s="265"/>
      <c r="W86" s="265"/>
      <c r="X86" s="265"/>
      <c r="Y86" s="265"/>
      <c r="Z86" s="265"/>
      <c r="AA86" s="265"/>
      <c r="AB86" s="265"/>
      <c r="AC86" s="265"/>
      <c r="AD86" s="265"/>
      <c r="AE86" s="265"/>
      <c r="AF86" s="265"/>
      <c r="AG86" s="265"/>
      <c r="AH86" s="265"/>
      <c r="AL86" s="265"/>
      <c r="AM86" s="265"/>
      <c r="AN86" s="265"/>
      <c r="AO86" s="265"/>
      <c r="AP86" s="265"/>
      <c r="AQ86" s="265"/>
      <c r="AR86" s="265"/>
      <c r="AS86" s="265"/>
    </row>
    <row r="87" spans="20:45" x14ac:dyDescent="0.25"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5"/>
      <c r="AE87" s="265"/>
      <c r="AF87" s="265"/>
      <c r="AG87" s="265"/>
      <c r="AH87" s="265"/>
      <c r="AL87" s="265"/>
      <c r="AM87" s="265"/>
      <c r="AN87" s="265"/>
      <c r="AO87" s="265"/>
      <c r="AP87" s="265"/>
      <c r="AQ87" s="265"/>
      <c r="AR87" s="265"/>
      <c r="AS87" s="265"/>
    </row>
    <row r="88" spans="20:45" x14ac:dyDescent="0.25">
      <c r="T88" s="265"/>
      <c r="U88" s="265"/>
      <c r="V88" s="265"/>
      <c r="W88" s="265"/>
      <c r="X88" s="265"/>
      <c r="Y88" s="265"/>
      <c r="Z88" s="265"/>
      <c r="AA88" s="265"/>
      <c r="AB88" s="265"/>
      <c r="AC88" s="265"/>
      <c r="AD88" s="265"/>
      <c r="AE88" s="265"/>
      <c r="AF88" s="265"/>
      <c r="AG88" s="265"/>
      <c r="AH88" s="265"/>
      <c r="AL88" s="265"/>
      <c r="AM88" s="265"/>
      <c r="AN88" s="265"/>
      <c r="AO88" s="265"/>
      <c r="AP88" s="265"/>
      <c r="AQ88" s="265"/>
      <c r="AR88" s="265"/>
      <c r="AS88" s="265"/>
    </row>
    <row r="89" spans="20:45" x14ac:dyDescent="0.25">
      <c r="T89" s="265"/>
      <c r="U89" s="265"/>
      <c r="V89" s="265"/>
      <c r="W89" s="265"/>
      <c r="X89" s="265"/>
      <c r="Y89" s="265"/>
      <c r="Z89" s="265"/>
      <c r="AA89" s="265"/>
      <c r="AB89" s="265"/>
      <c r="AC89" s="265"/>
      <c r="AD89" s="265"/>
      <c r="AE89" s="265"/>
      <c r="AF89" s="265"/>
      <c r="AG89" s="265"/>
      <c r="AH89" s="265"/>
      <c r="AL89" s="265"/>
      <c r="AM89" s="265"/>
      <c r="AN89" s="265"/>
      <c r="AO89" s="265"/>
      <c r="AP89" s="265"/>
      <c r="AQ89" s="265"/>
      <c r="AR89" s="265"/>
      <c r="AS89" s="265"/>
    </row>
    <row r="90" spans="20:45" x14ac:dyDescent="0.25">
      <c r="T90" s="265"/>
      <c r="U90" s="265"/>
      <c r="V90" s="265"/>
      <c r="W90" s="265"/>
      <c r="X90" s="265"/>
      <c r="Y90" s="265"/>
      <c r="Z90" s="265"/>
      <c r="AA90" s="265"/>
      <c r="AB90" s="265"/>
      <c r="AC90" s="265"/>
      <c r="AD90" s="265"/>
      <c r="AE90" s="265"/>
      <c r="AF90" s="265"/>
      <c r="AG90" s="265"/>
      <c r="AH90" s="265"/>
      <c r="AL90" s="265"/>
      <c r="AM90" s="265"/>
      <c r="AN90" s="265"/>
      <c r="AO90" s="265"/>
      <c r="AP90" s="265"/>
      <c r="AQ90" s="265"/>
      <c r="AR90" s="265"/>
      <c r="AS90" s="265"/>
    </row>
    <row r="91" spans="20:45" x14ac:dyDescent="0.25">
      <c r="T91" s="265"/>
      <c r="U91" s="265"/>
      <c r="V91" s="265"/>
      <c r="W91" s="265"/>
      <c r="X91" s="265"/>
      <c r="Y91" s="265"/>
      <c r="Z91" s="265"/>
      <c r="AA91" s="265"/>
      <c r="AB91" s="265"/>
      <c r="AC91" s="265"/>
      <c r="AD91" s="265"/>
      <c r="AE91" s="265"/>
      <c r="AF91" s="265"/>
      <c r="AG91" s="265"/>
      <c r="AH91" s="265"/>
      <c r="AL91" s="265"/>
      <c r="AM91" s="265"/>
      <c r="AN91" s="265"/>
      <c r="AO91" s="265"/>
      <c r="AP91" s="265"/>
      <c r="AQ91" s="265"/>
      <c r="AR91" s="265"/>
      <c r="AS91" s="265"/>
    </row>
    <row r="92" spans="20:45" x14ac:dyDescent="0.25">
      <c r="T92" s="265"/>
      <c r="U92" s="265"/>
      <c r="V92" s="265"/>
      <c r="W92" s="265"/>
      <c r="X92" s="265"/>
      <c r="Y92" s="265"/>
      <c r="Z92" s="265"/>
      <c r="AA92" s="265"/>
      <c r="AB92" s="265"/>
      <c r="AC92" s="265"/>
      <c r="AD92" s="265"/>
      <c r="AE92" s="265"/>
      <c r="AF92" s="265"/>
      <c r="AG92" s="265"/>
      <c r="AH92" s="265"/>
      <c r="AL92" s="265"/>
      <c r="AM92" s="265"/>
      <c r="AN92" s="265"/>
      <c r="AO92" s="265"/>
      <c r="AP92" s="265"/>
      <c r="AQ92" s="265"/>
      <c r="AR92" s="265"/>
      <c r="AS92" s="265"/>
    </row>
    <row r="93" spans="20:45" x14ac:dyDescent="0.25">
      <c r="T93" s="265"/>
      <c r="U93" s="265"/>
      <c r="V93" s="265"/>
      <c r="W93" s="265"/>
      <c r="X93" s="265"/>
      <c r="Y93" s="265"/>
      <c r="Z93" s="265"/>
      <c r="AA93" s="265"/>
      <c r="AB93" s="265"/>
      <c r="AC93" s="265"/>
      <c r="AD93" s="265"/>
      <c r="AE93" s="265"/>
      <c r="AF93" s="265"/>
      <c r="AG93" s="265"/>
      <c r="AH93" s="265"/>
      <c r="AL93" s="265"/>
      <c r="AM93" s="265"/>
      <c r="AN93" s="265"/>
      <c r="AO93" s="265"/>
      <c r="AP93" s="265"/>
      <c r="AQ93" s="265"/>
      <c r="AR93" s="265"/>
      <c r="AS93" s="265"/>
    </row>
    <row r="94" spans="20:45" x14ac:dyDescent="0.25">
      <c r="T94" s="265"/>
      <c r="U94" s="265"/>
      <c r="V94" s="265"/>
      <c r="W94" s="265"/>
      <c r="X94" s="265"/>
      <c r="Y94" s="265"/>
      <c r="Z94" s="265"/>
      <c r="AA94" s="265"/>
      <c r="AB94" s="265"/>
      <c r="AC94" s="265"/>
      <c r="AD94" s="265"/>
      <c r="AE94" s="265"/>
      <c r="AF94" s="265"/>
      <c r="AG94" s="265"/>
      <c r="AH94" s="265"/>
      <c r="AL94" s="265"/>
      <c r="AM94" s="265"/>
      <c r="AN94" s="265"/>
      <c r="AO94" s="265"/>
      <c r="AP94" s="265"/>
      <c r="AQ94" s="265"/>
      <c r="AR94" s="265"/>
      <c r="AS94" s="265"/>
    </row>
    <row r="95" spans="20:45" x14ac:dyDescent="0.25">
      <c r="T95" s="265"/>
      <c r="U95" s="265"/>
      <c r="V95" s="265"/>
      <c r="W95" s="265"/>
      <c r="X95" s="265"/>
      <c r="Y95" s="265"/>
      <c r="Z95" s="265"/>
      <c r="AA95" s="265"/>
      <c r="AB95" s="265"/>
      <c r="AC95" s="265"/>
      <c r="AD95" s="265"/>
      <c r="AE95" s="265"/>
      <c r="AF95" s="265"/>
      <c r="AG95" s="265"/>
      <c r="AH95" s="265"/>
      <c r="AL95" s="265"/>
      <c r="AM95" s="265"/>
      <c r="AN95" s="265"/>
      <c r="AO95" s="265"/>
      <c r="AP95" s="265"/>
      <c r="AQ95" s="265"/>
      <c r="AR95" s="265"/>
      <c r="AS95" s="265"/>
    </row>
    <row r="96" spans="20:45" x14ac:dyDescent="0.25">
      <c r="T96" s="265"/>
      <c r="U96" s="265"/>
      <c r="V96" s="265"/>
      <c r="W96" s="265"/>
      <c r="X96" s="265"/>
      <c r="Y96" s="265"/>
      <c r="Z96" s="265"/>
      <c r="AA96" s="265"/>
      <c r="AB96" s="265"/>
      <c r="AC96" s="265"/>
      <c r="AD96" s="265"/>
      <c r="AE96" s="265"/>
      <c r="AF96" s="265"/>
      <c r="AG96" s="265"/>
      <c r="AH96" s="265"/>
      <c r="AL96" s="265"/>
      <c r="AM96" s="265"/>
      <c r="AN96" s="265"/>
      <c r="AO96" s="265"/>
      <c r="AP96" s="265"/>
      <c r="AQ96" s="265"/>
      <c r="AR96" s="265"/>
      <c r="AS96" s="265"/>
    </row>
    <row r="97" spans="20:45" x14ac:dyDescent="0.25">
      <c r="T97" s="265"/>
      <c r="U97" s="265"/>
      <c r="V97" s="265"/>
      <c r="W97" s="265"/>
      <c r="X97" s="265"/>
      <c r="Y97" s="265"/>
      <c r="Z97" s="265"/>
      <c r="AA97" s="265"/>
      <c r="AB97" s="265"/>
      <c r="AC97" s="265"/>
      <c r="AD97" s="265"/>
      <c r="AE97" s="265"/>
      <c r="AF97" s="265"/>
      <c r="AG97" s="265"/>
      <c r="AH97" s="265"/>
      <c r="AL97" s="265"/>
      <c r="AM97" s="265"/>
      <c r="AN97" s="265"/>
      <c r="AO97" s="265"/>
      <c r="AP97" s="265"/>
      <c r="AQ97" s="265"/>
      <c r="AR97" s="265"/>
      <c r="AS97" s="265"/>
    </row>
    <row r="98" spans="20:45" x14ac:dyDescent="0.25">
      <c r="T98" s="265"/>
      <c r="U98" s="265"/>
      <c r="V98" s="265"/>
      <c r="W98" s="265"/>
      <c r="X98" s="265"/>
      <c r="Y98" s="265"/>
      <c r="Z98" s="265"/>
      <c r="AA98" s="265"/>
      <c r="AB98" s="265"/>
      <c r="AC98" s="265"/>
      <c r="AD98" s="265"/>
      <c r="AE98" s="265"/>
      <c r="AF98" s="265"/>
      <c r="AG98" s="265"/>
      <c r="AH98" s="265"/>
      <c r="AL98" s="265"/>
      <c r="AM98" s="265"/>
      <c r="AN98" s="265"/>
      <c r="AO98" s="265"/>
      <c r="AP98" s="265"/>
      <c r="AQ98" s="265"/>
      <c r="AR98" s="265"/>
      <c r="AS98" s="265"/>
    </row>
    <row r="99" spans="20:45" x14ac:dyDescent="0.25">
      <c r="T99" s="265"/>
      <c r="U99" s="265"/>
      <c r="V99" s="265"/>
      <c r="W99" s="265"/>
      <c r="X99" s="265"/>
      <c r="Y99" s="265"/>
      <c r="Z99" s="265"/>
      <c r="AA99" s="265"/>
      <c r="AB99" s="265"/>
      <c r="AC99" s="265"/>
      <c r="AD99" s="265"/>
      <c r="AE99" s="265"/>
      <c r="AF99" s="265"/>
      <c r="AG99" s="265"/>
      <c r="AH99" s="265"/>
      <c r="AL99" s="265"/>
      <c r="AM99" s="265"/>
      <c r="AN99" s="265"/>
      <c r="AO99" s="265"/>
      <c r="AP99" s="265"/>
      <c r="AQ99" s="265"/>
      <c r="AR99" s="265"/>
      <c r="AS99" s="265"/>
    </row>
    <row r="100" spans="20:45" x14ac:dyDescent="0.25">
      <c r="T100" s="265"/>
      <c r="U100" s="265"/>
      <c r="V100" s="265"/>
      <c r="W100" s="265"/>
      <c r="X100" s="265"/>
      <c r="Y100" s="265"/>
      <c r="Z100" s="265"/>
      <c r="AA100" s="265"/>
      <c r="AB100" s="265"/>
      <c r="AC100" s="265"/>
      <c r="AD100" s="265"/>
      <c r="AE100" s="265"/>
      <c r="AF100" s="265"/>
      <c r="AG100" s="265"/>
      <c r="AH100" s="265"/>
      <c r="AL100" s="265"/>
      <c r="AM100" s="265"/>
      <c r="AN100" s="265"/>
      <c r="AO100" s="265"/>
      <c r="AP100" s="265"/>
      <c r="AQ100" s="265"/>
      <c r="AR100" s="265"/>
      <c r="AS100" s="265"/>
    </row>
    <row r="101" spans="20:45" x14ac:dyDescent="0.25">
      <c r="T101" s="265"/>
      <c r="U101" s="265"/>
      <c r="V101" s="265"/>
      <c r="W101" s="265"/>
      <c r="X101" s="265"/>
      <c r="Y101" s="265"/>
      <c r="Z101" s="265"/>
      <c r="AA101" s="265"/>
      <c r="AB101" s="265"/>
      <c r="AC101" s="265"/>
      <c r="AD101" s="265"/>
      <c r="AE101" s="265"/>
      <c r="AF101" s="265"/>
      <c r="AG101" s="265"/>
      <c r="AH101" s="265"/>
      <c r="AL101" s="265"/>
      <c r="AM101" s="265"/>
      <c r="AN101" s="265"/>
      <c r="AO101" s="265"/>
      <c r="AP101" s="265"/>
      <c r="AQ101" s="265"/>
      <c r="AR101" s="265"/>
      <c r="AS101" s="265"/>
    </row>
    <row r="102" spans="20:45" x14ac:dyDescent="0.25">
      <c r="T102" s="265"/>
      <c r="U102" s="265"/>
      <c r="V102" s="265"/>
      <c r="W102" s="265"/>
      <c r="X102" s="265"/>
      <c r="Y102" s="265"/>
      <c r="Z102" s="265"/>
      <c r="AA102" s="265"/>
      <c r="AB102" s="265"/>
      <c r="AC102" s="265"/>
      <c r="AD102" s="265"/>
      <c r="AE102" s="265"/>
      <c r="AF102" s="265"/>
      <c r="AG102" s="265"/>
      <c r="AH102" s="265"/>
      <c r="AL102" s="265"/>
      <c r="AM102" s="265"/>
      <c r="AN102" s="265"/>
      <c r="AO102" s="265"/>
      <c r="AP102" s="265"/>
      <c r="AQ102" s="265"/>
      <c r="AR102" s="265"/>
      <c r="AS102" s="265"/>
    </row>
    <row r="103" spans="20:45" x14ac:dyDescent="0.25">
      <c r="T103" s="265"/>
      <c r="U103" s="265"/>
      <c r="V103" s="265"/>
      <c r="W103" s="265"/>
      <c r="X103" s="265"/>
      <c r="Y103" s="265"/>
      <c r="Z103" s="265"/>
      <c r="AA103" s="265"/>
      <c r="AB103" s="265"/>
      <c r="AC103" s="265"/>
      <c r="AD103" s="265"/>
      <c r="AE103" s="265"/>
      <c r="AF103" s="265"/>
      <c r="AG103" s="265"/>
      <c r="AH103" s="265"/>
      <c r="AL103" s="265"/>
      <c r="AM103" s="265"/>
      <c r="AN103" s="265"/>
      <c r="AO103" s="265"/>
      <c r="AP103" s="265"/>
      <c r="AQ103" s="265"/>
      <c r="AR103" s="265"/>
      <c r="AS103" s="265"/>
    </row>
    <row r="104" spans="20:45" x14ac:dyDescent="0.25">
      <c r="T104" s="265"/>
      <c r="U104" s="265"/>
      <c r="V104" s="265"/>
      <c r="W104" s="265"/>
      <c r="X104" s="265"/>
      <c r="Y104" s="265"/>
      <c r="Z104" s="265"/>
      <c r="AA104" s="265"/>
      <c r="AB104" s="265"/>
      <c r="AC104" s="265"/>
      <c r="AD104" s="265"/>
      <c r="AE104" s="265"/>
      <c r="AF104" s="265"/>
      <c r="AG104" s="265"/>
      <c r="AH104" s="265"/>
      <c r="AL104" s="265"/>
      <c r="AM104" s="265"/>
      <c r="AN104" s="265"/>
      <c r="AO104" s="265"/>
      <c r="AP104" s="265"/>
      <c r="AQ104" s="265"/>
      <c r="AR104" s="265"/>
      <c r="AS104" s="265"/>
    </row>
    <row r="105" spans="20:45" x14ac:dyDescent="0.25">
      <c r="T105" s="265"/>
      <c r="U105" s="265"/>
      <c r="V105" s="265"/>
      <c r="W105" s="265"/>
      <c r="X105" s="265"/>
      <c r="Y105" s="265"/>
      <c r="Z105" s="265"/>
      <c r="AA105" s="265"/>
      <c r="AB105" s="265"/>
      <c r="AC105" s="265"/>
      <c r="AD105" s="265"/>
      <c r="AE105" s="265"/>
      <c r="AF105" s="265"/>
      <c r="AG105" s="265"/>
      <c r="AH105" s="265"/>
      <c r="AL105" s="265"/>
      <c r="AM105" s="265"/>
      <c r="AN105" s="265"/>
      <c r="AO105" s="265"/>
      <c r="AP105" s="265"/>
      <c r="AQ105" s="265"/>
      <c r="AR105" s="265"/>
      <c r="AS105" s="265"/>
    </row>
    <row r="106" spans="20:45" x14ac:dyDescent="0.25">
      <c r="T106" s="265"/>
      <c r="U106" s="265"/>
      <c r="V106" s="265"/>
      <c r="W106" s="265"/>
      <c r="X106" s="265"/>
      <c r="Y106" s="265"/>
      <c r="Z106" s="265"/>
      <c r="AA106" s="265"/>
      <c r="AB106" s="265"/>
      <c r="AC106" s="265"/>
      <c r="AD106" s="265"/>
      <c r="AE106" s="265"/>
      <c r="AF106" s="265"/>
      <c r="AG106" s="265"/>
      <c r="AH106" s="265"/>
      <c r="AL106" s="265"/>
      <c r="AM106" s="265"/>
      <c r="AN106" s="265"/>
      <c r="AO106" s="265"/>
      <c r="AP106" s="265"/>
      <c r="AQ106" s="265"/>
      <c r="AR106" s="265"/>
      <c r="AS106" s="265"/>
    </row>
    <row r="107" spans="20:45" x14ac:dyDescent="0.25">
      <c r="T107" s="265"/>
      <c r="U107" s="265"/>
      <c r="V107" s="265"/>
      <c r="W107" s="265"/>
      <c r="X107" s="265"/>
      <c r="Y107" s="265"/>
      <c r="Z107" s="265"/>
      <c r="AA107" s="265"/>
      <c r="AB107" s="265"/>
      <c r="AC107" s="265"/>
      <c r="AD107" s="265"/>
      <c r="AE107" s="265"/>
      <c r="AF107" s="265"/>
      <c r="AG107" s="265"/>
      <c r="AH107" s="265"/>
      <c r="AL107" s="265"/>
      <c r="AM107" s="265"/>
      <c r="AN107" s="265"/>
      <c r="AO107" s="265"/>
      <c r="AP107" s="265"/>
      <c r="AQ107" s="265"/>
      <c r="AR107" s="265"/>
      <c r="AS107" s="265"/>
    </row>
    <row r="108" spans="20:45" x14ac:dyDescent="0.25">
      <c r="T108" s="265"/>
      <c r="U108" s="265"/>
      <c r="V108" s="265"/>
      <c r="W108" s="265"/>
      <c r="X108" s="265"/>
      <c r="Y108" s="265"/>
      <c r="Z108" s="265"/>
      <c r="AA108" s="265"/>
      <c r="AB108" s="265"/>
      <c r="AC108" s="265"/>
      <c r="AD108" s="265"/>
      <c r="AE108" s="265"/>
      <c r="AF108" s="265"/>
      <c r="AG108" s="265"/>
      <c r="AH108" s="265"/>
      <c r="AL108" s="265"/>
      <c r="AM108" s="265"/>
      <c r="AN108" s="265"/>
      <c r="AO108" s="265"/>
      <c r="AP108" s="265"/>
      <c r="AQ108" s="265"/>
      <c r="AR108" s="265"/>
      <c r="AS108" s="265"/>
    </row>
    <row r="109" spans="20:45" x14ac:dyDescent="0.25">
      <c r="T109" s="265"/>
      <c r="U109" s="265"/>
      <c r="V109" s="265"/>
      <c r="W109" s="265"/>
      <c r="X109" s="265"/>
      <c r="Y109" s="265"/>
      <c r="Z109" s="265"/>
      <c r="AA109" s="265"/>
      <c r="AB109" s="265"/>
      <c r="AC109" s="265"/>
      <c r="AD109" s="265"/>
      <c r="AE109" s="265"/>
      <c r="AF109" s="265"/>
      <c r="AG109" s="265"/>
      <c r="AH109" s="265"/>
      <c r="AL109" s="265"/>
      <c r="AM109" s="265"/>
      <c r="AN109" s="265"/>
      <c r="AO109" s="265"/>
      <c r="AP109" s="265"/>
      <c r="AQ109" s="265"/>
      <c r="AR109" s="265"/>
      <c r="AS109" s="265"/>
    </row>
    <row r="110" spans="20:45" x14ac:dyDescent="0.25">
      <c r="T110" s="265"/>
      <c r="U110" s="265"/>
      <c r="V110" s="265"/>
      <c r="W110" s="265"/>
      <c r="X110" s="265"/>
      <c r="Y110" s="265"/>
      <c r="Z110" s="265"/>
      <c r="AA110" s="265"/>
      <c r="AB110" s="265"/>
      <c r="AC110" s="265"/>
      <c r="AD110" s="265"/>
      <c r="AE110" s="265"/>
      <c r="AF110" s="265"/>
      <c r="AG110" s="265"/>
      <c r="AH110" s="265"/>
      <c r="AL110" s="265"/>
      <c r="AM110" s="265"/>
      <c r="AN110" s="265"/>
      <c r="AO110" s="265"/>
      <c r="AP110" s="265"/>
      <c r="AQ110" s="265"/>
      <c r="AR110" s="265"/>
      <c r="AS110" s="265"/>
    </row>
    <row r="111" spans="20:45" x14ac:dyDescent="0.25">
      <c r="T111" s="265"/>
      <c r="U111" s="265"/>
      <c r="V111" s="265"/>
      <c r="W111" s="265"/>
      <c r="X111" s="265"/>
      <c r="Y111" s="265"/>
      <c r="Z111" s="265"/>
      <c r="AA111" s="265"/>
      <c r="AB111" s="265"/>
      <c r="AC111" s="265"/>
      <c r="AD111" s="265"/>
      <c r="AE111" s="265"/>
      <c r="AF111" s="265"/>
      <c r="AG111" s="265"/>
      <c r="AH111" s="265"/>
      <c r="AL111" s="265"/>
      <c r="AM111" s="265"/>
      <c r="AN111" s="265"/>
      <c r="AO111" s="265"/>
      <c r="AP111" s="265"/>
      <c r="AQ111" s="265"/>
      <c r="AR111" s="265"/>
      <c r="AS111" s="265"/>
    </row>
    <row r="112" spans="20:45" x14ac:dyDescent="0.25">
      <c r="T112" s="265"/>
      <c r="U112" s="265"/>
      <c r="V112" s="265"/>
      <c r="W112" s="265"/>
      <c r="X112" s="265"/>
      <c r="Y112" s="265"/>
      <c r="Z112" s="265"/>
      <c r="AA112" s="265"/>
      <c r="AB112" s="265"/>
      <c r="AC112" s="265"/>
      <c r="AD112" s="265"/>
      <c r="AE112" s="265"/>
      <c r="AF112" s="265"/>
      <c r="AG112" s="265"/>
      <c r="AH112" s="265"/>
      <c r="AL112" s="265"/>
      <c r="AM112" s="265"/>
      <c r="AN112" s="265"/>
      <c r="AO112" s="265"/>
      <c r="AP112" s="265"/>
      <c r="AQ112" s="265"/>
      <c r="AR112" s="265"/>
      <c r="AS112" s="265"/>
    </row>
    <row r="113" spans="20:45" x14ac:dyDescent="0.25">
      <c r="T113" s="265"/>
      <c r="U113" s="265"/>
      <c r="V113" s="265"/>
      <c r="W113" s="265"/>
      <c r="X113" s="265"/>
      <c r="Y113" s="265"/>
      <c r="Z113" s="265"/>
      <c r="AA113" s="265"/>
      <c r="AB113" s="265"/>
      <c r="AC113" s="265"/>
      <c r="AD113" s="265"/>
      <c r="AE113" s="265"/>
      <c r="AF113" s="265"/>
      <c r="AG113" s="265"/>
      <c r="AH113" s="265"/>
      <c r="AL113" s="265"/>
      <c r="AM113" s="265"/>
      <c r="AN113" s="265"/>
      <c r="AO113" s="265"/>
      <c r="AP113" s="265"/>
      <c r="AQ113" s="265"/>
      <c r="AR113" s="265"/>
      <c r="AS113" s="265"/>
    </row>
    <row r="114" spans="20:45" x14ac:dyDescent="0.25">
      <c r="T114" s="265"/>
      <c r="U114" s="265"/>
      <c r="V114" s="265"/>
      <c r="W114" s="265"/>
      <c r="X114" s="265"/>
      <c r="Y114" s="265"/>
      <c r="Z114" s="265"/>
      <c r="AA114" s="265"/>
      <c r="AB114" s="265"/>
      <c r="AC114" s="265"/>
      <c r="AD114" s="265"/>
      <c r="AE114" s="265"/>
      <c r="AF114" s="265"/>
      <c r="AG114" s="265"/>
      <c r="AH114" s="265"/>
      <c r="AL114" s="265"/>
      <c r="AM114" s="265"/>
      <c r="AN114" s="265"/>
      <c r="AO114" s="265"/>
      <c r="AP114" s="265"/>
      <c r="AQ114" s="265"/>
      <c r="AR114" s="265"/>
      <c r="AS114" s="265"/>
    </row>
    <row r="115" spans="20:45" x14ac:dyDescent="0.25">
      <c r="T115" s="265"/>
      <c r="U115" s="265"/>
      <c r="V115" s="265"/>
      <c r="W115" s="265"/>
      <c r="X115" s="265"/>
      <c r="Y115" s="265"/>
      <c r="Z115" s="265"/>
      <c r="AA115" s="265"/>
      <c r="AB115" s="265"/>
      <c r="AC115" s="265"/>
      <c r="AD115" s="265"/>
      <c r="AE115" s="265"/>
      <c r="AF115" s="265"/>
      <c r="AG115" s="265"/>
      <c r="AH115" s="265"/>
      <c r="AL115" s="265"/>
      <c r="AM115" s="265"/>
      <c r="AN115" s="265"/>
      <c r="AO115" s="265"/>
      <c r="AP115" s="265"/>
      <c r="AQ115" s="265"/>
      <c r="AR115" s="265"/>
      <c r="AS115" s="265"/>
    </row>
    <row r="116" spans="20:45" x14ac:dyDescent="0.25">
      <c r="T116" s="265"/>
      <c r="U116" s="265"/>
      <c r="V116" s="265"/>
      <c r="W116" s="265"/>
      <c r="X116" s="265"/>
      <c r="Y116" s="265"/>
      <c r="Z116" s="265"/>
      <c r="AA116" s="265"/>
      <c r="AB116" s="265"/>
      <c r="AC116" s="265"/>
      <c r="AD116" s="265"/>
      <c r="AE116" s="265"/>
      <c r="AF116" s="265"/>
      <c r="AG116" s="265"/>
      <c r="AH116" s="265"/>
      <c r="AL116" s="265"/>
      <c r="AM116" s="265"/>
      <c r="AN116" s="265"/>
      <c r="AO116" s="265"/>
      <c r="AP116" s="265"/>
      <c r="AQ116" s="265"/>
      <c r="AR116" s="265"/>
      <c r="AS116" s="265"/>
    </row>
    <row r="117" spans="20:45" x14ac:dyDescent="0.25">
      <c r="T117" s="265"/>
      <c r="U117" s="265"/>
      <c r="V117" s="265"/>
      <c r="W117" s="265"/>
      <c r="X117" s="265"/>
      <c r="Y117" s="265"/>
      <c r="Z117" s="265"/>
      <c r="AA117" s="265"/>
      <c r="AB117" s="265"/>
      <c r="AC117" s="265"/>
      <c r="AD117" s="265"/>
      <c r="AE117" s="265"/>
      <c r="AF117" s="265"/>
      <c r="AG117" s="265"/>
      <c r="AH117" s="265"/>
      <c r="AL117" s="265"/>
      <c r="AM117" s="265"/>
      <c r="AN117" s="265"/>
      <c r="AO117" s="265"/>
      <c r="AP117" s="265"/>
      <c r="AQ117" s="265"/>
      <c r="AR117" s="265"/>
      <c r="AS117" s="265"/>
    </row>
    <row r="118" spans="20:45" x14ac:dyDescent="0.25">
      <c r="T118" s="265"/>
      <c r="U118" s="265"/>
      <c r="V118" s="265"/>
      <c r="W118" s="265"/>
      <c r="X118" s="265"/>
      <c r="Y118" s="265"/>
      <c r="Z118" s="265"/>
      <c r="AA118" s="265"/>
      <c r="AB118" s="265"/>
      <c r="AC118" s="265"/>
      <c r="AD118" s="265"/>
      <c r="AE118" s="265"/>
      <c r="AF118" s="265"/>
      <c r="AG118" s="265"/>
      <c r="AH118" s="265"/>
      <c r="AL118" s="265"/>
      <c r="AM118" s="265"/>
      <c r="AN118" s="265"/>
      <c r="AO118" s="265"/>
      <c r="AP118" s="265"/>
      <c r="AQ118" s="265"/>
      <c r="AR118" s="265"/>
      <c r="AS118" s="265"/>
    </row>
    <row r="119" spans="20:45" x14ac:dyDescent="0.25">
      <c r="T119" s="265"/>
      <c r="U119" s="265"/>
      <c r="V119" s="265"/>
      <c r="W119" s="265"/>
      <c r="X119" s="265"/>
      <c r="Y119" s="265"/>
      <c r="Z119" s="265"/>
      <c r="AA119" s="265"/>
      <c r="AB119" s="265"/>
      <c r="AC119" s="265"/>
      <c r="AD119" s="265"/>
      <c r="AE119" s="265"/>
      <c r="AF119" s="265"/>
      <c r="AG119" s="265"/>
      <c r="AH119" s="265"/>
      <c r="AL119" s="265"/>
      <c r="AM119" s="265"/>
      <c r="AN119" s="265"/>
      <c r="AO119" s="265"/>
      <c r="AP119" s="265"/>
      <c r="AQ119" s="265"/>
      <c r="AR119" s="265"/>
      <c r="AS119" s="265"/>
    </row>
    <row r="120" spans="20:45" x14ac:dyDescent="0.25">
      <c r="T120" s="265"/>
      <c r="U120" s="265"/>
      <c r="V120" s="265"/>
      <c r="W120" s="265"/>
      <c r="X120" s="265"/>
      <c r="Y120" s="265"/>
      <c r="Z120" s="265"/>
      <c r="AA120" s="265"/>
      <c r="AB120" s="265"/>
      <c r="AC120" s="265"/>
      <c r="AD120" s="265"/>
      <c r="AE120" s="265"/>
      <c r="AF120" s="265"/>
      <c r="AG120" s="265"/>
      <c r="AH120" s="265"/>
      <c r="AL120" s="265"/>
      <c r="AM120" s="265"/>
      <c r="AN120" s="265"/>
      <c r="AO120" s="265"/>
      <c r="AP120" s="265"/>
      <c r="AQ120" s="265"/>
      <c r="AR120" s="265"/>
      <c r="AS120" s="265"/>
    </row>
    <row r="121" spans="20:45" x14ac:dyDescent="0.25">
      <c r="T121" s="265"/>
      <c r="U121" s="265"/>
      <c r="V121" s="265"/>
      <c r="W121" s="265"/>
      <c r="X121" s="265"/>
      <c r="Y121" s="265"/>
      <c r="Z121" s="265"/>
      <c r="AA121" s="265"/>
      <c r="AB121" s="265"/>
      <c r="AC121" s="265"/>
      <c r="AD121" s="265"/>
      <c r="AE121" s="265"/>
      <c r="AF121" s="265"/>
      <c r="AG121" s="265"/>
      <c r="AH121" s="265"/>
      <c r="AL121" s="265"/>
      <c r="AM121" s="265"/>
      <c r="AN121" s="265"/>
      <c r="AO121" s="265"/>
      <c r="AP121" s="265"/>
      <c r="AQ121" s="265"/>
      <c r="AR121" s="265"/>
      <c r="AS121" s="265"/>
    </row>
    <row r="122" spans="20:45" x14ac:dyDescent="0.25">
      <c r="T122" s="265"/>
      <c r="U122" s="265"/>
      <c r="V122" s="265"/>
      <c r="W122" s="265"/>
      <c r="X122" s="265"/>
      <c r="Y122" s="265"/>
      <c r="Z122" s="265"/>
      <c r="AA122" s="265"/>
      <c r="AB122" s="265"/>
      <c r="AC122" s="265"/>
      <c r="AD122" s="265"/>
      <c r="AE122" s="265"/>
      <c r="AF122" s="265"/>
      <c r="AG122" s="265"/>
      <c r="AH122" s="265"/>
      <c r="AL122" s="265"/>
      <c r="AM122" s="265"/>
      <c r="AN122" s="265"/>
      <c r="AO122" s="265"/>
      <c r="AP122" s="265"/>
      <c r="AQ122" s="265"/>
      <c r="AR122" s="265"/>
      <c r="AS122" s="265"/>
    </row>
    <row r="123" spans="20:45" x14ac:dyDescent="0.25">
      <c r="T123" s="265"/>
      <c r="U123" s="265"/>
      <c r="V123" s="265"/>
      <c r="W123" s="265"/>
      <c r="X123" s="265"/>
      <c r="Y123" s="265"/>
      <c r="Z123" s="265"/>
      <c r="AA123" s="265"/>
      <c r="AB123" s="265"/>
      <c r="AC123" s="265"/>
      <c r="AD123" s="265"/>
      <c r="AE123" s="265"/>
      <c r="AF123" s="265"/>
      <c r="AG123" s="265"/>
      <c r="AH123" s="265"/>
      <c r="AL123" s="265"/>
      <c r="AM123" s="265"/>
      <c r="AN123" s="265"/>
      <c r="AO123" s="265"/>
      <c r="AP123" s="265"/>
      <c r="AQ123" s="265"/>
      <c r="AR123" s="265"/>
      <c r="AS123" s="265"/>
    </row>
    <row r="124" spans="20:45" x14ac:dyDescent="0.25">
      <c r="T124" s="265"/>
      <c r="U124" s="265"/>
      <c r="V124" s="265"/>
      <c r="W124" s="265"/>
      <c r="X124" s="265"/>
      <c r="Y124" s="265"/>
      <c r="Z124" s="265"/>
      <c r="AA124" s="265"/>
      <c r="AB124" s="265"/>
      <c r="AC124" s="265"/>
      <c r="AD124" s="265"/>
      <c r="AE124" s="265"/>
      <c r="AF124" s="265"/>
      <c r="AG124" s="265"/>
      <c r="AH124" s="265"/>
      <c r="AL124" s="265"/>
      <c r="AM124" s="265"/>
      <c r="AN124" s="265"/>
      <c r="AO124" s="265"/>
      <c r="AP124" s="265"/>
      <c r="AQ124" s="265"/>
      <c r="AR124" s="265"/>
      <c r="AS124" s="265"/>
    </row>
    <row r="125" spans="20:45" x14ac:dyDescent="0.25">
      <c r="T125" s="265"/>
      <c r="U125" s="265"/>
      <c r="V125" s="265"/>
      <c r="W125" s="265"/>
      <c r="X125" s="265"/>
      <c r="Y125" s="265"/>
      <c r="Z125" s="265"/>
      <c r="AA125" s="265"/>
      <c r="AB125" s="265"/>
      <c r="AC125" s="265"/>
      <c r="AD125" s="265"/>
      <c r="AE125" s="265"/>
      <c r="AF125" s="265"/>
      <c r="AG125" s="265"/>
      <c r="AH125" s="265"/>
      <c r="AL125" s="265"/>
      <c r="AM125" s="265"/>
      <c r="AN125" s="265"/>
      <c r="AO125" s="265"/>
      <c r="AP125" s="265"/>
      <c r="AQ125" s="265"/>
      <c r="AR125" s="265"/>
      <c r="AS125" s="265"/>
    </row>
    <row r="126" spans="20:45" x14ac:dyDescent="0.25">
      <c r="T126" s="265"/>
      <c r="U126" s="265"/>
      <c r="V126" s="265"/>
      <c r="W126" s="265"/>
      <c r="X126" s="265"/>
      <c r="Y126" s="265"/>
      <c r="Z126" s="265"/>
      <c r="AA126" s="265"/>
      <c r="AB126" s="265"/>
      <c r="AC126" s="265"/>
      <c r="AD126" s="265"/>
      <c r="AE126" s="265"/>
      <c r="AF126" s="265"/>
      <c r="AG126" s="265"/>
      <c r="AH126" s="265"/>
      <c r="AL126" s="265"/>
      <c r="AM126" s="265"/>
      <c r="AN126" s="265"/>
      <c r="AO126" s="265"/>
      <c r="AP126" s="265"/>
      <c r="AQ126" s="265"/>
      <c r="AR126" s="265"/>
      <c r="AS126" s="265"/>
    </row>
    <row r="127" spans="20:45" x14ac:dyDescent="0.25">
      <c r="T127" s="265"/>
      <c r="U127" s="265"/>
      <c r="V127" s="265"/>
      <c r="W127" s="265"/>
      <c r="X127" s="265"/>
      <c r="Y127" s="265"/>
      <c r="Z127" s="265"/>
      <c r="AA127" s="265"/>
      <c r="AB127" s="265"/>
      <c r="AC127" s="265"/>
      <c r="AD127" s="265"/>
      <c r="AE127" s="265"/>
      <c r="AF127" s="265"/>
      <c r="AG127" s="265"/>
      <c r="AH127" s="265"/>
      <c r="AL127" s="265"/>
      <c r="AM127" s="265"/>
      <c r="AN127" s="265"/>
      <c r="AO127" s="265"/>
      <c r="AP127" s="265"/>
      <c r="AQ127" s="265"/>
      <c r="AR127" s="265"/>
      <c r="AS127" s="265"/>
    </row>
    <row r="128" spans="20:45" x14ac:dyDescent="0.25">
      <c r="T128" s="265"/>
      <c r="U128" s="265"/>
      <c r="V128" s="265"/>
      <c r="W128" s="265"/>
      <c r="X128" s="265"/>
      <c r="Y128" s="265"/>
      <c r="Z128" s="265"/>
      <c r="AA128" s="265"/>
      <c r="AB128" s="265"/>
      <c r="AC128" s="265"/>
      <c r="AD128" s="265"/>
      <c r="AE128" s="265"/>
      <c r="AF128" s="265"/>
      <c r="AG128" s="265"/>
      <c r="AH128" s="265"/>
      <c r="AL128" s="265"/>
      <c r="AM128" s="265"/>
      <c r="AN128" s="265"/>
      <c r="AO128" s="265"/>
      <c r="AP128" s="265"/>
      <c r="AQ128" s="265"/>
      <c r="AR128" s="265"/>
      <c r="AS128" s="265"/>
    </row>
    <row r="129" spans="20:45" x14ac:dyDescent="0.25">
      <c r="T129" s="265"/>
      <c r="U129" s="265"/>
      <c r="V129" s="265"/>
      <c r="W129" s="265"/>
      <c r="X129" s="265"/>
      <c r="Y129" s="265"/>
      <c r="Z129" s="265"/>
      <c r="AA129" s="265"/>
      <c r="AB129" s="265"/>
      <c r="AC129" s="265"/>
      <c r="AD129" s="265"/>
      <c r="AE129" s="265"/>
      <c r="AF129" s="265"/>
      <c r="AG129" s="265"/>
      <c r="AH129" s="265"/>
      <c r="AL129" s="265"/>
      <c r="AM129" s="265"/>
      <c r="AN129" s="265"/>
      <c r="AO129" s="265"/>
      <c r="AP129" s="265"/>
      <c r="AQ129" s="265"/>
      <c r="AR129" s="265"/>
      <c r="AS129" s="265"/>
    </row>
    <row r="130" spans="20:45" x14ac:dyDescent="0.25">
      <c r="T130" s="265"/>
      <c r="U130" s="265"/>
      <c r="V130" s="265"/>
      <c r="W130" s="265"/>
      <c r="X130" s="265"/>
      <c r="Y130" s="265"/>
      <c r="Z130" s="265"/>
      <c r="AA130" s="265"/>
      <c r="AB130" s="265"/>
      <c r="AC130" s="265"/>
      <c r="AD130" s="265"/>
      <c r="AE130" s="265"/>
      <c r="AF130" s="265"/>
      <c r="AG130" s="265"/>
      <c r="AH130" s="265"/>
      <c r="AL130" s="265"/>
      <c r="AM130" s="265"/>
      <c r="AN130" s="265"/>
      <c r="AO130" s="265"/>
      <c r="AP130" s="265"/>
      <c r="AQ130" s="265"/>
      <c r="AR130" s="265"/>
      <c r="AS130" s="265"/>
    </row>
    <row r="131" spans="20:45" x14ac:dyDescent="0.25">
      <c r="T131" s="265"/>
      <c r="U131" s="265"/>
      <c r="V131" s="265"/>
      <c r="W131" s="265"/>
      <c r="X131" s="265"/>
      <c r="Y131" s="265"/>
      <c r="Z131" s="265"/>
      <c r="AA131" s="265"/>
      <c r="AB131" s="265"/>
      <c r="AC131" s="265"/>
      <c r="AD131" s="265"/>
      <c r="AE131" s="265"/>
      <c r="AF131" s="265"/>
      <c r="AG131" s="265"/>
      <c r="AH131" s="265"/>
      <c r="AL131" s="265"/>
      <c r="AM131" s="265"/>
      <c r="AN131" s="265"/>
      <c r="AO131" s="265"/>
      <c r="AP131" s="265"/>
      <c r="AQ131" s="265"/>
      <c r="AR131" s="265"/>
      <c r="AS131" s="265"/>
    </row>
    <row r="132" spans="20:45" x14ac:dyDescent="0.25">
      <c r="T132" s="265"/>
      <c r="U132" s="265"/>
      <c r="V132" s="265"/>
      <c r="W132" s="265"/>
      <c r="X132" s="265"/>
      <c r="Y132" s="265"/>
      <c r="Z132" s="265"/>
      <c r="AA132" s="265"/>
      <c r="AB132" s="265"/>
      <c r="AC132" s="265"/>
      <c r="AD132" s="265"/>
      <c r="AE132" s="265"/>
      <c r="AF132" s="265"/>
      <c r="AG132" s="265"/>
      <c r="AH132" s="265"/>
      <c r="AL132" s="265"/>
      <c r="AM132" s="265"/>
      <c r="AN132" s="265"/>
      <c r="AO132" s="265"/>
      <c r="AP132" s="265"/>
      <c r="AQ132" s="265"/>
      <c r="AR132" s="265"/>
      <c r="AS132" s="265"/>
    </row>
    <row r="133" spans="20:45" x14ac:dyDescent="0.25">
      <c r="T133" s="265"/>
      <c r="U133" s="265"/>
      <c r="V133" s="265"/>
      <c r="W133" s="265"/>
      <c r="X133" s="265"/>
      <c r="Y133" s="265"/>
      <c r="Z133" s="265"/>
      <c r="AA133" s="265"/>
      <c r="AB133" s="265"/>
      <c r="AC133" s="265"/>
      <c r="AD133" s="265"/>
      <c r="AE133" s="265"/>
      <c r="AF133" s="265"/>
      <c r="AG133" s="265"/>
      <c r="AH133" s="265"/>
      <c r="AL133" s="265"/>
      <c r="AM133" s="265"/>
      <c r="AN133" s="265"/>
      <c r="AO133" s="265"/>
      <c r="AP133" s="265"/>
      <c r="AQ133" s="265"/>
      <c r="AR133" s="265"/>
      <c r="AS133" s="265"/>
    </row>
    <row r="134" spans="20:45" x14ac:dyDescent="0.25">
      <c r="T134" s="265"/>
      <c r="U134" s="265"/>
      <c r="V134" s="265"/>
      <c r="W134" s="265"/>
      <c r="X134" s="265"/>
      <c r="Y134" s="265"/>
      <c r="Z134" s="265"/>
      <c r="AA134" s="265"/>
      <c r="AB134" s="265"/>
      <c r="AC134" s="265"/>
      <c r="AD134" s="265"/>
      <c r="AE134" s="265"/>
      <c r="AF134" s="265"/>
      <c r="AG134" s="265"/>
      <c r="AH134" s="265"/>
      <c r="AL134" s="265"/>
      <c r="AM134" s="265"/>
      <c r="AN134" s="265"/>
      <c r="AO134" s="265"/>
      <c r="AP134" s="265"/>
      <c r="AQ134" s="265"/>
      <c r="AR134" s="265"/>
      <c r="AS134" s="265"/>
    </row>
    <row r="135" spans="20:45" x14ac:dyDescent="0.25">
      <c r="T135" s="265"/>
      <c r="U135" s="265"/>
      <c r="V135" s="265"/>
      <c r="W135" s="265"/>
      <c r="X135" s="265"/>
      <c r="Y135" s="265"/>
      <c r="Z135" s="265"/>
      <c r="AA135" s="265"/>
      <c r="AB135" s="265"/>
      <c r="AC135" s="265"/>
      <c r="AD135" s="265"/>
      <c r="AE135" s="265"/>
      <c r="AF135" s="265"/>
      <c r="AG135" s="265"/>
      <c r="AH135" s="265"/>
      <c r="AL135" s="265"/>
      <c r="AM135" s="265"/>
      <c r="AN135" s="265"/>
      <c r="AO135" s="265"/>
      <c r="AP135" s="265"/>
      <c r="AQ135" s="265"/>
      <c r="AR135" s="265"/>
      <c r="AS135" s="265"/>
    </row>
    <row r="136" spans="20:45" x14ac:dyDescent="0.25">
      <c r="T136" s="265"/>
      <c r="U136" s="265"/>
      <c r="V136" s="265"/>
      <c r="W136" s="265"/>
      <c r="X136" s="265"/>
      <c r="Y136" s="265"/>
      <c r="Z136" s="265"/>
      <c r="AA136" s="265"/>
      <c r="AB136" s="265"/>
      <c r="AC136" s="265"/>
      <c r="AD136" s="265"/>
      <c r="AE136" s="265"/>
      <c r="AF136" s="265"/>
      <c r="AG136" s="265"/>
      <c r="AH136" s="265"/>
      <c r="AL136" s="265"/>
      <c r="AM136" s="265"/>
      <c r="AN136" s="265"/>
      <c r="AO136" s="265"/>
      <c r="AP136" s="265"/>
      <c r="AQ136" s="265"/>
      <c r="AR136" s="265"/>
      <c r="AS136" s="265"/>
    </row>
    <row r="137" spans="20:45" x14ac:dyDescent="0.25">
      <c r="T137" s="265"/>
      <c r="U137" s="265"/>
      <c r="V137" s="265"/>
      <c r="W137" s="265"/>
      <c r="X137" s="265"/>
      <c r="Y137" s="265"/>
      <c r="Z137" s="265"/>
      <c r="AA137" s="265"/>
      <c r="AB137" s="265"/>
      <c r="AC137" s="265"/>
      <c r="AD137" s="265"/>
      <c r="AE137" s="265"/>
      <c r="AF137" s="265"/>
      <c r="AG137" s="265"/>
      <c r="AH137" s="265"/>
      <c r="AL137" s="265"/>
      <c r="AM137" s="265"/>
      <c r="AN137" s="265"/>
      <c r="AO137" s="265"/>
      <c r="AP137" s="265"/>
      <c r="AQ137" s="265"/>
      <c r="AR137" s="265"/>
      <c r="AS137" s="265"/>
    </row>
    <row r="138" spans="20:45" x14ac:dyDescent="0.25">
      <c r="T138" s="265"/>
      <c r="U138" s="265"/>
      <c r="V138" s="265"/>
      <c r="W138" s="265"/>
      <c r="X138" s="265"/>
      <c r="Y138" s="265"/>
      <c r="Z138" s="265"/>
      <c r="AA138" s="265"/>
      <c r="AB138" s="265"/>
      <c r="AC138" s="265"/>
      <c r="AD138" s="265"/>
      <c r="AE138" s="265"/>
      <c r="AF138" s="265"/>
      <c r="AG138" s="265"/>
      <c r="AH138" s="265"/>
      <c r="AL138" s="265"/>
      <c r="AM138" s="265"/>
      <c r="AN138" s="265"/>
      <c r="AO138" s="265"/>
      <c r="AP138" s="265"/>
      <c r="AQ138" s="265"/>
      <c r="AR138" s="265"/>
      <c r="AS138" s="265"/>
    </row>
    <row r="139" spans="20:45" x14ac:dyDescent="0.25">
      <c r="T139" s="265"/>
      <c r="U139" s="265"/>
      <c r="V139" s="265"/>
      <c r="W139" s="265"/>
      <c r="X139" s="265"/>
      <c r="Y139" s="265"/>
      <c r="Z139" s="265"/>
      <c r="AA139" s="265"/>
      <c r="AB139" s="265"/>
      <c r="AC139" s="265"/>
      <c r="AD139" s="265"/>
      <c r="AE139" s="265"/>
      <c r="AF139" s="265"/>
      <c r="AG139" s="265"/>
      <c r="AH139" s="265"/>
      <c r="AL139" s="265"/>
      <c r="AM139" s="265"/>
      <c r="AN139" s="265"/>
      <c r="AO139" s="265"/>
      <c r="AP139" s="265"/>
      <c r="AQ139" s="265"/>
      <c r="AR139" s="265"/>
      <c r="AS139" s="265"/>
    </row>
    <row r="140" spans="20:45" x14ac:dyDescent="0.25">
      <c r="T140" s="265"/>
      <c r="U140" s="265"/>
      <c r="V140" s="265"/>
      <c r="W140" s="265"/>
      <c r="X140" s="265"/>
      <c r="Y140" s="265"/>
      <c r="Z140" s="265"/>
      <c r="AA140" s="265"/>
      <c r="AB140" s="265"/>
      <c r="AC140" s="265"/>
      <c r="AD140" s="265"/>
      <c r="AE140" s="265"/>
      <c r="AF140" s="265"/>
      <c r="AG140" s="265"/>
      <c r="AH140" s="265"/>
      <c r="AL140" s="265"/>
      <c r="AM140" s="265"/>
      <c r="AN140" s="265"/>
      <c r="AO140" s="265"/>
      <c r="AP140" s="265"/>
      <c r="AQ140" s="265"/>
      <c r="AR140" s="265"/>
      <c r="AS140" s="265"/>
    </row>
  </sheetData>
  <mergeCells count="1">
    <mergeCell ref="A4:C4"/>
  </mergeCells>
  <phoneticPr fontId="80" type="noConversion"/>
  <conditionalFormatting sqref="B22 B24 B26 B28 B30 B32 B34 B36 B38 B40 B42 B44 B46 B48 B50 B52">
    <cfRule type="cellIs" dxfId="146" priority="7" stopIfTrue="1" operator="equal">
      <formula>"QA"</formula>
    </cfRule>
    <cfRule type="cellIs" dxfId="145" priority="8" stopIfTrue="1" operator="equal">
      <formula>"DA"</formula>
    </cfRule>
  </conditionalFormatting>
  <conditionalFormatting sqref="E7 E21">
    <cfRule type="expression" dxfId="144" priority="5" stopIfTrue="1">
      <formula>$E7&lt;5</formula>
    </cfRule>
  </conditionalFormatting>
  <conditionalFormatting sqref="E22 E24 E26 E28 E30 E32 E34 E36 E38 E40 E42 E44 E46 E48 E50 E52">
    <cfRule type="expression" dxfId="143" priority="13" stopIfTrue="1">
      <formula>AND($E22&lt;9,$C22&gt;0)</formula>
    </cfRule>
  </conditionalFormatting>
  <conditionalFormatting sqref="F7 F9 F11 F13 F15 F17 F19 F21:F22">
    <cfRule type="cellIs" dxfId="142" priority="4" stopIfTrue="1" operator="equal">
      <formula>"Bye"</formula>
    </cfRule>
  </conditionalFormatting>
  <conditionalFormatting sqref="F24 F26 F28 F30 F32 F34 F36 F38 F40 F42 F44 F46 F48 F50">
    <cfRule type="cellIs" dxfId="141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140" priority="12" stopIfTrue="1">
      <formula>AND($E22&lt;9,$C22&gt;0)</formula>
    </cfRule>
  </conditionalFormatting>
  <conditionalFormatting sqref="H7 H9 H11 H13 H15 H17 H19 H21">
    <cfRule type="expression" dxfId="139" priority="17" stopIfTrue="1">
      <formula>AND($E7&lt;9,$C7&gt;0)</formula>
    </cfRule>
  </conditionalFormatting>
  <conditionalFormatting sqref="I8 K10 I12 M14 I16 K18 I20 I23 K25 I27 M29 I31 K33 I35 I39 K41 I43 M45 I47 K49 I51">
    <cfRule type="expression" dxfId="138" priority="14" stopIfTrue="1">
      <formula>AND($O$1="CU",I8="Umpire")</formula>
    </cfRule>
    <cfRule type="expression" dxfId="137" priority="15" stopIfTrue="1">
      <formula>AND($O$1="CU",I8&lt;&gt;"Umpire",J8&lt;&gt;"")</formula>
    </cfRule>
    <cfRule type="expression" dxfId="136" priority="16" stopIfTrue="1">
      <formula>AND($O$1="CU",I8&lt;&gt;"Umpire")</formula>
    </cfRule>
  </conditionalFormatting>
  <conditionalFormatting sqref="J8 L10 J12 N14 J16 L18 J20 R62">
    <cfRule type="expression" dxfId="135" priority="6" stopIfTrue="1">
      <formula>$O$1="CU"</formula>
    </cfRule>
  </conditionalFormatting>
  <conditionalFormatting sqref="K8 M10 K12 O14 K16 M18 K20 K23 M25 K27 O29 K31 M33 K35 K39 M41 K43 O45 K47 M49 K51">
    <cfRule type="expression" dxfId="134" priority="9" stopIfTrue="1">
      <formula>J8="as"</formula>
    </cfRule>
    <cfRule type="expression" dxfId="133" priority="10" stopIfTrue="1">
      <formula>J8="bs"</formula>
    </cfRule>
  </conditionalFormatting>
  <conditionalFormatting sqref="O16">
    <cfRule type="expression" dxfId="132" priority="1" stopIfTrue="1">
      <formula>AND($O$1="CU",O16="Umpire")</formula>
    </cfRule>
    <cfRule type="expression" dxfId="131" priority="2" stopIfTrue="1">
      <formula>AND($O$1="CU",O16&lt;&gt;"Umpire",P16&lt;&gt;"")</formula>
    </cfRule>
    <cfRule type="expression" dxfId="130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00000000-0002-0000-0400-000000000000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126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26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">
    <tabColor indexed="42"/>
  </sheetPr>
  <dimension ref="A1:Q156"/>
  <sheetViews>
    <sheetView showGridLines="0" showZeros="0" workbookViewId="0">
      <pane ySplit="6" topLeftCell="A7" activePane="bottomLeft" state="frozen"/>
      <selection activeCell="U17" sqref="U17"/>
      <selection pane="bottomLeft" activeCell="U17" sqref="U17"/>
    </sheetView>
  </sheetViews>
  <sheetFormatPr defaultRowHeight="13.2" x14ac:dyDescent="0.25"/>
  <cols>
    <col min="1" max="1" width="3.88671875" customWidth="1"/>
    <col min="2" max="2" width="22.88671875" customWidth="1"/>
    <col min="3" max="3" width="21.88671875" customWidth="1"/>
    <col min="4" max="4" width="17.5546875" style="40" customWidth="1"/>
    <col min="5" max="5" width="18.33203125" style="322" customWidth="1"/>
    <col min="6" max="6" width="6.109375" style="91" hidden="1" customWidth="1"/>
    <col min="7" max="7" width="20.33203125" style="91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177" t="str">
        <f>Altalanos!$A$6</f>
        <v>Dorko Korosztályos Csapat Bajnokság</v>
      </c>
      <c r="B1" s="86"/>
      <c r="C1" s="86"/>
      <c r="D1" s="174"/>
      <c r="E1" s="193" t="s">
        <v>51</v>
      </c>
      <c r="F1" s="103"/>
      <c r="G1" s="184"/>
      <c r="H1" s="87"/>
      <c r="I1" s="87"/>
      <c r="J1" s="185"/>
      <c r="K1" s="185"/>
      <c r="L1" s="185"/>
      <c r="M1" s="185"/>
      <c r="N1" s="185"/>
      <c r="O1" s="185"/>
      <c r="P1" s="185"/>
      <c r="Q1" s="186"/>
    </row>
    <row r="2" spans="1:17" ht="13.8" thickBot="1" x14ac:dyDescent="0.3">
      <c r="B2" s="88" t="s">
        <v>50</v>
      </c>
      <c r="C2" s="332" t="str">
        <f>Altalanos!$C$8</f>
        <v>F14 csapat</v>
      </c>
      <c r="D2" s="103"/>
      <c r="E2" s="193" t="s">
        <v>34</v>
      </c>
      <c r="F2" s="92"/>
      <c r="G2" s="92"/>
      <c r="H2" s="311"/>
      <c r="I2" s="311"/>
      <c r="J2" s="87"/>
      <c r="K2" s="87"/>
      <c r="L2" s="87"/>
      <c r="M2" s="87"/>
      <c r="N2" s="97"/>
      <c r="O2" s="80"/>
      <c r="P2" s="80"/>
      <c r="Q2" s="97"/>
    </row>
    <row r="3" spans="1:17" s="2" customFormat="1" ht="13.8" thickBot="1" x14ac:dyDescent="0.3">
      <c r="A3" s="305" t="s">
        <v>49</v>
      </c>
      <c r="B3" s="309"/>
      <c r="C3" s="309"/>
      <c r="D3" s="309"/>
      <c r="E3" s="309"/>
      <c r="F3" s="309"/>
      <c r="G3" s="309"/>
      <c r="H3" s="309"/>
      <c r="I3" s="310"/>
      <c r="J3" s="98"/>
      <c r="K3" s="104"/>
      <c r="L3" s="104"/>
      <c r="M3" s="104"/>
      <c r="N3" s="213" t="s">
        <v>33</v>
      </c>
      <c r="O3" s="99"/>
      <c r="P3" s="105"/>
      <c r="Q3" s="194"/>
    </row>
    <row r="4" spans="1:17" s="2" customFormat="1" x14ac:dyDescent="0.25">
      <c r="A4" s="50" t="s">
        <v>24</v>
      </c>
      <c r="B4" s="50"/>
      <c r="C4" s="48" t="s">
        <v>21</v>
      </c>
      <c r="D4" s="50" t="s">
        <v>29</v>
      </c>
      <c r="E4" s="81"/>
      <c r="G4" s="106"/>
      <c r="H4" s="324" t="s">
        <v>30</v>
      </c>
      <c r="I4" s="315"/>
      <c r="J4" s="107"/>
      <c r="K4" s="108"/>
      <c r="L4" s="108"/>
      <c r="M4" s="108"/>
      <c r="N4" s="107"/>
      <c r="O4" s="195"/>
      <c r="P4" s="195"/>
      <c r="Q4" s="109"/>
    </row>
    <row r="5" spans="1:17" s="2" customFormat="1" ht="13.8" thickBot="1" x14ac:dyDescent="0.3">
      <c r="A5" s="187" t="str">
        <f>Altalanos!$A$10</f>
        <v>2025.08.08-19.</v>
      </c>
      <c r="B5" s="187"/>
      <c r="C5" s="89" t="str">
        <f>Altalanos!$C$10</f>
        <v>PÉCS</v>
      </c>
      <c r="D5" s="90" t="str">
        <f>Altalanos!$D$10</f>
        <v xml:space="preserve">  </v>
      </c>
      <c r="E5" s="90"/>
      <c r="F5" s="90"/>
      <c r="G5" s="90"/>
      <c r="H5" s="210" t="str">
        <f>Altalanos!$E$10</f>
        <v>Rákóczi Andrea</v>
      </c>
      <c r="I5" s="325"/>
      <c r="J5" s="110"/>
      <c r="K5" s="82"/>
      <c r="L5" s="82"/>
      <c r="M5" s="82"/>
      <c r="N5" s="110"/>
      <c r="O5" s="90"/>
      <c r="P5" s="90"/>
      <c r="Q5" s="328"/>
    </row>
    <row r="6" spans="1:17" ht="30" customHeight="1" thickBot="1" x14ac:dyDescent="0.3">
      <c r="A6" s="176" t="s">
        <v>35</v>
      </c>
      <c r="B6" s="100" t="s">
        <v>27</v>
      </c>
      <c r="C6" s="100" t="s">
        <v>28</v>
      </c>
      <c r="D6" s="100" t="s">
        <v>31</v>
      </c>
      <c r="E6" s="101" t="s">
        <v>32</v>
      </c>
      <c r="F6" s="101" t="s">
        <v>36</v>
      </c>
      <c r="G6" s="101" t="s">
        <v>83</v>
      </c>
      <c r="H6" s="312" t="s">
        <v>37</v>
      </c>
      <c r="I6" s="313"/>
      <c r="J6" s="179" t="s">
        <v>16</v>
      </c>
      <c r="K6" s="102" t="s">
        <v>14</v>
      </c>
      <c r="L6" s="181" t="s">
        <v>1</v>
      </c>
      <c r="M6" s="154" t="s">
        <v>15</v>
      </c>
      <c r="N6" s="202" t="s">
        <v>48</v>
      </c>
      <c r="O6" s="191" t="s">
        <v>38</v>
      </c>
      <c r="P6" s="192" t="s">
        <v>2</v>
      </c>
      <c r="Q6" s="101" t="s">
        <v>39</v>
      </c>
    </row>
    <row r="7" spans="1:17" s="11" customFormat="1" ht="18.899999999999999" customHeight="1" x14ac:dyDescent="0.25">
      <c r="A7" s="183">
        <v>1</v>
      </c>
      <c r="B7" s="93" t="s">
        <v>94</v>
      </c>
      <c r="C7" s="93"/>
      <c r="D7" s="94"/>
      <c r="E7" s="196"/>
      <c r="F7" s="306"/>
      <c r="G7" s="307"/>
      <c r="H7" s="94"/>
      <c r="I7" s="94"/>
      <c r="J7" s="180"/>
      <c r="K7" s="178"/>
      <c r="L7" s="182"/>
      <c r="M7" s="178"/>
      <c r="N7" s="175"/>
      <c r="O7" s="94">
        <v>6</v>
      </c>
      <c r="P7" s="111"/>
      <c r="Q7" s="95"/>
    </row>
    <row r="8" spans="1:17" s="11" customFormat="1" ht="18.899999999999999" customHeight="1" x14ac:dyDescent="0.25">
      <c r="A8" s="183">
        <v>2</v>
      </c>
      <c r="B8" s="93" t="s">
        <v>96</v>
      </c>
      <c r="C8" s="93"/>
      <c r="D8" s="94"/>
      <c r="E8" s="196"/>
      <c r="F8" s="308"/>
      <c r="G8" s="208"/>
      <c r="H8" s="94"/>
      <c r="I8" s="94"/>
      <c r="J8" s="180"/>
      <c r="K8" s="178"/>
      <c r="L8" s="182"/>
      <c r="M8" s="178"/>
      <c r="N8" s="175"/>
      <c r="O8" s="94">
        <v>42</v>
      </c>
      <c r="P8" s="111"/>
      <c r="Q8" s="95"/>
    </row>
    <row r="9" spans="1:17" s="11" customFormat="1" ht="18.899999999999999" customHeight="1" x14ac:dyDescent="0.25">
      <c r="A9" s="183">
        <v>3</v>
      </c>
      <c r="B9" s="93" t="s">
        <v>95</v>
      </c>
      <c r="C9" s="93"/>
      <c r="D9" s="94"/>
      <c r="E9" s="196"/>
      <c r="F9" s="308"/>
      <c r="G9" s="208"/>
      <c r="H9" s="94"/>
      <c r="I9" s="94"/>
      <c r="J9" s="180"/>
      <c r="K9" s="178"/>
      <c r="L9" s="182"/>
      <c r="M9" s="178"/>
      <c r="N9" s="175"/>
      <c r="O9" s="94">
        <v>47</v>
      </c>
      <c r="P9" s="317"/>
      <c r="Q9" s="203"/>
    </row>
    <row r="10" spans="1:17" s="11" customFormat="1" ht="18.899999999999999" customHeight="1" x14ac:dyDescent="0.25">
      <c r="A10" s="183">
        <v>4</v>
      </c>
      <c r="B10" s="93" t="s">
        <v>97</v>
      </c>
      <c r="C10" s="93"/>
      <c r="D10" s="94"/>
      <c r="E10" s="196"/>
      <c r="F10" s="308"/>
      <c r="G10" s="208"/>
      <c r="H10" s="94"/>
      <c r="I10" s="94"/>
      <c r="J10" s="180"/>
      <c r="K10" s="178"/>
      <c r="L10" s="182"/>
      <c r="M10" s="178"/>
      <c r="N10" s="175"/>
      <c r="O10" s="94">
        <v>60</v>
      </c>
      <c r="P10" s="316"/>
      <c r="Q10" s="314"/>
    </row>
    <row r="11" spans="1:17" s="11" customFormat="1" ht="18.899999999999999" customHeight="1" x14ac:dyDescent="0.25">
      <c r="A11" s="183">
        <v>5</v>
      </c>
      <c r="B11" s="93" t="s">
        <v>98</v>
      </c>
      <c r="C11" s="93"/>
      <c r="D11" s="94"/>
      <c r="E11" s="196"/>
      <c r="F11" s="308"/>
      <c r="G11" s="208"/>
      <c r="H11" s="94"/>
      <c r="I11" s="94"/>
      <c r="J11" s="180"/>
      <c r="K11" s="178"/>
      <c r="L11" s="182"/>
      <c r="M11" s="178"/>
      <c r="N11" s="175"/>
      <c r="O11" s="94">
        <v>63</v>
      </c>
      <c r="P11" s="316"/>
      <c r="Q11" s="314"/>
    </row>
    <row r="12" spans="1:17" s="11" customFormat="1" ht="18.899999999999999" customHeight="1" x14ac:dyDescent="0.25">
      <c r="A12" s="183">
        <v>6</v>
      </c>
      <c r="B12" s="93" t="s">
        <v>99</v>
      </c>
      <c r="C12" s="93"/>
      <c r="D12" s="94"/>
      <c r="E12" s="196"/>
      <c r="F12" s="308"/>
      <c r="G12" s="208"/>
      <c r="H12" s="94"/>
      <c r="I12" s="94"/>
      <c r="J12" s="180"/>
      <c r="K12" s="178"/>
      <c r="L12" s="182"/>
      <c r="M12" s="178"/>
      <c r="N12" s="175"/>
      <c r="O12" s="94">
        <v>66</v>
      </c>
      <c r="P12" s="316"/>
      <c r="Q12" s="314"/>
    </row>
    <row r="13" spans="1:17" s="11" customFormat="1" ht="18.899999999999999" customHeight="1" x14ac:dyDescent="0.25">
      <c r="A13" s="183">
        <v>7</v>
      </c>
      <c r="B13" s="93" t="s">
        <v>100</v>
      </c>
      <c r="C13" s="93"/>
      <c r="D13" s="94"/>
      <c r="E13" s="196"/>
      <c r="F13" s="308"/>
      <c r="G13" s="208"/>
      <c r="H13" s="94"/>
      <c r="I13" s="94"/>
      <c r="J13" s="180"/>
      <c r="K13" s="178"/>
      <c r="L13" s="182"/>
      <c r="M13" s="178"/>
      <c r="N13" s="175"/>
      <c r="O13" s="94">
        <v>82</v>
      </c>
      <c r="P13" s="316"/>
      <c r="Q13" s="314"/>
    </row>
    <row r="14" spans="1:17" s="11" customFormat="1" ht="18.899999999999999" customHeight="1" x14ac:dyDescent="0.25">
      <c r="A14" s="183">
        <v>8</v>
      </c>
      <c r="B14" s="93" t="s">
        <v>101</v>
      </c>
      <c r="C14" s="93"/>
      <c r="D14" s="94"/>
      <c r="E14" s="196"/>
      <c r="F14" s="308"/>
      <c r="G14" s="208"/>
      <c r="H14" s="94"/>
      <c r="I14" s="94"/>
      <c r="J14" s="180"/>
      <c r="K14" s="178"/>
      <c r="L14" s="182"/>
      <c r="M14" s="178"/>
      <c r="N14" s="175"/>
      <c r="O14" s="94">
        <v>131</v>
      </c>
      <c r="P14" s="316"/>
      <c r="Q14" s="314"/>
    </row>
    <row r="15" spans="1:17" s="11" customFormat="1" ht="18.899999999999999" customHeight="1" x14ac:dyDescent="0.25">
      <c r="A15" s="183">
        <v>9</v>
      </c>
      <c r="B15" s="93"/>
      <c r="C15" s="93"/>
      <c r="D15" s="94"/>
      <c r="E15" s="196"/>
      <c r="F15" s="95"/>
      <c r="G15" s="95"/>
      <c r="H15" s="94"/>
      <c r="I15" s="94"/>
      <c r="J15" s="180"/>
      <c r="K15" s="178"/>
      <c r="L15" s="182"/>
      <c r="M15" s="207"/>
      <c r="N15" s="175"/>
      <c r="O15" s="94"/>
      <c r="P15" s="95"/>
      <c r="Q15" s="95"/>
    </row>
    <row r="16" spans="1:17" s="11" customFormat="1" ht="18.899999999999999" customHeight="1" x14ac:dyDescent="0.25">
      <c r="A16" s="183">
        <v>10</v>
      </c>
      <c r="B16" s="329"/>
      <c r="C16" s="93"/>
      <c r="D16" s="94"/>
      <c r="E16" s="196"/>
      <c r="F16" s="95"/>
      <c r="G16" s="95"/>
      <c r="H16" s="94"/>
      <c r="I16" s="94"/>
      <c r="J16" s="180"/>
      <c r="K16" s="178"/>
      <c r="L16" s="182"/>
      <c r="M16" s="207"/>
      <c r="N16" s="175"/>
      <c r="O16" s="94"/>
      <c r="P16" s="111"/>
      <c r="Q16" s="95"/>
    </row>
    <row r="17" spans="1:17" s="11" customFormat="1" ht="18.899999999999999" customHeight="1" x14ac:dyDescent="0.25">
      <c r="A17" s="183">
        <v>11</v>
      </c>
      <c r="B17" s="93"/>
      <c r="C17" s="93"/>
      <c r="D17" s="94"/>
      <c r="E17" s="196"/>
      <c r="F17" s="95"/>
      <c r="G17" s="95"/>
      <c r="H17" s="94"/>
      <c r="I17" s="94"/>
      <c r="J17" s="180"/>
      <c r="K17" s="178"/>
      <c r="L17" s="182"/>
      <c r="M17" s="207"/>
      <c r="N17" s="175"/>
      <c r="O17" s="94"/>
      <c r="P17" s="111"/>
      <c r="Q17" s="95"/>
    </row>
    <row r="18" spans="1:17" s="11" customFormat="1" ht="18.899999999999999" customHeight="1" x14ac:dyDescent="0.25">
      <c r="A18" s="183">
        <v>12</v>
      </c>
      <c r="B18" s="93"/>
      <c r="C18" s="93"/>
      <c r="D18" s="94"/>
      <c r="E18" s="196"/>
      <c r="F18" s="95"/>
      <c r="G18" s="95"/>
      <c r="H18" s="94"/>
      <c r="I18" s="94"/>
      <c r="J18" s="180"/>
      <c r="K18" s="178"/>
      <c r="L18" s="182"/>
      <c r="M18" s="207"/>
      <c r="N18" s="175"/>
      <c r="O18" s="94"/>
      <c r="P18" s="111"/>
      <c r="Q18" s="95"/>
    </row>
    <row r="19" spans="1:17" s="11" customFormat="1" ht="18.899999999999999" customHeight="1" x14ac:dyDescent="0.25">
      <c r="A19" s="183">
        <v>13</v>
      </c>
      <c r="B19" s="93"/>
      <c r="C19" s="93"/>
      <c r="D19" s="94"/>
      <c r="E19" s="196"/>
      <c r="F19" s="95"/>
      <c r="G19" s="95"/>
      <c r="H19" s="94"/>
      <c r="I19" s="94"/>
      <c r="J19" s="180"/>
      <c r="K19" s="178"/>
      <c r="L19" s="182"/>
      <c r="M19" s="207"/>
      <c r="N19" s="175"/>
      <c r="O19" s="94"/>
      <c r="P19" s="111"/>
      <c r="Q19" s="95"/>
    </row>
    <row r="20" spans="1:17" s="11" customFormat="1" ht="18.899999999999999" customHeight="1" x14ac:dyDescent="0.25">
      <c r="A20" s="183">
        <v>14</v>
      </c>
      <c r="B20" s="93"/>
      <c r="C20" s="93"/>
      <c r="D20" s="94"/>
      <c r="E20" s="196"/>
      <c r="F20" s="95"/>
      <c r="G20" s="95"/>
      <c r="H20" s="94"/>
      <c r="I20" s="94"/>
      <c r="J20" s="180"/>
      <c r="K20" s="178"/>
      <c r="L20" s="182"/>
      <c r="M20" s="207"/>
      <c r="N20" s="175"/>
      <c r="O20" s="94"/>
      <c r="P20" s="111"/>
      <c r="Q20" s="95"/>
    </row>
    <row r="21" spans="1:17" s="11" customFormat="1" ht="18.899999999999999" customHeight="1" x14ac:dyDescent="0.25">
      <c r="A21" s="183">
        <v>15</v>
      </c>
      <c r="B21" s="93"/>
      <c r="C21" s="93"/>
      <c r="D21" s="94"/>
      <c r="E21" s="196"/>
      <c r="F21" s="95"/>
      <c r="G21" s="95"/>
      <c r="H21" s="94"/>
      <c r="I21" s="94"/>
      <c r="J21" s="180"/>
      <c r="K21" s="178"/>
      <c r="L21" s="182"/>
      <c r="M21" s="207"/>
      <c r="N21" s="175"/>
      <c r="O21" s="94"/>
      <c r="P21" s="111"/>
      <c r="Q21" s="95"/>
    </row>
    <row r="22" spans="1:17" s="11" customFormat="1" ht="18.899999999999999" customHeight="1" x14ac:dyDescent="0.25">
      <c r="A22" s="183">
        <v>16</v>
      </c>
      <c r="B22" s="93"/>
      <c r="C22" s="93"/>
      <c r="D22" s="94"/>
      <c r="E22" s="196"/>
      <c r="F22" s="95"/>
      <c r="G22" s="95"/>
      <c r="H22" s="94"/>
      <c r="I22" s="94"/>
      <c r="J22" s="180"/>
      <c r="K22" s="178"/>
      <c r="L22" s="182"/>
      <c r="M22" s="207"/>
      <c r="N22" s="175"/>
      <c r="O22" s="94"/>
      <c r="P22" s="111"/>
      <c r="Q22" s="95"/>
    </row>
    <row r="23" spans="1:17" s="11" customFormat="1" ht="18.899999999999999" customHeight="1" x14ac:dyDescent="0.25">
      <c r="A23" s="183">
        <v>17</v>
      </c>
      <c r="B23" s="93"/>
      <c r="C23" s="93"/>
      <c r="D23" s="94"/>
      <c r="E23" s="196"/>
      <c r="F23" s="95"/>
      <c r="G23" s="95"/>
      <c r="H23" s="94"/>
      <c r="I23" s="94"/>
      <c r="J23" s="180"/>
      <c r="K23" s="178"/>
      <c r="L23" s="182"/>
      <c r="M23" s="207"/>
      <c r="N23" s="175"/>
      <c r="O23" s="94"/>
      <c r="P23" s="111"/>
      <c r="Q23" s="95"/>
    </row>
    <row r="24" spans="1:17" s="11" customFormat="1" ht="18.899999999999999" customHeight="1" x14ac:dyDescent="0.25">
      <c r="A24" s="183">
        <v>18</v>
      </c>
      <c r="B24" s="93"/>
      <c r="C24" s="93"/>
      <c r="D24" s="94"/>
      <c r="E24" s="196"/>
      <c r="F24" s="95"/>
      <c r="G24" s="95"/>
      <c r="H24" s="94"/>
      <c r="I24" s="94"/>
      <c r="J24" s="180"/>
      <c r="K24" s="178"/>
      <c r="L24" s="182"/>
      <c r="M24" s="207"/>
      <c r="N24" s="175"/>
      <c r="O24" s="94"/>
      <c r="P24" s="111"/>
      <c r="Q24" s="95"/>
    </row>
    <row r="25" spans="1:17" s="11" customFormat="1" ht="18.899999999999999" customHeight="1" x14ac:dyDescent="0.25">
      <c r="A25" s="183">
        <v>19</v>
      </c>
      <c r="B25" s="93"/>
      <c r="C25" s="93"/>
      <c r="D25" s="94"/>
      <c r="E25" s="196"/>
      <c r="F25" s="95"/>
      <c r="G25" s="95"/>
      <c r="H25" s="94"/>
      <c r="I25" s="94"/>
      <c r="J25" s="180"/>
      <c r="K25" s="178"/>
      <c r="L25" s="182"/>
      <c r="M25" s="207"/>
      <c r="N25" s="175"/>
      <c r="O25" s="94"/>
      <c r="P25" s="111"/>
      <c r="Q25" s="95"/>
    </row>
    <row r="26" spans="1:17" s="11" customFormat="1" ht="18.899999999999999" customHeight="1" x14ac:dyDescent="0.25">
      <c r="A26" s="183">
        <v>20</v>
      </c>
      <c r="B26" s="93"/>
      <c r="C26" s="93"/>
      <c r="D26" s="94"/>
      <c r="E26" s="196"/>
      <c r="F26" s="95"/>
      <c r="G26" s="95"/>
      <c r="H26" s="94"/>
      <c r="I26" s="94"/>
      <c r="J26" s="180"/>
      <c r="K26" s="178"/>
      <c r="L26" s="182"/>
      <c r="M26" s="207"/>
      <c r="N26" s="175"/>
      <c r="O26" s="94"/>
      <c r="P26" s="111"/>
      <c r="Q26" s="95"/>
    </row>
    <row r="27" spans="1:17" s="11" customFormat="1" ht="18.899999999999999" customHeight="1" x14ac:dyDescent="0.25">
      <c r="A27" s="183">
        <v>21</v>
      </c>
      <c r="B27" s="93"/>
      <c r="C27" s="93"/>
      <c r="D27" s="94"/>
      <c r="E27" s="196"/>
      <c r="F27" s="95"/>
      <c r="G27" s="95"/>
      <c r="H27" s="94"/>
      <c r="I27" s="94"/>
      <c r="J27" s="180"/>
      <c r="K27" s="178"/>
      <c r="L27" s="182"/>
      <c r="M27" s="207"/>
      <c r="N27" s="175"/>
      <c r="O27" s="94"/>
      <c r="P27" s="111"/>
      <c r="Q27" s="95"/>
    </row>
    <row r="28" spans="1:17" s="11" customFormat="1" ht="18.899999999999999" customHeight="1" x14ac:dyDescent="0.25">
      <c r="A28" s="183">
        <v>22</v>
      </c>
      <c r="B28" s="93"/>
      <c r="C28" s="93"/>
      <c r="D28" s="94"/>
      <c r="E28" s="330"/>
      <c r="F28" s="326"/>
      <c r="G28" s="203"/>
      <c r="H28" s="94"/>
      <c r="I28" s="94"/>
      <c r="J28" s="180"/>
      <c r="K28" s="178"/>
      <c r="L28" s="182"/>
      <c r="M28" s="207"/>
      <c r="N28" s="175"/>
      <c r="O28" s="94"/>
      <c r="P28" s="111"/>
      <c r="Q28" s="95"/>
    </row>
    <row r="29" spans="1:17" s="11" customFormat="1" ht="18.899999999999999" customHeight="1" x14ac:dyDescent="0.25">
      <c r="A29" s="183">
        <v>23</v>
      </c>
      <c r="B29" s="93"/>
      <c r="C29" s="93"/>
      <c r="D29" s="94"/>
      <c r="E29" s="331"/>
      <c r="F29" s="95"/>
      <c r="G29" s="95"/>
      <c r="H29" s="94"/>
      <c r="I29" s="94"/>
      <c r="J29" s="180"/>
      <c r="K29" s="178"/>
      <c r="L29" s="182"/>
      <c r="M29" s="207"/>
      <c r="N29" s="175"/>
      <c r="O29" s="94"/>
      <c r="P29" s="111"/>
      <c r="Q29" s="95"/>
    </row>
    <row r="30" spans="1:17" s="11" customFormat="1" ht="18.899999999999999" customHeight="1" x14ac:dyDescent="0.25">
      <c r="A30" s="183">
        <v>24</v>
      </c>
      <c r="B30" s="93"/>
      <c r="C30" s="93"/>
      <c r="D30" s="94"/>
      <c r="E30" s="196"/>
      <c r="F30" s="95"/>
      <c r="G30" s="95"/>
      <c r="H30" s="94"/>
      <c r="I30" s="94"/>
      <c r="J30" s="180"/>
      <c r="K30" s="178"/>
      <c r="L30" s="182"/>
      <c r="M30" s="207"/>
      <c r="N30" s="175"/>
      <c r="O30" s="94"/>
      <c r="P30" s="111"/>
      <c r="Q30" s="95"/>
    </row>
    <row r="31" spans="1:17" s="11" customFormat="1" ht="18.899999999999999" customHeight="1" x14ac:dyDescent="0.25">
      <c r="A31" s="183">
        <v>25</v>
      </c>
      <c r="B31" s="93"/>
      <c r="C31" s="93"/>
      <c r="D31" s="94"/>
      <c r="E31" s="196"/>
      <c r="F31" s="95"/>
      <c r="G31" s="95"/>
      <c r="H31" s="94"/>
      <c r="I31" s="94"/>
      <c r="J31" s="180"/>
      <c r="K31" s="178"/>
      <c r="L31" s="182"/>
      <c r="M31" s="207"/>
      <c r="N31" s="175"/>
      <c r="O31" s="94"/>
      <c r="P31" s="111"/>
      <c r="Q31" s="95"/>
    </row>
    <row r="32" spans="1:17" s="11" customFormat="1" ht="18.899999999999999" customHeight="1" x14ac:dyDescent="0.25">
      <c r="A32" s="183">
        <v>26</v>
      </c>
      <c r="B32" s="93"/>
      <c r="C32" s="93"/>
      <c r="D32" s="94"/>
      <c r="E32" s="323"/>
      <c r="F32" s="95"/>
      <c r="G32" s="95"/>
      <c r="H32" s="94"/>
      <c r="I32" s="94"/>
      <c r="J32" s="180"/>
      <c r="K32" s="178"/>
      <c r="L32" s="182"/>
      <c r="M32" s="207"/>
      <c r="N32" s="175"/>
      <c r="O32" s="94"/>
      <c r="P32" s="111"/>
      <c r="Q32" s="95"/>
    </row>
    <row r="33" spans="1:17" s="11" customFormat="1" ht="18.899999999999999" customHeight="1" x14ac:dyDescent="0.25">
      <c r="A33" s="183">
        <v>27</v>
      </c>
      <c r="B33" s="93"/>
      <c r="C33" s="93"/>
      <c r="D33" s="94"/>
      <c r="E33" s="196"/>
      <c r="F33" s="95"/>
      <c r="G33" s="95"/>
      <c r="H33" s="94"/>
      <c r="I33" s="94"/>
      <c r="J33" s="180"/>
      <c r="K33" s="178"/>
      <c r="L33" s="182"/>
      <c r="M33" s="207"/>
      <c r="N33" s="175"/>
      <c r="O33" s="94"/>
      <c r="P33" s="111"/>
      <c r="Q33" s="95"/>
    </row>
    <row r="34" spans="1:17" s="11" customFormat="1" ht="18.899999999999999" customHeight="1" x14ac:dyDescent="0.25">
      <c r="A34" s="183">
        <v>28</v>
      </c>
      <c r="B34" s="93"/>
      <c r="C34" s="93"/>
      <c r="D34" s="94"/>
      <c r="E34" s="196"/>
      <c r="F34" s="95"/>
      <c r="G34" s="95"/>
      <c r="H34" s="94"/>
      <c r="I34" s="94"/>
      <c r="J34" s="180"/>
      <c r="K34" s="178"/>
      <c r="L34" s="182"/>
      <c r="M34" s="207"/>
      <c r="N34" s="175"/>
      <c r="O34" s="94"/>
      <c r="P34" s="111"/>
      <c r="Q34" s="95"/>
    </row>
    <row r="35" spans="1:17" s="11" customFormat="1" ht="18.899999999999999" customHeight="1" x14ac:dyDescent="0.25">
      <c r="A35" s="183">
        <v>29</v>
      </c>
      <c r="B35" s="93"/>
      <c r="C35" s="93"/>
      <c r="D35" s="94"/>
      <c r="E35" s="196"/>
      <c r="F35" s="95"/>
      <c r="G35" s="95"/>
      <c r="H35" s="94"/>
      <c r="I35" s="94"/>
      <c r="J35" s="180"/>
      <c r="K35" s="178"/>
      <c r="L35" s="182"/>
      <c r="M35" s="207"/>
      <c r="N35" s="175"/>
      <c r="O35" s="94"/>
      <c r="P35" s="111"/>
      <c r="Q35" s="95"/>
    </row>
    <row r="36" spans="1:17" s="11" customFormat="1" ht="18.899999999999999" customHeight="1" x14ac:dyDescent="0.25">
      <c r="A36" s="183">
        <v>30</v>
      </c>
      <c r="B36" s="93"/>
      <c r="C36" s="93"/>
      <c r="D36" s="94"/>
      <c r="E36" s="196"/>
      <c r="F36" s="95"/>
      <c r="G36" s="95"/>
      <c r="H36" s="94"/>
      <c r="I36" s="94"/>
      <c r="J36" s="180"/>
      <c r="K36" s="178"/>
      <c r="L36" s="182"/>
      <c r="M36" s="207"/>
      <c r="N36" s="175"/>
      <c r="O36" s="94"/>
      <c r="P36" s="111"/>
      <c r="Q36" s="95"/>
    </row>
    <row r="37" spans="1:17" s="11" customFormat="1" ht="18.899999999999999" customHeight="1" x14ac:dyDescent="0.25">
      <c r="A37" s="183">
        <v>31</v>
      </c>
      <c r="B37" s="93"/>
      <c r="C37" s="93"/>
      <c r="D37" s="94"/>
      <c r="E37" s="196"/>
      <c r="F37" s="95"/>
      <c r="G37" s="95"/>
      <c r="H37" s="94"/>
      <c r="I37" s="94"/>
      <c r="J37" s="180"/>
      <c r="K37" s="178"/>
      <c r="L37" s="182"/>
      <c r="M37" s="207"/>
      <c r="N37" s="175"/>
      <c r="O37" s="94"/>
      <c r="P37" s="111"/>
      <c r="Q37" s="95"/>
    </row>
    <row r="38" spans="1:17" s="11" customFormat="1" ht="18.899999999999999" customHeight="1" x14ac:dyDescent="0.25">
      <c r="A38" s="183">
        <v>32</v>
      </c>
      <c r="B38" s="93"/>
      <c r="C38" s="93"/>
      <c r="D38" s="94"/>
      <c r="E38" s="196"/>
      <c r="F38" s="95"/>
      <c r="G38" s="95"/>
      <c r="H38" s="308"/>
      <c r="I38" s="208"/>
      <c r="J38" s="180"/>
      <c r="K38" s="178"/>
      <c r="L38" s="182"/>
      <c r="M38" s="207"/>
      <c r="N38" s="175"/>
      <c r="O38" s="95"/>
      <c r="P38" s="111"/>
      <c r="Q38" s="95"/>
    </row>
    <row r="39" spans="1:17" s="11" customFormat="1" ht="18.899999999999999" customHeight="1" x14ac:dyDescent="0.25">
      <c r="A39" s="183">
        <v>33</v>
      </c>
      <c r="B39" s="93"/>
      <c r="C39" s="93"/>
      <c r="D39" s="94"/>
      <c r="E39" s="196"/>
      <c r="F39" s="95"/>
      <c r="G39" s="95"/>
      <c r="H39" s="308"/>
      <c r="I39" s="208"/>
      <c r="J39" s="180"/>
      <c r="K39" s="178"/>
      <c r="L39" s="182"/>
      <c r="M39" s="207"/>
      <c r="N39" s="203"/>
      <c r="O39" s="95"/>
      <c r="P39" s="111"/>
      <c r="Q39" s="95"/>
    </row>
    <row r="40" spans="1:17" s="11" customFormat="1" ht="18.899999999999999" customHeight="1" x14ac:dyDescent="0.25">
      <c r="A40" s="183">
        <v>34</v>
      </c>
      <c r="B40" s="93"/>
      <c r="C40" s="93"/>
      <c r="D40" s="94"/>
      <c r="E40" s="196"/>
      <c r="F40" s="95"/>
      <c r="G40" s="95"/>
      <c r="H40" s="308"/>
      <c r="I40" s="208"/>
      <c r="J40" s="180" t="e">
        <f>IF(AND(Q40="",#REF!&gt;0,#REF!&lt;5),K40,)</f>
        <v>#REF!</v>
      </c>
      <c r="K40" s="178" t="str">
        <f>IF(D40="","ZZZ9",IF(AND(#REF!&gt;0,#REF!&lt;5),D40&amp;#REF!,D40&amp;"9"))</f>
        <v>ZZZ9</v>
      </c>
      <c r="L40" s="182">
        <f t="shared" ref="L40:L103" si="0">IF(Q40="",999,Q40)</f>
        <v>999</v>
      </c>
      <c r="M40" s="207">
        <f t="shared" ref="M40:M103" si="1">IF(P40=999,999,1)</f>
        <v>999</v>
      </c>
      <c r="N40" s="203"/>
      <c r="O40" s="95"/>
      <c r="P40" s="111">
        <f t="shared" ref="P40:P103" si="2">IF(N40="DA",1,IF(N40="WC",2,IF(N40="SE",3,IF(N40="Q",4,IF(N40="LL",5,999)))))</f>
        <v>999</v>
      </c>
      <c r="Q40" s="95"/>
    </row>
    <row r="41" spans="1:17" s="11" customFormat="1" ht="18.899999999999999" customHeight="1" x14ac:dyDescent="0.25">
      <c r="A41" s="183">
        <v>35</v>
      </c>
      <c r="B41" s="93"/>
      <c r="C41" s="93"/>
      <c r="D41" s="94"/>
      <c r="E41" s="196"/>
      <c r="F41" s="95"/>
      <c r="G41" s="95"/>
      <c r="H41" s="308"/>
      <c r="I41" s="208"/>
      <c r="J41" s="180" t="e">
        <f>IF(AND(Q41="",#REF!&gt;0,#REF!&lt;5),K41,)</f>
        <v>#REF!</v>
      </c>
      <c r="K41" s="178" t="str">
        <f>IF(D41="","ZZZ9",IF(AND(#REF!&gt;0,#REF!&lt;5),D41&amp;#REF!,D41&amp;"9"))</f>
        <v>ZZZ9</v>
      </c>
      <c r="L41" s="182">
        <f t="shared" si="0"/>
        <v>999</v>
      </c>
      <c r="M41" s="207">
        <f t="shared" si="1"/>
        <v>999</v>
      </c>
      <c r="N41" s="203"/>
      <c r="O41" s="95"/>
      <c r="P41" s="111">
        <f t="shared" si="2"/>
        <v>999</v>
      </c>
      <c r="Q41" s="95"/>
    </row>
    <row r="42" spans="1:17" s="11" customFormat="1" ht="18.899999999999999" customHeight="1" x14ac:dyDescent="0.25">
      <c r="A42" s="183">
        <v>36</v>
      </c>
      <c r="B42" s="93"/>
      <c r="C42" s="93"/>
      <c r="D42" s="94"/>
      <c r="E42" s="196"/>
      <c r="F42" s="95"/>
      <c r="G42" s="95"/>
      <c r="H42" s="308"/>
      <c r="I42" s="208"/>
      <c r="J42" s="180" t="e">
        <f>IF(AND(Q42="",#REF!&gt;0,#REF!&lt;5),K42,)</f>
        <v>#REF!</v>
      </c>
      <c r="K42" s="178" t="str">
        <f>IF(D42="","ZZZ9",IF(AND(#REF!&gt;0,#REF!&lt;5),D42&amp;#REF!,D42&amp;"9"))</f>
        <v>ZZZ9</v>
      </c>
      <c r="L42" s="182">
        <f t="shared" si="0"/>
        <v>999</v>
      </c>
      <c r="M42" s="207">
        <f t="shared" si="1"/>
        <v>999</v>
      </c>
      <c r="N42" s="203"/>
      <c r="O42" s="95"/>
      <c r="P42" s="111">
        <f t="shared" si="2"/>
        <v>999</v>
      </c>
      <c r="Q42" s="95"/>
    </row>
    <row r="43" spans="1:17" s="11" customFormat="1" ht="18.899999999999999" customHeight="1" x14ac:dyDescent="0.25">
      <c r="A43" s="183">
        <v>37</v>
      </c>
      <c r="B43" s="93"/>
      <c r="C43" s="93"/>
      <c r="D43" s="94"/>
      <c r="E43" s="196"/>
      <c r="F43" s="95"/>
      <c r="G43" s="95"/>
      <c r="H43" s="308"/>
      <c r="I43" s="208"/>
      <c r="J43" s="180" t="e">
        <f>IF(AND(Q43="",#REF!&gt;0,#REF!&lt;5),K43,)</f>
        <v>#REF!</v>
      </c>
      <c r="K43" s="178" t="str">
        <f>IF(D43="","ZZZ9",IF(AND(#REF!&gt;0,#REF!&lt;5),D43&amp;#REF!,D43&amp;"9"))</f>
        <v>ZZZ9</v>
      </c>
      <c r="L43" s="182">
        <f t="shared" si="0"/>
        <v>999</v>
      </c>
      <c r="M43" s="207">
        <f t="shared" si="1"/>
        <v>999</v>
      </c>
      <c r="N43" s="203"/>
      <c r="O43" s="95"/>
      <c r="P43" s="111">
        <f t="shared" si="2"/>
        <v>999</v>
      </c>
      <c r="Q43" s="95"/>
    </row>
    <row r="44" spans="1:17" s="11" customFormat="1" ht="18.899999999999999" customHeight="1" x14ac:dyDescent="0.25">
      <c r="A44" s="183">
        <v>38</v>
      </c>
      <c r="B44" s="93"/>
      <c r="C44" s="93"/>
      <c r="D44" s="94"/>
      <c r="E44" s="196"/>
      <c r="F44" s="95"/>
      <c r="G44" s="95"/>
      <c r="H44" s="308"/>
      <c r="I44" s="208"/>
      <c r="J44" s="180" t="e">
        <f>IF(AND(Q44="",#REF!&gt;0,#REF!&lt;5),K44,)</f>
        <v>#REF!</v>
      </c>
      <c r="K44" s="178" t="str">
        <f>IF(D44="","ZZZ9",IF(AND(#REF!&gt;0,#REF!&lt;5),D44&amp;#REF!,D44&amp;"9"))</f>
        <v>ZZZ9</v>
      </c>
      <c r="L44" s="182">
        <f t="shared" si="0"/>
        <v>999</v>
      </c>
      <c r="M44" s="207">
        <f t="shared" si="1"/>
        <v>999</v>
      </c>
      <c r="N44" s="203"/>
      <c r="O44" s="95"/>
      <c r="P44" s="111">
        <f t="shared" si="2"/>
        <v>999</v>
      </c>
      <c r="Q44" s="95"/>
    </row>
    <row r="45" spans="1:17" s="11" customFormat="1" ht="18.899999999999999" customHeight="1" x14ac:dyDescent="0.25">
      <c r="A45" s="183">
        <v>39</v>
      </c>
      <c r="B45" s="93"/>
      <c r="C45" s="93"/>
      <c r="D45" s="94"/>
      <c r="E45" s="196"/>
      <c r="F45" s="95"/>
      <c r="G45" s="95"/>
      <c r="H45" s="308"/>
      <c r="I45" s="208"/>
      <c r="J45" s="180" t="e">
        <f>IF(AND(Q45="",#REF!&gt;0,#REF!&lt;5),K45,)</f>
        <v>#REF!</v>
      </c>
      <c r="K45" s="178" t="str">
        <f>IF(D45="","ZZZ9",IF(AND(#REF!&gt;0,#REF!&lt;5),D45&amp;#REF!,D45&amp;"9"))</f>
        <v>ZZZ9</v>
      </c>
      <c r="L45" s="182">
        <f t="shared" si="0"/>
        <v>999</v>
      </c>
      <c r="M45" s="207">
        <f t="shared" si="1"/>
        <v>999</v>
      </c>
      <c r="N45" s="203"/>
      <c r="O45" s="95"/>
      <c r="P45" s="111">
        <f t="shared" si="2"/>
        <v>999</v>
      </c>
      <c r="Q45" s="95"/>
    </row>
    <row r="46" spans="1:17" s="11" customFormat="1" ht="18.899999999999999" customHeight="1" x14ac:dyDescent="0.25">
      <c r="A46" s="183">
        <v>40</v>
      </c>
      <c r="B46" s="93"/>
      <c r="C46" s="93"/>
      <c r="D46" s="94"/>
      <c r="E46" s="196"/>
      <c r="F46" s="95"/>
      <c r="G46" s="95"/>
      <c r="H46" s="308"/>
      <c r="I46" s="208"/>
      <c r="J46" s="180" t="e">
        <f>IF(AND(Q46="",#REF!&gt;0,#REF!&lt;5),K46,)</f>
        <v>#REF!</v>
      </c>
      <c r="K46" s="178" t="str">
        <f>IF(D46="","ZZZ9",IF(AND(#REF!&gt;0,#REF!&lt;5),D46&amp;#REF!,D46&amp;"9"))</f>
        <v>ZZZ9</v>
      </c>
      <c r="L46" s="182">
        <f t="shared" si="0"/>
        <v>999</v>
      </c>
      <c r="M46" s="207">
        <f t="shared" si="1"/>
        <v>999</v>
      </c>
      <c r="N46" s="203"/>
      <c r="O46" s="95"/>
      <c r="P46" s="111">
        <f t="shared" si="2"/>
        <v>999</v>
      </c>
      <c r="Q46" s="95"/>
    </row>
    <row r="47" spans="1:17" s="11" customFormat="1" ht="18.899999999999999" customHeight="1" x14ac:dyDescent="0.25">
      <c r="A47" s="183">
        <v>41</v>
      </c>
      <c r="B47" s="93"/>
      <c r="C47" s="93"/>
      <c r="D47" s="94"/>
      <c r="E47" s="196"/>
      <c r="F47" s="95"/>
      <c r="G47" s="95"/>
      <c r="H47" s="308"/>
      <c r="I47" s="208"/>
      <c r="J47" s="180" t="e">
        <f>IF(AND(Q47="",#REF!&gt;0,#REF!&lt;5),K47,)</f>
        <v>#REF!</v>
      </c>
      <c r="K47" s="178" t="str">
        <f>IF(D47="","ZZZ9",IF(AND(#REF!&gt;0,#REF!&lt;5),D47&amp;#REF!,D47&amp;"9"))</f>
        <v>ZZZ9</v>
      </c>
      <c r="L47" s="182">
        <f t="shared" si="0"/>
        <v>999</v>
      </c>
      <c r="M47" s="207">
        <f t="shared" si="1"/>
        <v>999</v>
      </c>
      <c r="N47" s="203"/>
      <c r="O47" s="95"/>
      <c r="P47" s="111">
        <f t="shared" si="2"/>
        <v>999</v>
      </c>
      <c r="Q47" s="95"/>
    </row>
    <row r="48" spans="1:17" s="11" customFormat="1" ht="18.899999999999999" customHeight="1" x14ac:dyDescent="0.25">
      <c r="A48" s="183">
        <v>42</v>
      </c>
      <c r="B48" s="93"/>
      <c r="C48" s="93"/>
      <c r="D48" s="94"/>
      <c r="E48" s="196"/>
      <c r="F48" s="95"/>
      <c r="G48" s="95"/>
      <c r="H48" s="308"/>
      <c r="I48" s="208"/>
      <c r="J48" s="180" t="e">
        <f>IF(AND(Q48="",#REF!&gt;0,#REF!&lt;5),K48,)</f>
        <v>#REF!</v>
      </c>
      <c r="K48" s="178" t="str">
        <f>IF(D48="","ZZZ9",IF(AND(#REF!&gt;0,#REF!&lt;5),D48&amp;#REF!,D48&amp;"9"))</f>
        <v>ZZZ9</v>
      </c>
      <c r="L48" s="182">
        <f t="shared" si="0"/>
        <v>999</v>
      </c>
      <c r="M48" s="207">
        <f t="shared" si="1"/>
        <v>999</v>
      </c>
      <c r="N48" s="203"/>
      <c r="O48" s="95"/>
      <c r="P48" s="111">
        <f t="shared" si="2"/>
        <v>999</v>
      </c>
      <c r="Q48" s="95"/>
    </row>
    <row r="49" spans="1:17" s="11" customFormat="1" ht="18.899999999999999" customHeight="1" x14ac:dyDescent="0.25">
      <c r="A49" s="183">
        <v>43</v>
      </c>
      <c r="B49" s="93"/>
      <c r="C49" s="93"/>
      <c r="D49" s="94"/>
      <c r="E49" s="196"/>
      <c r="F49" s="95"/>
      <c r="G49" s="95"/>
      <c r="H49" s="308"/>
      <c r="I49" s="208"/>
      <c r="J49" s="180" t="e">
        <f>IF(AND(Q49="",#REF!&gt;0,#REF!&lt;5),K49,)</f>
        <v>#REF!</v>
      </c>
      <c r="K49" s="178" t="str">
        <f>IF(D49="","ZZZ9",IF(AND(#REF!&gt;0,#REF!&lt;5),D49&amp;#REF!,D49&amp;"9"))</f>
        <v>ZZZ9</v>
      </c>
      <c r="L49" s="182">
        <f t="shared" si="0"/>
        <v>999</v>
      </c>
      <c r="M49" s="207">
        <f t="shared" si="1"/>
        <v>999</v>
      </c>
      <c r="N49" s="203"/>
      <c r="O49" s="95"/>
      <c r="P49" s="111">
        <f t="shared" si="2"/>
        <v>999</v>
      </c>
      <c r="Q49" s="95"/>
    </row>
    <row r="50" spans="1:17" s="11" customFormat="1" ht="18.899999999999999" customHeight="1" x14ac:dyDescent="0.25">
      <c r="A50" s="183">
        <v>44</v>
      </c>
      <c r="B50" s="93"/>
      <c r="C50" s="93"/>
      <c r="D50" s="94"/>
      <c r="E50" s="196"/>
      <c r="F50" s="95"/>
      <c r="G50" s="95"/>
      <c r="H50" s="308"/>
      <c r="I50" s="208"/>
      <c r="J50" s="180" t="e">
        <f>IF(AND(Q50="",#REF!&gt;0,#REF!&lt;5),K50,)</f>
        <v>#REF!</v>
      </c>
      <c r="K50" s="178" t="str">
        <f>IF(D50="","ZZZ9",IF(AND(#REF!&gt;0,#REF!&lt;5),D50&amp;#REF!,D50&amp;"9"))</f>
        <v>ZZZ9</v>
      </c>
      <c r="L50" s="182">
        <f t="shared" si="0"/>
        <v>999</v>
      </c>
      <c r="M50" s="207">
        <f t="shared" si="1"/>
        <v>999</v>
      </c>
      <c r="N50" s="203"/>
      <c r="O50" s="95"/>
      <c r="P50" s="111">
        <f t="shared" si="2"/>
        <v>999</v>
      </c>
      <c r="Q50" s="95"/>
    </row>
    <row r="51" spans="1:17" s="11" customFormat="1" ht="18.899999999999999" customHeight="1" x14ac:dyDescent="0.25">
      <c r="A51" s="183">
        <v>45</v>
      </c>
      <c r="B51" s="93"/>
      <c r="C51" s="93"/>
      <c r="D51" s="94"/>
      <c r="E51" s="196"/>
      <c r="F51" s="95"/>
      <c r="G51" s="95"/>
      <c r="H51" s="308"/>
      <c r="I51" s="208"/>
      <c r="J51" s="180" t="e">
        <f>IF(AND(Q51="",#REF!&gt;0,#REF!&lt;5),K51,)</f>
        <v>#REF!</v>
      </c>
      <c r="K51" s="178" t="str">
        <f>IF(D51="","ZZZ9",IF(AND(#REF!&gt;0,#REF!&lt;5),D51&amp;#REF!,D51&amp;"9"))</f>
        <v>ZZZ9</v>
      </c>
      <c r="L51" s="182">
        <f t="shared" si="0"/>
        <v>999</v>
      </c>
      <c r="M51" s="207">
        <f t="shared" si="1"/>
        <v>999</v>
      </c>
      <c r="N51" s="203"/>
      <c r="O51" s="95"/>
      <c r="P51" s="111">
        <f t="shared" si="2"/>
        <v>999</v>
      </c>
      <c r="Q51" s="95"/>
    </row>
    <row r="52" spans="1:17" s="11" customFormat="1" ht="18.899999999999999" customHeight="1" x14ac:dyDescent="0.25">
      <c r="A52" s="183">
        <v>46</v>
      </c>
      <c r="B52" s="93"/>
      <c r="C52" s="93"/>
      <c r="D52" s="94"/>
      <c r="E52" s="196"/>
      <c r="F52" s="95"/>
      <c r="G52" s="95"/>
      <c r="H52" s="308"/>
      <c r="I52" s="208"/>
      <c r="J52" s="180" t="e">
        <f>IF(AND(Q52="",#REF!&gt;0,#REF!&lt;5),K52,)</f>
        <v>#REF!</v>
      </c>
      <c r="K52" s="178" t="str">
        <f>IF(D52="","ZZZ9",IF(AND(#REF!&gt;0,#REF!&lt;5),D52&amp;#REF!,D52&amp;"9"))</f>
        <v>ZZZ9</v>
      </c>
      <c r="L52" s="182">
        <f t="shared" si="0"/>
        <v>999</v>
      </c>
      <c r="M52" s="207">
        <f t="shared" si="1"/>
        <v>999</v>
      </c>
      <c r="N52" s="203"/>
      <c r="O52" s="95"/>
      <c r="P52" s="111">
        <f t="shared" si="2"/>
        <v>999</v>
      </c>
      <c r="Q52" s="95"/>
    </row>
    <row r="53" spans="1:17" s="11" customFormat="1" ht="18.899999999999999" customHeight="1" x14ac:dyDescent="0.25">
      <c r="A53" s="183">
        <v>47</v>
      </c>
      <c r="B53" s="93"/>
      <c r="C53" s="93"/>
      <c r="D53" s="94"/>
      <c r="E53" s="196"/>
      <c r="F53" s="95"/>
      <c r="G53" s="95"/>
      <c r="H53" s="308"/>
      <c r="I53" s="208"/>
      <c r="J53" s="180" t="e">
        <f>IF(AND(Q53="",#REF!&gt;0,#REF!&lt;5),K53,)</f>
        <v>#REF!</v>
      </c>
      <c r="K53" s="178" t="str">
        <f>IF(D53="","ZZZ9",IF(AND(#REF!&gt;0,#REF!&lt;5),D53&amp;#REF!,D53&amp;"9"))</f>
        <v>ZZZ9</v>
      </c>
      <c r="L53" s="182">
        <f t="shared" si="0"/>
        <v>999</v>
      </c>
      <c r="M53" s="207">
        <f t="shared" si="1"/>
        <v>999</v>
      </c>
      <c r="N53" s="203"/>
      <c r="O53" s="95"/>
      <c r="P53" s="111">
        <f t="shared" si="2"/>
        <v>999</v>
      </c>
      <c r="Q53" s="95"/>
    </row>
    <row r="54" spans="1:17" s="11" customFormat="1" ht="18.899999999999999" customHeight="1" x14ac:dyDescent="0.25">
      <c r="A54" s="183">
        <v>48</v>
      </c>
      <c r="B54" s="93"/>
      <c r="C54" s="93"/>
      <c r="D54" s="94"/>
      <c r="E54" s="196"/>
      <c r="F54" s="95"/>
      <c r="G54" s="95"/>
      <c r="H54" s="308"/>
      <c r="I54" s="208"/>
      <c r="J54" s="180" t="e">
        <f>IF(AND(Q54="",#REF!&gt;0,#REF!&lt;5),K54,)</f>
        <v>#REF!</v>
      </c>
      <c r="K54" s="178" t="str">
        <f>IF(D54="","ZZZ9",IF(AND(#REF!&gt;0,#REF!&lt;5),D54&amp;#REF!,D54&amp;"9"))</f>
        <v>ZZZ9</v>
      </c>
      <c r="L54" s="182">
        <f t="shared" si="0"/>
        <v>999</v>
      </c>
      <c r="M54" s="207">
        <f t="shared" si="1"/>
        <v>999</v>
      </c>
      <c r="N54" s="203"/>
      <c r="O54" s="95"/>
      <c r="P54" s="111">
        <f t="shared" si="2"/>
        <v>999</v>
      </c>
      <c r="Q54" s="95"/>
    </row>
    <row r="55" spans="1:17" s="11" customFormat="1" ht="18.899999999999999" customHeight="1" x14ac:dyDescent="0.25">
      <c r="A55" s="183">
        <v>49</v>
      </c>
      <c r="B55" s="93"/>
      <c r="C55" s="93"/>
      <c r="D55" s="94"/>
      <c r="E55" s="196"/>
      <c r="F55" s="95"/>
      <c r="G55" s="95"/>
      <c r="H55" s="308"/>
      <c r="I55" s="208"/>
      <c r="J55" s="180" t="e">
        <f>IF(AND(Q55="",#REF!&gt;0,#REF!&lt;5),K55,)</f>
        <v>#REF!</v>
      </c>
      <c r="K55" s="178" t="str">
        <f>IF(D55="","ZZZ9",IF(AND(#REF!&gt;0,#REF!&lt;5),D55&amp;#REF!,D55&amp;"9"))</f>
        <v>ZZZ9</v>
      </c>
      <c r="L55" s="182">
        <f t="shared" si="0"/>
        <v>999</v>
      </c>
      <c r="M55" s="207">
        <f t="shared" si="1"/>
        <v>999</v>
      </c>
      <c r="N55" s="203"/>
      <c r="O55" s="95"/>
      <c r="P55" s="111">
        <f t="shared" si="2"/>
        <v>999</v>
      </c>
      <c r="Q55" s="95"/>
    </row>
    <row r="56" spans="1:17" s="11" customFormat="1" ht="18.899999999999999" customHeight="1" x14ac:dyDescent="0.25">
      <c r="A56" s="183">
        <v>50</v>
      </c>
      <c r="B56" s="93"/>
      <c r="C56" s="93"/>
      <c r="D56" s="94"/>
      <c r="E56" s="196"/>
      <c r="F56" s="95"/>
      <c r="G56" s="95"/>
      <c r="H56" s="308"/>
      <c r="I56" s="208"/>
      <c r="J56" s="180" t="e">
        <f>IF(AND(Q56="",#REF!&gt;0,#REF!&lt;5),K56,)</f>
        <v>#REF!</v>
      </c>
      <c r="K56" s="178" t="str">
        <f>IF(D56="","ZZZ9",IF(AND(#REF!&gt;0,#REF!&lt;5),D56&amp;#REF!,D56&amp;"9"))</f>
        <v>ZZZ9</v>
      </c>
      <c r="L56" s="182">
        <f t="shared" si="0"/>
        <v>999</v>
      </c>
      <c r="M56" s="207">
        <f t="shared" si="1"/>
        <v>999</v>
      </c>
      <c r="N56" s="203"/>
      <c r="O56" s="95"/>
      <c r="P56" s="111">
        <f t="shared" si="2"/>
        <v>999</v>
      </c>
      <c r="Q56" s="95"/>
    </row>
    <row r="57" spans="1:17" s="11" customFormat="1" ht="18.899999999999999" customHeight="1" x14ac:dyDescent="0.25">
      <c r="A57" s="183">
        <v>51</v>
      </c>
      <c r="B57" s="93"/>
      <c r="C57" s="93"/>
      <c r="D57" s="94"/>
      <c r="E57" s="196"/>
      <c r="F57" s="95"/>
      <c r="G57" s="95"/>
      <c r="H57" s="308"/>
      <c r="I57" s="208"/>
      <c r="J57" s="180" t="e">
        <f>IF(AND(Q57="",#REF!&gt;0,#REF!&lt;5),K57,)</f>
        <v>#REF!</v>
      </c>
      <c r="K57" s="178" t="str">
        <f>IF(D57="","ZZZ9",IF(AND(#REF!&gt;0,#REF!&lt;5),D57&amp;#REF!,D57&amp;"9"))</f>
        <v>ZZZ9</v>
      </c>
      <c r="L57" s="182">
        <f t="shared" si="0"/>
        <v>999</v>
      </c>
      <c r="M57" s="207">
        <f t="shared" si="1"/>
        <v>999</v>
      </c>
      <c r="N57" s="203"/>
      <c r="O57" s="95"/>
      <c r="P57" s="111">
        <f t="shared" si="2"/>
        <v>999</v>
      </c>
      <c r="Q57" s="95"/>
    </row>
    <row r="58" spans="1:17" s="11" customFormat="1" ht="18.899999999999999" customHeight="1" x14ac:dyDescent="0.25">
      <c r="A58" s="183">
        <v>52</v>
      </c>
      <c r="B58" s="93"/>
      <c r="C58" s="93"/>
      <c r="D58" s="94"/>
      <c r="E58" s="196"/>
      <c r="F58" s="95"/>
      <c r="G58" s="95"/>
      <c r="H58" s="308"/>
      <c r="I58" s="208"/>
      <c r="J58" s="180" t="e">
        <f>IF(AND(Q58="",#REF!&gt;0,#REF!&lt;5),K58,)</f>
        <v>#REF!</v>
      </c>
      <c r="K58" s="178" t="str">
        <f>IF(D58="","ZZZ9",IF(AND(#REF!&gt;0,#REF!&lt;5),D58&amp;#REF!,D58&amp;"9"))</f>
        <v>ZZZ9</v>
      </c>
      <c r="L58" s="182">
        <f t="shared" si="0"/>
        <v>999</v>
      </c>
      <c r="M58" s="207">
        <f t="shared" si="1"/>
        <v>999</v>
      </c>
      <c r="N58" s="203"/>
      <c r="O58" s="95"/>
      <c r="P58" s="111">
        <f t="shared" si="2"/>
        <v>999</v>
      </c>
      <c r="Q58" s="95"/>
    </row>
    <row r="59" spans="1:17" s="11" customFormat="1" ht="18.899999999999999" customHeight="1" x14ac:dyDescent="0.25">
      <c r="A59" s="183">
        <v>53</v>
      </c>
      <c r="B59" s="93"/>
      <c r="C59" s="93"/>
      <c r="D59" s="94"/>
      <c r="E59" s="196"/>
      <c r="F59" s="95"/>
      <c r="G59" s="95"/>
      <c r="H59" s="308"/>
      <c r="I59" s="208"/>
      <c r="J59" s="180" t="e">
        <f>IF(AND(Q59="",#REF!&gt;0,#REF!&lt;5),K59,)</f>
        <v>#REF!</v>
      </c>
      <c r="K59" s="178" t="str">
        <f>IF(D59="","ZZZ9",IF(AND(#REF!&gt;0,#REF!&lt;5),D59&amp;#REF!,D59&amp;"9"))</f>
        <v>ZZZ9</v>
      </c>
      <c r="L59" s="182">
        <f t="shared" si="0"/>
        <v>999</v>
      </c>
      <c r="M59" s="207">
        <f t="shared" si="1"/>
        <v>999</v>
      </c>
      <c r="N59" s="203"/>
      <c r="O59" s="95"/>
      <c r="P59" s="111">
        <f t="shared" si="2"/>
        <v>999</v>
      </c>
      <c r="Q59" s="95"/>
    </row>
    <row r="60" spans="1:17" s="11" customFormat="1" ht="18.899999999999999" customHeight="1" x14ac:dyDescent="0.25">
      <c r="A60" s="183">
        <v>54</v>
      </c>
      <c r="B60" s="93"/>
      <c r="C60" s="93"/>
      <c r="D60" s="94"/>
      <c r="E60" s="196"/>
      <c r="F60" s="95"/>
      <c r="G60" s="95"/>
      <c r="H60" s="308"/>
      <c r="I60" s="208"/>
      <c r="J60" s="180" t="e">
        <f>IF(AND(Q60="",#REF!&gt;0,#REF!&lt;5),K60,)</f>
        <v>#REF!</v>
      </c>
      <c r="K60" s="178" t="str">
        <f>IF(D60="","ZZZ9",IF(AND(#REF!&gt;0,#REF!&lt;5),D60&amp;#REF!,D60&amp;"9"))</f>
        <v>ZZZ9</v>
      </c>
      <c r="L60" s="182">
        <f t="shared" si="0"/>
        <v>999</v>
      </c>
      <c r="M60" s="207">
        <f t="shared" si="1"/>
        <v>999</v>
      </c>
      <c r="N60" s="203"/>
      <c r="O60" s="95"/>
      <c r="P60" s="111">
        <f t="shared" si="2"/>
        <v>999</v>
      </c>
      <c r="Q60" s="95"/>
    </row>
    <row r="61" spans="1:17" s="11" customFormat="1" ht="18.899999999999999" customHeight="1" x14ac:dyDescent="0.25">
      <c r="A61" s="183">
        <v>55</v>
      </c>
      <c r="B61" s="93"/>
      <c r="C61" s="93"/>
      <c r="D61" s="94"/>
      <c r="E61" s="196"/>
      <c r="F61" s="95"/>
      <c r="G61" s="95"/>
      <c r="H61" s="308"/>
      <c r="I61" s="208"/>
      <c r="J61" s="180" t="e">
        <f>IF(AND(Q61="",#REF!&gt;0,#REF!&lt;5),K61,)</f>
        <v>#REF!</v>
      </c>
      <c r="K61" s="178" t="str">
        <f>IF(D61="","ZZZ9",IF(AND(#REF!&gt;0,#REF!&lt;5),D61&amp;#REF!,D61&amp;"9"))</f>
        <v>ZZZ9</v>
      </c>
      <c r="L61" s="182">
        <f t="shared" si="0"/>
        <v>999</v>
      </c>
      <c r="M61" s="207">
        <f t="shared" si="1"/>
        <v>999</v>
      </c>
      <c r="N61" s="203"/>
      <c r="O61" s="95"/>
      <c r="P61" s="111">
        <f t="shared" si="2"/>
        <v>999</v>
      </c>
      <c r="Q61" s="95"/>
    </row>
    <row r="62" spans="1:17" s="11" customFormat="1" ht="18.899999999999999" customHeight="1" x14ac:dyDescent="0.25">
      <c r="A62" s="183">
        <v>56</v>
      </c>
      <c r="B62" s="93"/>
      <c r="C62" s="93"/>
      <c r="D62" s="94"/>
      <c r="E62" s="196"/>
      <c r="F62" s="95"/>
      <c r="G62" s="95"/>
      <c r="H62" s="308"/>
      <c r="I62" s="208"/>
      <c r="J62" s="180" t="e">
        <f>IF(AND(Q62="",#REF!&gt;0,#REF!&lt;5),K62,)</f>
        <v>#REF!</v>
      </c>
      <c r="K62" s="178" t="str">
        <f>IF(D62="","ZZZ9",IF(AND(#REF!&gt;0,#REF!&lt;5),D62&amp;#REF!,D62&amp;"9"))</f>
        <v>ZZZ9</v>
      </c>
      <c r="L62" s="182">
        <f t="shared" si="0"/>
        <v>999</v>
      </c>
      <c r="M62" s="207">
        <f t="shared" si="1"/>
        <v>999</v>
      </c>
      <c r="N62" s="203"/>
      <c r="O62" s="95"/>
      <c r="P62" s="111">
        <f t="shared" si="2"/>
        <v>999</v>
      </c>
      <c r="Q62" s="95"/>
    </row>
    <row r="63" spans="1:17" s="11" customFormat="1" ht="18.899999999999999" customHeight="1" x14ac:dyDescent="0.25">
      <c r="A63" s="183">
        <v>57</v>
      </c>
      <c r="B63" s="93"/>
      <c r="C63" s="93"/>
      <c r="D63" s="94"/>
      <c r="E63" s="196"/>
      <c r="F63" s="95"/>
      <c r="G63" s="95"/>
      <c r="H63" s="308"/>
      <c r="I63" s="208"/>
      <c r="J63" s="180" t="e">
        <f>IF(AND(Q63="",#REF!&gt;0,#REF!&lt;5),K63,)</f>
        <v>#REF!</v>
      </c>
      <c r="K63" s="178" t="str">
        <f>IF(D63="","ZZZ9",IF(AND(#REF!&gt;0,#REF!&lt;5),D63&amp;#REF!,D63&amp;"9"))</f>
        <v>ZZZ9</v>
      </c>
      <c r="L63" s="182">
        <f t="shared" si="0"/>
        <v>999</v>
      </c>
      <c r="M63" s="207">
        <f t="shared" si="1"/>
        <v>999</v>
      </c>
      <c r="N63" s="203"/>
      <c r="O63" s="95"/>
      <c r="P63" s="111">
        <f t="shared" si="2"/>
        <v>999</v>
      </c>
      <c r="Q63" s="95"/>
    </row>
    <row r="64" spans="1:17" s="11" customFormat="1" ht="18.899999999999999" customHeight="1" x14ac:dyDescent="0.25">
      <c r="A64" s="183">
        <v>58</v>
      </c>
      <c r="B64" s="93"/>
      <c r="C64" s="93"/>
      <c r="D64" s="94"/>
      <c r="E64" s="196"/>
      <c r="F64" s="95"/>
      <c r="G64" s="95"/>
      <c r="H64" s="308"/>
      <c r="I64" s="208"/>
      <c r="J64" s="180" t="e">
        <f>IF(AND(Q64="",#REF!&gt;0,#REF!&lt;5),K64,)</f>
        <v>#REF!</v>
      </c>
      <c r="K64" s="178" t="str">
        <f>IF(D64="","ZZZ9",IF(AND(#REF!&gt;0,#REF!&lt;5),D64&amp;#REF!,D64&amp;"9"))</f>
        <v>ZZZ9</v>
      </c>
      <c r="L64" s="182">
        <f t="shared" si="0"/>
        <v>999</v>
      </c>
      <c r="M64" s="207">
        <f t="shared" si="1"/>
        <v>999</v>
      </c>
      <c r="N64" s="203"/>
      <c r="O64" s="95"/>
      <c r="P64" s="111">
        <f t="shared" si="2"/>
        <v>999</v>
      </c>
      <c r="Q64" s="95"/>
    </row>
    <row r="65" spans="1:17" s="11" customFormat="1" ht="18.899999999999999" customHeight="1" x14ac:dyDescent="0.25">
      <c r="A65" s="183">
        <v>59</v>
      </c>
      <c r="B65" s="93"/>
      <c r="C65" s="93"/>
      <c r="D65" s="94"/>
      <c r="E65" s="196"/>
      <c r="F65" s="95"/>
      <c r="G65" s="95"/>
      <c r="H65" s="308"/>
      <c r="I65" s="208"/>
      <c r="J65" s="180" t="e">
        <f>IF(AND(Q65="",#REF!&gt;0,#REF!&lt;5),K65,)</f>
        <v>#REF!</v>
      </c>
      <c r="K65" s="178" t="str">
        <f>IF(D65="","ZZZ9",IF(AND(#REF!&gt;0,#REF!&lt;5),D65&amp;#REF!,D65&amp;"9"))</f>
        <v>ZZZ9</v>
      </c>
      <c r="L65" s="182">
        <f t="shared" si="0"/>
        <v>999</v>
      </c>
      <c r="M65" s="207">
        <f t="shared" si="1"/>
        <v>999</v>
      </c>
      <c r="N65" s="203"/>
      <c r="O65" s="95"/>
      <c r="P65" s="111">
        <f t="shared" si="2"/>
        <v>999</v>
      </c>
      <c r="Q65" s="95"/>
    </row>
    <row r="66" spans="1:17" s="11" customFormat="1" ht="18.899999999999999" customHeight="1" x14ac:dyDescent="0.25">
      <c r="A66" s="183">
        <v>60</v>
      </c>
      <c r="B66" s="93"/>
      <c r="C66" s="93"/>
      <c r="D66" s="94"/>
      <c r="E66" s="196"/>
      <c r="F66" s="95"/>
      <c r="G66" s="95"/>
      <c r="H66" s="308"/>
      <c r="I66" s="208"/>
      <c r="J66" s="180" t="e">
        <f>IF(AND(Q66="",#REF!&gt;0,#REF!&lt;5),K66,)</f>
        <v>#REF!</v>
      </c>
      <c r="K66" s="178" t="str">
        <f>IF(D66="","ZZZ9",IF(AND(#REF!&gt;0,#REF!&lt;5),D66&amp;#REF!,D66&amp;"9"))</f>
        <v>ZZZ9</v>
      </c>
      <c r="L66" s="182">
        <f t="shared" si="0"/>
        <v>999</v>
      </c>
      <c r="M66" s="207">
        <f t="shared" si="1"/>
        <v>999</v>
      </c>
      <c r="N66" s="203"/>
      <c r="O66" s="95"/>
      <c r="P66" s="111">
        <f t="shared" si="2"/>
        <v>999</v>
      </c>
      <c r="Q66" s="95"/>
    </row>
    <row r="67" spans="1:17" s="11" customFormat="1" ht="18.899999999999999" customHeight="1" x14ac:dyDescent="0.25">
      <c r="A67" s="183">
        <v>61</v>
      </c>
      <c r="B67" s="93"/>
      <c r="C67" s="93"/>
      <c r="D67" s="94"/>
      <c r="E67" s="196"/>
      <c r="F67" s="95"/>
      <c r="G67" s="95"/>
      <c r="H67" s="308"/>
      <c r="I67" s="208"/>
      <c r="J67" s="180" t="e">
        <f>IF(AND(Q67="",#REF!&gt;0,#REF!&lt;5),K67,)</f>
        <v>#REF!</v>
      </c>
      <c r="K67" s="178" t="str">
        <f>IF(D67="","ZZZ9",IF(AND(#REF!&gt;0,#REF!&lt;5),D67&amp;#REF!,D67&amp;"9"))</f>
        <v>ZZZ9</v>
      </c>
      <c r="L67" s="182">
        <f t="shared" si="0"/>
        <v>999</v>
      </c>
      <c r="M67" s="207">
        <f t="shared" si="1"/>
        <v>999</v>
      </c>
      <c r="N67" s="203"/>
      <c r="O67" s="95"/>
      <c r="P67" s="111">
        <f t="shared" si="2"/>
        <v>999</v>
      </c>
      <c r="Q67" s="95"/>
    </row>
    <row r="68" spans="1:17" s="11" customFormat="1" ht="18.899999999999999" customHeight="1" x14ac:dyDescent="0.25">
      <c r="A68" s="183">
        <v>62</v>
      </c>
      <c r="B68" s="93"/>
      <c r="C68" s="93"/>
      <c r="D68" s="94"/>
      <c r="E68" s="196"/>
      <c r="F68" s="95"/>
      <c r="G68" s="95"/>
      <c r="H68" s="308"/>
      <c r="I68" s="208"/>
      <c r="J68" s="180" t="e">
        <f>IF(AND(Q68="",#REF!&gt;0,#REF!&lt;5),K68,)</f>
        <v>#REF!</v>
      </c>
      <c r="K68" s="178" t="str">
        <f>IF(D68="","ZZZ9",IF(AND(#REF!&gt;0,#REF!&lt;5),D68&amp;#REF!,D68&amp;"9"))</f>
        <v>ZZZ9</v>
      </c>
      <c r="L68" s="182">
        <f t="shared" si="0"/>
        <v>999</v>
      </c>
      <c r="M68" s="207">
        <f t="shared" si="1"/>
        <v>999</v>
      </c>
      <c r="N68" s="203"/>
      <c r="O68" s="95"/>
      <c r="P68" s="111">
        <f t="shared" si="2"/>
        <v>999</v>
      </c>
      <c r="Q68" s="95"/>
    </row>
    <row r="69" spans="1:17" s="11" customFormat="1" ht="18.899999999999999" customHeight="1" x14ac:dyDescent="0.25">
      <c r="A69" s="183">
        <v>63</v>
      </c>
      <c r="B69" s="93"/>
      <c r="C69" s="93"/>
      <c r="D69" s="94"/>
      <c r="E69" s="196"/>
      <c r="F69" s="95"/>
      <c r="G69" s="95"/>
      <c r="H69" s="308"/>
      <c r="I69" s="208"/>
      <c r="J69" s="180" t="e">
        <f>IF(AND(Q69="",#REF!&gt;0,#REF!&lt;5),K69,)</f>
        <v>#REF!</v>
      </c>
      <c r="K69" s="178" t="str">
        <f>IF(D69="","ZZZ9",IF(AND(#REF!&gt;0,#REF!&lt;5),D69&amp;#REF!,D69&amp;"9"))</f>
        <v>ZZZ9</v>
      </c>
      <c r="L69" s="182">
        <f t="shared" si="0"/>
        <v>999</v>
      </c>
      <c r="M69" s="207">
        <f t="shared" si="1"/>
        <v>999</v>
      </c>
      <c r="N69" s="203"/>
      <c r="O69" s="95"/>
      <c r="P69" s="111">
        <f t="shared" si="2"/>
        <v>999</v>
      </c>
      <c r="Q69" s="95"/>
    </row>
    <row r="70" spans="1:17" s="11" customFormat="1" ht="18.899999999999999" customHeight="1" x14ac:dyDescent="0.25">
      <c r="A70" s="183">
        <v>64</v>
      </c>
      <c r="B70" s="93"/>
      <c r="C70" s="93"/>
      <c r="D70" s="94"/>
      <c r="E70" s="196"/>
      <c r="F70" s="95"/>
      <c r="G70" s="95"/>
      <c r="H70" s="308"/>
      <c r="I70" s="208"/>
      <c r="J70" s="180" t="e">
        <f>IF(AND(Q70="",#REF!&gt;0,#REF!&lt;5),K70,)</f>
        <v>#REF!</v>
      </c>
      <c r="K70" s="178" t="str">
        <f>IF(D70="","ZZZ9",IF(AND(#REF!&gt;0,#REF!&lt;5),D70&amp;#REF!,D70&amp;"9"))</f>
        <v>ZZZ9</v>
      </c>
      <c r="L70" s="182">
        <f t="shared" si="0"/>
        <v>999</v>
      </c>
      <c r="M70" s="207">
        <f t="shared" si="1"/>
        <v>999</v>
      </c>
      <c r="N70" s="203"/>
      <c r="O70" s="95"/>
      <c r="P70" s="111">
        <f t="shared" si="2"/>
        <v>999</v>
      </c>
      <c r="Q70" s="95"/>
    </row>
    <row r="71" spans="1:17" s="11" customFormat="1" ht="18.899999999999999" customHeight="1" x14ac:dyDescent="0.25">
      <c r="A71" s="183">
        <v>65</v>
      </c>
      <c r="B71" s="93"/>
      <c r="C71" s="93"/>
      <c r="D71" s="94"/>
      <c r="E71" s="196"/>
      <c r="F71" s="95"/>
      <c r="G71" s="95"/>
      <c r="H71" s="308"/>
      <c r="I71" s="208"/>
      <c r="J71" s="180" t="e">
        <f>IF(AND(Q71="",#REF!&gt;0,#REF!&lt;5),K71,)</f>
        <v>#REF!</v>
      </c>
      <c r="K71" s="178" t="str">
        <f>IF(D71="","ZZZ9",IF(AND(#REF!&gt;0,#REF!&lt;5),D71&amp;#REF!,D71&amp;"9"))</f>
        <v>ZZZ9</v>
      </c>
      <c r="L71" s="182">
        <f t="shared" si="0"/>
        <v>999</v>
      </c>
      <c r="M71" s="207">
        <f t="shared" si="1"/>
        <v>999</v>
      </c>
      <c r="N71" s="203"/>
      <c r="O71" s="95"/>
      <c r="P71" s="111">
        <f t="shared" si="2"/>
        <v>999</v>
      </c>
      <c r="Q71" s="95"/>
    </row>
    <row r="72" spans="1:17" s="11" customFormat="1" ht="18.899999999999999" customHeight="1" x14ac:dyDescent="0.25">
      <c r="A72" s="183">
        <v>66</v>
      </c>
      <c r="B72" s="93"/>
      <c r="C72" s="93"/>
      <c r="D72" s="94"/>
      <c r="E72" s="196"/>
      <c r="F72" s="95"/>
      <c r="G72" s="95"/>
      <c r="H72" s="308"/>
      <c r="I72" s="208"/>
      <c r="J72" s="180" t="e">
        <f>IF(AND(Q72="",#REF!&gt;0,#REF!&lt;5),K72,)</f>
        <v>#REF!</v>
      </c>
      <c r="K72" s="178" t="str">
        <f>IF(D72="","ZZZ9",IF(AND(#REF!&gt;0,#REF!&lt;5),D72&amp;#REF!,D72&amp;"9"))</f>
        <v>ZZZ9</v>
      </c>
      <c r="L72" s="182">
        <f t="shared" si="0"/>
        <v>999</v>
      </c>
      <c r="M72" s="207">
        <f t="shared" si="1"/>
        <v>999</v>
      </c>
      <c r="N72" s="203"/>
      <c r="O72" s="95"/>
      <c r="P72" s="111">
        <f t="shared" si="2"/>
        <v>999</v>
      </c>
      <c r="Q72" s="95"/>
    </row>
    <row r="73" spans="1:17" s="11" customFormat="1" ht="18.899999999999999" customHeight="1" x14ac:dyDescent="0.25">
      <c r="A73" s="183">
        <v>67</v>
      </c>
      <c r="B73" s="93"/>
      <c r="C73" s="93"/>
      <c r="D73" s="94"/>
      <c r="E73" s="196"/>
      <c r="F73" s="95"/>
      <c r="G73" s="95"/>
      <c r="H73" s="308"/>
      <c r="I73" s="208"/>
      <c r="J73" s="180" t="e">
        <f>IF(AND(Q73="",#REF!&gt;0,#REF!&lt;5),K73,)</f>
        <v>#REF!</v>
      </c>
      <c r="K73" s="178" t="str">
        <f>IF(D73="","ZZZ9",IF(AND(#REF!&gt;0,#REF!&lt;5),D73&amp;#REF!,D73&amp;"9"))</f>
        <v>ZZZ9</v>
      </c>
      <c r="L73" s="182">
        <f t="shared" si="0"/>
        <v>999</v>
      </c>
      <c r="M73" s="207">
        <f t="shared" si="1"/>
        <v>999</v>
      </c>
      <c r="N73" s="203"/>
      <c r="O73" s="95"/>
      <c r="P73" s="111">
        <f t="shared" si="2"/>
        <v>999</v>
      </c>
      <c r="Q73" s="95"/>
    </row>
    <row r="74" spans="1:17" s="11" customFormat="1" ht="18.899999999999999" customHeight="1" x14ac:dyDescent="0.25">
      <c r="A74" s="183">
        <v>68</v>
      </c>
      <c r="B74" s="93"/>
      <c r="C74" s="93"/>
      <c r="D74" s="94"/>
      <c r="E74" s="196"/>
      <c r="F74" s="95"/>
      <c r="G74" s="95"/>
      <c r="H74" s="308"/>
      <c r="I74" s="208"/>
      <c r="J74" s="180" t="e">
        <f>IF(AND(Q74="",#REF!&gt;0,#REF!&lt;5),K74,)</f>
        <v>#REF!</v>
      </c>
      <c r="K74" s="178" t="str">
        <f>IF(D74="","ZZZ9",IF(AND(#REF!&gt;0,#REF!&lt;5),D74&amp;#REF!,D74&amp;"9"))</f>
        <v>ZZZ9</v>
      </c>
      <c r="L74" s="182">
        <f t="shared" si="0"/>
        <v>999</v>
      </c>
      <c r="M74" s="207">
        <f t="shared" si="1"/>
        <v>999</v>
      </c>
      <c r="N74" s="203"/>
      <c r="O74" s="95"/>
      <c r="P74" s="111">
        <f t="shared" si="2"/>
        <v>999</v>
      </c>
      <c r="Q74" s="95"/>
    </row>
    <row r="75" spans="1:17" s="11" customFormat="1" ht="18.899999999999999" customHeight="1" x14ac:dyDescent="0.25">
      <c r="A75" s="183">
        <v>69</v>
      </c>
      <c r="B75" s="93"/>
      <c r="C75" s="93"/>
      <c r="D75" s="94"/>
      <c r="E75" s="196"/>
      <c r="F75" s="95"/>
      <c r="G75" s="95"/>
      <c r="H75" s="308"/>
      <c r="I75" s="208"/>
      <c r="J75" s="180" t="e">
        <f>IF(AND(Q75="",#REF!&gt;0,#REF!&lt;5),K75,)</f>
        <v>#REF!</v>
      </c>
      <c r="K75" s="178" t="str">
        <f>IF(D75="","ZZZ9",IF(AND(#REF!&gt;0,#REF!&lt;5),D75&amp;#REF!,D75&amp;"9"))</f>
        <v>ZZZ9</v>
      </c>
      <c r="L75" s="182">
        <f t="shared" si="0"/>
        <v>999</v>
      </c>
      <c r="M75" s="207">
        <f t="shared" si="1"/>
        <v>999</v>
      </c>
      <c r="N75" s="203"/>
      <c r="O75" s="95"/>
      <c r="P75" s="111">
        <f t="shared" si="2"/>
        <v>999</v>
      </c>
      <c r="Q75" s="95"/>
    </row>
    <row r="76" spans="1:17" s="11" customFormat="1" ht="18.899999999999999" customHeight="1" x14ac:dyDescent="0.25">
      <c r="A76" s="183">
        <v>70</v>
      </c>
      <c r="B76" s="93"/>
      <c r="C76" s="93"/>
      <c r="D76" s="94"/>
      <c r="E76" s="196"/>
      <c r="F76" s="95"/>
      <c r="G76" s="95"/>
      <c r="H76" s="308"/>
      <c r="I76" s="208"/>
      <c r="J76" s="180" t="e">
        <f>IF(AND(Q76="",#REF!&gt;0,#REF!&lt;5),K76,)</f>
        <v>#REF!</v>
      </c>
      <c r="K76" s="178" t="str">
        <f>IF(D76="","ZZZ9",IF(AND(#REF!&gt;0,#REF!&lt;5),D76&amp;#REF!,D76&amp;"9"))</f>
        <v>ZZZ9</v>
      </c>
      <c r="L76" s="182">
        <f t="shared" si="0"/>
        <v>999</v>
      </c>
      <c r="M76" s="207">
        <f t="shared" si="1"/>
        <v>999</v>
      </c>
      <c r="N76" s="203"/>
      <c r="O76" s="95"/>
      <c r="P76" s="111">
        <f t="shared" si="2"/>
        <v>999</v>
      </c>
      <c r="Q76" s="95"/>
    </row>
    <row r="77" spans="1:17" s="11" customFormat="1" ht="18.899999999999999" customHeight="1" x14ac:dyDescent="0.25">
      <c r="A77" s="183">
        <v>71</v>
      </c>
      <c r="B77" s="93"/>
      <c r="C77" s="93"/>
      <c r="D77" s="94"/>
      <c r="E77" s="196"/>
      <c r="F77" s="95"/>
      <c r="G77" s="95"/>
      <c r="H77" s="308"/>
      <c r="I77" s="208"/>
      <c r="J77" s="180" t="e">
        <f>IF(AND(Q77="",#REF!&gt;0,#REF!&lt;5),K77,)</f>
        <v>#REF!</v>
      </c>
      <c r="K77" s="178" t="str">
        <f>IF(D77="","ZZZ9",IF(AND(#REF!&gt;0,#REF!&lt;5),D77&amp;#REF!,D77&amp;"9"))</f>
        <v>ZZZ9</v>
      </c>
      <c r="L77" s="182">
        <f t="shared" si="0"/>
        <v>999</v>
      </c>
      <c r="M77" s="207">
        <f t="shared" si="1"/>
        <v>999</v>
      </c>
      <c r="N77" s="203"/>
      <c r="O77" s="95"/>
      <c r="P77" s="111">
        <f t="shared" si="2"/>
        <v>999</v>
      </c>
      <c r="Q77" s="95"/>
    </row>
    <row r="78" spans="1:17" s="11" customFormat="1" ht="18.899999999999999" customHeight="1" x14ac:dyDescent="0.25">
      <c r="A78" s="183">
        <v>72</v>
      </c>
      <c r="B78" s="93"/>
      <c r="C78" s="93"/>
      <c r="D78" s="94"/>
      <c r="E78" s="196"/>
      <c r="F78" s="95"/>
      <c r="G78" s="95"/>
      <c r="H78" s="308"/>
      <c r="I78" s="208"/>
      <c r="J78" s="180" t="e">
        <f>IF(AND(Q78="",#REF!&gt;0,#REF!&lt;5),K78,)</f>
        <v>#REF!</v>
      </c>
      <c r="K78" s="178" t="str">
        <f>IF(D78="","ZZZ9",IF(AND(#REF!&gt;0,#REF!&lt;5),D78&amp;#REF!,D78&amp;"9"))</f>
        <v>ZZZ9</v>
      </c>
      <c r="L78" s="182">
        <f t="shared" si="0"/>
        <v>999</v>
      </c>
      <c r="M78" s="207">
        <f t="shared" si="1"/>
        <v>999</v>
      </c>
      <c r="N78" s="203"/>
      <c r="O78" s="95"/>
      <c r="P78" s="111">
        <f t="shared" si="2"/>
        <v>999</v>
      </c>
      <c r="Q78" s="95"/>
    </row>
    <row r="79" spans="1:17" s="11" customFormat="1" ht="18.899999999999999" customHeight="1" x14ac:dyDescent="0.25">
      <c r="A79" s="183">
        <v>73</v>
      </c>
      <c r="B79" s="93"/>
      <c r="C79" s="93"/>
      <c r="D79" s="94"/>
      <c r="E79" s="196"/>
      <c r="F79" s="95"/>
      <c r="G79" s="95"/>
      <c r="H79" s="308"/>
      <c r="I79" s="208"/>
      <c r="J79" s="180" t="e">
        <f>IF(AND(Q79="",#REF!&gt;0,#REF!&lt;5),K79,)</f>
        <v>#REF!</v>
      </c>
      <c r="K79" s="178" t="str">
        <f>IF(D79="","ZZZ9",IF(AND(#REF!&gt;0,#REF!&lt;5),D79&amp;#REF!,D79&amp;"9"))</f>
        <v>ZZZ9</v>
      </c>
      <c r="L79" s="182">
        <f t="shared" si="0"/>
        <v>999</v>
      </c>
      <c r="M79" s="207">
        <f t="shared" si="1"/>
        <v>999</v>
      </c>
      <c r="N79" s="203"/>
      <c r="O79" s="95"/>
      <c r="P79" s="111">
        <f t="shared" si="2"/>
        <v>999</v>
      </c>
      <c r="Q79" s="95"/>
    </row>
    <row r="80" spans="1:17" s="11" customFormat="1" ht="18.899999999999999" customHeight="1" x14ac:dyDescent="0.25">
      <c r="A80" s="183">
        <v>74</v>
      </c>
      <c r="B80" s="93"/>
      <c r="C80" s="93"/>
      <c r="D80" s="94"/>
      <c r="E80" s="196"/>
      <c r="F80" s="95"/>
      <c r="G80" s="95"/>
      <c r="H80" s="308"/>
      <c r="I80" s="208"/>
      <c r="J80" s="180" t="e">
        <f>IF(AND(Q80="",#REF!&gt;0,#REF!&lt;5),K80,)</f>
        <v>#REF!</v>
      </c>
      <c r="K80" s="178" t="str">
        <f>IF(D80="","ZZZ9",IF(AND(#REF!&gt;0,#REF!&lt;5),D80&amp;#REF!,D80&amp;"9"))</f>
        <v>ZZZ9</v>
      </c>
      <c r="L80" s="182">
        <f t="shared" si="0"/>
        <v>999</v>
      </c>
      <c r="M80" s="207">
        <f t="shared" si="1"/>
        <v>999</v>
      </c>
      <c r="N80" s="203"/>
      <c r="O80" s="95"/>
      <c r="P80" s="111">
        <f t="shared" si="2"/>
        <v>999</v>
      </c>
      <c r="Q80" s="95"/>
    </row>
    <row r="81" spans="1:17" s="11" customFormat="1" ht="18.899999999999999" customHeight="1" x14ac:dyDescent="0.25">
      <c r="A81" s="183">
        <v>75</v>
      </c>
      <c r="B81" s="93"/>
      <c r="C81" s="93"/>
      <c r="D81" s="94"/>
      <c r="E81" s="196"/>
      <c r="F81" s="95"/>
      <c r="G81" s="95"/>
      <c r="H81" s="308"/>
      <c r="I81" s="208"/>
      <c r="J81" s="180" t="e">
        <f>IF(AND(Q81="",#REF!&gt;0,#REF!&lt;5),K81,)</f>
        <v>#REF!</v>
      </c>
      <c r="K81" s="178" t="str">
        <f>IF(D81="","ZZZ9",IF(AND(#REF!&gt;0,#REF!&lt;5),D81&amp;#REF!,D81&amp;"9"))</f>
        <v>ZZZ9</v>
      </c>
      <c r="L81" s="182">
        <f t="shared" si="0"/>
        <v>999</v>
      </c>
      <c r="M81" s="207">
        <f t="shared" si="1"/>
        <v>999</v>
      </c>
      <c r="N81" s="203"/>
      <c r="O81" s="95"/>
      <c r="P81" s="111">
        <f t="shared" si="2"/>
        <v>999</v>
      </c>
      <c r="Q81" s="95"/>
    </row>
    <row r="82" spans="1:17" s="11" customFormat="1" ht="18.899999999999999" customHeight="1" x14ac:dyDescent="0.25">
      <c r="A82" s="183">
        <v>76</v>
      </c>
      <c r="B82" s="93"/>
      <c r="C82" s="93"/>
      <c r="D82" s="94"/>
      <c r="E82" s="196"/>
      <c r="F82" s="95"/>
      <c r="G82" s="95"/>
      <c r="H82" s="308"/>
      <c r="I82" s="208"/>
      <c r="J82" s="180" t="e">
        <f>IF(AND(Q82="",#REF!&gt;0,#REF!&lt;5),K82,)</f>
        <v>#REF!</v>
      </c>
      <c r="K82" s="178" t="str">
        <f>IF(D82="","ZZZ9",IF(AND(#REF!&gt;0,#REF!&lt;5),D82&amp;#REF!,D82&amp;"9"))</f>
        <v>ZZZ9</v>
      </c>
      <c r="L82" s="182">
        <f t="shared" si="0"/>
        <v>999</v>
      </c>
      <c r="M82" s="207">
        <f t="shared" si="1"/>
        <v>999</v>
      </c>
      <c r="N82" s="203"/>
      <c r="O82" s="95"/>
      <c r="P82" s="111">
        <f t="shared" si="2"/>
        <v>999</v>
      </c>
      <c r="Q82" s="95"/>
    </row>
    <row r="83" spans="1:17" s="11" customFormat="1" ht="18.899999999999999" customHeight="1" x14ac:dyDescent="0.25">
      <c r="A83" s="183">
        <v>77</v>
      </c>
      <c r="B83" s="93"/>
      <c r="C83" s="93"/>
      <c r="D83" s="94"/>
      <c r="E83" s="196"/>
      <c r="F83" s="95"/>
      <c r="G83" s="95"/>
      <c r="H83" s="308"/>
      <c r="I83" s="208"/>
      <c r="J83" s="180" t="e">
        <f>IF(AND(Q83="",#REF!&gt;0,#REF!&lt;5),K83,)</f>
        <v>#REF!</v>
      </c>
      <c r="K83" s="178" t="str">
        <f>IF(D83="","ZZZ9",IF(AND(#REF!&gt;0,#REF!&lt;5),D83&amp;#REF!,D83&amp;"9"))</f>
        <v>ZZZ9</v>
      </c>
      <c r="L83" s="182">
        <f t="shared" si="0"/>
        <v>999</v>
      </c>
      <c r="M83" s="207">
        <f t="shared" si="1"/>
        <v>999</v>
      </c>
      <c r="N83" s="203"/>
      <c r="O83" s="95"/>
      <c r="P83" s="111">
        <f t="shared" si="2"/>
        <v>999</v>
      </c>
      <c r="Q83" s="95"/>
    </row>
    <row r="84" spans="1:17" s="11" customFormat="1" ht="18.899999999999999" customHeight="1" x14ac:dyDescent="0.25">
      <c r="A84" s="183">
        <v>78</v>
      </c>
      <c r="B84" s="93"/>
      <c r="C84" s="93"/>
      <c r="D84" s="94"/>
      <c r="E84" s="196"/>
      <c r="F84" s="95"/>
      <c r="G84" s="95"/>
      <c r="H84" s="308"/>
      <c r="I84" s="208"/>
      <c r="J84" s="180" t="e">
        <f>IF(AND(Q84="",#REF!&gt;0,#REF!&lt;5),K84,)</f>
        <v>#REF!</v>
      </c>
      <c r="K84" s="178" t="str">
        <f>IF(D84="","ZZZ9",IF(AND(#REF!&gt;0,#REF!&lt;5),D84&amp;#REF!,D84&amp;"9"))</f>
        <v>ZZZ9</v>
      </c>
      <c r="L84" s="182">
        <f t="shared" si="0"/>
        <v>999</v>
      </c>
      <c r="M84" s="207">
        <f t="shared" si="1"/>
        <v>999</v>
      </c>
      <c r="N84" s="203"/>
      <c r="O84" s="95"/>
      <c r="P84" s="111">
        <f t="shared" si="2"/>
        <v>999</v>
      </c>
      <c r="Q84" s="95"/>
    </row>
    <row r="85" spans="1:17" s="11" customFormat="1" ht="18.899999999999999" customHeight="1" x14ac:dyDescent="0.25">
      <c r="A85" s="183">
        <v>79</v>
      </c>
      <c r="B85" s="93"/>
      <c r="C85" s="93"/>
      <c r="D85" s="94"/>
      <c r="E85" s="196"/>
      <c r="F85" s="95"/>
      <c r="G85" s="95"/>
      <c r="H85" s="308"/>
      <c r="I85" s="208"/>
      <c r="J85" s="180" t="e">
        <f>IF(AND(Q85="",#REF!&gt;0,#REF!&lt;5),K85,)</f>
        <v>#REF!</v>
      </c>
      <c r="K85" s="178" t="str">
        <f>IF(D85="","ZZZ9",IF(AND(#REF!&gt;0,#REF!&lt;5),D85&amp;#REF!,D85&amp;"9"))</f>
        <v>ZZZ9</v>
      </c>
      <c r="L85" s="182">
        <f t="shared" si="0"/>
        <v>999</v>
      </c>
      <c r="M85" s="207">
        <f t="shared" si="1"/>
        <v>999</v>
      </c>
      <c r="N85" s="203"/>
      <c r="O85" s="95"/>
      <c r="P85" s="111">
        <f t="shared" si="2"/>
        <v>999</v>
      </c>
      <c r="Q85" s="95"/>
    </row>
    <row r="86" spans="1:17" s="11" customFormat="1" ht="18.899999999999999" customHeight="1" x14ac:dyDescent="0.25">
      <c r="A86" s="183">
        <v>80</v>
      </c>
      <c r="B86" s="93"/>
      <c r="C86" s="93"/>
      <c r="D86" s="94"/>
      <c r="E86" s="196"/>
      <c r="F86" s="95"/>
      <c r="G86" s="95"/>
      <c r="H86" s="308"/>
      <c r="I86" s="208"/>
      <c r="J86" s="180" t="e">
        <f>IF(AND(Q86="",#REF!&gt;0,#REF!&lt;5),K86,)</f>
        <v>#REF!</v>
      </c>
      <c r="K86" s="178" t="str">
        <f>IF(D86="","ZZZ9",IF(AND(#REF!&gt;0,#REF!&lt;5),D86&amp;#REF!,D86&amp;"9"))</f>
        <v>ZZZ9</v>
      </c>
      <c r="L86" s="182">
        <f t="shared" si="0"/>
        <v>999</v>
      </c>
      <c r="M86" s="207">
        <f t="shared" si="1"/>
        <v>999</v>
      </c>
      <c r="N86" s="203"/>
      <c r="O86" s="95"/>
      <c r="P86" s="111">
        <f t="shared" si="2"/>
        <v>999</v>
      </c>
      <c r="Q86" s="95"/>
    </row>
    <row r="87" spans="1:17" s="11" customFormat="1" ht="18.899999999999999" customHeight="1" x14ac:dyDescent="0.25">
      <c r="A87" s="183">
        <v>81</v>
      </c>
      <c r="B87" s="93"/>
      <c r="C87" s="93"/>
      <c r="D87" s="94"/>
      <c r="E87" s="196"/>
      <c r="F87" s="95"/>
      <c r="G87" s="95"/>
      <c r="H87" s="308"/>
      <c r="I87" s="208"/>
      <c r="J87" s="180" t="e">
        <f>IF(AND(Q87="",#REF!&gt;0,#REF!&lt;5),K87,)</f>
        <v>#REF!</v>
      </c>
      <c r="K87" s="178" t="str">
        <f>IF(D87="","ZZZ9",IF(AND(#REF!&gt;0,#REF!&lt;5),D87&amp;#REF!,D87&amp;"9"))</f>
        <v>ZZZ9</v>
      </c>
      <c r="L87" s="182">
        <f t="shared" si="0"/>
        <v>999</v>
      </c>
      <c r="M87" s="207">
        <f t="shared" si="1"/>
        <v>999</v>
      </c>
      <c r="N87" s="203"/>
      <c r="O87" s="95"/>
      <c r="P87" s="111">
        <f t="shared" si="2"/>
        <v>999</v>
      </c>
      <c r="Q87" s="95"/>
    </row>
    <row r="88" spans="1:17" s="11" customFormat="1" ht="18.899999999999999" customHeight="1" x14ac:dyDescent="0.25">
      <c r="A88" s="183">
        <v>82</v>
      </c>
      <c r="B88" s="93"/>
      <c r="C88" s="93"/>
      <c r="D88" s="94"/>
      <c r="E88" s="196"/>
      <c r="F88" s="95"/>
      <c r="G88" s="95"/>
      <c r="H88" s="308"/>
      <c r="I88" s="208"/>
      <c r="J88" s="180" t="e">
        <f>IF(AND(Q88="",#REF!&gt;0,#REF!&lt;5),K88,)</f>
        <v>#REF!</v>
      </c>
      <c r="K88" s="178" t="str">
        <f>IF(D88="","ZZZ9",IF(AND(#REF!&gt;0,#REF!&lt;5),D88&amp;#REF!,D88&amp;"9"))</f>
        <v>ZZZ9</v>
      </c>
      <c r="L88" s="182">
        <f t="shared" si="0"/>
        <v>999</v>
      </c>
      <c r="M88" s="207">
        <f t="shared" si="1"/>
        <v>999</v>
      </c>
      <c r="N88" s="203"/>
      <c r="O88" s="95"/>
      <c r="P88" s="111">
        <f t="shared" si="2"/>
        <v>999</v>
      </c>
      <c r="Q88" s="95"/>
    </row>
    <row r="89" spans="1:17" s="11" customFormat="1" ht="18.899999999999999" customHeight="1" x14ac:dyDescent="0.25">
      <c r="A89" s="183">
        <v>83</v>
      </c>
      <c r="B89" s="93"/>
      <c r="C89" s="93"/>
      <c r="D89" s="94"/>
      <c r="E89" s="196"/>
      <c r="F89" s="95"/>
      <c r="G89" s="95"/>
      <c r="H89" s="308"/>
      <c r="I89" s="208"/>
      <c r="J89" s="180" t="e">
        <f>IF(AND(Q89="",#REF!&gt;0,#REF!&lt;5),K89,)</f>
        <v>#REF!</v>
      </c>
      <c r="K89" s="178" t="str">
        <f>IF(D89="","ZZZ9",IF(AND(#REF!&gt;0,#REF!&lt;5),D89&amp;#REF!,D89&amp;"9"))</f>
        <v>ZZZ9</v>
      </c>
      <c r="L89" s="182">
        <f t="shared" si="0"/>
        <v>999</v>
      </c>
      <c r="M89" s="207">
        <f t="shared" si="1"/>
        <v>999</v>
      </c>
      <c r="N89" s="203"/>
      <c r="O89" s="95"/>
      <c r="P89" s="111">
        <f t="shared" si="2"/>
        <v>999</v>
      </c>
      <c r="Q89" s="95"/>
    </row>
    <row r="90" spans="1:17" s="11" customFormat="1" ht="18.899999999999999" customHeight="1" x14ac:dyDescent="0.25">
      <c r="A90" s="183">
        <v>84</v>
      </c>
      <c r="B90" s="93"/>
      <c r="C90" s="93"/>
      <c r="D90" s="94"/>
      <c r="E90" s="196"/>
      <c r="F90" s="95"/>
      <c r="G90" s="95"/>
      <c r="H90" s="308"/>
      <c r="I90" s="208"/>
      <c r="J90" s="180" t="e">
        <f>IF(AND(Q90="",#REF!&gt;0,#REF!&lt;5),K90,)</f>
        <v>#REF!</v>
      </c>
      <c r="K90" s="178" t="str">
        <f>IF(D90="","ZZZ9",IF(AND(#REF!&gt;0,#REF!&lt;5),D90&amp;#REF!,D90&amp;"9"))</f>
        <v>ZZZ9</v>
      </c>
      <c r="L90" s="182">
        <f t="shared" si="0"/>
        <v>999</v>
      </c>
      <c r="M90" s="207">
        <f t="shared" si="1"/>
        <v>999</v>
      </c>
      <c r="N90" s="203"/>
      <c r="O90" s="95"/>
      <c r="P90" s="111">
        <f t="shared" si="2"/>
        <v>999</v>
      </c>
      <c r="Q90" s="95"/>
    </row>
    <row r="91" spans="1:17" s="11" customFormat="1" ht="18.899999999999999" customHeight="1" x14ac:dyDescent="0.25">
      <c r="A91" s="183">
        <v>85</v>
      </c>
      <c r="B91" s="93"/>
      <c r="C91" s="93"/>
      <c r="D91" s="94"/>
      <c r="E91" s="196"/>
      <c r="F91" s="95"/>
      <c r="G91" s="95"/>
      <c r="H91" s="308"/>
      <c r="I91" s="208"/>
      <c r="J91" s="180" t="e">
        <f>IF(AND(Q91="",#REF!&gt;0,#REF!&lt;5),K91,)</f>
        <v>#REF!</v>
      </c>
      <c r="K91" s="178" t="str">
        <f>IF(D91="","ZZZ9",IF(AND(#REF!&gt;0,#REF!&lt;5),D91&amp;#REF!,D91&amp;"9"))</f>
        <v>ZZZ9</v>
      </c>
      <c r="L91" s="182">
        <f t="shared" si="0"/>
        <v>999</v>
      </c>
      <c r="M91" s="207">
        <f t="shared" si="1"/>
        <v>999</v>
      </c>
      <c r="N91" s="203"/>
      <c r="O91" s="95"/>
      <c r="P91" s="111">
        <f t="shared" si="2"/>
        <v>999</v>
      </c>
      <c r="Q91" s="95"/>
    </row>
    <row r="92" spans="1:17" s="11" customFormat="1" ht="18.899999999999999" customHeight="1" x14ac:dyDescent="0.25">
      <c r="A92" s="183">
        <v>86</v>
      </c>
      <c r="B92" s="93"/>
      <c r="C92" s="93"/>
      <c r="D92" s="94"/>
      <c r="E92" s="196"/>
      <c r="F92" s="95"/>
      <c r="G92" s="95"/>
      <c r="H92" s="308"/>
      <c r="I92" s="208"/>
      <c r="J92" s="180" t="e">
        <f>IF(AND(Q92="",#REF!&gt;0,#REF!&lt;5),K92,)</f>
        <v>#REF!</v>
      </c>
      <c r="K92" s="178" t="str">
        <f>IF(D92="","ZZZ9",IF(AND(#REF!&gt;0,#REF!&lt;5),D92&amp;#REF!,D92&amp;"9"))</f>
        <v>ZZZ9</v>
      </c>
      <c r="L92" s="182">
        <f t="shared" si="0"/>
        <v>999</v>
      </c>
      <c r="M92" s="207">
        <f t="shared" si="1"/>
        <v>999</v>
      </c>
      <c r="N92" s="203"/>
      <c r="O92" s="95"/>
      <c r="P92" s="111">
        <f t="shared" si="2"/>
        <v>999</v>
      </c>
      <c r="Q92" s="95"/>
    </row>
    <row r="93" spans="1:17" s="11" customFormat="1" ht="18.899999999999999" customHeight="1" x14ac:dyDescent="0.25">
      <c r="A93" s="183">
        <v>87</v>
      </c>
      <c r="B93" s="93"/>
      <c r="C93" s="93"/>
      <c r="D93" s="94"/>
      <c r="E93" s="196"/>
      <c r="F93" s="95"/>
      <c r="G93" s="95"/>
      <c r="H93" s="308"/>
      <c r="I93" s="208"/>
      <c r="J93" s="180" t="e">
        <f>IF(AND(Q93="",#REF!&gt;0,#REF!&lt;5),K93,)</f>
        <v>#REF!</v>
      </c>
      <c r="K93" s="178" t="str">
        <f>IF(D93="","ZZZ9",IF(AND(#REF!&gt;0,#REF!&lt;5),D93&amp;#REF!,D93&amp;"9"))</f>
        <v>ZZZ9</v>
      </c>
      <c r="L93" s="182">
        <f t="shared" si="0"/>
        <v>999</v>
      </c>
      <c r="M93" s="207">
        <f t="shared" si="1"/>
        <v>999</v>
      </c>
      <c r="N93" s="203"/>
      <c r="O93" s="95"/>
      <c r="P93" s="111">
        <f t="shared" si="2"/>
        <v>999</v>
      </c>
      <c r="Q93" s="95"/>
    </row>
    <row r="94" spans="1:17" s="11" customFormat="1" ht="18.899999999999999" customHeight="1" x14ac:dyDescent="0.25">
      <c r="A94" s="183">
        <v>88</v>
      </c>
      <c r="B94" s="93"/>
      <c r="C94" s="93"/>
      <c r="D94" s="94"/>
      <c r="E94" s="196"/>
      <c r="F94" s="95"/>
      <c r="G94" s="95"/>
      <c r="H94" s="308"/>
      <c r="I94" s="208"/>
      <c r="J94" s="180" t="e">
        <f>IF(AND(Q94="",#REF!&gt;0,#REF!&lt;5),K94,)</f>
        <v>#REF!</v>
      </c>
      <c r="K94" s="178" t="str">
        <f>IF(D94="","ZZZ9",IF(AND(#REF!&gt;0,#REF!&lt;5),D94&amp;#REF!,D94&amp;"9"))</f>
        <v>ZZZ9</v>
      </c>
      <c r="L94" s="182">
        <f t="shared" si="0"/>
        <v>999</v>
      </c>
      <c r="M94" s="207">
        <f t="shared" si="1"/>
        <v>999</v>
      </c>
      <c r="N94" s="203"/>
      <c r="O94" s="95"/>
      <c r="P94" s="111">
        <f t="shared" si="2"/>
        <v>999</v>
      </c>
      <c r="Q94" s="95"/>
    </row>
    <row r="95" spans="1:17" s="11" customFormat="1" ht="18.899999999999999" customHeight="1" x14ac:dyDescent="0.25">
      <c r="A95" s="183">
        <v>89</v>
      </c>
      <c r="B95" s="93"/>
      <c r="C95" s="93"/>
      <c r="D95" s="94"/>
      <c r="E95" s="196"/>
      <c r="F95" s="95"/>
      <c r="G95" s="95"/>
      <c r="H95" s="308"/>
      <c r="I95" s="208"/>
      <c r="J95" s="180" t="e">
        <f>IF(AND(Q95="",#REF!&gt;0,#REF!&lt;5),K95,)</f>
        <v>#REF!</v>
      </c>
      <c r="K95" s="178" t="str">
        <f>IF(D95="","ZZZ9",IF(AND(#REF!&gt;0,#REF!&lt;5),D95&amp;#REF!,D95&amp;"9"))</f>
        <v>ZZZ9</v>
      </c>
      <c r="L95" s="182">
        <f t="shared" si="0"/>
        <v>999</v>
      </c>
      <c r="M95" s="207">
        <f t="shared" si="1"/>
        <v>999</v>
      </c>
      <c r="N95" s="203"/>
      <c r="O95" s="95"/>
      <c r="P95" s="111">
        <f t="shared" si="2"/>
        <v>999</v>
      </c>
      <c r="Q95" s="95"/>
    </row>
    <row r="96" spans="1:17" s="11" customFormat="1" ht="18.899999999999999" customHeight="1" x14ac:dyDescent="0.25">
      <c r="A96" s="183">
        <v>90</v>
      </c>
      <c r="B96" s="93"/>
      <c r="C96" s="93"/>
      <c r="D96" s="94"/>
      <c r="E96" s="196"/>
      <c r="F96" s="95"/>
      <c r="G96" s="95"/>
      <c r="H96" s="308"/>
      <c r="I96" s="208"/>
      <c r="J96" s="180" t="e">
        <f>IF(AND(Q96="",#REF!&gt;0,#REF!&lt;5),K96,)</f>
        <v>#REF!</v>
      </c>
      <c r="K96" s="178" t="str">
        <f>IF(D96="","ZZZ9",IF(AND(#REF!&gt;0,#REF!&lt;5),D96&amp;#REF!,D96&amp;"9"))</f>
        <v>ZZZ9</v>
      </c>
      <c r="L96" s="182">
        <f t="shared" si="0"/>
        <v>999</v>
      </c>
      <c r="M96" s="207">
        <f t="shared" si="1"/>
        <v>999</v>
      </c>
      <c r="N96" s="203"/>
      <c r="O96" s="95"/>
      <c r="P96" s="111">
        <f t="shared" si="2"/>
        <v>999</v>
      </c>
      <c r="Q96" s="95"/>
    </row>
    <row r="97" spans="1:17" s="11" customFormat="1" ht="18.899999999999999" customHeight="1" x14ac:dyDescent="0.25">
      <c r="A97" s="183">
        <v>91</v>
      </c>
      <c r="B97" s="93"/>
      <c r="C97" s="93"/>
      <c r="D97" s="94"/>
      <c r="E97" s="196"/>
      <c r="F97" s="95"/>
      <c r="G97" s="95"/>
      <c r="H97" s="308"/>
      <c r="I97" s="208"/>
      <c r="J97" s="180" t="e">
        <f>IF(AND(Q97="",#REF!&gt;0,#REF!&lt;5),K97,)</f>
        <v>#REF!</v>
      </c>
      <c r="K97" s="178" t="str">
        <f>IF(D97="","ZZZ9",IF(AND(#REF!&gt;0,#REF!&lt;5),D97&amp;#REF!,D97&amp;"9"))</f>
        <v>ZZZ9</v>
      </c>
      <c r="L97" s="182">
        <f t="shared" si="0"/>
        <v>999</v>
      </c>
      <c r="M97" s="207">
        <f t="shared" si="1"/>
        <v>999</v>
      </c>
      <c r="N97" s="203"/>
      <c r="O97" s="95"/>
      <c r="P97" s="111">
        <f t="shared" si="2"/>
        <v>999</v>
      </c>
      <c r="Q97" s="95"/>
    </row>
    <row r="98" spans="1:17" s="11" customFormat="1" ht="18.899999999999999" customHeight="1" x14ac:dyDescent="0.25">
      <c r="A98" s="183">
        <v>92</v>
      </c>
      <c r="B98" s="93"/>
      <c r="C98" s="93"/>
      <c r="D98" s="94"/>
      <c r="E98" s="196"/>
      <c r="F98" s="95"/>
      <c r="G98" s="95"/>
      <c r="H98" s="308"/>
      <c r="I98" s="208"/>
      <c r="J98" s="180" t="e">
        <f>IF(AND(Q98="",#REF!&gt;0,#REF!&lt;5),K98,)</f>
        <v>#REF!</v>
      </c>
      <c r="K98" s="178" t="str">
        <f>IF(D98="","ZZZ9",IF(AND(#REF!&gt;0,#REF!&lt;5),D98&amp;#REF!,D98&amp;"9"))</f>
        <v>ZZZ9</v>
      </c>
      <c r="L98" s="182">
        <f t="shared" si="0"/>
        <v>999</v>
      </c>
      <c r="M98" s="207">
        <f t="shared" si="1"/>
        <v>999</v>
      </c>
      <c r="N98" s="203"/>
      <c r="O98" s="95"/>
      <c r="P98" s="111">
        <f t="shared" si="2"/>
        <v>999</v>
      </c>
      <c r="Q98" s="95"/>
    </row>
    <row r="99" spans="1:17" s="11" customFormat="1" ht="18.899999999999999" customHeight="1" x14ac:dyDescent="0.25">
      <c r="A99" s="183">
        <v>93</v>
      </c>
      <c r="B99" s="93"/>
      <c r="C99" s="93"/>
      <c r="D99" s="94"/>
      <c r="E99" s="196"/>
      <c r="F99" s="95"/>
      <c r="G99" s="95"/>
      <c r="H99" s="308"/>
      <c r="I99" s="208"/>
      <c r="J99" s="180" t="e">
        <f>IF(AND(Q99="",#REF!&gt;0,#REF!&lt;5),K99,)</f>
        <v>#REF!</v>
      </c>
      <c r="K99" s="178" t="str">
        <f>IF(D99="","ZZZ9",IF(AND(#REF!&gt;0,#REF!&lt;5),D99&amp;#REF!,D99&amp;"9"))</f>
        <v>ZZZ9</v>
      </c>
      <c r="L99" s="182">
        <f t="shared" si="0"/>
        <v>999</v>
      </c>
      <c r="M99" s="207">
        <f t="shared" si="1"/>
        <v>999</v>
      </c>
      <c r="N99" s="203"/>
      <c r="O99" s="95"/>
      <c r="P99" s="111">
        <f t="shared" si="2"/>
        <v>999</v>
      </c>
      <c r="Q99" s="95"/>
    </row>
    <row r="100" spans="1:17" s="11" customFormat="1" ht="18.899999999999999" customHeight="1" x14ac:dyDescent="0.25">
      <c r="A100" s="183">
        <v>94</v>
      </c>
      <c r="B100" s="93"/>
      <c r="C100" s="93"/>
      <c r="D100" s="94"/>
      <c r="E100" s="196"/>
      <c r="F100" s="95"/>
      <c r="G100" s="95"/>
      <c r="H100" s="308"/>
      <c r="I100" s="208"/>
      <c r="J100" s="180" t="e">
        <f>IF(AND(Q100="",#REF!&gt;0,#REF!&lt;5),K100,)</f>
        <v>#REF!</v>
      </c>
      <c r="K100" s="178" t="str">
        <f>IF(D100="","ZZZ9",IF(AND(#REF!&gt;0,#REF!&lt;5),D100&amp;#REF!,D100&amp;"9"))</f>
        <v>ZZZ9</v>
      </c>
      <c r="L100" s="182">
        <f t="shared" si="0"/>
        <v>999</v>
      </c>
      <c r="M100" s="207">
        <f t="shared" si="1"/>
        <v>999</v>
      </c>
      <c r="N100" s="203"/>
      <c r="O100" s="95"/>
      <c r="P100" s="111">
        <f t="shared" si="2"/>
        <v>999</v>
      </c>
      <c r="Q100" s="95"/>
    </row>
    <row r="101" spans="1:17" s="11" customFormat="1" ht="18.899999999999999" customHeight="1" x14ac:dyDescent="0.25">
      <c r="A101" s="183">
        <v>95</v>
      </c>
      <c r="B101" s="93"/>
      <c r="C101" s="93"/>
      <c r="D101" s="94"/>
      <c r="E101" s="196"/>
      <c r="F101" s="95"/>
      <c r="G101" s="95"/>
      <c r="H101" s="308"/>
      <c r="I101" s="208"/>
      <c r="J101" s="180" t="e">
        <f>IF(AND(Q101="",#REF!&gt;0,#REF!&lt;5),K101,)</f>
        <v>#REF!</v>
      </c>
      <c r="K101" s="178" t="str">
        <f>IF(D101="","ZZZ9",IF(AND(#REF!&gt;0,#REF!&lt;5),D101&amp;#REF!,D101&amp;"9"))</f>
        <v>ZZZ9</v>
      </c>
      <c r="L101" s="182">
        <f t="shared" si="0"/>
        <v>999</v>
      </c>
      <c r="M101" s="207">
        <f t="shared" si="1"/>
        <v>999</v>
      </c>
      <c r="N101" s="203"/>
      <c r="O101" s="95"/>
      <c r="P101" s="111">
        <f t="shared" si="2"/>
        <v>999</v>
      </c>
      <c r="Q101" s="95"/>
    </row>
    <row r="102" spans="1:17" s="11" customFormat="1" ht="18.899999999999999" customHeight="1" x14ac:dyDescent="0.25">
      <c r="A102" s="183">
        <v>96</v>
      </c>
      <c r="B102" s="93"/>
      <c r="C102" s="93"/>
      <c r="D102" s="94"/>
      <c r="E102" s="196"/>
      <c r="F102" s="95"/>
      <c r="G102" s="95"/>
      <c r="H102" s="308"/>
      <c r="I102" s="208"/>
      <c r="J102" s="180" t="e">
        <f>IF(AND(Q102="",#REF!&gt;0,#REF!&lt;5),K102,)</f>
        <v>#REF!</v>
      </c>
      <c r="K102" s="178" t="str">
        <f>IF(D102="","ZZZ9",IF(AND(#REF!&gt;0,#REF!&lt;5),D102&amp;#REF!,D102&amp;"9"))</f>
        <v>ZZZ9</v>
      </c>
      <c r="L102" s="182">
        <f t="shared" si="0"/>
        <v>999</v>
      </c>
      <c r="M102" s="207">
        <f t="shared" si="1"/>
        <v>999</v>
      </c>
      <c r="N102" s="203"/>
      <c r="O102" s="95"/>
      <c r="P102" s="111">
        <f t="shared" si="2"/>
        <v>999</v>
      </c>
      <c r="Q102" s="95"/>
    </row>
    <row r="103" spans="1:17" s="11" customFormat="1" ht="18.899999999999999" customHeight="1" x14ac:dyDescent="0.25">
      <c r="A103" s="183">
        <v>97</v>
      </c>
      <c r="B103" s="93"/>
      <c r="C103" s="93"/>
      <c r="D103" s="94"/>
      <c r="E103" s="196"/>
      <c r="F103" s="95"/>
      <c r="G103" s="95"/>
      <c r="H103" s="308"/>
      <c r="I103" s="208"/>
      <c r="J103" s="180" t="e">
        <f>IF(AND(Q103="",#REF!&gt;0,#REF!&lt;5),K103,)</f>
        <v>#REF!</v>
      </c>
      <c r="K103" s="178" t="str">
        <f>IF(D103="","ZZZ9",IF(AND(#REF!&gt;0,#REF!&lt;5),D103&amp;#REF!,D103&amp;"9"))</f>
        <v>ZZZ9</v>
      </c>
      <c r="L103" s="182">
        <f t="shared" si="0"/>
        <v>999</v>
      </c>
      <c r="M103" s="207">
        <f t="shared" si="1"/>
        <v>999</v>
      </c>
      <c r="N103" s="203"/>
      <c r="O103" s="95"/>
      <c r="P103" s="111">
        <f t="shared" si="2"/>
        <v>999</v>
      </c>
      <c r="Q103" s="95"/>
    </row>
    <row r="104" spans="1:17" s="11" customFormat="1" ht="18.899999999999999" customHeight="1" x14ac:dyDescent="0.25">
      <c r="A104" s="183">
        <v>98</v>
      </c>
      <c r="B104" s="93"/>
      <c r="C104" s="93"/>
      <c r="D104" s="94"/>
      <c r="E104" s="196"/>
      <c r="F104" s="95"/>
      <c r="G104" s="95"/>
      <c r="H104" s="308"/>
      <c r="I104" s="208"/>
      <c r="J104" s="180" t="e">
        <f>IF(AND(Q104="",#REF!&gt;0,#REF!&lt;5),K104,)</f>
        <v>#REF!</v>
      </c>
      <c r="K104" s="178" t="str">
        <f>IF(D104="","ZZZ9",IF(AND(#REF!&gt;0,#REF!&lt;5),D104&amp;#REF!,D104&amp;"9"))</f>
        <v>ZZZ9</v>
      </c>
      <c r="L104" s="182">
        <f t="shared" ref="L104:L156" si="3">IF(Q104="",999,Q104)</f>
        <v>999</v>
      </c>
      <c r="M104" s="207">
        <f t="shared" ref="M104:M156" si="4">IF(P104=999,999,1)</f>
        <v>999</v>
      </c>
      <c r="N104" s="203"/>
      <c r="O104" s="95"/>
      <c r="P104" s="111">
        <f t="shared" ref="P104:P156" si="5">IF(N104="DA",1,IF(N104="WC",2,IF(N104="SE",3,IF(N104="Q",4,IF(N104="LL",5,999)))))</f>
        <v>999</v>
      </c>
      <c r="Q104" s="95"/>
    </row>
    <row r="105" spans="1:17" s="11" customFormat="1" ht="18.899999999999999" customHeight="1" x14ac:dyDescent="0.25">
      <c r="A105" s="183">
        <v>99</v>
      </c>
      <c r="B105" s="93"/>
      <c r="C105" s="93"/>
      <c r="D105" s="94"/>
      <c r="E105" s="196"/>
      <c r="F105" s="95"/>
      <c r="G105" s="95"/>
      <c r="H105" s="308"/>
      <c r="I105" s="208"/>
      <c r="J105" s="180" t="e">
        <f>IF(AND(Q105="",#REF!&gt;0,#REF!&lt;5),K105,)</f>
        <v>#REF!</v>
      </c>
      <c r="K105" s="178" t="str">
        <f>IF(D105="","ZZZ9",IF(AND(#REF!&gt;0,#REF!&lt;5),D105&amp;#REF!,D105&amp;"9"))</f>
        <v>ZZZ9</v>
      </c>
      <c r="L105" s="182">
        <f t="shared" si="3"/>
        <v>999</v>
      </c>
      <c r="M105" s="207">
        <f t="shared" si="4"/>
        <v>999</v>
      </c>
      <c r="N105" s="203"/>
      <c r="O105" s="95"/>
      <c r="P105" s="111">
        <f t="shared" si="5"/>
        <v>999</v>
      </c>
      <c r="Q105" s="95"/>
    </row>
    <row r="106" spans="1:17" s="11" customFormat="1" ht="18.899999999999999" customHeight="1" x14ac:dyDescent="0.25">
      <c r="A106" s="183">
        <v>100</v>
      </c>
      <c r="B106" s="93"/>
      <c r="C106" s="93"/>
      <c r="D106" s="94"/>
      <c r="E106" s="196"/>
      <c r="F106" s="95"/>
      <c r="G106" s="95"/>
      <c r="H106" s="308"/>
      <c r="I106" s="208"/>
      <c r="J106" s="180" t="e">
        <f>IF(AND(Q106="",#REF!&gt;0,#REF!&lt;5),K106,)</f>
        <v>#REF!</v>
      </c>
      <c r="K106" s="178" t="str">
        <f>IF(D106="","ZZZ9",IF(AND(#REF!&gt;0,#REF!&lt;5),D106&amp;#REF!,D106&amp;"9"))</f>
        <v>ZZZ9</v>
      </c>
      <c r="L106" s="182">
        <f t="shared" si="3"/>
        <v>999</v>
      </c>
      <c r="M106" s="207">
        <f t="shared" si="4"/>
        <v>999</v>
      </c>
      <c r="N106" s="203"/>
      <c r="O106" s="95"/>
      <c r="P106" s="111">
        <f t="shared" si="5"/>
        <v>999</v>
      </c>
      <c r="Q106" s="95"/>
    </row>
    <row r="107" spans="1:17" s="11" customFormat="1" ht="18.899999999999999" customHeight="1" x14ac:dyDescent="0.25">
      <c r="A107" s="183">
        <v>101</v>
      </c>
      <c r="B107" s="93"/>
      <c r="C107" s="93"/>
      <c r="D107" s="94"/>
      <c r="E107" s="196"/>
      <c r="F107" s="95"/>
      <c r="G107" s="95"/>
      <c r="H107" s="308"/>
      <c r="I107" s="208"/>
      <c r="J107" s="180" t="e">
        <f>IF(AND(Q107="",#REF!&gt;0,#REF!&lt;5),K107,)</f>
        <v>#REF!</v>
      </c>
      <c r="K107" s="178" t="str">
        <f>IF(D107="","ZZZ9",IF(AND(#REF!&gt;0,#REF!&lt;5),D107&amp;#REF!,D107&amp;"9"))</f>
        <v>ZZZ9</v>
      </c>
      <c r="L107" s="182">
        <f t="shared" si="3"/>
        <v>999</v>
      </c>
      <c r="M107" s="207">
        <f t="shared" si="4"/>
        <v>999</v>
      </c>
      <c r="N107" s="203"/>
      <c r="O107" s="95"/>
      <c r="P107" s="111">
        <f t="shared" si="5"/>
        <v>999</v>
      </c>
      <c r="Q107" s="95"/>
    </row>
    <row r="108" spans="1:17" s="11" customFormat="1" ht="18.899999999999999" customHeight="1" x14ac:dyDescent="0.25">
      <c r="A108" s="183">
        <v>102</v>
      </c>
      <c r="B108" s="93"/>
      <c r="C108" s="93"/>
      <c r="D108" s="94"/>
      <c r="E108" s="196"/>
      <c r="F108" s="95"/>
      <c r="G108" s="95"/>
      <c r="H108" s="308"/>
      <c r="I108" s="208"/>
      <c r="J108" s="180" t="e">
        <f>IF(AND(Q108="",#REF!&gt;0,#REF!&lt;5),K108,)</f>
        <v>#REF!</v>
      </c>
      <c r="K108" s="178" t="str">
        <f>IF(D108="","ZZZ9",IF(AND(#REF!&gt;0,#REF!&lt;5),D108&amp;#REF!,D108&amp;"9"))</f>
        <v>ZZZ9</v>
      </c>
      <c r="L108" s="182">
        <f t="shared" si="3"/>
        <v>999</v>
      </c>
      <c r="M108" s="207">
        <f t="shared" si="4"/>
        <v>999</v>
      </c>
      <c r="N108" s="203"/>
      <c r="O108" s="95"/>
      <c r="P108" s="111">
        <f t="shared" si="5"/>
        <v>999</v>
      </c>
      <c r="Q108" s="95"/>
    </row>
    <row r="109" spans="1:17" s="11" customFormat="1" ht="18.899999999999999" customHeight="1" x14ac:dyDescent="0.25">
      <c r="A109" s="183">
        <v>103</v>
      </c>
      <c r="B109" s="93"/>
      <c r="C109" s="93"/>
      <c r="D109" s="94"/>
      <c r="E109" s="196"/>
      <c r="F109" s="95"/>
      <c r="G109" s="95"/>
      <c r="H109" s="308"/>
      <c r="I109" s="208"/>
      <c r="J109" s="180" t="e">
        <f>IF(AND(Q109="",#REF!&gt;0,#REF!&lt;5),K109,)</f>
        <v>#REF!</v>
      </c>
      <c r="K109" s="178" t="str">
        <f>IF(D109="","ZZZ9",IF(AND(#REF!&gt;0,#REF!&lt;5),D109&amp;#REF!,D109&amp;"9"))</f>
        <v>ZZZ9</v>
      </c>
      <c r="L109" s="182">
        <f t="shared" si="3"/>
        <v>999</v>
      </c>
      <c r="M109" s="207">
        <f t="shared" si="4"/>
        <v>999</v>
      </c>
      <c r="N109" s="203"/>
      <c r="O109" s="95"/>
      <c r="P109" s="111">
        <f t="shared" si="5"/>
        <v>999</v>
      </c>
      <c r="Q109" s="95"/>
    </row>
    <row r="110" spans="1:17" s="11" customFormat="1" ht="18.899999999999999" customHeight="1" x14ac:dyDescent="0.25">
      <c r="A110" s="183">
        <v>104</v>
      </c>
      <c r="B110" s="93"/>
      <c r="C110" s="93"/>
      <c r="D110" s="94"/>
      <c r="E110" s="196"/>
      <c r="F110" s="95"/>
      <c r="G110" s="95"/>
      <c r="H110" s="308"/>
      <c r="I110" s="208"/>
      <c r="J110" s="180" t="e">
        <f>IF(AND(Q110="",#REF!&gt;0,#REF!&lt;5),K110,)</f>
        <v>#REF!</v>
      </c>
      <c r="K110" s="178" t="str">
        <f>IF(D110="","ZZZ9",IF(AND(#REF!&gt;0,#REF!&lt;5),D110&amp;#REF!,D110&amp;"9"))</f>
        <v>ZZZ9</v>
      </c>
      <c r="L110" s="182">
        <f t="shared" si="3"/>
        <v>999</v>
      </c>
      <c r="M110" s="207">
        <f t="shared" si="4"/>
        <v>999</v>
      </c>
      <c r="N110" s="203"/>
      <c r="O110" s="95"/>
      <c r="P110" s="111">
        <f t="shared" si="5"/>
        <v>999</v>
      </c>
      <c r="Q110" s="95"/>
    </row>
    <row r="111" spans="1:17" s="11" customFormat="1" ht="18.899999999999999" customHeight="1" x14ac:dyDescent="0.25">
      <c r="A111" s="183">
        <v>105</v>
      </c>
      <c r="B111" s="93"/>
      <c r="C111" s="93"/>
      <c r="D111" s="94"/>
      <c r="E111" s="196"/>
      <c r="F111" s="95"/>
      <c r="G111" s="95"/>
      <c r="H111" s="308"/>
      <c r="I111" s="208"/>
      <c r="J111" s="180" t="e">
        <f>IF(AND(Q111="",#REF!&gt;0,#REF!&lt;5),K111,)</f>
        <v>#REF!</v>
      </c>
      <c r="K111" s="178" t="str">
        <f>IF(D111="","ZZZ9",IF(AND(#REF!&gt;0,#REF!&lt;5),D111&amp;#REF!,D111&amp;"9"))</f>
        <v>ZZZ9</v>
      </c>
      <c r="L111" s="182">
        <f t="shared" si="3"/>
        <v>999</v>
      </c>
      <c r="M111" s="207">
        <f t="shared" si="4"/>
        <v>999</v>
      </c>
      <c r="N111" s="203"/>
      <c r="O111" s="95"/>
      <c r="P111" s="111">
        <f t="shared" si="5"/>
        <v>999</v>
      </c>
      <c r="Q111" s="95"/>
    </row>
    <row r="112" spans="1:17" s="11" customFormat="1" ht="18.899999999999999" customHeight="1" x14ac:dyDescent="0.25">
      <c r="A112" s="183">
        <v>106</v>
      </c>
      <c r="B112" s="93"/>
      <c r="C112" s="93"/>
      <c r="D112" s="94"/>
      <c r="E112" s="196"/>
      <c r="F112" s="95"/>
      <c r="G112" s="95"/>
      <c r="H112" s="308"/>
      <c r="I112" s="208"/>
      <c r="J112" s="180" t="e">
        <f>IF(AND(Q112="",#REF!&gt;0,#REF!&lt;5),K112,)</f>
        <v>#REF!</v>
      </c>
      <c r="K112" s="178" t="str">
        <f>IF(D112="","ZZZ9",IF(AND(#REF!&gt;0,#REF!&lt;5),D112&amp;#REF!,D112&amp;"9"))</f>
        <v>ZZZ9</v>
      </c>
      <c r="L112" s="182">
        <f t="shared" si="3"/>
        <v>999</v>
      </c>
      <c r="M112" s="207">
        <f t="shared" si="4"/>
        <v>999</v>
      </c>
      <c r="N112" s="203"/>
      <c r="O112" s="95"/>
      <c r="P112" s="111">
        <f t="shared" si="5"/>
        <v>999</v>
      </c>
      <c r="Q112" s="95"/>
    </row>
    <row r="113" spans="1:17" s="11" customFormat="1" ht="18.899999999999999" customHeight="1" x14ac:dyDescent="0.25">
      <c r="A113" s="183">
        <v>107</v>
      </c>
      <c r="B113" s="93"/>
      <c r="C113" s="93"/>
      <c r="D113" s="94"/>
      <c r="E113" s="196"/>
      <c r="F113" s="95"/>
      <c r="G113" s="95"/>
      <c r="H113" s="308"/>
      <c r="I113" s="208"/>
      <c r="J113" s="180" t="e">
        <f>IF(AND(Q113="",#REF!&gt;0,#REF!&lt;5),K113,)</f>
        <v>#REF!</v>
      </c>
      <c r="K113" s="178" t="str">
        <f>IF(D113="","ZZZ9",IF(AND(#REF!&gt;0,#REF!&lt;5),D113&amp;#REF!,D113&amp;"9"))</f>
        <v>ZZZ9</v>
      </c>
      <c r="L113" s="182">
        <f t="shared" si="3"/>
        <v>999</v>
      </c>
      <c r="M113" s="207">
        <f t="shared" si="4"/>
        <v>999</v>
      </c>
      <c r="N113" s="203"/>
      <c r="O113" s="95"/>
      <c r="P113" s="111">
        <f t="shared" si="5"/>
        <v>999</v>
      </c>
      <c r="Q113" s="95"/>
    </row>
    <row r="114" spans="1:17" s="11" customFormat="1" ht="18.899999999999999" customHeight="1" x14ac:dyDescent="0.25">
      <c r="A114" s="183">
        <v>108</v>
      </c>
      <c r="B114" s="93"/>
      <c r="C114" s="93"/>
      <c r="D114" s="94"/>
      <c r="E114" s="196"/>
      <c r="F114" s="95"/>
      <c r="G114" s="95"/>
      <c r="H114" s="308"/>
      <c r="I114" s="208"/>
      <c r="J114" s="180" t="e">
        <f>IF(AND(Q114="",#REF!&gt;0,#REF!&lt;5),K114,)</f>
        <v>#REF!</v>
      </c>
      <c r="K114" s="178" t="str">
        <f>IF(D114="","ZZZ9",IF(AND(#REF!&gt;0,#REF!&lt;5),D114&amp;#REF!,D114&amp;"9"))</f>
        <v>ZZZ9</v>
      </c>
      <c r="L114" s="182">
        <f t="shared" si="3"/>
        <v>999</v>
      </c>
      <c r="M114" s="207">
        <f t="shared" si="4"/>
        <v>999</v>
      </c>
      <c r="N114" s="203"/>
      <c r="O114" s="95"/>
      <c r="P114" s="111">
        <f t="shared" si="5"/>
        <v>999</v>
      </c>
      <c r="Q114" s="95"/>
    </row>
    <row r="115" spans="1:17" s="11" customFormat="1" ht="18.899999999999999" customHeight="1" x14ac:dyDescent="0.25">
      <c r="A115" s="183">
        <v>109</v>
      </c>
      <c r="B115" s="93"/>
      <c r="C115" s="93"/>
      <c r="D115" s="94"/>
      <c r="E115" s="196"/>
      <c r="F115" s="95"/>
      <c r="G115" s="95"/>
      <c r="H115" s="308"/>
      <c r="I115" s="208"/>
      <c r="J115" s="180" t="e">
        <f>IF(AND(Q115="",#REF!&gt;0,#REF!&lt;5),K115,)</f>
        <v>#REF!</v>
      </c>
      <c r="K115" s="178" t="str">
        <f>IF(D115="","ZZZ9",IF(AND(#REF!&gt;0,#REF!&lt;5),D115&amp;#REF!,D115&amp;"9"))</f>
        <v>ZZZ9</v>
      </c>
      <c r="L115" s="182">
        <f t="shared" si="3"/>
        <v>999</v>
      </c>
      <c r="M115" s="207">
        <f t="shared" si="4"/>
        <v>999</v>
      </c>
      <c r="N115" s="203"/>
      <c r="O115" s="95"/>
      <c r="P115" s="111">
        <f t="shared" si="5"/>
        <v>999</v>
      </c>
      <c r="Q115" s="95"/>
    </row>
    <row r="116" spans="1:17" s="11" customFormat="1" ht="18.899999999999999" customHeight="1" x14ac:dyDescent="0.25">
      <c r="A116" s="183">
        <v>110</v>
      </c>
      <c r="B116" s="93"/>
      <c r="C116" s="93"/>
      <c r="D116" s="94"/>
      <c r="E116" s="196"/>
      <c r="F116" s="95"/>
      <c r="G116" s="95"/>
      <c r="H116" s="308"/>
      <c r="I116" s="208"/>
      <c r="J116" s="180" t="e">
        <f>IF(AND(Q116="",#REF!&gt;0,#REF!&lt;5),K116,)</f>
        <v>#REF!</v>
      </c>
      <c r="K116" s="178" t="str">
        <f>IF(D116="","ZZZ9",IF(AND(#REF!&gt;0,#REF!&lt;5),D116&amp;#REF!,D116&amp;"9"))</f>
        <v>ZZZ9</v>
      </c>
      <c r="L116" s="182">
        <f t="shared" si="3"/>
        <v>999</v>
      </c>
      <c r="M116" s="207">
        <f t="shared" si="4"/>
        <v>999</v>
      </c>
      <c r="N116" s="203"/>
      <c r="O116" s="95"/>
      <c r="P116" s="111">
        <f t="shared" si="5"/>
        <v>999</v>
      </c>
      <c r="Q116" s="95"/>
    </row>
    <row r="117" spans="1:17" s="11" customFormat="1" ht="18.899999999999999" customHeight="1" x14ac:dyDescent="0.25">
      <c r="A117" s="183">
        <v>111</v>
      </c>
      <c r="B117" s="93"/>
      <c r="C117" s="93"/>
      <c r="D117" s="94"/>
      <c r="E117" s="196"/>
      <c r="F117" s="95"/>
      <c r="G117" s="95"/>
      <c r="H117" s="308"/>
      <c r="I117" s="208"/>
      <c r="J117" s="180" t="e">
        <f>IF(AND(Q117="",#REF!&gt;0,#REF!&lt;5),K117,)</f>
        <v>#REF!</v>
      </c>
      <c r="K117" s="178" t="str">
        <f>IF(D117="","ZZZ9",IF(AND(#REF!&gt;0,#REF!&lt;5),D117&amp;#REF!,D117&amp;"9"))</f>
        <v>ZZZ9</v>
      </c>
      <c r="L117" s="182">
        <f t="shared" si="3"/>
        <v>999</v>
      </c>
      <c r="M117" s="207">
        <f t="shared" si="4"/>
        <v>999</v>
      </c>
      <c r="N117" s="203"/>
      <c r="O117" s="95"/>
      <c r="P117" s="111">
        <f t="shared" si="5"/>
        <v>999</v>
      </c>
      <c r="Q117" s="95"/>
    </row>
    <row r="118" spans="1:17" s="11" customFormat="1" ht="18.899999999999999" customHeight="1" x14ac:dyDescent="0.25">
      <c r="A118" s="183">
        <v>112</v>
      </c>
      <c r="B118" s="93"/>
      <c r="C118" s="93"/>
      <c r="D118" s="94"/>
      <c r="E118" s="196"/>
      <c r="F118" s="95"/>
      <c r="G118" s="95"/>
      <c r="H118" s="308"/>
      <c r="I118" s="208"/>
      <c r="J118" s="180" t="e">
        <f>IF(AND(Q118="",#REF!&gt;0,#REF!&lt;5),K118,)</f>
        <v>#REF!</v>
      </c>
      <c r="K118" s="178" t="str">
        <f>IF(D118="","ZZZ9",IF(AND(#REF!&gt;0,#REF!&lt;5),D118&amp;#REF!,D118&amp;"9"))</f>
        <v>ZZZ9</v>
      </c>
      <c r="L118" s="182">
        <f t="shared" si="3"/>
        <v>999</v>
      </c>
      <c r="M118" s="207">
        <f t="shared" si="4"/>
        <v>999</v>
      </c>
      <c r="N118" s="203"/>
      <c r="O118" s="95"/>
      <c r="P118" s="111">
        <f t="shared" si="5"/>
        <v>999</v>
      </c>
      <c r="Q118" s="95"/>
    </row>
    <row r="119" spans="1:17" s="11" customFormat="1" ht="18.899999999999999" customHeight="1" x14ac:dyDescent="0.25">
      <c r="A119" s="183">
        <v>113</v>
      </c>
      <c r="B119" s="93"/>
      <c r="C119" s="93"/>
      <c r="D119" s="94"/>
      <c r="E119" s="196"/>
      <c r="F119" s="95"/>
      <c r="G119" s="95"/>
      <c r="H119" s="308"/>
      <c r="I119" s="208"/>
      <c r="J119" s="180" t="e">
        <f>IF(AND(Q119="",#REF!&gt;0,#REF!&lt;5),K119,)</f>
        <v>#REF!</v>
      </c>
      <c r="K119" s="178" t="str">
        <f>IF(D119="","ZZZ9",IF(AND(#REF!&gt;0,#REF!&lt;5),D119&amp;#REF!,D119&amp;"9"))</f>
        <v>ZZZ9</v>
      </c>
      <c r="L119" s="182">
        <f t="shared" si="3"/>
        <v>999</v>
      </c>
      <c r="M119" s="207">
        <f t="shared" si="4"/>
        <v>999</v>
      </c>
      <c r="N119" s="203"/>
      <c r="O119" s="95"/>
      <c r="P119" s="111">
        <f t="shared" si="5"/>
        <v>999</v>
      </c>
      <c r="Q119" s="95"/>
    </row>
    <row r="120" spans="1:17" s="11" customFormat="1" ht="18.899999999999999" customHeight="1" x14ac:dyDescent="0.25">
      <c r="A120" s="183">
        <v>114</v>
      </c>
      <c r="B120" s="93"/>
      <c r="C120" s="93"/>
      <c r="D120" s="94"/>
      <c r="E120" s="196"/>
      <c r="F120" s="95"/>
      <c r="G120" s="95"/>
      <c r="H120" s="308"/>
      <c r="I120" s="208"/>
      <c r="J120" s="180" t="e">
        <f>IF(AND(Q120="",#REF!&gt;0,#REF!&lt;5),K120,)</f>
        <v>#REF!</v>
      </c>
      <c r="K120" s="178" t="str">
        <f>IF(D120="","ZZZ9",IF(AND(#REF!&gt;0,#REF!&lt;5),D120&amp;#REF!,D120&amp;"9"))</f>
        <v>ZZZ9</v>
      </c>
      <c r="L120" s="182">
        <f t="shared" si="3"/>
        <v>999</v>
      </c>
      <c r="M120" s="207">
        <f t="shared" si="4"/>
        <v>999</v>
      </c>
      <c r="N120" s="203"/>
      <c r="O120" s="95"/>
      <c r="P120" s="111">
        <f t="shared" si="5"/>
        <v>999</v>
      </c>
      <c r="Q120" s="95"/>
    </row>
    <row r="121" spans="1:17" s="11" customFormat="1" ht="18.899999999999999" customHeight="1" x14ac:dyDescent="0.25">
      <c r="A121" s="183">
        <v>115</v>
      </c>
      <c r="B121" s="93"/>
      <c r="C121" s="93"/>
      <c r="D121" s="94"/>
      <c r="E121" s="196"/>
      <c r="F121" s="95"/>
      <c r="G121" s="95"/>
      <c r="H121" s="308"/>
      <c r="I121" s="208"/>
      <c r="J121" s="180" t="e">
        <f>IF(AND(Q121="",#REF!&gt;0,#REF!&lt;5),K121,)</f>
        <v>#REF!</v>
      </c>
      <c r="K121" s="178" t="str">
        <f>IF(D121="","ZZZ9",IF(AND(#REF!&gt;0,#REF!&lt;5),D121&amp;#REF!,D121&amp;"9"))</f>
        <v>ZZZ9</v>
      </c>
      <c r="L121" s="182">
        <f t="shared" si="3"/>
        <v>999</v>
      </c>
      <c r="M121" s="207">
        <f t="shared" si="4"/>
        <v>999</v>
      </c>
      <c r="N121" s="203"/>
      <c r="O121" s="95"/>
      <c r="P121" s="111">
        <f t="shared" si="5"/>
        <v>999</v>
      </c>
      <c r="Q121" s="95"/>
    </row>
    <row r="122" spans="1:17" s="11" customFormat="1" ht="18.899999999999999" customHeight="1" x14ac:dyDescent="0.25">
      <c r="A122" s="183">
        <v>116</v>
      </c>
      <c r="B122" s="93"/>
      <c r="C122" s="93"/>
      <c r="D122" s="94"/>
      <c r="E122" s="196"/>
      <c r="F122" s="95"/>
      <c r="G122" s="95"/>
      <c r="H122" s="308"/>
      <c r="I122" s="208"/>
      <c r="J122" s="180" t="e">
        <f>IF(AND(Q122="",#REF!&gt;0,#REF!&lt;5),K122,)</f>
        <v>#REF!</v>
      </c>
      <c r="K122" s="178" t="str">
        <f>IF(D122="","ZZZ9",IF(AND(#REF!&gt;0,#REF!&lt;5),D122&amp;#REF!,D122&amp;"9"))</f>
        <v>ZZZ9</v>
      </c>
      <c r="L122" s="182">
        <f t="shared" si="3"/>
        <v>999</v>
      </c>
      <c r="M122" s="207">
        <f t="shared" si="4"/>
        <v>999</v>
      </c>
      <c r="N122" s="203"/>
      <c r="O122" s="95"/>
      <c r="P122" s="111">
        <f t="shared" si="5"/>
        <v>999</v>
      </c>
      <c r="Q122" s="95"/>
    </row>
    <row r="123" spans="1:17" s="11" customFormat="1" ht="18.899999999999999" customHeight="1" x14ac:dyDescent="0.25">
      <c r="A123" s="183">
        <v>117</v>
      </c>
      <c r="B123" s="93"/>
      <c r="C123" s="93"/>
      <c r="D123" s="94"/>
      <c r="E123" s="196"/>
      <c r="F123" s="95"/>
      <c r="G123" s="95"/>
      <c r="H123" s="308"/>
      <c r="I123" s="208"/>
      <c r="J123" s="180" t="e">
        <f>IF(AND(Q123="",#REF!&gt;0,#REF!&lt;5),K123,)</f>
        <v>#REF!</v>
      </c>
      <c r="K123" s="178" t="str">
        <f>IF(D123="","ZZZ9",IF(AND(#REF!&gt;0,#REF!&lt;5),D123&amp;#REF!,D123&amp;"9"))</f>
        <v>ZZZ9</v>
      </c>
      <c r="L123" s="182">
        <f t="shared" si="3"/>
        <v>999</v>
      </c>
      <c r="M123" s="207">
        <f t="shared" si="4"/>
        <v>999</v>
      </c>
      <c r="N123" s="203"/>
      <c r="O123" s="95"/>
      <c r="P123" s="111">
        <f t="shared" si="5"/>
        <v>999</v>
      </c>
      <c r="Q123" s="95"/>
    </row>
    <row r="124" spans="1:17" s="11" customFormat="1" ht="18.899999999999999" customHeight="1" x14ac:dyDescent="0.25">
      <c r="A124" s="183">
        <v>118</v>
      </c>
      <c r="B124" s="93"/>
      <c r="C124" s="93"/>
      <c r="D124" s="94"/>
      <c r="E124" s="196"/>
      <c r="F124" s="95"/>
      <c r="G124" s="95"/>
      <c r="H124" s="308"/>
      <c r="I124" s="208"/>
      <c r="J124" s="180" t="e">
        <f>IF(AND(Q124="",#REF!&gt;0,#REF!&lt;5),K124,)</f>
        <v>#REF!</v>
      </c>
      <c r="K124" s="178" t="str">
        <f>IF(D124="","ZZZ9",IF(AND(#REF!&gt;0,#REF!&lt;5),D124&amp;#REF!,D124&amp;"9"))</f>
        <v>ZZZ9</v>
      </c>
      <c r="L124" s="182">
        <f t="shared" si="3"/>
        <v>999</v>
      </c>
      <c r="M124" s="207">
        <f t="shared" si="4"/>
        <v>999</v>
      </c>
      <c r="N124" s="203"/>
      <c r="O124" s="95"/>
      <c r="P124" s="111">
        <f t="shared" si="5"/>
        <v>999</v>
      </c>
      <c r="Q124" s="95"/>
    </row>
    <row r="125" spans="1:17" s="11" customFormat="1" ht="18.899999999999999" customHeight="1" x14ac:dyDescent="0.25">
      <c r="A125" s="183">
        <v>119</v>
      </c>
      <c r="B125" s="93"/>
      <c r="C125" s="93"/>
      <c r="D125" s="94"/>
      <c r="E125" s="196"/>
      <c r="F125" s="95"/>
      <c r="G125" s="95"/>
      <c r="H125" s="308"/>
      <c r="I125" s="208"/>
      <c r="J125" s="180" t="e">
        <f>IF(AND(Q125="",#REF!&gt;0,#REF!&lt;5),K125,)</f>
        <v>#REF!</v>
      </c>
      <c r="K125" s="178" t="str">
        <f>IF(D125="","ZZZ9",IF(AND(#REF!&gt;0,#REF!&lt;5),D125&amp;#REF!,D125&amp;"9"))</f>
        <v>ZZZ9</v>
      </c>
      <c r="L125" s="182">
        <f t="shared" si="3"/>
        <v>999</v>
      </c>
      <c r="M125" s="207">
        <f t="shared" si="4"/>
        <v>999</v>
      </c>
      <c r="N125" s="203"/>
      <c r="O125" s="95"/>
      <c r="P125" s="111">
        <f t="shared" si="5"/>
        <v>999</v>
      </c>
      <c r="Q125" s="95"/>
    </row>
    <row r="126" spans="1:17" s="11" customFormat="1" ht="18.899999999999999" customHeight="1" x14ac:dyDescent="0.25">
      <c r="A126" s="183">
        <v>120</v>
      </c>
      <c r="B126" s="93"/>
      <c r="C126" s="93"/>
      <c r="D126" s="94"/>
      <c r="E126" s="196"/>
      <c r="F126" s="95"/>
      <c r="G126" s="95"/>
      <c r="H126" s="308"/>
      <c r="I126" s="208"/>
      <c r="J126" s="180" t="e">
        <f>IF(AND(Q126="",#REF!&gt;0,#REF!&lt;5),K126,)</f>
        <v>#REF!</v>
      </c>
      <c r="K126" s="178" t="str">
        <f>IF(D126="","ZZZ9",IF(AND(#REF!&gt;0,#REF!&lt;5),D126&amp;#REF!,D126&amp;"9"))</f>
        <v>ZZZ9</v>
      </c>
      <c r="L126" s="182">
        <f t="shared" si="3"/>
        <v>999</v>
      </c>
      <c r="M126" s="207">
        <f t="shared" si="4"/>
        <v>999</v>
      </c>
      <c r="N126" s="203"/>
      <c r="O126" s="95"/>
      <c r="P126" s="111">
        <f t="shared" si="5"/>
        <v>999</v>
      </c>
      <c r="Q126" s="95"/>
    </row>
    <row r="127" spans="1:17" s="11" customFormat="1" ht="18.899999999999999" customHeight="1" x14ac:dyDescent="0.25">
      <c r="A127" s="183">
        <v>121</v>
      </c>
      <c r="B127" s="93"/>
      <c r="C127" s="93"/>
      <c r="D127" s="94"/>
      <c r="E127" s="196"/>
      <c r="F127" s="95"/>
      <c r="G127" s="95"/>
      <c r="H127" s="308"/>
      <c r="I127" s="208"/>
      <c r="J127" s="180" t="e">
        <f>IF(AND(Q127="",#REF!&gt;0,#REF!&lt;5),K127,)</f>
        <v>#REF!</v>
      </c>
      <c r="K127" s="178" t="str">
        <f>IF(D127="","ZZZ9",IF(AND(#REF!&gt;0,#REF!&lt;5),D127&amp;#REF!,D127&amp;"9"))</f>
        <v>ZZZ9</v>
      </c>
      <c r="L127" s="182">
        <f t="shared" si="3"/>
        <v>999</v>
      </c>
      <c r="M127" s="207">
        <f t="shared" si="4"/>
        <v>999</v>
      </c>
      <c r="N127" s="203"/>
      <c r="O127" s="95"/>
      <c r="P127" s="111">
        <f t="shared" si="5"/>
        <v>999</v>
      </c>
      <c r="Q127" s="95"/>
    </row>
    <row r="128" spans="1:17" s="11" customFormat="1" ht="18.899999999999999" customHeight="1" x14ac:dyDescent="0.25">
      <c r="A128" s="183">
        <v>122</v>
      </c>
      <c r="B128" s="93"/>
      <c r="C128" s="93"/>
      <c r="D128" s="94"/>
      <c r="E128" s="196"/>
      <c r="F128" s="95"/>
      <c r="G128" s="95"/>
      <c r="H128" s="308"/>
      <c r="I128" s="208"/>
      <c r="J128" s="180" t="e">
        <f>IF(AND(Q128="",#REF!&gt;0,#REF!&lt;5),K128,)</f>
        <v>#REF!</v>
      </c>
      <c r="K128" s="178" t="str">
        <f>IF(D128="","ZZZ9",IF(AND(#REF!&gt;0,#REF!&lt;5),D128&amp;#REF!,D128&amp;"9"))</f>
        <v>ZZZ9</v>
      </c>
      <c r="L128" s="182">
        <f t="shared" si="3"/>
        <v>999</v>
      </c>
      <c r="M128" s="207">
        <f t="shared" si="4"/>
        <v>999</v>
      </c>
      <c r="N128" s="203"/>
      <c r="O128" s="95"/>
      <c r="P128" s="111">
        <f t="shared" si="5"/>
        <v>999</v>
      </c>
      <c r="Q128" s="95"/>
    </row>
    <row r="129" spans="1:17" s="11" customFormat="1" ht="18.899999999999999" customHeight="1" x14ac:dyDescent="0.25">
      <c r="A129" s="183">
        <v>123</v>
      </c>
      <c r="B129" s="93"/>
      <c r="C129" s="93"/>
      <c r="D129" s="94"/>
      <c r="E129" s="196"/>
      <c r="F129" s="95"/>
      <c r="G129" s="95"/>
      <c r="H129" s="308"/>
      <c r="I129" s="208"/>
      <c r="J129" s="180" t="e">
        <f>IF(AND(Q129="",#REF!&gt;0,#REF!&lt;5),K129,)</f>
        <v>#REF!</v>
      </c>
      <c r="K129" s="178" t="str">
        <f>IF(D129="","ZZZ9",IF(AND(#REF!&gt;0,#REF!&lt;5),D129&amp;#REF!,D129&amp;"9"))</f>
        <v>ZZZ9</v>
      </c>
      <c r="L129" s="182">
        <f t="shared" si="3"/>
        <v>999</v>
      </c>
      <c r="M129" s="207">
        <f t="shared" si="4"/>
        <v>999</v>
      </c>
      <c r="N129" s="203"/>
      <c r="O129" s="95"/>
      <c r="P129" s="111">
        <f t="shared" si="5"/>
        <v>999</v>
      </c>
      <c r="Q129" s="95"/>
    </row>
    <row r="130" spans="1:17" s="11" customFormat="1" ht="18.899999999999999" customHeight="1" x14ac:dyDescent="0.25">
      <c r="A130" s="183">
        <v>124</v>
      </c>
      <c r="B130" s="93"/>
      <c r="C130" s="93"/>
      <c r="D130" s="94"/>
      <c r="E130" s="196"/>
      <c r="F130" s="95"/>
      <c r="G130" s="95"/>
      <c r="H130" s="308"/>
      <c r="I130" s="208"/>
      <c r="J130" s="180" t="e">
        <f>IF(AND(Q130="",#REF!&gt;0,#REF!&lt;5),K130,)</f>
        <v>#REF!</v>
      </c>
      <c r="K130" s="178" t="str">
        <f>IF(D130="","ZZZ9",IF(AND(#REF!&gt;0,#REF!&lt;5),D130&amp;#REF!,D130&amp;"9"))</f>
        <v>ZZZ9</v>
      </c>
      <c r="L130" s="182">
        <f t="shared" si="3"/>
        <v>999</v>
      </c>
      <c r="M130" s="207">
        <f t="shared" si="4"/>
        <v>999</v>
      </c>
      <c r="N130" s="203"/>
      <c r="O130" s="95"/>
      <c r="P130" s="111">
        <f t="shared" si="5"/>
        <v>999</v>
      </c>
      <c r="Q130" s="95"/>
    </row>
    <row r="131" spans="1:17" s="11" customFormat="1" ht="18.899999999999999" customHeight="1" x14ac:dyDescent="0.25">
      <c r="A131" s="183">
        <v>125</v>
      </c>
      <c r="B131" s="93"/>
      <c r="C131" s="93"/>
      <c r="D131" s="94"/>
      <c r="E131" s="196"/>
      <c r="F131" s="95"/>
      <c r="G131" s="95"/>
      <c r="H131" s="308"/>
      <c r="I131" s="208"/>
      <c r="J131" s="180" t="e">
        <f>IF(AND(Q131="",#REF!&gt;0,#REF!&lt;5),K131,)</f>
        <v>#REF!</v>
      </c>
      <c r="K131" s="178" t="str">
        <f>IF(D131="","ZZZ9",IF(AND(#REF!&gt;0,#REF!&lt;5),D131&amp;#REF!,D131&amp;"9"))</f>
        <v>ZZZ9</v>
      </c>
      <c r="L131" s="182">
        <f t="shared" si="3"/>
        <v>999</v>
      </c>
      <c r="M131" s="207">
        <f t="shared" si="4"/>
        <v>999</v>
      </c>
      <c r="N131" s="203"/>
      <c r="O131" s="95"/>
      <c r="P131" s="111">
        <f t="shared" si="5"/>
        <v>999</v>
      </c>
      <c r="Q131" s="95"/>
    </row>
    <row r="132" spans="1:17" s="11" customFormat="1" ht="18.899999999999999" customHeight="1" x14ac:dyDescent="0.25">
      <c r="A132" s="183">
        <v>126</v>
      </c>
      <c r="B132" s="93"/>
      <c r="C132" s="93"/>
      <c r="D132" s="94"/>
      <c r="E132" s="196"/>
      <c r="F132" s="95"/>
      <c r="G132" s="95"/>
      <c r="H132" s="308"/>
      <c r="I132" s="208"/>
      <c r="J132" s="180" t="e">
        <f>IF(AND(Q132="",#REF!&gt;0,#REF!&lt;5),K132,)</f>
        <v>#REF!</v>
      </c>
      <c r="K132" s="178" t="str">
        <f>IF(D132="","ZZZ9",IF(AND(#REF!&gt;0,#REF!&lt;5),D132&amp;#REF!,D132&amp;"9"))</f>
        <v>ZZZ9</v>
      </c>
      <c r="L132" s="182">
        <f t="shared" si="3"/>
        <v>999</v>
      </c>
      <c r="M132" s="207">
        <f t="shared" si="4"/>
        <v>999</v>
      </c>
      <c r="N132" s="203"/>
      <c r="O132" s="95"/>
      <c r="P132" s="111">
        <f t="shared" si="5"/>
        <v>999</v>
      </c>
      <c r="Q132" s="95"/>
    </row>
    <row r="133" spans="1:17" s="11" customFormat="1" ht="18.899999999999999" customHeight="1" x14ac:dyDescent="0.25">
      <c r="A133" s="183">
        <v>127</v>
      </c>
      <c r="B133" s="93"/>
      <c r="C133" s="93"/>
      <c r="D133" s="94"/>
      <c r="E133" s="196"/>
      <c r="F133" s="95"/>
      <c r="G133" s="95"/>
      <c r="H133" s="308"/>
      <c r="I133" s="208"/>
      <c r="J133" s="180" t="e">
        <f>IF(AND(Q133="",#REF!&gt;0,#REF!&lt;5),K133,)</f>
        <v>#REF!</v>
      </c>
      <c r="K133" s="178" t="str">
        <f>IF(D133="","ZZZ9",IF(AND(#REF!&gt;0,#REF!&lt;5),D133&amp;#REF!,D133&amp;"9"))</f>
        <v>ZZZ9</v>
      </c>
      <c r="L133" s="182">
        <f t="shared" si="3"/>
        <v>999</v>
      </c>
      <c r="M133" s="207">
        <f t="shared" si="4"/>
        <v>999</v>
      </c>
      <c r="N133" s="203"/>
      <c r="O133" s="95"/>
      <c r="P133" s="111">
        <f t="shared" si="5"/>
        <v>999</v>
      </c>
      <c r="Q133" s="95"/>
    </row>
    <row r="134" spans="1:17" s="11" customFormat="1" ht="18.899999999999999" customHeight="1" x14ac:dyDescent="0.25">
      <c r="A134" s="183">
        <v>128</v>
      </c>
      <c r="B134" s="93"/>
      <c r="C134" s="93"/>
      <c r="D134" s="94"/>
      <c r="E134" s="196"/>
      <c r="F134" s="95"/>
      <c r="G134" s="95"/>
      <c r="H134" s="308"/>
      <c r="I134" s="208"/>
      <c r="J134" s="180" t="e">
        <f>IF(AND(Q134="",#REF!&gt;0,#REF!&lt;5),K134,)</f>
        <v>#REF!</v>
      </c>
      <c r="K134" s="178" t="str">
        <f>IF(D134="","ZZZ9",IF(AND(#REF!&gt;0,#REF!&lt;5),D134&amp;#REF!,D134&amp;"9"))</f>
        <v>ZZZ9</v>
      </c>
      <c r="L134" s="182">
        <f t="shared" si="3"/>
        <v>999</v>
      </c>
      <c r="M134" s="207">
        <f t="shared" si="4"/>
        <v>999</v>
      </c>
      <c r="N134" s="203"/>
      <c r="O134" s="208"/>
      <c r="P134" s="209">
        <f t="shared" si="5"/>
        <v>999</v>
      </c>
      <c r="Q134" s="208"/>
    </row>
    <row r="135" spans="1:17" x14ac:dyDescent="0.25">
      <c r="A135" s="183">
        <v>129</v>
      </c>
      <c r="B135" s="93"/>
      <c r="C135" s="93"/>
      <c r="D135" s="94"/>
      <c r="E135" s="196"/>
      <c r="F135" s="95"/>
      <c r="G135" s="95"/>
      <c r="H135" s="308"/>
      <c r="I135" s="208"/>
      <c r="J135" s="180" t="e">
        <f>IF(AND(Q135="",#REF!&gt;0,#REF!&lt;5),K135,)</f>
        <v>#REF!</v>
      </c>
      <c r="K135" s="178" t="str">
        <f>IF(D135="","ZZZ9",IF(AND(#REF!&gt;0,#REF!&lt;5),D135&amp;#REF!,D135&amp;"9"))</f>
        <v>ZZZ9</v>
      </c>
      <c r="L135" s="182">
        <f t="shared" si="3"/>
        <v>999</v>
      </c>
      <c r="M135" s="207">
        <f t="shared" si="4"/>
        <v>999</v>
      </c>
      <c r="N135" s="203"/>
      <c r="O135" s="95"/>
      <c r="P135" s="111">
        <f t="shared" si="5"/>
        <v>999</v>
      </c>
      <c r="Q135" s="95"/>
    </row>
    <row r="136" spans="1:17" x14ac:dyDescent="0.25">
      <c r="A136" s="183">
        <v>130</v>
      </c>
      <c r="B136" s="93"/>
      <c r="C136" s="93"/>
      <c r="D136" s="94"/>
      <c r="E136" s="196"/>
      <c r="F136" s="95"/>
      <c r="G136" s="95"/>
      <c r="H136" s="308"/>
      <c r="I136" s="208"/>
      <c r="J136" s="180" t="e">
        <f>IF(AND(Q136="",#REF!&gt;0,#REF!&lt;5),K136,)</f>
        <v>#REF!</v>
      </c>
      <c r="K136" s="178" t="str">
        <f>IF(D136="","ZZZ9",IF(AND(#REF!&gt;0,#REF!&lt;5),D136&amp;#REF!,D136&amp;"9"))</f>
        <v>ZZZ9</v>
      </c>
      <c r="L136" s="182">
        <f t="shared" si="3"/>
        <v>999</v>
      </c>
      <c r="M136" s="207">
        <f t="shared" si="4"/>
        <v>999</v>
      </c>
      <c r="N136" s="203"/>
      <c r="O136" s="95"/>
      <c r="P136" s="111">
        <f t="shared" si="5"/>
        <v>999</v>
      </c>
      <c r="Q136" s="95"/>
    </row>
    <row r="137" spans="1:17" x14ac:dyDescent="0.25">
      <c r="A137" s="183">
        <v>131</v>
      </c>
      <c r="B137" s="93"/>
      <c r="C137" s="93"/>
      <c r="D137" s="94"/>
      <c r="E137" s="196"/>
      <c r="F137" s="95"/>
      <c r="G137" s="95"/>
      <c r="H137" s="308"/>
      <c r="I137" s="208"/>
      <c r="J137" s="180" t="e">
        <f>IF(AND(Q137="",#REF!&gt;0,#REF!&lt;5),K137,)</f>
        <v>#REF!</v>
      </c>
      <c r="K137" s="178" t="str">
        <f>IF(D137="","ZZZ9",IF(AND(#REF!&gt;0,#REF!&lt;5),D137&amp;#REF!,D137&amp;"9"))</f>
        <v>ZZZ9</v>
      </c>
      <c r="L137" s="182">
        <f t="shared" si="3"/>
        <v>999</v>
      </c>
      <c r="M137" s="207">
        <f t="shared" si="4"/>
        <v>999</v>
      </c>
      <c r="N137" s="203"/>
      <c r="O137" s="95"/>
      <c r="P137" s="111">
        <f t="shared" si="5"/>
        <v>999</v>
      </c>
      <c r="Q137" s="95"/>
    </row>
    <row r="138" spans="1:17" x14ac:dyDescent="0.25">
      <c r="A138" s="183">
        <v>132</v>
      </c>
      <c r="B138" s="93"/>
      <c r="C138" s="93"/>
      <c r="D138" s="94"/>
      <c r="E138" s="196"/>
      <c r="F138" s="95"/>
      <c r="G138" s="95"/>
      <c r="H138" s="308"/>
      <c r="I138" s="208"/>
      <c r="J138" s="180" t="e">
        <f>IF(AND(Q138="",#REF!&gt;0,#REF!&lt;5),K138,)</f>
        <v>#REF!</v>
      </c>
      <c r="K138" s="178" t="str">
        <f>IF(D138="","ZZZ9",IF(AND(#REF!&gt;0,#REF!&lt;5),D138&amp;#REF!,D138&amp;"9"))</f>
        <v>ZZZ9</v>
      </c>
      <c r="L138" s="182">
        <f t="shared" si="3"/>
        <v>999</v>
      </c>
      <c r="M138" s="207">
        <f t="shared" si="4"/>
        <v>999</v>
      </c>
      <c r="N138" s="203"/>
      <c r="O138" s="95"/>
      <c r="P138" s="111">
        <f t="shared" si="5"/>
        <v>999</v>
      </c>
      <c r="Q138" s="95"/>
    </row>
    <row r="139" spans="1:17" x14ac:dyDescent="0.25">
      <c r="A139" s="183">
        <v>133</v>
      </c>
      <c r="B139" s="93"/>
      <c r="C139" s="93"/>
      <c r="D139" s="94"/>
      <c r="E139" s="196"/>
      <c r="F139" s="95"/>
      <c r="G139" s="95"/>
      <c r="H139" s="308"/>
      <c r="I139" s="208"/>
      <c r="J139" s="180" t="e">
        <f>IF(AND(Q139="",#REF!&gt;0,#REF!&lt;5),K139,)</f>
        <v>#REF!</v>
      </c>
      <c r="K139" s="178" t="str">
        <f>IF(D139="","ZZZ9",IF(AND(#REF!&gt;0,#REF!&lt;5),D139&amp;#REF!,D139&amp;"9"))</f>
        <v>ZZZ9</v>
      </c>
      <c r="L139" s="182">
        <f t="shared" si="3"/>
        <v>999</v>
      </c>
      <c r="M139" s="207">
        <f t="shared" si="4"/>
        <v>999</v>
      </c>
      <c r="N139" s="203"/>
      <c r="O139" s="95"/>
      <c r="P139" s="111">
        <f t="shared" si="5"/>
        <v>999</v>
      </c>
      <c r="Q139" s="95"/>
    </row>
    <row r="140" spans="1:17" x14ac:dyDescent="0.25">
      <c r="A140" s="183">
        <v>134</v>
      </c>
      <c r="B140" s="93"/>
      <c r="C140" s="93"/>
      <c r="D140" s="94"/>
      <c r="E140" s="196"/>
      <c r="F140" s="95"/>
      <c r="G140" s="95"/>
      <c r="H140" s="308"/>
      <c r="I140" s="208"/>
      <c r="J140" s="180" t="e">
        <f>IF(AND(Q140="",#REF!&gt;0,#REF!&lt;5),K140,)</f>
        <v>#REF!</v>
      </c>
      <c r="K140" s="178" t="str">
        <f>IF(D140="","ZZZ9",IF(AND(#REF!&gt;0,#REF!&lt;5),D140&amp;#REF!,D140&amp;"9"))</f>
        <v>ZZZ9</v>
      </c>
      <c r="L140" s="182">
        <f t="shared" si="3"/>
        <v>999</v>
      </c>
      <c r="M140" s="207">
        <f t="shared" si="4"/>
        <v>999</v>
      </c>
      <c r="N140" s="203"/>
      <c r="O140" s="95"/>
      <c r="P140" s="111">
        <f t="shared" si="5"/>
        <v>999</v>
      </c>
      <c r="Q140" s="95"/>
    </row>
    <row r="141" spans="1:17" x14ac:dyDescent="0.25">
      <c r="A141" s="183">
        <v>135</v>
      </c>
      <c r="B141" s="93"/>
      <c r="C141" s="93"/>
      <c r="D141" s="94"/>
      <c r="E141" s="196"/>
      <c r="F141" s="95"/>
      <c r="G141" s="95"/>
      <c r="H141" s="308"/>
      <c r="I141" s="208"/>
      <c r="J141" s="180" t="e">
        <f>IF(AND(Q141="",#REF!&gt;0,#REF!&lt;5),K141,)</f>
        <v>#REF!</v>
      </c>
      <c r="K141" s="178" t="str">
        <f>IF(D141="","ZZZ9",IF(AND(#REF!&gt;0,#REF!&lt;5),D141&amp;#REF!,D141&amp;"9"))</f>
        <v>ZZZ9</v>
      </c>
      <c r="L141" s="182">
        <f t="shared" si="3"/>
        <v>999</v>
      </c>
      <c r="M141" s="207">
        <f t="shared" si="4"/>
        <v>999</v>
      </c>
      <c r="N141" s="203"/>
      <c r="O141" s="208"/>
      <c r="P141" s="209">
        <f t="shared" si="5"/>
        <v>999</v>
      </c>
      <c r="Q141" s="208"/>
    </row>
    <row r="142" spans="1:17" x14ac:dyDescent="0.25">
      <c r="A142" s="183">
        <v>136</v>
      </c>
      <c r="B142" s="93"/>
      <c r="C142" s="93"/>
      <c r="D142" s="94"/>
      <c r="E142" s="196"/>
      <c r="F142" s="95"/>
      <c r="G142" s="95"/>
      <c r="H142" s="308"/>
      <c r="I142" s="208"/>
      <c r="J142" s="180" t="e">
        <f>IF(AND(Q142="",#REF!&gt;0,#REF!&lt;5),K142,)</f>
        <v>#REF!</v>
      </c>
      <c r="K142" s="178" t="str">
        <f>IF(D142="","ZZZ9",IF(AND(#REF!&gt;0,#REF!&lt;5),D142&amp;#REF!,D142&amp;"9"))</f>
        <v>ZZZ9</v>
      </c>
      <c r="L142" s="182">
        <f t="shared" si="3"/>
        <v>999</v>
      </c>
      <c r="M142" s="207">
        <f t="shared" si="4"/>
        <v>999</v>
      </c>
      <c r="N142" s="203"/>
      <c r="O142" s="95"/>
      <c r="P142" s="111">
        <f t="shared" si="5"/>
        <v>999</v>
      </c>
      <c r="Q142" s="95"/>
    </row>
    <row r="143" spans="1:17" x14ac:dyDescent="0.25">
      <c r="A143" s="183">
        <v>137</v>
      </c>
      <c r="B143" s="93"/>
      <c r="C143" s="93"/>
      <c r="D143" s="94"/>
      <c r="E143" s="196"/>
      <c r="F143" s="95"/>
      <c r="G143" s="95"/>
      <c r="H143" s="308"/>
      <c r="I143" s="208"/>
      <c r="J143" s="180" t="e">
        <f>IF(AND(Q143="",#REF!&gt;0,#REF!&lt;5),K143,)</f>
        <v>#REF!</v>
      </c>
      <c r="K143" s="178" t="str">
        <f>IF(D143="","ZZZ9",IF(AND(#REF!&gt;0,#REF!&lt;5),D143&amp;#REF!,D143&amp;"9"))</f>
        <v>ZZZ9</v>
      </c>
      <c r="L143" s="182">
        <f t="shared" si="3"/>
        <v>999</v>
      </c>
      <c r="M143" s="207">
        <f t="shared" si="4"/>
        <v>999</v>
      </c>
      <c r="N143" s="203"/>
      <c r="O143" s="95"/>
      <c r="P143" s="111">
        <f t="shared" si="5"/>
        <v>999</v>
      </c>
      <c r="Q143" s="95"/>
    </row>
    <row r="144" spans="1:17" x14ac:dyDescent="0.25">
      <c r="A144" s="183">
        <v>138</v>
      </c>
      <c r="B144" s="93"/>
      <c r="C144" s="93"/>
      <c r="D144" s="94"/>
      <c r="E144" s="196"/>
      <c r="F144" s="95"/>
      <c r="G144" s="95"/>
      <c r="H144" s="308"/>
      <c r="I144" s="208"/>
      <c r="J144" s="180" t="e">
        <f>IF(AND(Q144="",#REF!&gt;0,#REF!&lt;5),K144,)</f>
        <v>#REF!</v>
      </c>
      <c r="K144" s="178" t="str">
        <f>IF(D144="","ZZZ9",IF(AND(#REF!&gt;0,#REF!&lt;5),D144&amp;#REF!,D144&amp;"9"))</f>
        <v>ZZZ9</v>
      </c>
      <c r="L144" s="182">
        <f t="shared" si="3"/>
        <v>999</v>
      </c>
      <c r="M144" s="207">
        <f t="shared" si="4"/>
        <v>999</v>
      </c>
      <c r="N144" s="203"/>
      <c r="O144" s="95"/>
      <c r="P144" s="111">
        <f t="shared" si="5"/>
        <v>999</v>
      </c>
      <c r="Q144" s="95"/>
    </row>
    <row r="145" spans="1:17" x14ac:dyDescent="0.25">
      <c r="A145" s="183">
        <v>139</v>
      </c>
      <c r="B145" s="93"/>
      <c r="C145" s="93"/>
      <c r="D145" s="94"/>
      <c r="E145" s="196"/>
      <c r="F145" s="95"/>
      <c r="G145" s="95"/>
      <c r="H145" s="308"/>
      <c r="I145" s="208"/>
      <c r="J145" s="180" t="e">
        <f>IF(AND(Q145="",#REF!&gt;0,#REF!&lt;5),K145,)</f>
        <v>#REF!</v>
      </c>
      <c r="K145" s="178" t="str">
        <f>IF(D145="","ZZZ9",IF(AND(#REF!&gt;0,#REF!&lt;5),D145&amp;#REF!,D145&amp;"9"))</f>
        <v>ZZZ9</v>
      </c>
      <c r="L145" s="182">
        <f t="shared" si="3"/>
        <v>999</v>
      </c>
      <c r="M145" s="207">
        <f t="shared" si="4"/>
        <v>999</v>
      </c>
      <c r="N145" s="203"/>
      <c r="O145" s="95"/>
      <c r="P145" s="111">
        <f t="shared" si="5"/>
        <v>999</v>
      </c>
      <c r="Q145" s="95"/>
    </row>
    <row r="146" spans="1:17" x14ac:dyDescent="0.25">
      <c r="A146" s="183">
        <v>140</v>
      </c>
      <c r="B146" s="93"/>
      <c r="C146" s="93"/>
      <c r="D146" s="94"/>
      <c r="E146" s="196"/>
      <c r="F146" s="95"/>
      <c r="G146" s="95"/>
      <c r="H146" s="308"/>
      <c r="I146" s="208"/>
      <c r="J146" s="180" t="e">
        <f>IF(AND(Q146="",#REF!&gt;0,#REF!&lt;5),K146,)</f>
        <v>#REF!</v>
      </c>
      <c r="K146" s="178" t="str">
        <f>IF(D146="","ZZZ9",IF(AND(#REF!&gt;0,#REF!&lt;5),D146&amp;#REF!,D146&amp;"9"))</f>
        <v>ZZZ9</v>
      </c>
      <c r="L146" s="182">
        <f t="shared" si="3"/>
        <v>999</v>
      </c>
      <c r="M146" s="207">
        <f t="shared" si="4"/>
        <v>999</v>
      </c>
      <c r="N146" s="203"/>
      <c r="O146" s="95"/>
      <c r="P146" s="111">
        <f t="shared" si="5"/>
        <v>999</v>
      </c>
      <c r="Q146" s="95"/>
    </row>
    <row r="147" spans="1:17" x14ac:dyDescent="0.25">
      <c r="A147" s="183">
        <v>141</v>
      </c>
      <c r="B147" s="93"/>
      <c r="C147" s="93"/>
      <c r="D147" s="94"/>
      <c r="E147" s="196"/>
      <c r="F147" s="95"/>
      <c r="G147" s="95"/>
      <c r="H147" s="308"/>
      <c r="I147" s="208"/>
      <c r="J147" s="180" t="e">
        <f>IF(AND(Q147="",#REF!&gt;0,#REF!&lt;5),K147,)</f>
        <v>#REF!</v>
      </c>
      <c r="K147" s="178" t="str">
        <f>IF(D147="","ZZZ9",IF(AND(#REF!&gt;0,#REF!&lt;5),D147&amp;#REF!,D147&amp;"9"))</f>
        <v>ZZZ9</v>
      </c>
      <c r="L147" s="182">
        <f t="shared" si="3"/>
        <v>999</v>
      </c>
      <c r="M147" s="207">
        <f t="shared" si="4"/>
        <v>999</v>
      </c>
      <c r="N147" s="203"/>
      <c r="O147" s="95"/>
      <c r="P147" s="111">
        <f t="shared" si="5"/>
        <v>999</v>
      </c>
      <c r="Q147" s="95"/>
    </row>
    <row r="148" spans="1:17" x14ac:dyDescent="0.25">
      <c r="A148" s="183">
        <v>142</v>
      </c>
      <c r="B148" s="93"/>
      <c r="C148" s="93"/>
      <c r="D148" s="94"/>
      <c r="E148" s="196"/>
      <c r="F148" s="95"/>
      <c r="G148" s="95"/>
      <c r="H148" s="308"/>
      <c r="I148" s="208"/>
      <c r="J148" s="180" t="e">
        <f>IF(AND(Q148="",#REF!&gt;0,#REF!&lt;5),K148,)</f>
        <v>#REF!</v>
      </c>
      <c r="K148" s="178" t="str">
        <f>IF(D148="","ZZZ9",IF(AND(#REF!&gt;0,#REF!&lt;5),D148&amp;#REF!,D148&amp;"9"))</f>
        <v>ZZZ9</v>
      </c>
      <c r="L148" s="182">
        <f t="shared" si="3"/>
        <v>999</v>
      </c>
      <c r="M148" s="207">
        <f t="shared" si="4"/>
        <v>999</v>
      </c>
      <c r="N148" s="203"/>
      <c r="O148" s="208"/>
      <c r="P148" s="209">
        <f t="shared" si="5"/>
        <v>999</v>
      </c>
      <c r="Q148" s="208"/>
    </row>
    <row r="149" spans="1:17" x14ac:dyDescent="0.25">
      <c r="A149" s="183">
        <v>143</v>
      </c>
      <c r="B149" s="93"/>
      <c r="C149" s="93"/>
      <c r="D149" s="94"/>
      <c r="E149" s="196"/>
      <c r="F149" s="95"/>
      <c r="G149" s="95"/>
      <c r="H149" s="308"/>
      <c r="I149" s="208"/>
      <c r="J149" s="180" t="e">
        <f>IF(AND(Q149="",#REF!&gt;0,#REF!&lt;5),K149,)</f>
        <v>#REF!</v>
      </c>
      <c r="K149" s="178" t="str">
        <f>IF(D149="","ZZZ9",IF(AND(#REF!&gt;0,#REF!&lt;5),D149&amp;#REF!,D149&amp;"9"))</f>
        <v>ZZZ9</v>
      </c>
      <c r="L149" s="182">
        <f t="shared" si="3"/>
        <v>999</v>
      </c>
      <c r="M149" s="207">
        <f t="shared" si="4"/>
        <v>999</v>
      </c>
      <c r="N149" s="203"/>
      <c r="O149" s="95"/>
      <c r="P149" s="111">
        <f t="shared" si="5"/>
        <v>999</v>
      </c>
      <c r="Q149" s="95"/>
    </row>
    <row r="150" spans="1:17" x14ac:dyDescent="0.25">
      <c r="A150" s="183">
        <v>144</v>
      </c>
      <c r="B150" s="93"/>
      <c r="C150" s="93"/>
      <c r="D150" s="94"/>
      <c r="E150" s="196"/>
      <c r="F150" s="95"/>
      <c r="G150" s="95"/>
      <c r="H150" s="308"/>
      <c r="I150" s="208"/>
      <c r="J150" s="180" t="e">
        <f>IF(AND(Q150="",#REF!&gt;0,#REF!&lt;5),K150,)</f>
        <v>#REF!</v>
      </c>
      <c r="K150" s="178" t="str">
        <f>IF(D150="","ZZZ9",IF(AND(#REF!&gt;0,#REF!&lt;5),D150&amp;#REF!,D150&amp;"9"))</f>
        <v>ZZZ9</v>
      </c>
      <c r="L150" s="182">
        <f t="shared" si="3"/>
        <v>999</v>
      </c>
      <c r="M150" s="207">
        <f t="shared" si="4"/>
        <v>999</v>
      </c>
      <c r="N150" s="203"/>
      <c r="O150" s="95"/>
      <c r="P150" s="111">
        <f t="shared" si="5"/>
        <v>999</v>
      </c>
      <c r="Q150" s="95"/>
    </row>
    <row r="151" spans="1:17" x14ac:dyDescent="0.25">
      <c r="A151" s="183">
        <v>145</v>
      </c>
      <c r="B151" s="93"/>
      <c r="C151" s="93"/>
      <c r="D151" s="94"/>
      <c r="E151" s="196"/>
      <c r="F151" s="95"/>
      <c r="G151" s="95"/>
      <c r="H151" s="308"/>
      <c r="I151" s="208"/>
      <c r="J151" s="180" t="e">
        <f>IF(AND(Q151="",#REF!&gt;0,#REF!&lt;5),K151,)</f>
        <v>#REF!</v>
      </c>
      <c r="K151" s="178" t="str">
        <f>IF(D151="","ZZZ9",IF(AND(#REF!&gt;0,#REF!&lt;5),D151&amp;#REF!,D151&amp;"9"))</f>
        <v>ZZZ9</v>
      </c>
      <c r="L151" s="182">
        <f t="shared" si="3"/>
        <v>999</v>
      </c>
      <c r="M151" s="207">
        <f t="shared" si="4"/>
        <v>999</v>
      </c>
      <c r="N151" s="203"/>
      <c r="O151" s="95"/>
      <c r="P151" s="111">
        <f t="shared" si="5"/>
        <v>999</v>
      </c>
      <c r="Q151" s="95"/>
    </row>
    <row r="152" spans="1:17" x14ac:dyDescent="0.25">
      <c r="A152" s="183">
        <v>146</v>
      </c>
      <c r="B152" s="93"/>
      <c r="C152" s="93"/>
      <c r="D152" s="94"/>
      <c r="E152" s="196"/>
      <c r="F152" s="95"/>
      <c r="G152" s="95"/>
      <c r="H152" s="308"/>
      <c r="I152" s="208"/>
      <c r="J152" s="180" t="e">
        <f>IF(AND(Q152="",#REF!&gt;0,#REF!&lt;5),K152,)</f>
        <v>#REF!</v>
      </c>
      <c r="K152" s="178" t="str">
        <f>IF(D152="","ZZZ9",IF(AND(#REF!&gt;0,#REF!&lt;5),D152&amp;#REF!,D152&amp;"9"))</f>
        <v>ZZZ9</v>
      </c>
      <c r="L152" s="182">
        <f t="shared" si="3"/>
        <v>999</v>
      </c>
      <c r="M152" s="207">
        <f t="shared" si="4"/>
        <v>999</v>
      </c>
      <c r="N152" s="203"/>
      <c r="O152" s="95"/>
      <c r="P152" s="111">
        <f t="shared" si="5"/>
        <v>999</v>
      </c>
      <c r="Q152" s="95"/>
    </row>
    <row r="153" spans="1:17" x14ac:dyDescent="0.25">
      <c r="A153" s="183">
        <v>147</v>
      </c>
      <c r="B153" s="93"/>
      <c r="C153" s="93"/>
      <c r="D153" s="94"/>
      <c r="E153" s="196"/>
      <c r="F153" s="95"/>
      <c r="G153" s="95"/>
      <c r="H153" s="308"/>
      <c r="I153" s="208"/>
      <c r="J153" s="180" t="e">
        <f>IF(AND(Q153="",#REF!&gt;0,#REF!&lt;5),K153,)</f>
        <v>#REF!</v>
      </c>
      <c r="K153" s="178" t="str">
        <f>IF(D153="","ZZZ9",IF(AND(#REF!&gt;0,#REF!&lt;5),D153&amp;#REF!,D153&amp;"9"))</f>
        <v>ZZZ9</v>
      </c>
      <c r="L153" s="182">
        <f t="shared" si="3"/>
        <v>999</v>
      </c>
      <c r="M153" s="207">
        <f t="shared" si="4"/>
        <v>999</v>
      </c>
      <c r="N153" s="203"/>
      <c r="O153" s="95"/>
      <c r="P153" s="111">
        <f t="shared" si="5"/>
        <v>999</v>
      </c>
      <c r="Q153" s="95"/>
    </row>
    <row r="154" spans="1:17" x14ac:dyDescent="0.25">
      <c r="A154" s="183">
        <v>148</v>
      </c>
      <c r="B154" s="93"/>
      <c r="C154" s="93"/>
      <c r="D154" s="94"/>
      <c r="E154" s="196"/>
      <c r="F154" s="95"/>
      <c r="G154" s="95"/>
      <c r="H154" s="308"/>
      <c r="I154" s="208"/>
      <c r="J154" s="180" t="e">
        <f>IF(AND(Q154="",#REF!&gt;0,#REF!&lt;5),K154,)</f>
        <v>#REF!</v>
      </c>
      <c r="K154" s="178" t="str">
        <f>IF(D154="","ZZZ9",IF(AND(#REF!&gt;0,#REF!&lt;5),D154&amp;#REF!,D154&amp;"9"))</f>
        <v>ZZZ9</v>
      </c>
      <c r="L154" s="182">
        <f t="shared" si="3"/>
        <v>999</v>
      </c>
      <c r="M154" s="207">
        <f t="shared" si="4"/>
        <v>999</v>
      </c>
      <c r="N154" s="203"/>
      <c r="O154" s="95"/>
      <c r="P154" s="111">
        <f t="shared" si="5"/>
        <v>999</v>
      </c>
      <c r="Q154" s="95"/>
    </row>
    <row r="155" spans="1:17" x14ac:dyDescent="0.25">
      <c r="A155" s="183">
        <v>149</v>
      </c>
      <c r="B155" s="93"/>
      <c r="C155" s="93"/>
      <c r="D155" s="94"/>
      <c r="E155" s="196"/>
      <c r="F155" s="95"/>
      <c r="G155" s="95"/>
      <c r="H155" s="308"/>
      <c r="I155" s="208"/>
      <c r="J155" s="180" t="e">
        <f>IF(AND(Q155="",#REF!&gt;0,#REF!&lt;5),K155,)</f>
        <v>#REF!</v>
      </c>
      <c r="K155" s="178" t="str">
        <f>IF(D155="","ZZZ9",IF(AND(#REF!&gt;0,#REF!&lt;5),D155&amp;#REF!,D155&amp;"9"))</f>
        <v>ZZZ9</v>
      </c>
      <c r="L155" s="182">
        <f t="shared" si="3"/>
        <v>999</v>
      </c>
      <c r="M155" s="207">
        <f t="shared" si="4"/>
        <v>999</v>
      </c>
      <c r="N155" s="203"/>
      <c r="O155" s="95"/>
      <c r="P155" s="111">
        <f t="shared" si="5"/>
        <v>999</v>
      </c>
      <c r="Q155" s="95"/>
    </row>
    <row r="156" spans="1:17" x14ac:dyDescent="0.25">
      <c r="A156" s="183">
        <v>150</v>
      </c>
      <c r="B156" s="93"/>
      <c r="C156" s="93"/>
      <c r="D156" s="94"/>
      <c r="E156" s="196"/>
      <c r="F156" s="95"/>
      <c r="G156" s="95"/>
      <c r="H156" s="308"/>
      <c r="I156" s="208"/>
      <c r="J156" s="180" t="e">
        <f>IF(AND(Q156="",#REF!&gt;0,#REF!&lt;5),K156,)</f>
        <v>#REF!</v>
      </c>
      <c r="K156" s="178" t="str">
        <f>IF(D156="","ZZZ9",IF(AND(#REF!&gt;0,#REF!&lt;5),D156&amp;#REF!,D156&amp;"9"))</f>
        <v>ZZZ9</v>
      </c>
      <c r="L156" s="182">
        <f t="shared" si="3"/>
        <v>999</v>
      </c>
      <c r="M156" s="207">
        <f t="shared" si="4"/>
        <v>999</v>
      </c>
      <c r="N156" s="203"/>
      <c r="O156" s="95"/>
      <c r="P156" s="111">
        <f t="shared" si="5"/>
        <v>999</v>
      </c>
      <c r="Q156" s="95"/>
    </row>
  </sheetData>
  <phoneticPr fontId="80" type="noConversion"/>
  <conditionalFormatting sqref="A7:D156">
    <cfRule type="expression" dxfId="129" priority="14" stopIfTrue="1">
      <formula>$Q7&gt;=1</formula>
    </cfRule>
  </conditionalFormatting>
  <conditionalFormatting sqref="B7:D37">
    <cfRule type="expression" dxfId="128" priority="1" stopIfTrue="1">
      <formula>$Q7&gt;=1</formula>
    </cfRule>
  </conditionalFormatting>
  <conditionalFormatting sqref="E7:E14">
    <cfRule type="expression" dxfId="127" priority="6" stopIfTrue="1">
      <formula>AND(ROUNDDOWN(($A$4-E7)/365.25,0)&lt;=13,G7&lt;&gt;"OK")</formula>
    </cfRule>
    <cfRule type="expression" dxfId="126" priority="7" stopIfTrue="1">
      <formula>AND(ROUNDDOWN(($A$4-E7)/365.25,0)&lt;=14,G7&lt;&gt;"OK")</formula>
    </cfRule>
    <cfRule type="expression" dxfId="125" priority="8" stopIfTrue="1">
      <formula>AND(ROUNDDOWN(($A$4-E7)/365.25,0)&lt;=17,G7&lt;&gt;"OK")</formula>
    </cfRule>
    <cfRule type="expression" dxfId="124" priority="11" stopIfTrue="1">
      <formula>AND(ROUNDDOWN(($A$4-E7)/365.25,0)&lt;=13,G7&lt;&gt;"OK")</formula>
    </cfRule>
    <cfRule type="expression" dxfId="123" priority="12" stopIfTrue="1">
      <formula>AND(ROUNDDOWN(($A$4-E7)/365.25,0)&lt;=14,G7&lt;&gt;"OK")</formula>
    </cfRule>
    <cfRule type="expression" dxfId="122" priority="13" stopIfTrue="1">
      <formula>AND(ROUNDDOWN(($A$4-E7)/365.25,0)&lt;=17,G7&lt;&gt;"OK")</formula>
    </cfRule>
  </conditionalFormatting>
  <conditionalFormatting sqref="E7:E27 E29:E37">
    <cfRule type="expression" dxfId="121" priority="2" stopIfTrue="1">
      <formula>AND(ROUNDDOWN(($A$4-E7)/365.25,0)&lt;=13,G7&lt;&gt;"OK")</formula>
    </cfRule>
    <cfRule type="expression" dxfId="120" priority="3" stopIfTrue="1">
      <formula>AND(ROUNDDOWN(($A$4-E7)/365.25,0)&lt;=14,G7&lt;&gt;"OK")</formula>
    </cfRule>
    <cfRule type="expression" dxfId="119" priority="4" stopIfTrue="1">
      <formula>AND(ROUNDDOWN(($A$4-E7)/365.25,0)&lt;=17,G7&lt;&gt;"OK")</formula>
    </cfRule>
  </conditionalFormatting>
  <conditionalFormatting sqref="E7:E156">
    <cfRule type="expression" dxfId="118" priority="16" stopIfTrue="1">
      <formula>AND(ROUNDDOWN(($A$4-E7)/365.25,0)&lt;=13,G7&lt;&gt;"OK")</formula>
    </cfRule>
    <cfRule type="expression" dxfId="117" priority="17" stopIfTrue="1">
      <formula>AND(ROUNDDOWN(($A$4-E7)/365.25,0)&lt;=14,G7&lt;&gt;"OK")</formula>
    </cfRule>
    <cfRule type="expression" dxfId="116" priority="18" stopIfTrue="1">
      <formula>AND(ROUNDDOWN(($A$4-E7)/365.25,0)&lt;=17,G7&lt;&gt;"OK")</formula>
    </cfRule>
  </conditionalFormatting>
  <conditionalFormatting sqref="J7:J156">
    <cfRule type="cellIs" dxfId="115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28">
    <tabColor indexed="11"/>
  </sheetPr>
  <dimension ref="A1:AS140"/>
  <sheetViews>
    <sheetView workbookViewId="0"/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2" customWidth="1"/>
    <col min="11" max="11" width="10.6640625" customWidth="1"/>
    <col min="12" max="12" width="1.6640625" style="112" customWidth="1"/>
    <col min="13" max="13" width="10.6640625" customWidth="1"/>
    <col min="14" max="14" width="1.6640625" style="113" customWidth="1"/>
    <col min="15" max="15" width="10.6640625" customWidth="1"/>
    <col min="16" max="16" width="1.6640625" style="112" customWidth="1"/>
    <col min="17" max="17" width="10.6640625" customWidth="1"/>
    <col min="18" max="18" width="1.6640625" style="113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02" customWidth="1"/>
  </cols>
  <sheetData>
    <row r="1" spans="1:45" s="114" customFormat="1" ht="21.75" customHeight="1" x14ac:dyDescent="0.25">
      <c r="A1" s="336" t="str">
        <f>Altalanos!$A$6</f>
        <v>Dorko Korosztályos Csapat Bajnokság</v>
      </c>
      <c r="B1" s="214"/>
      <c r="C1" s="215"/>
      <c r="D1" s="215"/>
      <c r="E1" s="215"/>
      <c r="F1" s="215"/>
      <c r="G1" s="215"/>
      <c r="H1" s="214"/>
      <c r="I1" s="216"/>
      <c r="J1" s="217"/>
      <c r="K1" s="218" t="s">
        <v>51</v>
      </c>
      <c r="L1" s="219"/>
      <c r="M1" s="220"/>
      <c r="N1" s="217"/>
      <c r="O1" s="217" t="s">
        <v>13</v>
      </c>
      <c r="P1" s="217"/>
      <c r="Q1" s="215"/>
      <c r="R1" s="217"/>
      <c r="T1" s="266"/>
      <c r="U1" s="266"/>
      <c r="V1" s="266"/>
      <c r="W1" s="266"/>
      <c r="X1" s="266"/>
      <c r="Y1" s="266"/>
      <c r="Z1" s="266"/>
      <c r="AA1" s="266"/>
      <c r="AB1" s="298" t="e">
        <f>IF($Y$5=1,CONCATENATE(VLOOKUP($Y$3,$AA$2:$AH$14,2)),CONCATENATE(VLOOKUP($Y$3,$AA$16:$AH$25,2)))</f>
        <v>#N/A</v>
      </c>
      <c r="AC1" s="298" t="e">
        <f>IF($Y$5=1,CONCATENATE(VLOOKUP($Y$3,$AA$2:$AH$14,3)),CONCATENATE(VLOOKUP($Y$3,$AA$16:$AH$25,3)))</f>
        <v>#N/A</v>
      </c>
      <c r="AD1" s="298" t="e">
        <f>IF($Y$5=1,CONCATENATE(VLOOKUP($Y$3,$AA$2:$AH$14,4)),CONCATENATE(VLOOKUP($Y$3,$AA$16:$AH$25,4)))</f>
        <v>#N/A</v>
      </c>
      <c r="AE1" s="298" t="e">
        <f>IF($Y$5=1,CONCATENATE(VLOOKUP($Y$3,$AA$2:$AH$14,5)),CONCATENATE(VLOOKUP($Y$3,$AA$16:$AH$25,5)))</f>
        <v>#N/A</v>
      </c>
      <c r="AF1" s="298" t="e">
        <f>IF($Y$5=1,CONCATENATE(VLOOKUP($Y$3,$AA$2:$AH$14,6)),CONCATENATE(VLOOKUP($Y$3,$AA$16:$AH$25,6)))</f>
        <v>#N/A</v>
      </c>
      <c r="AG1" s="298" t="e">
        <f>IF($Y$5=1,CONCATENATE(VLOOKUP($Y$3,$AA$2:$AH$14,7)),CONCATENATE(VLOOKUP($Y$3,$AA$16:$AH$25,7)))</f>
        <v>#N/A</v>
      </c>
      <c r="AH1" s="298" t="e">
        <f>IF($Y$5=1,CONCATENATE(VLOOKUP($Y$3,$AA$2:$AH$14,8)),CONCATENATE(VLOOKUP($Y$3,$AA$16:$AH$25,8)))</f>
        <v>#N/A</v>
      </c>
      <c r="AI1" s="299"/>
      <c r="AJ1" s="299"/>
      <c r="AK1" s="299"/>
    </row>
    <row r="2" spans="1:45" s="96" customFormat="1" x14ac:dyDescent="0.25">
      <c r="A2" s="221" t="s">
        <v>50</v>
      </c>
      <c r="B2" s="222"/>
      <c r="C2" s="222"/>
      <c r="D2" s="222"/>
      <c r="E2" s="333" t="str">
        <f>Altalanos!$C$8</f>
        <v>F14 csapat</v>
      </c>
      <c r="F2" s="222"/>
      <c r="G2" s="223"/>
      <c r="H2" s="224"/>
      <c r="I2" s="224"/>
      <c r="J2" s="225"/>
      <c r="K2" s="219"/>
      <c r="L2" s="219"/>
      <c r="M2" s="219"/>
      <c r="N2" s="225"/>
      <c r="O2" s="224"/>
      <c r="P2" s="225"/>
      <c r="Q2" s="224"/>
      <c r="R2" s="225"/>
      <c r="T2" s="259"/>
      <c r="U2" s="259"/>
      <c r="V2" s="259"/>
      <c r="W2" s="259"/>
      <c r="X2" s="259"/>
      <c r="Y2" s="291"/>
      <c r="Z2" s="290"/>
      <c r="AA2" s="290" t="s">
        <v>62</v>
      </c>
      <c r="AB2" s="288">
        <v>300</v>
      </c>
      <c r="AC2" s="288">
        <v>250</v>
      </c>
      <c r="AD2" s="288">
        <v>200</v>
      </c>
      <c r="AE2" s="288">
        <v>150</v>
      </c>
      <c r="AF2" s="288">
        <v>120</v>
      </c>
      <c r="AG2" s="288">
        <v>90</v>
      </c>
      <c r="AH2" s="288">
        <v>40</v>
      </c>
      <c r="AI2" s="287"/>
      <c r="AJ2" s="287"/>
      <c r="AK2" s="287"/>
      <c r="AL2" s="259"/>
      <c r="AM2" s="259"/>
      <c r="AN2" s="259"/>
      <c r="AO2" s="259"/>
      <c r="AP2" s="259"/>
      <c r="AQ2" s="259"/>
      <c r="AR2" s="259"/>
      <c r="AS2" s="259"/>
    </row>
    <row r="3" spans="1:45" s="19" customFormat="1" ht="11.25" customHeight="1" x14ac:dyDescent="0.25">
      <c r="A3" s="50" t="s">
        <v>24</v>
      </c>
      <c r="B3" s="50"/>
      <c r="C3" s="50"/>
      <c r="D3" s="50"/>
      <c r="E3" s="49"/>
      <c r="F3" s="50"/>
      <c r="G3" s="50" t="s">
        <v>21</v>
      </c>
      <c r="H3" s="50"/>
      <c r="I3" s="50"/>
      <c r="J3" s="115"/>
      <c r="K3" s="50" t="s">
        <v>29</v>
      </c>
      <c r="L3" s="115"/>
      <c r="M3" s="50"/>
      <c r="N3" s="115"/>
      <c r="O3" s="50"/>
      <c r="P3" s="115"/>
      <c r="Q3" s="50"/>
      <c r="R3" s="51" t="s">
        <v>30</v>
      </c>
      <c r="T3" s="260"/>
      <c r="U3" s="260"/>
      <c r="V3" s="260"/>
      <c r="W3" s="260"/>
      <c r="X3" s="260"/>
      <c r="Y3" s="290" t="str">
        <f>IF(K4="OB","A",IF(K4="IX","W",IF(K4="","",K4)))</f>
        <v/>
      </c>
      <c r="Z3" s="290"/>
      <c r="AA3" s="290" t="s">
        <v>63</v>
      </c>
      <c r="AB3" s="288">
        <v>280</v>
      </c>
      <c r="AC3" s="288">
        <v>230</v>
      </c>
      <c r="AD3" s="288">
        <v>180</v>
      </c>
      <c r="AE3" s="288">
        <v>140</v>
      </c>
      <c r="AF3" s="288">
        <v>80</v>
      </c>
      <c r="AG3" s="288">
        <v>0</v>
      </c>
      <c r="AH3" s="288">
        <v>0</v>
      </c>
      <c r="AI3" s="287"/>
      <c r="AJ3" s="287"/>
      <c r="AK3" s="287"/>
      <c r="AL3" s="260"/>
      <c r="AM3" s="260"/>
      <c r="AN3" s="260"/>
      <c r="AO3" s="260"/>
      <c r="AP3" s="260"/>
      <c r="AQ3" s="260"/>
      <c r="AR3" s="260"/>
      <c r="AS3" s="260"/>
    </row>
    <row r="4" spans="1:45" s="28" customFormat="1" ht="11.25" customHeight="1" thickBot="1" x14ac:dyDescent="0.3">
      <c r="A4" s="593" t="str">
        <f>Altalanos!$A$10</f>
        <v>2025.08.08-19.</v>
      </c>
      <c r="B4" s="593"/>
      <c r="C4" s="593"/>
      <c r="D4" s="226"/>
      <c r="E4" s="227"/>
      <c r="F4" s="227"/>
      <c r="G4" s="227" t="str">
        <f>Altalanos!$C$10</f>
        <v>PÉCS</v>
      </c>
      <c r="H4" s="228"/>
      <c r="I4" s="227"/>
      <c r="J4" s="229"/>
      <c r="K4" s="230"/>
      <c r="L4" s="229"/>
      <c r="M4" s="231"/>
      <c r="N4" s="229"/>
      <c r="O4" s="227"/>
      <c r="P4" s="229"/>
      <c r="Q4" s="227"/>
      <c r="R4" s="232" t="str">
        <f>Altalanos!$E$10</f>
        <v>Rákóczi Andrea</v>
      </c>
      <c r="T4" s="261"/>
      <c r="U4" s="261"/>
      <c r="V4" s="261"/>
      <c r="W4" s="261"/>
      <c r="X4" s="261"/>
      <c r="Y4" s="290"/>
      <c r="Z4" s="290"/>
      <c r="AA4" s="290" t="s">
        <v>64</v>
      </c>
      <c r="AB4" s="288">
        <v>250</v>
      </c>
      <c r="AC4" s="288">
        <v>200</v>
      </c>
      <c r="AD4" s="288">
        <v>150</v>
      </c>
      <c r="AE4" s="288">
        <v>120</v>
      </c>
      <c r="AF4" s="288">
        <v>90</v>
      </c>
      <c r="AG4" s="288">
        <v>60</v>
      </c>
      <c r="AH4" s="288">
        <v>25</v>
      </c>
      <c r="AI4" s="287"/>
      <c r="AJ4" s="287"/>
      <c r="AK4" s="287"/>
      <c r="AL4" s="261"/>
      <c r="AM4" s="261"/>
      <c r="AN4" s="261"/>
      <c r="AO4" s="261"/>
      <c r="AP4" s="261"/>
      <c r="AQ4" s="261"/>
      <c r="AR4" s="261"/>
      <c r="AS4" s="261"/>
    </row>
    <row r="5" spans="1:45" s="19" customFormat="1" x14ac:dyDescent="0.25">
      <c r="A5" s="116"/>
      <c r="B5" s="117" t="s">
        <v>3</v>
      </c>
      <c r="C5" s="204" t="s">
        <v>43</v>
      </c>
      <c r="D5" s="117" t="s">
        <v>42</v>
      </c>
      <c r="E5" s="117" t="s">
        <v>40</v>
      </c>
      <c r="F5" s="118" t="s">
        <v>27</v>
      </c>
      <c r="G5" s="118" t="s">
        <v>28</v>
      </c>
      <c r="H5" s="118"/>
      <c r="I5" s="118" t="s">
        <v>31</v>
      </c>
      <c r="J5" s="118"/>
      <c r="K5" s="117" t="s">
        <v>41</v>
      </c>
      <c r="L5" s="119"/>
      <c r="M5" s="117" t="s">
        <v>57</v>
      </c>
      <c r="N5" s="119"/>
      <c r="O5" s="117" t="s">
        <v>56</v>
      </c>
      <c r="P5" s="119"/>
      <c r="Q5" s="117"/>
      <c r="R5" s="120"/>
      <c r="T5" s="260"/>
      <c r="U5" s="260"/>
      <c r="V5" s="260"/>
      <c r="W5" s="260"/>
      <c r="X5" s="260"/>
      <c r="Y5" s="290">
        <f>IF(OR(Altalanos!$A$8="F1",Altalanos!$A$8="F2",Altalanos!$A$8="N1",Altalanos!$A$8="N2"),1,2)</f>
        <v>2</v>
      </c>
      <c r="Z5" s="290"/>
      <c r="AA5" s="290" t="s">
        <v>65</v>
      </c>
      <c r="AB5" s="288">
        <v>200</v>
      </c>
      <c r="AC5" s="288">
        <v>150</v>
      </c>
      <c r="AD5" s="288">
        <v>120</v>
      </c>
      <c r="AE5" s="288">
        <v>90</v>
      </c>
      <c r="AF5" s="288">
        <v>60</v>
      </c>
      <c r="AG5" s="288">
        <v>40</v>
      </c>
      <c r="AH5" s="288">
        <v>15</v>
      </c>
      <c r="AI5" s="287"/>
      <c r="AJ5" s="287"/>
      <c r="AK5" s="287"/>
      <c r="AL5" s="260"/>
      <c r="AM5" s="260"/>
      <c r="AN5" s="260"/>
      <c r="AO5" s="260"/>
      <c r="AP5" s="260"/>
      <c r="AQ5" s="260"/>
      <c r="AR5" s="260"/>
      <c r="AS5" s="260"/>
    </row>
    <row r="6" spans="1:45" s="19" customFormat="1" ht="11.1" customHeight="1" thickBot="1" x14ac:dyDescent="0.3">
      <c r="A6" s="293"/>
      <c r="B6" s="294"/>
      <c r="C6" s="294"/>
      <c r="D6" s="294"/>
      <c r="E6" s="294"/>
      <c r="F6" s="293" t="str">
        <f>IF(Y3="","",CONCATENATE(VLOOKUP(Y3,AB1:AH1,4)," pont"))</f>
        <v/>
      </c>
      <c r="G6" s="295"/>
      <c r="H6" s="5"/>
      <c r="I6" s="295"/>
      <c r="J6" s="296"/>
      <c r="K6" s="294" t="str">
        <f>IF(Y3="","",CONCATENATE(VLOOKUP(Y3,AB1:AH1,3)," pont"))</f>
        <v/>
      </c>
      <c r="L6" s="296"/>
      <c r="M6" s="294" t="str">
        <f>IF(Y3="","",CONCATENATE(VLOOKUP(Y3,AB1:AH1,2)," pont"))</f>
        <v/>
      </c>
      <c r="N6" s="296"/>
      <c r="O6" s="294" t="str">
        <f>IF(Y3="","",CONCATENATE(VLOOKUP(Y3,AB1:AH1,1)," pont"))</f>
        <v/>
      </c>
      <c r="P6" s="296"/>
      <c r="Q6" s="294"/>
      <c r="R6" s="297"/>
      <c r="T6" s="260"/>
      <c r="U6" s="260"/>
      <c r="V6" s="260"/>
      <c r="W6" s="260"/>
      <c r="X6" s="260"/>
      <c r="Y6" s="290"/>
      <c r="Z6" s="290"/>
      <c r="AA6" s="290" t="s">
        <v>66</v>
      </c>
      <c r="AB6" s="288">
        <v>150</v>
      </c>
      <c r="AC6" s="288">
        <v>120</v>
      </c>
      <c r="AD6" s="288">
        <v>90</v>
      </c>
      <c r="AE6" s="288">
        <v>60</v>
      </c>
      <c r="AF6" s="288">
        <v>40</v>
      </c>
      <c r="AG6" s="288">
        <v>25</v>
      </c>
      <c r="AH6" s="288">
        <v>10</v>
      </c>
      <c r="AI6" s="287"/>
      <c r="AJ6" s="287"/>
      <c r="AK6" s="287"/>
      <c r="AL6" s="260"/>
      <c r="AM6" s="260"/>
      <c r="AN6" s="260"/>
      <c r="AO6" s="260"/>
      <c r="AP6" s="260"/>
      <c r="AQ6" s="260"/>
      <c r="AR6" s="260"/>
      <c r="AS6" s="260"/>
    </row>
    <row r="7" spans="1:45" s="34" customFormat="1" ht="12.9" customHeight="1" x14ac:dyDescent="0.25">
      <c r="A7" s="121">
        <v>1</v>
      </c>
      <c r="B7" s="233">
        <f>IF($E7="","",VLOOKUP($E7,'F14 csapat ELO'!$A$7:$O$22,14))</f>
        <v>0</v>
      </c>
      <c r="C7" s="234">
        <f>IF($E7="","",VLOOKUP($E7,'F14 csapat ELO'!$A$7:$O$22,15))</f>
        <v>6</v>
      </c>
      <c r="D7" s="234"/>
      <c r="E7" s="235">
        <v>1</v>
      </c>
      <c r="F7" s="236" t="str">
        <f>UPPER(IF($E7="","",VLOOKUP($E7,'F14 csapat ELO'!$A$7:$O$22,2)))</f>
        <v>TENISZ MŰHELY 1</v>
      </c>
      <c r="G7" s="236">
        <f>IF($E7="","",VLOOKUP($E7,'F14 csapat ELO'!$A$7:$O$22,3))</f>
        <v>0</v>
      </c>
      <c r="H7" s="236"/>
      <c r="I7" s="236">
        <f>IF($E7="","",VLOOKUP($E7,'F14 csapat ELO'!$A$7:$O$22,4))</f>
        <v>0</v>
      </c>
      <c r="J7" s="237"/>
      <c r="K7" s="238"/>
      <c r="L7" s="238"/>
      <c r="M7" s="238"/>
      <c r="N7" s="238"/>
      <c r="O7" s="122"/>
      <c r="P7" s="123"/>
      <c r="Q7" s="124"/>
      <c r="R7" s="125"/>
      <c r="S7" s="126"/>
      <c r="T7" s="126"/>
      <c r="U7" s="262" t="str">
        <f>Birók!P21</f>
        <v>Bíró</v>
      </c>
      <c r="V7" s="126"/>
      <c r="W7" s="126"/>
      <c r="X7" s="126"/>
      <c r="Y7" s="290"/>
      <c r="Z7" s="290"/>
      <c r="AA7" s="290" t="s">
        <v>67</v>
      </c>
      <c r="AB7" s="288">
        <v>120</v>
      </c>
      <c r="AC7" s="288">
        <v>90</v>
      </c>
      <c r="AD7" s="288">
        <v>60</v>
      </c>
      <c r="AE7" s="288">
        <v>40</v>
      </c>
      <c r="AF7" s="288">
        <v>25</v>
      </c>
      <c r="AG7" s="288">
        <v>10</v>
      </c>
      <c r="AH7" s="288">
        <v>5</v>
      </c>
      <c r="AI7" s="287"/>
      <c r="AJ7" s="287"/>
      <c r="AK7" s="287"/>
      <c r="AL7" s="126"/>
      <c r="AM7" s="126"/>
      <c r="AN7" s="126"/>
      <c r="AO7" s="126"/>
      <c r="AP7" s="126"/>
      <c r="AQ7" s="126"/>
      <c r="AR7" s="126"/>
      <c r="AS7" s="126"/>
    </row>
    <row r="8" spans="1:45" s="34" customFormat="1" ht="12.9" customHeight="1" x14ac:dyDescent="0.25">
      <c r="A8" s="127"/>
      <c r="B8" s="239"/>
      <c r="C8" s="240"/>
      <c r="D8" s="240"/>
      <c r="E8" s="155"/>
      <c r="F8" s="241"/>
      <c r="G8" s="241"/>
      <c r="H8" s="242"/>
      <c r="I8" s="327" t="s">
        <v>0</v>
      </c>
      <c r="J8" s="128" t="s">
        <v>135</v>
      </c>
      <c r="K8" s="243" t="str">
        <f>UPPER(IF(OR(J8="a",J8="as"),F7,IF(OR(J8="b",J8="bs"),F9,)))</f>
        <v>TENISZ MŰHELY 1</v>
      </c>
      <c r="L8" s="243"/>
      <c r="M8" s="238"/>
      <c r="N8" s="238"/>
      <c r="O8" s="122"/>
      <c r="P8" s="123"/>
      <c r="Q8" s="124"/>
      <c r="R8" s="125"/>
      <c r="S8" s="126"/>
      <c r="T8" s="126"/>
      <c r="U8" s="263" t="str">
        <f>Birók!P22</f>
        <v xml:space="preserve"> </v>
      </c>
      <c r="V8" s="126"/>
      <c r="W8" s="126"/>
      <c r="X8" s="126"/>
      <c r="Y8" s="290"/>
      <c r="Z8" s="290"/>
      <c r="AA8" s="290" t="s">
        <v>68</v>
      </c>
      <c r="AB8" s="288">
        <v>90</v>
      </c>
      <c r="AC8" s="288">
        <v>60</v>
      </c>
      <c r="AD8" s="288">
        <v>40</v>
      </c>
      <c r="AE8" s="288">
        <v>25</v>
      </c>
      <c r="AF8" s="288">
        <v>10</v>
      </c>
      <c r="AG8" s="288">
        <v>5</v>
      </c>
      <c r="AH8" s="288">
        <v>2</v>
      </c>
      <c r="AI8" s="287"/>
      <c r="AJ8" s="287"/>
      <c r="AK8" s="287"/>
      <c r="AL8" s="126"/>
      <c r="AM8" s="126"/>
      <c r="AN8" s="126"/>
      <c r="AO8" s="126"/>
      <c r="AP8" s="126"/>
      <c r="AQ8" s="126"/>
      <c r="AR8" s="126"/>
      <c r="AS8" s="126"/>
    </row>
    <row r="9" spans="1:45" s="34" customFormat="1" ht="12.9" customHeight="1" x14ac:dyDescent="0.25">
      <c r="A9" s="127">
        <v>2</v>
      </c>
      <c r="B9" s="233">
        <f>IF($E9="","",VLOOKUP($E9,'F14 csapat ELO'!$A$7:$O$22,14))</f>
        <v>0</v>
      </c>
      <c r="C9" s="234">
        <f>IF($E9="","",VLOOKUP($E9,'F14 csapat ELO'!$A$7:$O$22,15))</f>
        <v>63</v>
      </c>
      <c r="D9" s="234">
        <f>IF($E9="","",VLOOKUP($E9,'F14 csapat ELO'!$A$7:$O$22,5))</f>
        <v>0</v>
      </c>
      <c r="E9" s="318">
        <v>5</v>
      </c>
      <c r="F9" s="284" t="str">
        <f>UPPER(IF($E9="","",VLOOKUP($E9,'F14 csapat ELO'!$A$7:$O$22,2)))</f>
        <v>DUNAKESZI TK</v>
      </c>
      <c r="G9" s="284">
        <f>IF($E9="","",VLOOKUP($E9,'F14 csapat ELO'!$A$7:$O$22,3))</f>
        <v>0</v>
      </c>
      <c r="H9" s="284"/>
      <c r="I9" s="284">
        <f>IF($E9="","",VLOOKUP($E9,'F14 csapat ELO'!$A$7:$O$22,4))</f>
        <v>0</v>
      </c>
      <c r="J9" s="244"/>
      <c r="K9" s="238" t="s">
        <v>130</v>
      </c>
      <c r="L9" s="245"/>
      <c r="M9" s="238"/>
      <c r="N9" s="238"/>
      <c r="O9" s="122"/>
      <c r="P9" s="123"/>
      <c r="Q9" s="124"/>
      <c r="R9" s="125"/>
      <c r="S9" s="126"/>
      <c r="T9" s="126"/>
      <c r="U9" s="263" t="str">
        <f>Birók!P23</f>
        <v xml:space="preserve"> </v>
      </c>
      <c r="V9" s="126"/>
      <c r="W9" s="126"/>
      <c r="X9" s="126"/>
      <c r="Y9" s="290"/>
      <c r="Z9" s="290"/>
      <c r="AA9" s="290" t="s">
        <v>69</v>
      </c>
      <c r="AB9" s="288">
        <v>60</v>
      </c>
      <c r="AC9" s="288">
        <v>40</v>
      </c>
      <c r="AD9" s="288">
        <v>25</v>
      </c>
      <c r="AE9" s="288">
        <v>10</v>
      </c>
      <c r="AF9" s="288">
        <v>5</v>
      </c>
      <c r="AG9" s="288">
        <v>2</v>
      </c>
      <c r="AH9" s="288">
        <v>1</v>
      </c>
      <c r="AI9" s="287"/>
      <c r="AJ9" s="287"/>
      <c r="AK9" s="287"/>
      <c r="AL9" s="126"/>
      <c r="AM9" s="126"/>
      <c r="AN9" s="126"/>
      <c r="AO9" s="126"/>
      <c r="AP9" s="126"/>
      <c r="AQ9" s="126"/>
      <c r="AR9" s="126"/>
      <c r="AS9" s="126"/>
    </row>
    <row r="10" spans="1:45" s="34" customFormat="1" ht="12.9" customHeight="1" x14ac:dyDescent="0.25">
      <c r="A10" s="127"/>
      <c r="B10" s="239"/>
      <c r="C10" s="240"/>
      <c r="D10" s="240"/>
      <c r="E10" s="319"/>
      <c r="F10" s="320"/>
      <c r="G10" s="320"/>
      <c r="H10" s="321"/>
      <c r="I10" s="320"/>
      <c r="J10" s="246"/>
      <c r="K10" s="327" t="s">
        <v>0</v>
      </c>
      <c r="L10" s="129" t="s">
        <v>135</v>
      </c>
      <c r="M10" s="243" t="str">
        <f>UPPER(IF(OR(L10="a",L10="as"),K8,IF(OR(L10="b",L10="bs"),K12,)))</f>
        <v>TENISZ MŰHELY 1</v>
      </c>
      <c r="N10" s="247"/>
      <c r="O10" s="248"/>
      <c r="P10" s="248"/>
      <c r="Q10" s="124"/>
      <c r="R10" s="125"/>
      <c r="S10" s="126"/>
      <c r="T10" s="126"/>
      <c r="U10" s="263" t="str">
        <f>Birók!P24</f>
        <v xml:space="preserve"> </v>
      </c>
      <c r="V10" s="126"/>
      <c r="W10" s="126"/>
      <c r="X10" s="126"/>
      <c r="Y10" s="290"/>
      <c r="Z10" s="290"/>
      <c r="AA10" s="290" t="s">
        <v>70</v>
      </c>
      <c r="AB10" s="288">
        <v>40</v>
      </c>
      <c r="AC10" s="288">
        <v>25</v>
      </c>
      <c r="AD10" s="288">
        <v>15</v>
      </c>
      <c r="AE10" s="288">
        <v>7</v>
      </c>
      <c r="AF10" s="288">
        <v>4</v>
      </c>
      <c r="AG10" s="288">
        <v>1</v>
      </c>
      <c r="AH10" s="288">
        <v>0</v>
      </c>
      <c r="AI10" s="287"/>
      <c r="AJ10" s="287"/>
      <c r="AK10" s="287"/>
      <c r="AL10" s="126"/>
      <c r="AM10" s="126"/>
      <c r="AN10" s="126"/>
      <c r="AO10" s="126"/>
      <c r="AP10" s="126"/>
      <c r="AQ10" s="126"/>
      <c r="AR10" s="126"/>
      <c r="AS10" s="126"/>
    </row>
    <row r="11" spans="1:45" s="34" customFormat="1" ht="12.9" customHeight="1" x14ac:dyDescent="0.25">
      <c r="A11" s="127">
        <v>3</v>
      </c>
      <c r="B11" s="233">
        <f>IF($E11="","",VLOOKUP($E11,'F14 csapat ELO'!$A$7:$O$22,14))</f>
        <v>0</v>
      </c>
      <c r="C11" s="234">
        <f>IF($E11="","",VLOOKUP($E11,'F14 csapat ELO'!$A$7:$O$22,15))</f>
        <v>60</v>
      </c>
      <c r="D11" s="234">
        <f>IF($E11="","",VLOOKUP($E11,'F14 csapat ELO'!$A$7:$O$22,5))</f>
        <v>0</v>
      </c>
      <c r="E11" s="318">
        <v>4</v>
      </c>
      <c r="F11" s="284" t="str">
        <f>UPPER(IF($E11="","",VLOOKUP($E11,'F14 csapat ELO'!$A$7:$O$22,2)))</f>
        <v>OKOS TENISZ SE</v>
      </c>
      <c r="G11" s="284">
        <f>IF($E11="","",VLOOKUP($E11,'F14 csapat ELO'!$A$7:$O$22,3))</f>
        <v>0</v>
      </c>
      <c r="H11" s="284"/>
      <c r="I11" s="284">
        <f>IF($E11="","",VLOOKUP($E11,'F14 csapat ELO'!$A$7:$O$22,4))</f>
        <v>0</v>
      </c>
      <c r="J11" s="237"/>
      <c r="K11" s="238"/>
      <c r="L11" s="249"/>
      <c r="M11" s="253" t="s">
        <v>130</v>
      </c>
      <c r="N11" s="250"/>
      <c r="O11" s="248"/>
      <c r="P11" s="248"/>
      <c r="Q11" s="124"/>
      <c r="R11" s="125"/>
      <c r="S11" s="126"/>
      <c r="T11" s="126"/>
      <c r="U11" s="263" t="str">
        <f>Birók!P25</f>
        <v xml:space="preserve"> </v>
      </c>
      <c r="V11" s="126"/>
      <c r="W11" s="126"/>
      <c r="X11" s="126"/>
      <c r="Y11" s="290"/>
      <c r="Z11" s="290"/>
      <c r="AA11" s="290" t="s">
        <v>71</v>
      </c>
      <c r="AB11" s="288">
        <v>25</v>
      </c>
      <c r="AC11" s="288">
        <v>15</v>
      </c>
      <c r="AD11" s="288">
        <v>10</v>
      </c>
      <c r="AE11" s="288">
        <v>6</v>
      </c>
      <c r="AF11" s="288">
        <v>3</v>
      </c>
      <c r="AG11" s="288">
        <v>1</v>
      </c>
      <c r="AH11" s="288">
        <v>0</v>
      </c>
      <c r="AI11" s="287"/>
      <c r="AJ11" s="287"/>
      <c r="AK11" s="287"/>
      <c r="AL11" s="126"/>
      <c r="AM11" s="126"/>
      <c r="AN11" s="126"/>
      <c r="AO11" s="126"/>
      <c r="AP11" s="126"/>
      <c r="AQ11" s="126"/>
      <c r="AR11" s="126"/>
      <c r="AS11" s="126"/>
    </row>
    <row r="12" spans="1:45" s="34" customFormat="1" ht="12.9" customHeight="1" x14ac:dyDescent="0.25">
      <c r="A12" s="127"/>
      <c r="B12" s="239"/>
      <c r="C12" s="240"/>
      <c r="D12" s="240"/>
      <c r="E12" s="319"/>
      <c r="F12" s="320"/>
      <c r="G12" s="320"/>
      <c r="H12" s="321"/>
      <c r="I12" s="327" t="s">
        <v>0</v>
      </c>
      <c r="J12" s="128" t="s">
        <v>62</v>
      </c>
      <c r="K12" s="243" t="str">
        <f>UPPER(IF(OR(J12="a",J12="as"),F11,IF(OR(J12="b",J12="bs"),F13,)))</f>
        <v>OKOS TENISZ SE</v>
      </c>
      <c r="L12" s="251"/>
      <c r="M12" s="238"/>
      <c r="N12" s="250"/>
      <c r="O12" s="248"/>
      <c r="P12" s="248"/>
      <c r="Q12" s="124"/>
      <c r="R12" s="125"/>
      <c r="S12" s="126"/>
      <c r="T12" s="126"/>
      <c r="U12" s="263" t="str">
        <f>Birók!P26</f>
        <v xml:space="preserve"> </v>
      </c>
      <c r="V12" s="126"/>
      <c r="W12" s="126"/>
      <c r="X12" s="126"/>
      <c r="Y12" s="290"/>
      <c r="Z12" s="290"/>
      <c r="AA12" s="290" t="s">
        <v>76</v>
      </c>
      <c r="AB12" s="288">
        <v>15</v>
      </c>
      <c r="AC12" s="288">
        <v>10</v>
      </c>
      <c r="AD12" s="288">
        <v>6</v>
      </c>
      <c r="AE12" s="288">
        <v>3</v>
      </c>
      <c r="AF12" s="288">
        <v>1</v>
      </c>
      <c r="AG12" s="288">
        <v>0</v>
      </c>
      <c r="AH12" s="288">
        <v>0</v>
      </c>
      <c r="AI12" s="287"/>
      <c r="AJ12" s="287"/>
      <c r="AK12" s="287"/>
      <c r="AL12" s="126"/>
      <c r="AM12" s="126"/>
      <c r="AN12" s="126"/>
      <c r="AO12" s="126"/>
      <c r="AP12" s="126"/>
      <c r="AQ12" s="126"/>
      <c r="AR12" s="126"/>
      <c r="AS12" s="126"/>
    </row>
    <row r="13" spans="1:45" s="34" customFormat="1" ht="12.9" customHeight="1" x14ac:dyDescent="0.25">
      <c r="A13" s="127">
        <v>4</v>
      </c>
      <c r="B13" s="233">
        <f>IF($E13="","",VLOOKUP($E13,'F14 csapat ELO'!$A$7:$O$22,14))</f>
        <v>0</v>
      </c>
      <c r="C13" s="234">
        <f>IF($E13="","",VLOOKUP($E13,'F14 csapat ELO'!$A$7:$O$22,15))</f>
        <v>82</v>
      </c>
      <c r="D13" s="234">
        <f>IF($E13="","",VLOOKUP($E13,'F14 csapat ELO'!$A$7:$O$22,5))</f>
        <v>0</v>
      </c>
      <c r="E13" s="318">
        <v>7</v>
      </c>
      <c r="F13" s="284" t="str">
        <f>UPPER(IF($E13="","",VLOOKUP($E13,'F14 csapat ELO'!$A$7:$O$22,2)))</f>
        <v>SZTE-SPORTMÁNIA</v>
      </c>
      <c r="G13" s="284">
        <f>IF($E13="","",VLOOKUP($E13,'F14 csapat ELO'!$A$7:$O$22,3))</f>
        <v>0</v>
      </c>
      <c r="H13" s="284"/>
      <c r="I13" s="284">
        <f>IF($E13="","",VLOOKUP($E13,'F14 csapat ELO'!$A$7:$O$22,4))</f>
        <v>0</v>
      </c>
      <c r="J13" s="252"/>
      <c r="K13" s="238" t="s">
        <v>130</v>
      </c>
      <c r="L13" s="238"/>
      <c r="M13" s="238"/>
      <c r="N13" s="250"/>
      <c r="O13" s="248"/>
      <c r="P13" s="248"/>
      <c r="Q13" s="124"/>
      <c r="R13" s="125"/>
      <c r="S13" s="126"/>
      <c r="T13" s="126"/>
      <c r="U13" s="263" t="str">
        <f>Birók!P27</f>
        <v xml:space="preserve"> </v>
      </c>
      <c r="V13" s="126"/>
      <c r="W13" s="126"/>
      <c r="X13" s="126"/>
      <c r="Y13" s="290"/>
      <c r="Z13" s="290"/>
      <c r="AA13" s="290" t="s">
        <v>72</v>
      </c>
      <c r="AB13" s="288">
        <v>10</v>
      </c>
      <c r="AC13" s="288">
        <v>6</v>
      </c>
      <c r="AD13" s="288">
        <v>3</v>
      </c>
      <c r="AE13" s="288">
        <v>1</v>
      </c>
      <c r="AF13" s="288">
        <v>0</v>
      </c>
      <c r="AG13" s="288">
        <v>0</v>
      </c>
      <c r="AH13" s="288">
        <v>0</v>
      </c>
      <c r="AI13" s="287"/>
      <c r="AJ13" s="287"/>
      <c r="AK13" s="287"/>
      <c r="AL13" s="126"/>
      <c r="AM13" s="126"/>
      <c r="AN13" s="126"/>
      <c r="AO13" s="126"/>
      <c r="AP13" s="126"/>
      <c r="AQ13" s="126"/>
      <c r="AR13" s="126"/>
      <c r="AS13" s="126"/>
    </row>
    <row r="14" spans="1:45" s="34" customFormat="1" ht="12.9" customHeight="1" x14ac:dyDescent="0.25">
      <c r="A14" s="127"/>
      <c r="B14" s="239"/>
      <c r="C14" s="240"/>
      <c r="D14" s="240"/>
      <c r="E14" s="319"/>
      <c r="F14" s="320"/>
      <c r="G14" s="320"/>
      <c r="H14" s="321"/>
      <c r="I14" s="320"/>
      <c r="J14" s="246"/>
      <c r="K14" s="238"/>
      <c r="L14" s="238"/>
      <c r="M14" s="327" t="s">
        <v>0</v>
      </c>
      <c r="N14" s="129" t="s">
        <v>120</v>
      </c>
      <c r="O14" s="243" t="str">
        <f>UPPER(IF(OR(N14="a",N14="as"),M10,IF(OR(N14="b",N14="bs"),M18,)))</f>
        <v>TENISZ MŰHELY 1</v>
      </c>
      <c r="P14" s="247"/>
      <c r="Q14" s="124"/>
      <c r="R14" s="125"/>
      <c r="S14" s="126"/>
      <c r="T14" s="126"/>
      <c r="U14" s="263" t="str">
        <f>Birók!P28</f>
        <v xml:space="preserve"> </v>
      </c>
      <c r="V14" s="126"/>
      <c r="W14" s="126"/>
      <c r="X14" s="126"/>
      <c r="Y14" s="290"/>
      <c r="Z14" s="290"/>
      <c r="AA14" s="290" t="s">
        <v>73</v>
      </c>
      <c r="AB14" s="288">
        <v>3</v>
      </c>
      <c r="AC14" s="288">
        <v>2</v>
      </c>
      <c r="AD14" s="288">
        <v>1</v>
      </c>
      <c r="AE14" s="288">
        <v>0</v>
      </c>
      <c r="AF14" s="288">
        <v>0</v>
      </c>
      <c r="AG14" s="288">
        <v>0</v>
      </c>
      <c r="AH14" s="288">
        <v>0</v>
      </c>
      <c r="AI14" s="287"/>
      <c r="AJ14" s="287"/>
      <c r="AK14" s="287"/>
      <c r="AL14" s="126"/>
      <c r="AM14" s="126"/>
      <c r="AN14" s="126"/>
      <c r="AO14" s="126"/>
      <c r="AP14" s="126"/>
      <c r="AQ14" s="126"/>
      <c r="AR14" s="126"/>
      <c r="AS14" s="126"/>
    </row>
    <row r="15" spans="1:45" s="34" customFormat="1" ht="12.9" customHeight="1" x14ac:dyDescent="0.25">
      <c r="A15" s="283">
        <v>5</v>
      </c>
      <c r="B15" s="233">
        <f>IF($E15="","",VLOOKUP($E15,'F14 csapat ELO'!$A$7:$O$22,14))</f>
        <v>0</v>
      </c>
      <c r="C15" s="234">
        <f>IF($E15="","",VLOOKUP($E15,'F14 csapat ELO'!$A$7:$O$22,15))</f>
        <v>131</v>
      </c>
      <c r="D15" s="234">
        <f>IF($E15="","",VLOOKUP($E15,'F14 csapat ELO'!$A$7:$O$22,5))</f>
        <v>0</v>
      </c>
      <c r="E15" s="318">
        <v>8</v>
      </c>
      <c r="F15" s="284" t="str">
        <f>UPPER(IF($E15="","",VLOOKUP($E15,'F14 csapat ELO'!$A$7:$O$22,2)))</f>
        <v>SZVUK SE</v>
      </c>
      <c r="G15" s="284">
        <f>IF($E15="","",VLOOKUP($E15,'F14 csapat ELO'!$A$7:$O$22,3))</f>
        <v>0</v>
      </c>
      <c r="H15" s="284"/>
      <c r="I15" s="284">
        <f>IF($E15="","",VLOOKUP($E15,'F14 csapat ELO'!$A$7:$O$22,4))</f>
        <v>0</v>
      </c>
      <c r="J15" s="254"/>
      <c r="K15" s="238"/>
      <c r="L15" s="238"/>
      <c r="M15" s="238"/>
      <c r="N15" s="250"/>
      <c r="O15" s="253" t="s">
        <v>130</v>
      </c>
      <c r="P15" s="248"/>
      <c r="Q15" s="124"/>
      <c r="R15" s="125"/>
      <c r="S15" s="126"/>
      <c r="T15" s="126"/>
      <c r="U15" s="263" t="str">
        <f>Birók!P29</f>
        <v xml:space="preserve"> </v>
      </c>
      <c r="V15" s="126"/>
      <c r="W15" s="126"/>
      <c r="X15" s="126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87"/>
      <c r="AJ15" s="287"/>
      <c r="AK15" s="287"/>
      <c r="AL15" s="126"/>
      <c r="AM15" s="126"/>
      <c r="AN15" s="126"/>
      <c r="AO15" s="126"/>
      <c r="AP15" s="126"/>
      <c r="AQ15" s="126"/>
      <c r="AR15" s="126"/>
      <c r="AS15" s="126"/>
    </row>
    <row r="16" spans="1:45" s="34" customFormat="1" ht="12.9" customHeight="1" thickBot="1" x14ac:dyDescent="0.3">
      <c r="A16" s="127"/>
      <c r="B16" s="239"/>
      <c r="C16" s="240"/>
      <c r="D16" s="240"/>
      <c r="E16" s="319"/>
      <c r="F16" s="320"/>
      <c r="G16" s="320"/>
      <c r="H16" s="321"/>
      <c r="I16" s="327" t="s">
        <v>0</v>
      </c>
      <c r="J16" s="128" t="s">
        <v>63</v>
      </c>
      <c r="K16" s="243" t="str">
        <f>UPPER(IF(OR(J16="a",J16="as"),F15,IF(OR(J16="b",J16="bs"),F17,)))</f>
        <v>TENISZ MŰHELY 2</v>
      </c>
      <c r="L16" s="243"/>
      <c r="M16" s="238"/>
      <c r="N16" s="250"/>
      <c r="O16" s="327"/>
      <c r="P16" s="248"/>
      <c r="Q16" s="124"/>
      <c r="R16" s="125"/>
      <c r="S16" s="126"/>
      <c r="T16" s="126"/>
      <c r="U16" s="264" t="str">
        <f>Birók!P30</f>
        <v>Egyik sem</v>
      </c>
      <c r="V16" s="126"/>
      <c r="W16" s="126"/>
      <c r="X16" s="126"/>
      <c r="Y16" s="290"/>
      <c r="Z16" s="290"/>
      <c r="AA16" s="290" t="s">
        <v>62</v>
      </c>
      <c r="AB16" s="288">
        <v>150</v>
      </c>
      <c r="AC16" s="288">
        <v>120</v>
      </c>
      <c r="AD16" s="288">
        <v>90</v>
      </c>
      <c r="AE16" s="288">
        <v>60</v>
      </c>
      <c r="AF16" s="288">
        <v>40</v>
      </c>
      <c r="AG16" s="288">
        <v>25</v>
      </c>
      <c r="AH16" s="288">
        <v>15</v>
      </c>
      <c r="AI16" s="287"/>
      <c r="AJ16" s="287"/>
      <c r="AK16" s="287"/>
      <c r="AL16" s="126"/>
      <c r="AM16" s="126"/>
      <c r="AN16" s="126"/>
      <c r="AO16" s="126"/>
      <c r="AP16" s="126"/>
      <c r="AQ16" s="126"/>
      <c r="AR16" s="126"/>
      <c r="AS16" s="126"/>
    </row>
    <row r="17" spans="1:45" s="34" customFormat="1" ht="12.9" customHeight="1" x14ac:dyDescent="0.25">
      <c r="A17" s="127">
        <v>6</v>
      </c>
      <c r="B17" s="233">
        <f>IF($E17="","",VLOOKUP($E17,'F14 csapat ELO'!$A$7:$O$22,14))</f>
        <v>0</v>
      </c>
      <c r="C17" s="234">
        <f>IF($E17="","",VLOOKUP($E17,'F14 csapat ELO'!$A$7:$O$22,15))</f>
        <v>47</v>
      </c>
      <c r="D17" s="234">
        <f>IF($E17="","",VLOOKUP($E17,'F14 csapat ELO'!$A$7:$O$22,5))</f>
        <v>0</v>
      </c>
      <c r="E17" s="318">
        <v>3</v>
      </c>
      <c r="F17" s="284" t="str">
        <f>UPPER(IF($E17="","",VLOOKUP($E17,'F14 csapat ELO'!$A$7:$O$22,2)))</f>
        <v>TENISZ MŰHELY 2</v>
      </c>
      <c r="G17" s="284">
        <f>IF($E17="","",VLOOKUP($E17,'F14 csapat ELO'!$A$7:$O$22,3))</f>
        <v>0</v>
      </c>
      <c r="H17" s="284"/>
      <c r="I17" s="284">
        <f>IF($E17="","",VLOOKUP($E17,'F14 csapat ELO'!$A$7:$O$22,4))</f>
        <v>0</v>
      </c>
      <c r="J17" s="244"/>
      <c r="K17" s="248" t="s">
        <v>125</v>
      </c>
      <c r="L17" s="245"/>
      <c r="M17" s="238"/>
      <c r="N17" s="250"/>
      <c r="O17" s="248"/>
      <c r="P17" s="248"/>
      <c r="Q17" s="124"/>
      <c r="R17" s="125"/>
      <c r="S17" s="126"/>
      <c r="T17" s="126"/>
      <c r="U17" s="126"/>
      <c r="V17" s="126"/>
      <c r="W17" s="126"/>
      <c r="X17" s="126"/>
      <c r="Y17" s="290"/>
      <c r="Z17" s="290"/>
      <c r="AA17" s="290" t="s">
        <v>64</v>
      </c>
      <c r="AB17" s="288">
        <v>120</v>
      </c>
      <c r="AC17" s="288">
        <v>90</v>
      </c>
      <c r="AD17" s="288">
        <v>60</v>
      </c>
      <c r="AE17" s="288">
        <v>40</v>
      </c>
      <c r="AF17" s="288">
        <v>25</v>
      </c>
      <c r="AG17" s="288">
        <v>15</v>
      </c>
      <c r="AH17" s="288">
        <v>8</v>
      </c>
      <c r="AI17" s="287"/>
      <c r="AJ17" s="287"/>
      <c r="AK17" s="287"/>
      <c r="AL17" s="126"/>
      <c r="AM17" s="126"/>
      <c r="AN17" s="126"/>
      <c r="AO17" s="126"/>
      <c r="AP17" s="126"/>
      <c r="AQ17" s="126"/>
      <c r="AR17" s="126"/>
      <c r="AS17" s="126"/>
    </row>
    <row r="18" spans="1:45" s="34" customFormat="1" ht="12.9" customHeight="1" x14ac:dyDescent="0.25">
      <c r="A18" s="127"/>
      <c r="B18" s="239"/>
      <c r="C18" s="240"/>
      <c r="D18" s="240"/>
      <c r="E18" s="319"/>
      <c r="F18" s="320"/>
      <c r="G18" s="320"/>
      <c r="H18" s="321"/>
      <c r="I18" s="320"/>
      <c r="J18" s="246"/>
      <c r="K18" s="327" t="s">
        <v>0</v>
      </c>
      <c r="L18" s="129" t="s">
        <v>129</v>
      </c>
      <c r="M18" s="243" t="str">
        <f>UPPER(IF(OR(L18="a",L18="as"),K16,IF(OR(L18="b",L18="bs"),K20,)))</f>
        <v>PASARÉT TK</v>
      </c>
      <c r="N18" s="255"/>
      <c r="O18" s="248"/>
      <c r="P18" s="248"/>
      <c r="Q18" s="124"/>
      <c r="R18" s="125"/>
      <c r="S18" s="126"/>
      <c r="T18" s="126"/>
      <c r="U18" s="126"/>
      <c r="V18" s="126"/>
      <c r="W18" s="126"/>
      <c r="X18" s="126"/>
      <c r="Y18" s="290"/>
      <c r="Z18" s="290"/>
      <c r="AA18" s="290" t="s">
        <v>65</v>
      </c>
      <c r="AB18" s="288">
        <v>90</v>
      </c>
      <c r="AC18" s="288">
        <v>60</v>
      </c>
      <c r="AD18" s="288">
        <v>40</v>
      </c>
      <c r="AE18" s="288">
        <v>25</v>
      </c>
      <c r="AF18" s="288">
        <v>15</v>
      </c>
      <c r="AG18" s="288">
        <v>8</v>
      </c>
      <c r="AH18" s="288">
        <v>4</v>
      </c>
      <c r="AI18" s="287"/>
      <c r="AJ18" s="287"/>
      <c r="AK18" s="287"/>
      <c r="AL18" s="126"/>
      <c r="AM18" s="126"/>
      <c r="AN18" s="126"/>
      <c r="AO18" s="126"/>
      <c r="AP18" s="126"/>
      <c r="AQ18" s="126"/>
      <c r="AR18" s="126"/>
      <c r="AS18" s="126"/>
    </row>
    <row r="19" spans="1:45" s="34" customFormat="1" ht="12.9" customHeight="1" x14ac:dyDescent="0.25">
      <c r="A19" s="127">
        <v>7</v>
      </c>
      <c r="B19" s="233">
        <f>IF($E19="","",VLOOKUP($E19,'F14 csapat ELO'!$A$7:$O$22,14))</f>
        <v>0</v>
      </c>
      <c r="C19" s="234">
        <f>IF($E19="","",VLOOKUP($E19,'F14 csapat ELO'!$A$7:$O$22,15))</f>
        <v>66</v>
      </c>
      <c r="D19" s="234">
        <f>IF($E19="","",VLOOKUP($E19,'F14 csapat ELO'!$A$7:$O$22,5))</f>
        <v>0</v>
      </c>
      <c r="E19" s="318">
        <v>6</v>
      </c>
      <c r="F19" s="284" t="str">
        <f>UPPER(IF($E19="","",VLOOKUP($E19,'F14 csapat ELO'!$A$7:$O$22,2)))</f>
        <v>SVSE</v>
      </c>
      <c r="G19" s="284">
        <f>IF($E19="","",VLOOKUP($E19,'F14 csapat ELO'!$A$7:$O$22,3))</f>
        <v>0</v>
      </c>
      <c r="H19" s="284"/>
      <c r="I19" s="284">
        <f>IF($E19="","",VLOOKUP($E19,'F14 csapat ELO'!$A$7:$O$22,4))</f>
        <v>0</v>
      </c>
      <c r="J19" s="237"/>
      <c r="K19" s="238"/>
      <c r="L19" s="249"/>
      <c r="M19" s="588" t="s">
        <v>134</v>
      </c>
      <c r="N19" s="248"/>
      <c r="O19" s="248"/>
      <c r="P19" s="248"/>
      <c r="Q19" s="124"/>
      <c r="R19" s="125"/>
      <c r="S19" s="126"/>
      <c r="T19" s="126"/>
      <c r="U19" s="126"/>
      <c r="V19" s="126"/>
      <c r="W19" s="126"/>
      <c r="X19" s="126"/>
      <c r="Y19" s="290"/>
      <c r="Z19" s="290"/>
      <c r="AA19" s="290" t="s">
        <v>66</v>
      </c>
      <c r="AB19" s="288">
        <v>60</v>
      </c>
      <c r="AC19" s="288">
        <v>40</v>
      </c>
      <c r="AD19" s="288">
        <v>25</v>
      </c>
      <c r="AE19" s="288">
        <v>15</v>
      </c>
      <c r="AF19" s="288">
        <v>8</v>
      </c>
      <c r="AG19" s="288">
        <v>4</v>
      </c>
      <c r="AH19" s="288">
        <v>2</v>
      </c>
      <c r="AI19" s="287"/>
      <c r="AJ19" s="287"/>
      <c r="AK19" s="287"/>
      <c r="AL19" s="126"/>
      <c r="AM19" s="126"/>
      <c r="AN19" s="126"/>
      <c r="AO19" s="126"/>
      <c r="AP19" s="126"/>
      <c r="AQ19" s="126"/>
      <c r="AR19" s="126"/>
      <c r="AS19" s="126"/>
    </row>
    <row r="20" spans="1:45" s="34" customFormat="1" ht="12.9" customHeight="1" x14ac:dyDescent="0.25">
      <c r="A20" s="127"/>
      <c r="B20" s="239"/>
      <c r="C20" s="240"/>
      <c r="D20" s="240"/>
      <c r="E20" s="155"/>
      <c r="F20" s="241"/>
      <c r="G20" s="241"/>
      <c r="H20" s="242"/>
      <c r="I20" s="327" t="s">
        <v>0</v>
      </c>
      <c r="J20" s="128" t="s">
        <v>129</v>
      </c>
      <c r="K20" s="243" t="str">
        <f>UPPER(IF(OR(J20="a",J20="as"),F19,IF(OR(J20="b",J20="bs"),F21,)))</f>
        <v>PASARÉT TK</v>
      </c>
      <c r="L20" s="251"/>
      <c r="M20" s="238"/>
      <c r="N20" s="248"/>
      <c r="O20" s="248"/>
      <c r="P20" s="248"/>
      <c r="Q20" s="124"/>
      <c r="R20" s="125"/>
      <c r="S20" s="126"/>
      <c r="T20" s="126"/>
      <c r="U20" s="126"/>
      <c r="V20" s="126"/>
      <c r="W20" s="126"/>
      <c r="X20" s="126"/>
      <c r="Y20" s="290"/>
      <c r="Z20" s="290"/>
      <c r="AA20" s="290" t="s">
        <v>67</v>
      </c>
      <c r="AB20" s="288">
        <v>40</v>
      </c>
      <c r="AC20" s="288">
        <v>25</v>
      </c>
      <c r="AD20" s="288">
        <v>15</v>
      </c>
      <c r="AE20" s="288">
        <v>8</v>
      </c>
      <c r="AF20" s="288">
        <v>4</v>
      </c>
      <c r="AG20" s="288">
        <v>2</v>
      </c>
      <c r="AH20" s="288">
        <v>1</v>
      </c>
      <c r="AI20" s="287"/>
      <c r="AJ20" s="287"/>
      <c r="AK20" s="287"/>
      <c r="AL20" s="126"/>
      <c r="AM20" s="126"/>
      <c r="AN20" s="126"/>
      <c r="AO20" s="126"/>
      <c r="AP20" s="126"/>
      <c r="AQ20" s="126"/>
      <c r="AR20" s="126"/>
      <c r="AS20" s="126"/>
    </row>
    <row r="21" spans="1:45" s="34" customFormat="1" ht="12.9" customHeight="1" x14ac:dyDescent="0.25">
      <c r="A21" s="286">
        <v>8</v>
      </c>
      <c r="B21" s="233">
        <f>IF($E21="","",VLOOKUP($E21,'F14 csapat ELO'!$A$7:$O$22,14))</f>
        <v>0</v>
      </c>
      <c r="C21" s="234">
        <f>IF($E21="","",VLOOKUP($E21,'F14 csapat ELO'!$A$7:$O$22,15))</f>
        <v>42</v>
      </c>
      <c r="D21" s="234">
        <f>IF($E21="","",VLOOKUP($E21,'F14 csapat ELO'!$A$7:$O$22,5))</f>
        <v>0</v>
      </c>
      <c r="E21" s="235">
        <v>2</v>
      </c>
      <c r="F21" s="285" t="str">
        <f>UPPER(IF($E21="","",VLOOKUP($E21,'F14 csapat ELO'!$A$7:$O$22,2)))</f>
        <v>PASARÉT TK</v>
      </c>
      <c r="G21" s="285">
        <f>IF($E21="","",VLOOKUP($E21,'F14 csapat ELO'!$A$7:$O$22,3))</f>
        <v>0</v>
      </c>
      <c r="H21" s="285"/>
      <c r="I21" s="285">
        <f>IF($E21="","",VLOOKUP($E21,'F14 csapat ELO'!$A$7:$O$22,4))</f>
        <v>0</v>
      </c>
      <c r="J21" s="252"/>
      <c r="K21" s="248" t="s">
        <v>130</v>
      </c>
      <c r="L21" s="238"/>
      <c r="M21" s="238"/>
      <c r="N21" s="248"/>
      <c r="O21" s="248"/>
      <c r="P21" s="248"/>
      <c r="Q21" s="124"/>
      <c r="R21" s="125"/>
      <c r="S21" s="126"/>
      <c r="T21" s="126"/>
      <c r="U21" s="126"/>
      <c r="V21" s="126"/>
      <c r="W21" s="126"/>
      <c r="X21" s="126"/>
      <c r="Y21" s="290"/>
      <c r="Z21" s="290"/>
      <c r="AA21" s="290" t="s">
        <v>68</v>
      </c>
      <c r="AB21" s="288">
        <v>25</v>
      </c>
      <c r="AC21" s="288">
        <v>15</v>
      </c>
      <c r="AD21" s="288">
        <v>10</v>
      </c>
      <c r="AE21" s="288">
        <v>6</v>
      </c>
      <c r="AF21" s="288">
        <v>3</v>
      </c>
      <c r="AG21" s="288">
        <v>1</v>
      </c>
      <c r="AH21" s="288">
        <v>0</v>
      </c>
      <c r="AI21" s="287"/>
      <c r="AJ21" s="287"/>
      <c r="AK21" s="287"/>
      <c r="AL21" s="126"/>
      <c r="AM21" s="126"/>
      <c r="AN21" s="126"/>
      <c r="AO21" s="126"/>
      <c r="AP21" s="126"/>
      <c r="AQ21" s="126"/>
      <c r="AR21" s="126"/>
      <c r="AS21" s="126"/>
    </row>
    <row r="22" spans="1:45" s="34" customFormat="1" ht="9.6" customHeight="1" x14ac:dyDescent="0.25">
      <c r="A22" s="267"/>
      <c r="B22" s="122"/>
      <c r="C22" s="122"/>
      <c r="D22" s="122"/>
      <c r="E22" s="155"/>
      <c r="F22" s="122"/>
      <c r="G22" s="122"/>
      <c r="H22" s="122"/>
      <c r="I22" s="122"/>
      <c r="J22" s="155"/>
      <c r="K22" s="122"/>
      <c r="L22" s="122"/>
      <c r="M22" s="122"/>
      <c r="N22" s="124"/>
      <c r="O22" s="124"/>
      <c r="P22" s="124"/>
      <c r="Q22" s="124"/>
      <c r="R22" s="125"/>
      <c r="S22" s="126"/>
      <c r="T22" s="126"/>
      <c r="U22" s="126"/>
      <c r="V22" s="126"/>
      <c r="W22" s="126"/>
      <c r="X22" s="126"/>
      <c r="Y22" s="290"/>
      <c r="Z22" s="290"/>
      <c r="AA22" s="290" t="s">
        <v>69</v>
      </c>
      <c r="AB22" s="288">
        <v>15</v>
      </c>
      <c r="AC22" s="288">
        <v>10</v>
      </c>
      <c r="AD22" s="288">
        <v>6</v>
      </c>
      <c r="AE22" s="288">
        <v>3</v>
      </c>
      <c r="AF22" s="288">
        <v>1</v>
      </c>
      <c r="AG22" s="288">
        <v>0</v>
      </c>
      <c r="AH22" s="288">
        <v>0</v>
      </c>
      <c r="AI22" s="287"/>
      <c r="AJ22" s="287"/>
      <c r="AK22" s="287"/>
      <c r="AL22" s="126"/>
      <c r="AM22" s="126"/>
      <c r="AN22" s="126"/>
      <c r="AO22" s="126"/>
      <c r="AP22" s="126"/>
      <c r="AQ22" s="126"/>
      <c r="AR22" s="126"/>
      <c r="AS22" s="126"/>
    </row>
    <row r="23" spans="1:45" s="34" customFormat="1" ht="9.6" customHeight="1" x14ac:dyDescent="0.25">
      <c r="A23" s="156"/>
      <c r="B23" s="155"/>
      <c r="C23" s="155"/>
      <c r="D23" s="155"/>
      <c r="E23" s="155"/>
      <c r="F23" s="122"/>
      <c r="G23" s="122"/>
      <c r="H23" s="126"/>
      <c r="I23" s="257"/>
      <c r="J23" s="155"/>
      <c r="K23" s="122"/>
      <c r="L23" s="122"/>
      <c r="M23" s="122"/>
      <c r="N23" s="124"/>
      <c r="O23" s="124"/>
      <c r="P23" s="124"/>
      <c r="Q23" s="124"/>
      <c r="R23" s="125"/>
      <c r="S23" s="126"/>
      <c r="T23" s="126"/>
      <c r="U23" s="126"/>
      <c r="V23" s="126"/>
      <c r="W23" s="126"/>
      <c r="X23" s="126"/>
      <c r="Y23" s="290"/>
      <c r="Z23" s="290"/>
      <c r="AA23" s="290" t="s">
        <v>70</v>
      </c>
      <c r="AB23" s="288">
        <v>10</v>
      </c>
      <c r="AC23" s="288">
        <v>6</v>
      </c>
      <c r="AD23" s="288">
        <v>3</v>
      </c>
      <c r="AE23" s="288">
        <v>1</v>
      </c>
      <c r="AF23" s="288">
        <v>0</v>
      </c>
      <c r="AG23" s="288">
        <v>0</v>
      </c>
      <c r="AH23" s="288">
        <v>0</v>
      </c>
      <c r="AI23" s="287"/>
      <c r="AJ23" s="287"/>
      <c r="AK23" s="287"/>
      <c r="AL23" s="126"/>
      <c r="AM23" s="126"/>
      <c r="AN23" s="126"/>
      <c r="AO23" s="126"/>
      <c r="AP23" s="126"/>
      <c r="AQ23" s="126"/>
      <c r="AR23" s="126"/>
      <c r="AS23" s="126"/>
    </row>
    <row r="24" spans="1:45" s="34" customFormat="1" ht="9.6" customHeight="1" x14ac:dyDescent="0.25">
      <c r="A24" s="156"/>
      <c r="B24" s="122"/>
      <c r="C24" s="122"/>
      <c r="D24" s="122"/>
      <c r="E24" s="155"/>
      <c r="F24" s="122"/>
      <c r="G24" s="122"/>
      <c r="H24" s="122"/>
      <c r="I24" s="122"/>
      <c r="J24" s="155"/>
      <c r="K24" s="122"/>
      <c r="L24" s="258"/>
      <c r="M24" s="122"/>
      <c r="N24" s="124"/>
      <c r="O24" s="124"/>
      <c r="P24" s="124"/>
      <c r="Q24" s="124"/>
      <c r="R24" s="125"/>
      <c r="S24" s="126"/>
      <c r="T24" s="126"/>
      <c r="U24" s="126"/>
      <c r="V24" s="126"/>
      <c r="W24" s="126"/>
      <c r="X24" s="126"/>
      <c r="Y24" s="290"/>
      <c r="Z24" s="290"/>
      <c r="AA24" s="290" t="s">
        <v>71</v>
      </c>
      <c r="AB24" s="288">
        <v>6</v>
      </c>
      <c r="AC24" s="288">
        <v>3</v>
      </c>
      <c r="AD24" s="288">
        <v>1</v>
      </c>
      <c r="AE24" s="288">
        <v>0</v>
      </c>
      <c r="AF24" s="288">
        <v>0</v>
      </c>
      <c r="AG24" s="288">
        <v>0</v>
      </c>
      <c r="AH24" s="288">
        <v>0</v>
      </c>
      <c r="AI24" s="287"/>
      <c r="AJ24" s="287"/>
      <c r="AK24" s="287"/>
      <c r="AL24" s="126"/>
      <c r="AM24" s="126"/>
      <c r="AN24" s="126"/>
      <c r="AO24" s="126"/>
      <c r="AP24" s="126"/>
      <c r="AQ24" s="126"/>
      <c r="AR24" s="126"/>
      <c r="AS24" s="126"/>
    </row>
    <row r="25" spans="1:45" s="34" customFormat="1" ht="9.6" customHeight="1" x14ac:dyDescent="0.25">
      <c r="A25" s="156"/>
      <c r="B25" s="155"/>
      <c r="C25" s="155"/>
      <c r="D25" s="155"/>
      <c r="E25" s="155"/>
      <c r="F25" s="122"/>
      <c r="G25" s="122"/>
      <c r="H25" s="126"/>
      <c r="I25" s="122"/>
      <c r="J25" s="155"/>
      <c r="K25" s="257"/>
      <c r="L25" s="155"/>
      <c r="M25" s="122"/>
      <c r="N25" s="124"/>
      <c r="O25" s="124"/>
      <c r="P25" s="124"/>
      <c r="Q25" s="124"/>
      <c r="R25" s="125"/>
      <c r="S25" s="126"/>
      <c r="T25" s="126"/>
      <c r="U25" s="126"/>
      <c r="V25" s="126"/>
      <c r="W25" s="126"/>
      <c r="X25" s="126"/>
      <c r="Y25" s="290"/>
      <c r="Z25" s="290"/>
      <c r="AA25" s="290" t="s">
        <v>76</v>
      </c>
      <c r="AB25" s="288">
        <v>3</v>
      </c>
      <c r="AC25" s="288">
        <v>2</v>
      </c>
      <c r="AD25" s="288">
        <v>1</v>
      </c>
      <c r="AE25" s="288">
        <v>0</v>
      </c>
      <c r="AF25" s="288">
        <v>0</v>
      </c>
      <c r="AG25" s="288">
        <v>0</v>
      </c>
      <c r="AH25" s="288">
        <v>0</v>
      </c>
      <c r="AI25" s="287"/>
      <c r="AJ25" s="287"/>
      <c r="AK25" s="287"/>
      <c r="AL25" s="126"/>
      <c r="AM25" s="126"/>
      <c r="AN25" s="126"/>
      <c r="AO25" s="126"/>
      <c r="AP25" s="126"/>
      <c r="AQ25" s="126"/>
      <c r="AR25" s="126"/>
      <c r="AS25" s="126"/>
    </row>
    <row r="26" spans="1:45" s="34" customFormat="1" ht="9.6" customHeight="1" x14ac:dyDescent="0.25">
      <c r="A26" s="156"/>
      <c r="B26" s="122"/>
      <c r="C26" s="122"/>
      <c r="D26" s="122"/>
      <c r="E26" s="155"/>
      <c r="F26" s="122"/>
      <c r="G26" s="122"/>
      <c r="H26" s="122"/>
      <c r="I26" s="122"/>
      <c r="J26" s="155"/>
      <c r="K26" s="122"/>
      <c r="L26" s="122"/>
      <c r="M26" s="122"/>
      <c r="N26" s="124"/>
      <c r="O26" s="124"/>
      <c r="P26" s="124"/>
      <c r="Q26" s="124"/>
      <c r="R26" s="125"/>
      <c r="S26" s="130"/>
      <c r="T26" s="126"/>
      <c r="U26" s="126"/>
      <c r="V26" s="126"/>
      <c r="W26" s="126"/>
      <c r="X26" s="126"/>
      <c r="Y26"/>
      <c r="Z26"/>
      <c r="AA26"/>
      <c r="AB26"/>
      <c r="AC26"/>
      <c r="AD26"/>
      <c r="AE26"/>
      <c r="AF26"/>
      <c r="AG26"/>
      <c r="AH26"/>
      <c r="AI26" s="287"/>
      <c r="AJ26" s="287"/>
      <c r="AK26" s="287"/>
      <c r="AL26" s="126"/>
      <c r="AM26" s="126"/>
      <c r="AN26" s="126"/>
      <c r="AO26" s="126"/>
      <c r="AP26" s="126"/>
      <c r="AQ26" s="126"/>
      <c r="AR26" s="126"/>
      <c r="AS26" s="126"/>
    </row>
    <row r="27" spans="1:45" s="34" customFormat="1" ht="9.6" customHeight="1" x14ac:dyDescent="0.25">
      <c r="A27" s="156"/>
      <c r="B27" s="155"/>
      <c r="C27" s="155"/>
      <c r="D27" s="155"/>
      <c r="E27" s="155"/>
      <c r="F27" s="122"/>
      <c r="G27" s="122"/>
      <c r="H27" s="126"/>
      <c r="I27" s="257"/>
      <c r="J27" s="155"/>
      <c r="K27" s="122"/>
      <c r="L27" s="122"/>
      <c r="M27" s="122"/>
      <c r="N27" s="124"/>
      <c r="O27" s="124"/>
      <c r="P27" s="124"/>
      <c r="Q27" s="124"/>
      <c r="R27" s="125"/>
      <c r="S27" s="126"/>
      <c r="T27" s="126"/>
      <c r="U27" s="126"/>
      <c r="V27" s="126"/>
      <c r="W27" s="126"/>
      <c r="X27" s="126"/>
      <c r="Y27"/>
      <c r="Z27"/>
      <c r="AA27"/>
      <c r="AB27"/>
      <c r="AC27"/>
      <c r="AD27"/>
      <c r="AE27"/>
      <c r="AF27"/>
      <c r="AG27"/>
      <c r="AH27"/>
      <c r="AI27" s="287"/>
      <c r="AJ27" s="287"/>
      <c r="AK27" s="287"/>
      <c r="AL27" s="126"/>
      <c r="AM27" s="126"/>
      <c r="AN27" s="126"/>
      <c r="AO27" s="126"/>
      <c r="AP27" s="126"/>
      <c r="AQ27" s="126"/>
      <c r="AR27" s="126"/>
      <c r="AS27" s="126"/>
    </row>
    <row r="28" spans="1:45" s="34" customFormat="1" ht="9.6" customHeight="1" x14ac:dyDescent="0.25">
      <c r="A28" s="156"/>
      <c r="B28" s="122"/>
      <c r="C28" s="122"/>
      <c r="D28" s="122"/>
      <c r="E28" s="155"/>
      <c r="F28" s="122"/>
      <c r="G28" s="122"/>
      <c r="H28" s="122"/>
      <c r="I28" s="122"/>
      <c r="J28" s="155"/>
      <c r="K28" s="122"/>
      <c r="L28" s="122"/>
      <c r="M28" s="122"/>
      <c r="N28" s="124"/>
      <c r="O28" s="124"/>
      <c r="P28" s="124"/>
      <c r="Q28" s="124"/>
      <c r="R28" s="125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300"/>
      <c r="AJ28" s="300"/>
      <c r="AK28" s="300"/>
      <c r="AL28" s="126"/>
      <c r="AM28" s="126"/>
      <c r="AN28" s="126"/>
      <c r="AO28" s="126"/>
      <c r="AP28" s="126"/>
      <c r="AQ28" s="126"/>
      <c r="AR28" s="126"/>
      <c r="AS28" s="126"/>
    </row>
    <row r="29" spans="1:45" s="34" customFormat="1" ht="9.6" customHeight="1" x14ac:dyDescent="0.25">
      <c r="A29" s="156"/>
      <c r="B29" s="155"/>
      <c r="C29" s="155"/>
      <c r="D29" s="155"/>
      <c r="E29" s="155"/>
      <c r="F29" s="126" t="s">
        <v>145</v>
      </c>
      <c r="G29" s="122"/>
      <c r="H29" s="126"/>
      <c r="I29" s="122"/>
      <c r="J29" s="155"/>
      <c r="K29" s="122"/>
      <c r="L29" s="122"/>
      <c r="M29" s="257"/>
      <c r="N29" s="155"/>
      <c r="O29" s="122"/>
      <c r="P29" s="124"/>
      <c r="Q29" s="124"/>
      <c r="R29" s="125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300"/>
      <c r="AJ29" s="300"/>
      <c r="AK29" s="300"/>
      <c r="AL29" s="126"/>
      <c r="AM29" s="126"/>
      <c r="AN29" s="126"/>
      <c r="AO29" s="126"/>
      <c r="AP29" s="126"/>
      <c r="AQ29" s="126"/>
      <c r="AR29" s="126"/>
      <c r="AS29" s="126"/>
    </row>
    <row r="30" spans="1:45" s="34" customFormat="1" ht="9.6" customHeight="1" x14ac:dyDescent="0.25">
      <c r="A30" s="156"/>
      <c r="B30" s="122"/>
      <c r="C30" s="122"/>
      <c r="D30" s="122"/>
      <c r="E30" s="155"/>
      <c r="F30" s="122"/>
      <c r="G30" s="122"/>
      <c r="H30" s="122"/>
      <c r="I30" s="122"/>
      <c r="J30" s="155"/>
      <c r="K30" s="122"/>
      <c r="L30" s="122"/>
      <c r="M30" s="122"/>
      <c r="N30" s="124"/>
      <c r="O30" s="122"/>
      <c r="P30" s="124"/>
      <c r="Q30" s="124"/>
      <c r="R30" s="125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300"/>
      <c r="AJ30" s="300"/>
      <c r="AK30" s="300"/>
      <c r="AL30" s="126"/>
      <c r="AM30" s="126"/>
      <c r="AN30" s="126"/>
      <c r="AO30" s="126"/>
      <c r="AP30" s="126"/>
      <c r="AQ30" s="126"/>
      <c r="AR30" s="126"/>
      <c r="AS30" s="126"/>
    </row>
    <row r="31" spans="1:45" s="34" customFormat="1" ht="9.6" customHeight="1" x14ac:dyDescent="0.25">
      <c r="A31" s="156"/>
      <c r="B31" s="155"/>
      <c r="C31" s="155"/>
      <c r="D31" s="155"/>
      <c r="E31" s="155"/>
      <c r="F31" s="122"/>
      <c r="G31" s="122"/>
      <c r="H31" s="126"/>
      <c r="I31" s="257"/>
      <c r="J31" s="155"/>
      <c r="K31" s="122"/>
      <c r="L31" s="122"/>
      <c r="M31" s="122"/>
      <c r="N31" s="124"/>
      <c r="O31" s="124"/>
      <c r="P31" s="124"/>
      <c r="Q31" s="124"/>
      <c r="R31" s="125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300"/>
      <c r="AJ31" s="300"/>
      <c r="AK31" s="300"/>
      <c r="AL31" s="126"/>
      <c r="AM31" s="126"/>
      <c r="AN31" s="126"/>
      <c r="AO31" s="126"/>
      <c r="AP31" s="126"/>
      <c r="AQ31" s="126"/>
      <c r="AR31" s="126"/>
      <c r="AS31" s="126"/>
    </row>
    <row r="32" spans="1:45" s="34" customFormat="1" ht="9.6" customHeight="1" x14ac:dyDescent="0.25">
      <c r="A32" s="156"/>
      <c r="B32" s="122"/>
      <c r="C32" s="122"/>
      <c r="D32" s="122"/>
      <c r="E32" s="155"/>
      <c r="F32" s="122"/>
      <c r="G32" s="122"/>
      <c r="H32" s="122"/>
      <c r="I32" s="122"/>
      <c r="J32" s="155"/>
      <c r="K32" s="122"/>
      <c r="L32" s="258"/>
      <c r="M32" s="122"/>
      <c r="N32" s="124"/>
      <c r="O32" s="124"/>
      <c r="P32" s="124"/>
      <c r="Q32" s="124"/>
      <c r="R32" s="125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300"/>
      <c r="AJ32" s="300"/>
      <c r="AK32" s="300"/>
      <c r="AL32" s="126"/>
      <c r="AM32" s="126"/>
      <c r="AN32" s="126"/>
      <c r="AO32" s="126"/>
      <c r="AP32" s="126"/>
      <c r="AQ32" s="126"/>
      <c r="AR32" s="126"/>
      <c r="AS32" s="126"/>
    </row>
    <row r="33" spans="1:45" s="34" customFormat="1" ht="9.6" customHeight="1" x14ac:dyDescent="0.25">
      <c r="A33" s="156"/>
      <c r="B33" s="155"/>
      <c r="C33" s="155"/>
      <c r="D33" s="155"/>
      <c r="E33" s="155"/>
      <c r="F33" s="122"/>
      <c r="G33" s="122"/>
      <c r="H33" s="126"/>
      <c r="I33" s="122"/>
      <c r="J33" s="155"/>
      <c r="K33" s="257"/>
      <c r="L33" s="155"/>
      <c r="M33" s="122"/>
      <c r="N33" s="124"/>
      <c r="O33" s="124"/>
      <c r="P33" s="124"/>
      <c r="Q33" s="124"/>
      <c r="R33" s="125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300"/>
      <c r="AJ33" s="300"/>
      <c r="AK33" s="300"/>
      <c r="AL33" s="126"/>
      <c r="AM33" s="126"/>
      <c r="AN33" s="126"/>
      <c r="AO33" s="126"/>
      <c r="AP33" s="126"/>
      <c r="AQ33" s="126"/>
      <c r="AR33" s="126"/>
      <c r="AS33" s="126"/>
    </row>
    <row r="34" spans="1:45" s="34" customFormat="1" ht="9.6" customHeight="1" x14ac:dyDescent="0.25">
      <c r="A34" s="156"/>
      <c r="B34" s="122"/>
      <c r="C34" s="122"/>
      <c r="D34" s="122"/>
      <c r="E34" s="155"/>
      <c r="F34" s="122"/>
      <c r="G34" s="122"/>
      <c r="H34" s="122"/>
      <c r="I34" s="122"/>
      <c r="J34" s="155"/>
      <c r="K34" s="122"/>
      <c r="L34" s="122"/>
      <c r="M34" s="122"/>
      <c r="N34" s="124"/>
      <c r="O34" s="124"/>
      <c r="P34" s="124"/>
      <c r="Q34" s="124"/>
      <c r="R34" s="125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300"/>
      <c r="AJ34" s="300"/>
      <c r="AK34" s="300"/>
      <c r="AL34" s="126"/>
      <c r="AM34" s="126"/>
      <c r="AN34" s="126"/>
      <c r="AO34" s="126"/>
      <c r="AP34" s="126"/>
      <c r="AQ34" s="126"/>
      <c r="AR34" s="126"/>
      <c r="AS34" s="126"/>
    </row>
    <row r="35" spans="1:45" s="34" customFormat="1" ht="9.6" customHeight="1" x14ac:dyDescent="0.25">
      <c r="A35" s="156"/>
      <c r="B35" s="155"/>
      <c r="C35" s="155"/>
      <c r="D35" s="155"/>
      <c r="E35" s="155"/>
      <c r="F35" s="122"/>
      <c r="G35" s="122"/>
      <c r="H35" s="126"/>
      <c r="I35" s="257"/>
      <c r="J35" s="155"/>
      <c r="K35" s="122"/>
      <c r="L35" s="122"/>
      <c r="M35" s="122"/>
      <c r="N35" s="124"/>
      <c r="O35" s="124"/>
      <c r="P35" s="124"/>
      <c r="Q35" s="124"/>
      <c r="R35" s="125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300"/>
      <c r="AJ35" s="300"/>
      <c r="AK35" s="300"/>
      <c r="AL35" s="126"/>
      <c r="AM35" s="126"/>
      <c r="AN35" s="126"/>
      <c r="AO35" s="126"/>
      <c r="AP35" s="126"/>
      <c r="AQ35" s="126"/>
      <c r="AR35" s="126"/>
      <c r="AS35" s="126"/>
    </row>
    <row r="36" spans="1:45" s="34" customFormat="1" ht="9.6" customHeight="1" x14ac:dyDescent="0.25">
      <c r="A36" s="267"/>
      <c r="B36" s="122"/>
      <c r="C36" s="122"/>
      <c r="D36" s="122"/>
      <c r="E36" s="155"/>
      <c r="F36" s="122"/>
      <c r="G36" s="122"/>
      <c r="H36" s="122"/>
      <c r="I36" s="122"/>
      <c r="J36" s="155"/>
      <c r="K36" s="122"/>
      <c r="L36" s="122"/>
      <c r="M36" s="122"/>
      <c r="N36" s="122"/>
      <c r="O36" s="122"/>
      <c r="P36" s="122"/>
      <c r="Q36" s="124"/>
      <c r="R36" s="125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300"/>
      <c r="AJ36" s="300"/>
      <c r="AK36" s="300"/>
      <c r="AL36" s="126"/>
      <c r="AM36" s="126"/>
      <c r="AN36" s="126"/>
      <c r="AO36" s="126"/>
      <c r="AP36" s="126"/>
      <c r="AQ36" s="126"/>
      <c r="AR36" s="126"/>
      <c r="AS36" s="126"/>
    </row>
    <row r="37" spans="1:45" s="34" customFormat="1" ht="9.6" customHeight="1" x14ac:dyDescent="0.25">
      <c r="A37" s="156"/>
      <c r="B37" s="155"/>
      <c r="C37" s="155"/>
      <c r="D37" s="155"/>
      <c r="E37" s="155"/>
      <c r="F37" s="253"/>
      <c r="G37" s="253"/>
      <c r="H37" s="256"/>
      <c r="I37" s="238"/>
      <c r="J37" s="246"/>
      <c r="K37" s="238"/>
      <c r="L37" s="238"/>
      <c r="M37" s="238"/>
      <c r="N37" s="248"/>
      <c r="O37" s="248"/>
      <c r="P37" s="248"/>
      <c r="Q37" s="124"/>
      <c r="R37" s="125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300"/>
      <c r="AJ37" s="300"/>
      <c r="AK37" s="300"/>
      <c r="AL37" s="126"/>
      <c r="AM37" s="126"/>
      <c r="AN37" s="126"/>
      <c r="AO37" s="126"/>
      <c r="AP37" s="126"/>
      <c r="AQ37" s="126"/>
      <c r="AR37" s="126"/>
      <c r="AS37" s="126"/>
    </row>
    <row r="38" spans="1:45" s="34" customFormat="1" ht="9.6" customHeight="1" x14ac:dyDescent="0.25">
      <c r="A38" s="267"/>
      <c r="B38" s="122"/>
      <c r="C38" s="122"/>
      <c r="D38" s="122"/>
      <c r="E38" s="155"/>
      <c r="F38" s="122"/>
      <c r="G38" s="122"/>
      <c r="H38" s="122"/>
      <c r="I38" s="122"/>
      <c r="J38" s="155"/>
      <c r="K38" s="122"/>
      <c r="L38" s="122"/>
      <c r="M38" s="122"/>
      <c r="N38" s="124"/>
      <c r="O38" s="124"/>
      <c r="P38" s="124"/>
      <c r="Q38" s="124"/>
      <c r="R38" s="125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300"/>
      <c r="AJ38" s="300"/>
      <c r="AK38" s="300"/>
      <c r="AL38" s="126"/>
      <c r="AM38" s="126"/>
      <c r="AN38" s="126"/>
      <c r="AO38" s="126"/>
      <c r="AP38" s="126"/>
      <c r="AQ38" s="126"/>
      <c r="AR38" s="126"/>
      <c r="AS38" s="126"/>
    </row>
    <row r="39" spans="1:45" s="34" customFormat="1" ht="9.6" customHeight="1" x14ac:dyDescent="0.25">
      <c r="A39" s="156"/>
      <c r="B39" s="155"/>
      <c r="C39" s="155"/>
      <c r="D39" s="155"/>
      <c r="E39" s="155"/>
      <c r="F39" s="122"/>
      <c r="G39" s="122"/>
      <c r="H39" s="126"/>
      <c r="I39" s="257"/>
      <c r="J39" s="155"/>
      <c r="K39" s="122"/>
      <c r="L39" s="122"/>
      <c r="M39" s="122"/>
      <c r="N39" s="124"/>
      <c r="O39" s="124"/>
      <c r="P39" s="124"/>
      <c r="Q39" s="124"/>
      <c r="R39" s="125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300"/>
      <c r="AJ39" s="300"/>
      <c r="AK39" s="300"/>
      <c r="AL39" s="126"/>
      <c r="AM39" s="126"/>
      <c r="AN39" s="126"/>
      <c r="AO39" s="126"/>
      <c r="AP39" s="126"/>
      <c r="AQ39" s="126"/>
      <c r="AR39" s="126"/>
      <c r="AS39" s="126"/>
    </row>
    <row r="40" spans="1:45" s="34" customFormat="1" ht="9.6" customHeight="1" x14ac:dyDescent="0.25">
      <c r="A40" s="156"/>
      <c r="B40" s="122"/>
      <c r="C40" s="122"/>
      <c r="D40" s="122"/>
      <c r="E40" s="155"/>
      <c r="F40" s="122"/>
      <c r="G40" s="122"/>
      <c r="H40" s="122"/>
      <c r="I40" s="122"/>
      <c r="J40" s="155"/>
      <c r="K40" s="122"/>
      <c r="L40" s="258"/>
      <c r="M40" s="122"/>
      <c r="N40" s="124"/>
      <c r="O40" s="124"/>
      <c r="P40" s="124"/>
      <c r="Q40" s="124"/>
      <c r="R40" s="125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300"/>
      <c r="AJ40" s="300"/>
      <c r="AK40" s="300"/>
      <c r="AL40" s="126"/>
      <c r="AM40" s="126"/>
      <c r="AN40" s="126"/>
      <c r="AO40" s="126"/>
      <c r="AP40" s="126"/>
      <c r="AQ40" s="126"/>
      <c r="AR40" s="126"/>
      <c r="AS40" s="126"/>
    </row>
    <row r="41" spans="1:45" s="34" customFormat="1" ht="9.6" customHeight="1" x14ac:dyDescent="0.25">
      <c r="A41" s="156"/>
      <c r="B41" s="155"/>
      <c r="C41" s="155"/>
      <c r="D41" s="155"/>
      <c r="E41" s="155"/>
      <c r="F41" s="122"/>
      <c r="G41" s="122"/>
      <c r="H41" s="126"/>
      <c r="I41" s="122"/>
      <c r="J41" s="155"/>
      <c r="K41" s="257"/>
      <c r="L41" s="155"/>
      <c r="M41" s="122"/>
      <c r="N41" s="124"/>
      <c r="O41" s="124"/>
      <c r="P41" s="124"/>
      <c r="Q41" s="124"/>
      <c r="R41" s="125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300"/>
      <c r="AJ41" s="300"/>
      <c r="AK41" s="300"/>
      <c r="AL41" s="126"/>
      <c r="AM41" s="126"/>
      <c r="AN41" s="126"/>
      <c r="AO41" s="126"/>
      <c r="AP41" s="126"/>
      <c r="AQ41" s="126"/>
      <c r="AR41" s="126"/>
      <c r="AS41" s="126"/>
    </row>
    <row r="42" spans="1:45" s="34" customFormat="1" ht="9.6" customHeight="1" x14ac:dyDescent="0.25">
      <c r="A42" s="156"/>
      <c r="B42" s="122"/>
      <c r="C42" s="122"/>
      <c r="D42" s="122"/>
      <c r="E42" s="155"/>
      <c r="F42" s="122"/>
      <c r="G42" s="122"/>
      <c r="H42" s="122"/>
      <c r="I42" s="122"/>
      <c r="J42" s="155"/>
      <c r="K42" s="122"/>
      <c r="L42" s="122"/>
      <c r="M42" s="122"/>
      <c r="N42" s="124"/>
      <c r="O42" s="124"/>
      <c r="P42" s="124"/>
      <c r="Q42" s="124"/>
      <c r="R42" s="125"/>
      <c r="S42" s="130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300"/>
      <c r="AJ42" s="300"/>
      <c r="AK42" s="300"/>
      <c r="AL42" s="126"/>
      <c r="AM42" s="126"/>
      <c r="AN42" s="126"/>
      <c r="AO42" s="126"/>
      <c r="AP42" s="126"/>
      <c r="AQ42" s="126"/>
      <c r="AR42" s="126"/>
      <c r="AS42" s="126"/>
    </row>
    <row r="43" spans="1:45" s="34" customFormat="1" ht="9.6" customHeight="1" x14ac:dyDescent="0.25">
      <c r="A43" s="156"/>
      <c r="B43" s="155"/>
      <c r="C43" s="155"/>
      <c r="D43" s="155"/>
      <c r="E43" s="155"/>
      <c r="F43" s="122"/>
      <c r="G43" s="122"/>
      <c r="H43" s="126"/>
      <c r="I43" s="257"/>
      <c r="J43" s="155"/>
      <c r="K43" s="122"/>
      <c r="L43" s="122"/>
      <c r="M43" s="122"/>
      <c r="N43" s="124"/>
      <c r="O43" s="124"/>
      <c r="P43" s="124"/>
      <c r="Q43" s="124"/>
      <c r="R43" s="125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300"/>
      <c r="AJ43" s="300"/>
      <c r="AK43" s="300"/>
      <c r="AL43" s="126"/>
      <c r="AM43" s="126"/>
      <c r="AN43" s="126"/>
      <c r="AO43" s="126"/>
      <c r="AP43" s="126"/>
      <c r="AQ43" s="126"/>
      <c r="AR43" s="126"/>
      <c r="AS43" s="126"/>
    </row>
    <row r="44" spans="1:45" s="34" customFormat="1" ht="9.6" customHeight="1" x14ac:dyDescent="0.25">
      <c r="A44" s="156"/>
      <c r="B44" s="122"/>
      <c r="C44" s="122"/>
      <c r="D44" s="122"/>
      <c r="E44" s="155"/>
      <c r="F44" s="122"/>
      <c r="G44" s="122"/>
      <c r="H44" s="122"/>
      <c r="I44" s="122"/>
      <c r="J44" s="155"/>
      <c r="K44" s="122"/>
      <c r="L44" s="122"/>
      <c r="M44" s="122"/>
      <c r="N44" s="124"/>
      <c r="O44" s="124"/>
      <c r="P44" s="124"/>
      <c r="Q44" s="124"/>
      <c r="R44" s="125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300"/>
      <c r="AJ44" s="300"/>
      <c r="AK44" s="300"/>
      <c r="AL44" s="126"/>
      <c r="AM44" s="126"/>
      <c r="AN44" s="126"/>
      <c r="AO44" s="126"/>
      <c r="AP44" s="126"/>
      <c r="AQ44" s="126"/>
      <c r="AR44" s="126"/>
      <c r="AS44" s="126"/>
    </row>
    <row r="45" spans="1:45" s="34" customFormat="1" ht="9.6" customHeight="1" x14ac:dyDescent="0.25">
      <c r="A45" s="156"/>
      <c r="B45" s="155"/>
      <c r="C45" s="155"/>
      <c r="D45" s="155"/>
      <c r="E45" s="155"/>
      <c r="F45" s="122"/>
      <c r="G45" s="122"/>
      <c r="H45" s="126"/>
      <c r="I45" s="122"/>
      <c r="J45" s="155"/>
      <c r="K45" s="122"/>
      <c r="L45" s="122"/>
      <c r="M45" s="257"/>
      <c r="N45" s="155"/>
      <c r="O45" s="122"/>
      <c r="P45" s="124"/>
      <c r="Q45" s="124"/>
      <c r="R45" s="125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300"/>
      <c r="AJ45" s="300"/>
      <c r="AK45" s="300"/>
      <c r="AL45" s="126"/>
      <c r="AM45" s="126"/>
      <c r="AN45" s="126"/>
      <c r="AO45" s="126"/>
      <c r="AP45" s="126"/>
      <c r="AQ45" s="126"/>
      <c r="AR45" s="126"/>
      <c r="AS45" s="126"/>
    </row>
    <row r="46" spans="1:45" s="34" customFormat="1" ht="9.6" customHeight="1" x14ac:dyDescent="0.25">
      <c r="A46" s="156"/>
      <c r="B46" s="122"/>
      <c r="C46" s="122"/>
      <c r="D46" s="122"/>
      <c r="E46" s="155"/>
      <c r="F46" s="122"/>
      <c r="G46" s="122"/>
      <c r="H46" s="122"/>
      <c r="I46" s="122"/>
      <c r="J46" s="155"/>
      <c r="K46" s="122"/>
      <c r="L46" s="122"/>
      <c r="M46" s="122"/>
      <c r="N46" s="124"/>
      <c r="O46" s="122"/>
      <c r="P46" s="124"/>
      <c r="Q46" s="124"/>
      <c r="R46" s="125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300"/>
      <c r="AJ46" s="300"/>
      <c r="AK46" s="300"/>
      <c r="AL46" s="126"/>
      <c r="AM46" s="126"/>
      <c r="AN46" s="126"/>
      <c r="AO46" s="126"/>
      <c r="AP46" s="126"/>
      <c r="AQ46" s="126"/>
      <c r="AR46" s="126"/>
      <c r="AS46" s="126"/>
    </row>
    <row r="47" spans="1:45" s="34" customFormat="1" ht="9.6" customHeight="1" x14ac:dyDescent="0.25">
      <c r="A47" s="156"/>
      <c r="B47" s="155"/>
      <c r="C47" s="155"/>
      <c r="D47" s="155"/>
      <c r="E47" s="155"/>
      <c r="F47" s="122"/>
      <c r="G47" s="122"/>
      <c r="H47" s="126"/>
      <c r="I47" s="257"/>
      <c r="J47" s="155"/>
      <c r="K47" s="122"/>
      <c r="L47" s="122"/>
      <c r="M47" s="122"/>
      <c r="N47" s="124"/>
      <c r="O47" s="124"/>
      <c r="P47" s="124"/>
      <c r="Q47" s="124"/>
      <c r="R47" s="125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300"/>
      <c r="AJ47" s="300"/>
      <c r="AK47" s="300"/>
      <c r="AL47" s="126"/>
      <c r="AM47" s="126"/>
      <c r="AN47" s="126"/>
      <c r="AO47" s="126"/>
      <c r="AP47" s="126"/>
      <c r="AQ47" s="126"/>
      <c r="AR47" s="126"/>
      <c r="AS47" s="126"/>
    </row>
    <row r="48" spans="1:45" s="34" customFormat="1" ht="9.6" customHeight="1" x14ac:dyDescent="0.25">
      <c r="A48" s="156"/>
      <c r="B48" s="122"/>
      <c r="C48" s="122"/>
      <c r="D48" s="122"/>
      <c r="E48" s="155"/>
      <c r="F48" s="122"/>
      <c r="G48" s="122"/>
      <c r="H48" s="122"/>
      <c r="I48" s="122"/>
      <c r="J48" s="155"/>
      <c r="K48" s="122"/>
      <c r="L48" s="258"/>
      <c r="M48" s="122"/>
      <c r="N48" s="124"/>
      <c r="O48" s="124"/>
      <c r="P48" s="124"/>
      <c r="Q48" s="124"/>
      <c r="R48" s="125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300"/>
      <c r="AJ48" s="300"/>
      <c r="AK48" s="300"/>
      <c r="AL48" s="126"/>
      <c r="AM48" s="126"/>
      <c r="AN48" s="126"/>
      <c r="AO48" s="126"/>
      <c r="AP48" s="126"/>
      <c r="AQ48" s="126"/>
      <c r="AR48" s="126"/>
      <c r="AS48" s="126"/>
    </row>
    <row r="49" spans="1:45" s="34" customFormat="1" ht="9.6" customHeight="1" x14ac:dyDescent="0.25">
      <c r="A49" s="156"/>
      <c r="B49" s="155"/>
      <c r="C49" s="155"/>
      <c r="D49" s="155"/>
      <c r="E49" s="155"/>
      <c r="F49" s="122"/>
      <c r="G49" s="122"/>
      <c r="H49" s="126"/>
      <c r="I49" s="122"/>
      <c r="J49" s="155"/>
      <c r="K49" s="257"/>
      <c r="L49" s="155"/>
      <c r="M49" s="122"/>
      <c r="N49" s="124"/>
      <c r="O49" s="124"/>
      <c r="P49" s="124"/>
      <c r="Q49" s="124"/>
      <c r="R49" s="125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300"/>
      <c r="AJ49" s="300"/>
      <c r="AK49" s="300"/>
      <c r="AL49" s="126"/>
      <c r="AM49" s="126"/>
      <c r="AN49" s="126"/>
      <c r="AO49" s="126"/>
      <c r="AP49" s="126"/>
      <c r="AQ49" s="126"/>
      <c r="AR49" s="126"/>
      <c r="AS49" s="126"/>
    </row>
    <row r="50" spans="1:45" s="34" customFormat="1" ht="9.6" customHeight="1" x14ac:dyDescent="0.25">
      <c r="A50" s="156"/>
      <c r="B50" s="122"/>
      <c r="C50" s="122"/>
      <c r="D50" s="122"/>
      <c r="E50" s="155"/>
      <c r="F50" s="122"/>
      <c r="G50" s="122"/>
      <c r="H50" s="122"/>
      <c r="I50" s="122"/>
      <c r="J50" s="155"/>
      <c r="K50" s="122"/>
      <c r="L50" s="122"/>
      <c r="M50" s="122"/>
      <c r="N50" s="124"/>
      <c r="O50" s="124"/>
      <c r="P50" s="124"/>
      <c r="Q50" s="124"/>
      <c r="R50" s="125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300"/>
      <c r="AJ50" s="300"/>
      <c r="AK50" s="300"/>
      <c r="AL50" s="126"/>
      <c r="AM50" s="126"/>
      <c r="AN50" s="126"/>
      <c r="AO50" s="126"/>
      <c r="AP50" s="126"/>
      <c r="AQ50" s="126"/>
      <c r="AR50" s="126"/>
      <c r="AS50" s="126"/>
    </row>
    <row r="51" spans="1:45" s="34" customFormat="1" ht="9.6" customHeight="1" x14ac:dyDescent="0.25">
      <c r="A51" s="156"/>
      <c r="B51" s="155"/>
      <c r="C51" s="155"/>
      <c r="D51" s="155"/>
      <c r="E51" s="155"/>
      <c r="F51" s="122"/>
      <c r="G51" s="122"/>
      <c r="H51" s="126"/>
      <c r="I51" s="257"/>
      <c r="J51" s="155"/>
      <c r="K51" s="122"/>
      <c r="L51" s="122"/>
      <c r="M51" s="122"/>
      <c r="N51" s="124"/>
      <c r="O51" s="124"/>
      <c r="P51" s="124"/>
      <c r="Q51" s="124"/>
      <c r="R51" s="125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300"/>
      <c r="AJ51" s="300"/>
      <c r="AK51" s="300"/>
      <c r="AL51" s="126"/>
      <c r="AM51" s="126"/>
      <c r="AN51" s="126"/>
      <c r="AO51" s="126"/>
      <c r="AP51" s="126"/>
      <c r="AQ51" s="126"/>
      <c r="AR51" s="126"/>
      <c r="AS51" s="126"/>
    </row>
    <row r="52" spans="1:45" s="34" customFormat="1" ht="9.6" customHeight="1" x14ac:dyDescent="0.25">
      <c r="A52" s="267"/>
      <c r="B52" s="122"/>
      <c r="C52" s="122"/>
      <c r="D52" s="122"/>
      <c r="E52" s="155"/>
      <c r="F52" s="122"/>
      <c r="G52" s="122"/>
      <c r="H52" s="122"/>
      <c r="I52" s="122"/>
      <c r="J52" s="155"/>
      <c r="K52" s="122"/>
      <c r="L52" s="122"/>
      <c r="M52" s="122"/>
      <c r="N52" s="122"/>
      <c r="O52" s="122"/>
      <c r="P52" s="122"/>
      <c r="Q52" s="124"/>
      <c r="R52" s="125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300"/>
      <c r="AJ52" s="300"/>
      <c r="AK52" s="300"/>
      <c r="AL52" s="126"/>
      <c r="AM52" s="126"/>
      <c r="AN52" s="126"/>
      <c r="AO52" s="126"/>
      <c r="AP52" s="126"/>
      <c r="AQ52" s="126"/>
      <c r="AR52" s="126"/>
      <c r="AS52" s="126"/>
    </row>
    <row r="53" spans="1:45" s="2" customFormat="1" ht="6.75" customHeight="1" x14ac:dyDescent="0.25">
      <c r="A53" s="131"/>
      <c r="B53" s="131"/>
      <c r="C53" s="131"/>
      <c r="D53" s="131"/>
      <c r="E53" s="131"/>
      <c r="F53" s="133"/>
      <c r="G53" s="133"/>
      <c r="H53" s="133"/>
      <c r="I53" s="133"/>
      <c r="J53" s="132"/>
      <c r="K53" s="133"/>
      <c r="L53" s="134"/>
      <c r="M53" s="133"/>
      <c r="N53" s="134"/>
      <c r="O53" s="133"/>
      <c r="P53" s="134"/>
      <c r="Q53" s="133"/>
      <c r="R53" s="134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300"/>
      <c r="AJ53" s="300"/>
      <c r="AK53" s="300"/>
      <c r="AL53" s="135"/>
      <c r="AM53" s="135"/>
      <c r="AN53" s="135"/>
      <c r="AO53" s="135"/>
      <c r="AP53" s="135"/>
      <c r="AQ53" s="135"/>
      <c r="AR53" s="135"/>
      <c r="AS53" s="135"/>
    </row>
    <row r="54" spans="1:45" s="18" customFormat="1" ht="10.5" customHeight="1" x14ac:dyDescent="0.25">
      <c r="A54" s="136" t="s">
        <v>43</v>
      </c>
      <c r="B54" s="137"/>
      <c r="C54" s="137"/>
      <c r="D54" s="201"/>
      <c r="E54" s="138" t="s">
        <v>4</v>
      </c>
      <c r="F54" s="139" t="s">
        <v>45</v>
      </c>
      <c r="G54" s="138"/>
      <c r="H54" s="140"/>
      <c r="I54" s="141"/>
      <c r="J54" s="138" t="s">
        <v>4</v>
      </c>
      <c r="K54" s="139" t="s">
        <v>53</v>
      </c>
      <c r="L54" s="142"/>
      <c r="M54" s="139" t="s">
        <v>54</v>
      </c>
      <c r="N54" s="143"/>
      <c r="O54" s="144" t="s">
        <v>55</v>
      </c>
      <c r="P54" s="144"/>
      <c r="Q54" s="145"/>
      <c r="R54" s="146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301"/>
      <c r="AJ54" s="301"/>
      <c r="AK54" s="301"/>
      <c r="AL54" s="85"/>
      <c r="AM54" s="85"/>
      <c r="AN54" s="85"/>
      <c r="AO54" s="85"/>
      <c r="AP54" s="85"/>
      <c r="AQ54" s="85"/>
      <c r="AR54" s="85"/>
      <c r="AS54" s="85"/>
    </row>
    <row r="55" spans="1:45" s="18" customFormat="1" ht="9" customHeight="1" x14ac:dyDescent="0.25">
      <c r="A55" s="276" t="s">
        <v>44</v>
      </c>
      <c r="B55" s="277"/>
      <c r="C55" s="278"/>
      <c r="D55" s="279"/>
      <c r="E55" s="147">
        <v>1</v>
      </c>
      <c r="F55" s="85" t="str">
        <f>IF(E55&gt;$R$62,,UPPER(VLOOKUP(E55,'F14 csapat ELO'!$A$7:$Q$134,2)))</f>
        <v>TENISZ MŰHELY 1</v>
      </c>
      <c r="G55" s="147"/>
      <c r="H55" s="85"/>
      <c r="I55" s="84"/>
      <c r="J55" s="268" t="s">
        <v>5</v>
      </c>
      <c r="K55" s="83"/>
      <c r="L55" s="269"/>
      <c r="M55" s="83"/>
      <c r="N55" s="270"/>
      <c r="O55" s="271" t="s">
        <v>46</v>
      </c>
      <c r="P55" s="272"/>
      <c r="Q55" s="272"/>
      <c r="R55" s="270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301"/>
      <c r="AJ55" s="301"/>
      <c r="AK55" s="301"/>
      <c r="AL55" s="85"/>
      <c r="AM55" s="85"/>
      <c r="AN55" s="85"/>
      <c r="AO55" s="85"/>
      <c r="AP55" s="85"/>
      <c r="AQ55" s="85"/>
      <c r="AR55" s="85"/>
      <c r="AS55" s="85"/>
    </row>
    <row r="56" spans="1:45" s="18" customFormat="1" ht="9" customHeight="1" x14ac:dyDescent="0.25">
      <c r="A56" s="280" t="s">
        <v>52</v>
      </c>
      <c r="B56" s="157"/>
      <c r="C56" s="281"/>
      <c r="D56" s="282"/>
      <c r="E56" s="147">
        <v>2</v>
      </c>
      <c r="F56" s="85" t="str">
        <f>IF(E56&gt;$R$62,,UPPER(VLOOKUP(E56,'F14 csapat ELO'!$A$7:$Q$134,2)))</f>
        <v>PASARÉT TK</v>
      </c>
      <c r="G56" s="147"/>
      <c r="H56" s="85"/>
      <c r="I56" s="84"/>
      <c r="J56" s="268" t="s">
        <v>6</v>
      </c>
      <c r="K56" s="83"/>
      <c r="L56" s="269"/>
      <c r="M56" s="83"/>
      <c r="N56" s="270"/>
      <c r="O56" s="150"/>
      <c r="P56" s="273"/>
      <c r="Q56" s="157"/>
      <c r="R56" s="274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301"/>
      <c r="AJ56" s="301"/>
      <c r="AK56" s="301"/>
      <c r="AL56" s="85"/>
      <c r="AM56" s="85"/>
      <c r="AN56" s="85"/>
      <c r="AO56" s="85"/>
      <c r="AP56" s="85"/>
      <c r="AQ56" s="85"/>
      <c r="AR56" s="85"/>
      <c r="AS56" s="85"/>
    </row>
    <row r="57" spans="1:45" s="18" customFormat="1" ht="9" customHeight="1" x14ac:dyDescent="0.25">
      <c r="A57" s="170"/>
      <c r="B57" s="171"/>
      <c r="C57" s="199"/>
      <c r="D57" s="172"/>
      <c r="E57" s="147"/>
      <c r="F57" s="85"/>
      <c r="G57" s="147"/>
      <c r="H57" s="85"/>
      <c r="I57" s="84"/>
      <c r="J57" s="268" t="s">
        <v>7</v>
      </c>
      <c r="K57" s="83"/>
      <c r="L57" s="269"/>
      <c r="M57" s="83"/>
      <c r="N57" s="270"/>
      <c r="O57" s="271" t="s">
        <v>47</v>
      </c>
      <c r="P57" s="272"/>
      <c r="Q57" s="272"/>
      <c r="R57" s="270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301"/>
      <c r="AJ57" s="301"/>
      <c r="AK57" s="301"/>
      <c r="AL57" s="85"/>
      <c r="AM57" s="85"/>
      <c r="AN57" s="85"/>
      <c r="AO57" s="85"/>
      <c r="AP57" s="85"/>
      <c r="AQ57" s="85"/>
      <c r="AR57" s="85"/>
      <c r="AS57" s="85"/>
    </row>
    <row r="58" spans="1:45" s="18" customFormat="1" ht="9" customHeight="1" x14ac:dyDescent="0.25">
      <c r="A58" s="148"/>
      <c r="B58" s="116"/>
      <c r="C58" s="116"/>
      <c r="D58" s="149"/>
      <c r="E58" s="147"/>
      <c r="F58" s="85"/>
      <c r="G58" s="147"/>
      <c r="H58" s="85"/>
      <c r="I58" s="84"/>
      <c r="J58" s="268" t="s">
        <v>8</v>
      </c>
      <c r="K58" s="83"/>
      <c r="L58" s="269"/>
      <c r="M58" s="83"/>
      <c r="N58" s="270"/>
      <c r="O58" s="83"/>
      <c r="P58" s="269"/>
      <c r="Q58" s="83"/>
      <c r="R58" s="270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301"/>
      <c r="AJ58" s="301"/>
      <c r="AK58" s="301"/>
      <c r="AL58" s="85"/>
      <c r="AM58" s="85"/>
      <c r="AN58" s="85"/>
      <c r="AO58" s="85"/>
      <c r="AP58" s="85"/>
      <c r="AQ58" s="85"/>
      <c r="AR58" s="85"/>
      <c r="AS58" s="85"/>
    </row>
    <row r="59" spans="1:45" s="18" customFormat="1" ht="9" customHeight="1" x14ac:dyDescent="0.25">
      <c r="A59" s="159"/>
      <c r="B59" s="173"/>
      <c r="C59" s="173"/>
      <c r="D59" s="200"/>
      <c r="E59" s="147"/>
      <c r="F59" s="85"/>
      <c r="G59" s="147"/>
      <c r="H59" s="85"/>
      <c r="I59" s="84"/>
      <c r="J59" s="268" t="s">
        <v>9</v>
      </c>
      <c r="K59" s="83"/>
      <c r="L59" s="269"/>
      <c r="M59" s="83"/>
      <c r="N59" s="270"/>
      <c r="O59" s="157"/>
      <c r="P59" s="273"/>
      <c r="Q59" s="157"/>
      <c r="R59" s="274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301"/>
      <c r="AJ59" s="301"/>
      <c r="AK59" s="301"/>
      <c r="AL59" s="85"/>
      <c r="AM59" s="85"/>
      <c r="AN59" s="85"/>
      <c r="AO59" s="85"/>
      <c r="AP59" s="85"/>
      <c r="AQ59" s="85"/>
      <c r="AR59" s="85"/>
      <c r="AS59" s="85"/>
    </row>
    <row r="60" spans="1:45" s="18" customFormat="1" ht="9" customHeight="1" x14ac:dyDescent="0.25">
      <c r="A60" s="160"/>
      <c r="B60" s="22"/>
      <c r="C60" s="116"/>
      <c r="D60" s="149"/>
      <c r="E60" s="147"/>
      <c r="F60" s="85"/>
      <c r="G60" s="147"/>
      <c r="H60" s="85"/>
      <c r="I60" s="84"/>
      <c r="J60" s="268" t="s">
        <v>10</v>
      </c>
      <c r="K60" s="83"/>
      <c r="L60" s="269"/>
      <c r="M60" s="83"/>
      <c r="N60" s="270"/>
      <c r="O60" s="271" t="s">
        <v>33</v>
      </c>
      <c r="P60" s="272"/>
      <c r="Q60" s="272"/>
      <c r="R60" s="270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301"/>
      <c r="AJ60" s="301"/>
      <c r="AK60" s="301"/>
      <c r="AL60" s="85"/>
      <c r="AM60" s="85"/>
      <c r="AN60" s="85"/>
      <c r="AO60" s="85"/>
      <c r="AP60" s="85"/>
      <c r="AQ60" s="85"/>
      <c r="AR60" s="85"/>
      <c r="AS60" s="85"/>
    </row>
    <row r="61" spans="1:45" s="18" customFormat="1" ht="9" customHeight="1" x14ac:dyDescent="0.25">
      <c r="A61" s="160"/>
      <c r="B61" s="22"/>
      <c r="C61" s="197"/>
      <c r="D61" s="168"/>
      <c r="E61" s="147"/>
      <c r="F61" s="85"/>
      <c r="G61" s="147"/>
      <c r="H61" s="85"/>
      <c r="I61" s="84"/>
      <c r="J61" s="268" t="s">
        <v>11</v>
      </c>
      <c r="K61" s="83"/>
      <c r="L61" s="269"/>
      <c r="M61" s="83"/>
      <c r="N61" s="270"/>
      <c r="O61" s="83"/>
      <c r="P61" s="269"/>
      <c r="Q61" s="83"/>
      <c r="R61" s="270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301"/>
      <c r="AJ61" s="301"/>
      <c r="AK61" s="301"/>
      <c r="AL61" s="85"/>
      <c r="AM61" s="85"/>
      <c r="AN61" s="85"/>
      <c r="AO61" s="85"/>
      <c r="AP61" s="85"/>
      <c r="AQ61" s="85"/>
      <c r="AR61" s="85"/>
      <c r="AS61" s="85"/>
    </row>
    <row r="62" spans="1:45" s="18" customFormat="1" ht="9" customHeight="1" x14ac:dyDescent="0.25">
      <c r="A62" s="161"/>
      <c r="B62" s="158"/>
      <c r="C62" s="198"/>
      <c r="D62" s="169"/>
      <c r="E62" s="151"/>
      <c r="F62" s="150"/>
      <c r="G62" s="151"/>
      <c r="H62" s="150"/>
      <c r="I62" s="152"/>
      <c r="J62" s="275" t="s">
        <v>12</v>
      </c>
      <c r="K62" s="157"/>
      <c r="L62" s="273"/>
      <c r="M62" s="157"/>
      <c r="N62" s="274"/>
      <c r="O62" s="157" t="str">
        <f>R4</f>
        <v>Rákóczi Andrea</v>
      </c>
      <c r="P62" s="273"/>
      <c r="Q62" s="157"/>
      <c r="R62" s="153">
        <f>MIN(4,'F14 csapat ELO'!Q5)</f>
        <v>4</v>
      </c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301"/>
      <c r="AJ62" s="301"/>
      <c r="AK62" s="301"/>
      <c r="AL62" s="85"/>
      <c r="AM62" s="85"/>
      <c r="AN62" s="85"/>
      <c r="AO62" s="85"/>
      <c r="AP62" s="85"/>
      <c r="AQ62" s="85"/>
      <c r="AR62" s="85"/>
      <c r="AS62" s="85"/>
    </row>
    <row r="63" spans="1:45" x14ac:dyDescent="0.25">
      <c r="T63" s="265"/>
      <c r="U63" s="265"/>
      <c r="V63" s="265"/>
      <c r="W63" s="265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  <c r="AH63" s="265"/>
      <c r="AL63" s="265"/>
      <c r="AM63" s="265"/>
      <c r="AN63" s="265"/>
      <c r="AO63" s="265"/>
      <c r="AP63" s="265"/>
      <c r="AQ63" s="265"/>
      <c r="AR63" s="265"/>
      <c r="AS63" s="265"/>
    </row>
    <row r="64" spans="1:45" x14ac:dyDescent="0.25">
      <c r="T64" s="265"/>
      <c r="U64" s="265"/>
      <c r="V64" s="265"/>
      <c r="W64" s="265"/>
      <c r="X64" s="265"/>
      <c r="Y64" s="265"/>
      <c r="Z64" s="265"/>
      <c r="AA64" s="265"/>
      <c r="AB64" s="265"/>
      <c r="AC64" s="265"/>
      <c r="AD64" s="265"/>
      <c r="AE64" s="265"/>
      <c r="AF64" s="265"/>
      <c r="AG64" s="265"/>
      <c r="AH64" s="265"/>
      <c r="AL64" s="265"/>
      <c r="AM64" s="265"/>
      <c r="AN64" s="265"/>
      <c r="AO64" s="265"/>
      <c r="AP64" s="265"/>
      <c r="AQ64" s="265"/>
      <c r="AR64" s="265"/>
      <c r="AS64" s="265"/>
    </row>
    <row r="65" spans="20:45" x14ac:dyDescent="0.25">
      <c r="T65" s="265"/>
      <c r="U65" s="265"/>
      <c r="V65" s="265"/>
      <c r="W65" s="265"/>
      <c r="X65" s="265"/>
      <c r="Y65" s="265"/>
      <c r="Z65" s="265"/>
      <c r="AA65" s="265"/>
      <c r="AB65" s="265"/>
      <c r="AC65" s="265"/>
      <c r="AD65" s="265"/>
      <c r="AE65" s="265"/>
      <c r="AF65" s="265"/>
      <c r="AG65" s="265"/>
      <c r="AH65" s="265"/>
      <c r="AL65" s="265"/>
      <c r="AM65" s="265"/>
      <c r="AN65" s="265"/>
      <c r="AO65" s="265"/>
      <c r="AP65" s="265"/>
      <c r="AQ65" s="265"/>
      <c r="AR65" s="265"/>
      <c r="AS65" s="265"/>
    </row>
    <row r="66" spans="20:45" x14ac:dyDescent="0.25">
      <c r="T66" s="265"/>
      <c r="U66" s="265"/>
      <c r="V66" s="265"/>
      <c r="W66" s="265"/>
      <c r="X66" s="265"/>
      <c r="Y66" s="265"/>
      <c r="Z66" s="265"/>
      <c r="AA66" s="265"/>
      <c r="AB66" s="265"/>
      <c r="AC66" s="265"/>
      <c r="AD66" s="265"/>
      <c r="AE66" s="265"/>
      <c r="AF66" s="265"/>
      <c r="AG66" s="265"/>
      <c r="AH66" s="265"/>
      <c r="AL66" s="265"/>
      <c r="AM66" s="265"/>
      <c r="AN66" s="265"/>
      <c r="AO66" s="265"/>
      <c r="AP66" s="265"/>
      <c r="AQ66" s="265"/>
      <c r="AR66" s="265"/>
      <c r="AS66" s="265"/>
    </row>
    <row r="67" spans="20:45" x14ac:dyDescent="0.25">
      <c r="T67" s="265"/>
      <c r="U67" s="265"/>
      <c r="V67" s="265"/>
      <c r="W67" s="265"/>
      <c r="X67" s="265"/>
      <c r="Y67" s="265"/>
      <c r="Z67" s="265"/>
      <c r="AA67" s="265"/>
      <c r="AB67" s="265"/>
      <c r="AC67" s="265"/>
      <c r="AD67" s="265"/>
      <c r="AE67" s="265"/>
      <c r="AF67" s="265"/>
      <c r="AG67" s="265"/>
      <c r="AH67" s="265"/>
      <c r="AL67" s="265"/>
      <c r="AM67" s="265"/>
      <c r="AN67" s="265"/>
      <c r="AO67" s="265"/>
      <c r="AP67" s="265"/>
      <c r="AQ67" s="265"/>
      <c r="AR67" s="265"/>
      <c r="AS67" s="265"/>
    </row>
    <row r="68" spans="20:45" x14ac:dyDescent="0.25">
      <c r="T68" s="265"/>
      <c r="U68" s="265"/>
      <c r="V68" s="265"/>
      <c r="W68" s="265"/>
      <c r="X68" s="265"/>
      <c r="Y68" s="265"/>
      <c r="Z68" s="265"/>
      <c r="AA68" s="265"/>
      <c r="AB68" s="265"/>
      <c r="AC68" s="265"/>
      <c r="AD68" s="265"/>
      <c r="AE68" s="265"/>
      <c r="AF68" s="265"/>
      <c r="AG68" s="265"/>
      <c r="AH68" s="265"/>
      <c r="AL68" s="265"/>
      <c r="AM68" s="265"/>
      <c r="AN68" s="265"/>
      <c r="AO68" s="265"/>
      <c r="AP68" s="265"/>
      <c r="AQ68" s="265"/>
      <c r="AR68" s="265"/>
      <c r="AS68" s="265"/>
    </row>
    <row r="69" spans="20:45" x14ac:dyDescent="0.25">
      <c r="T69" s="265"/>
      <c r="U69" s="265"/>
      <c r="V69" s="265"/>
      <c r="W69" s="265"/>
      <c r="X69" s="265"/>
      <c r="Y69" s="265"/>
      <c r="Z69" s="265"/>
      <c r="AA69" s="265"/>
      <c r="AB69" s="265"/>
      <c r="AC69" s="265"/>
      <c r="AD69" s="265"/>
      <c r="AE69" s="265"/>
      <c r="AF69" s="265"/>
      <c r="AG69" s="265"/>
      <c r="AH69" s="265"/>
      <c r="AL69" s="265"/>
      <c r="AM69" s="265"/>
      <c r="AN69" s="265"/>
      <c r="AO69" s="265"/>
      <c r="AP69" s="265"/>
      <c r="AQ69" s="265"/>
      <c r="AR69" s="265"/>
      <c r="AS69" s="265"/>
    </row>
    <row r="70" spans="20:45" x14ac:dyDescent="0.25">
      <c r="T70" s="265"/>
      <c r="U70" s="265"/>
      <c r="V70" s="265"/>
      <c r="W70" s="265"/>
      <c r="X70" s="265"/>
      <c r="Y70" s="265"/>
      <c r="Z70" s="265"/>
      <c r="AA70" s="265"/>
      <c r="AB70" s="265"/>
      <c r="AC70" s="265"/>
      <c r="AD70" s="265"/>
      <c r="AE70" s="265"/>
      <c r="AF70" s="265"/>
      <c r="AG70" s="265"/>
      <c r="AH70" s="265"/>
      <c r="AL70" s="265"/>
      <c r="AM70" s="265"/>
      <c r="AN70" s="265"/>
      <c r="AO70" s="265"/>
      <c r="AP70" s="265"/>
      <c r="AQ70" s="265"/>
      <c r="AR70" s="265"/>
      <c r="AS70" s="265"/>
    </row>
    <row r="71" spans="20:45" x14ac:dyDescent="0.25">
      <c r="T71" s="265"/>
      <c r="U71" s="265"/>
      <c r="V71" s="265"/>
      <c r="W71" s="265"/>
      <c r="X71" s="265"/>
      <c r="Y71" s="265"/>
      <c r="Z71" s="265"/>
      <c r="AA71" s="265"/>
      <c r="AB71" s="265"/>
      <c r="AC71" s="265"/>
      <c r="AD71" s="265"/>
      <c r="AE71" s="265"/>
      <c r="AF71" s="265"/>
      <c r="AG71" s="265"/>
      <c r="AH71" s="265"/>
      <c r="AL71" s="265"/>
      <c r="AM71" s="265"/>
      <c r="AN71" s="265"/>
      <c r="AO71" s="265"/>
      <c r="AP71" s="265"/>
      <c r="AQ71" s="265"/>
      <c r="AR71" s="265"/>
      <c r="AS71" s="265"/>
    </row>
    <row r="72" spans="20:45" x14ac:dyDescent="0.25">
      <c r="T72" s="265"/>
      <c r="U72" s="265"/>
      <c r="V72" s="265"/>
      <c r="W72" s="265"/>
      <c r="X72" s="265"/>
      <c r="Y72" s="265"/>
      <c r="Z72" s="265"/>
      <c r="AA72" s="265"/>
      <c r="AB72" s="265"/>
      <c r="AC72" s="265"/>
      <c r="AD72" s="265"/>
      <c r="AE72" s="265"/>
      <c r="AF72" s="265"/>
      <c r="AG72" s="265"/>
      <c r="AH72" s="265"/>
      <c r="AL72" s="265"/>
      <c r="AM72" s="265"/>
      <c r="AN72" s="265"/>
      <c r="AO72" s="265"/>
      <c r="AP72" s="265"/>
      <c r="AQ72" s="265"/>
      <c r="AR72" s="265"/>
      <c r="AS72" s="265"/>
    </row>
    <row r="73" spans="20:45" x14ac:dyDescent="0.25">
      <c r="T73" s="265"/>
      <c r="U73" s="265"/>
      <c r="V73" s="265"/>
      <c r="W73" s="265"/>
      <c r="X73" s="265"/>
      <c r="Y73" s="265"/>
      <c r="Z73" s="265"/>
      <c r="AA73" s="265"/>
      <c r="AB73" s="265"/>
      <c r="AC73" s="265"/>
      <c r="AD73" s="265"/>
      <c r="AE73" s="265"/>
      <c r="AF73" s="265"/>
      <c r="AG73" s="265"/>
      <c r="AH73" s="265"/>
      <c r="AL73" s="265"/>
      <c r="AM73" s="265"/>
      <c r="AN73" s="265"/>
      <c r="AO73" s="265"/>
      <c r="AP73" s="265"/>
      <c r="AQ73" s="265"/>
      <c r="AR73" s="265"/>
      <c r="AS73" s="265"/>
    </row>
    <row r="74" spans="20:45" x14ac:dyDescent="0.25">
      <c r="T74" s="265"/>
      <c r="U74" s="265"/>
      <c r="V74" s="265"/>
      <c r="W74" s="265"/>
      <c r="X74" s="265"/>
      <c r="Y74" s="265"/>
      <c r="Z74" s="265"/>
      <c r="AA74" s="265"/>
      <c r="AB74" s="265"/>
      <c r="AC74" s="265"/>
      <c r="AD74" s="265"/>
      <c r="AE74" s="265"/>
      <c r="AF74" s="265"/>
      <c r="AG74" s="265"/>
      <c r="AH74" s="265"/>
      <c r="AL74" s="265"/>
      <c r="AM74" s="265"/>
      <c r="AN74" s="265"/>
      <c r="AO74" s="265"/>
      <c r="AP74" s="265"/>
      <c r="AQ74" s="265"/>
      <c r="AR74" s="265"/>
      <c r="AS74" s="265"/>
    </row>
    <row r="75" spans="20:45" x14ac:dyDescent="0.25">
      <c r="T75" s="265"/>
      <c r="U75" s="265"/>
      <c r="V75" s="265"/>
      <c r="W75" s="265"/>
      <c r="X75" s="265"/>
      <c r="Y75" s="265"/>
      <c r="Z75" s="265"/>
      <c r="AA75" s="265"/>
      <c r="AB75" s="265"/>
      <c r="AC75" s="265"/>
      <c r="AD75" s="265"/>
      <c r="AE75" s="265"/>
      <c r="AF75" s="265"/>
      <c r="AG75" s="265"/>
      <c r="AH75" s="265"/>
      <c r="AL75" s="265"/>
      <c r="AM75" s="265"/>
      <c r="AN75" s="265"/>
      <c r="AO75" s="265"/>
      <c r="AP75" s="265"/>
      <c r="AQ75" s="265"/>
      <c r="AR75" s="265"/>
      <c r="AS75" s="265"/>
    </row>
    <row r="76" spans="20:45" x14ac:dyDescent="0.25">
      <c r="T76" s="265"/>
      <c r="U76" s="265"/>
      <c r="V76" s="265"/>
      <c r="W76" s="265"/>
      <c r="X76" s="265"/>
      <c r="Y76" s="265"/>
      <c r="Z76" s="265"/>
      <c r="AA76" s="265"/>
      <c r="AB76" s="265"/>
      <c r="AC76" s="265"/>
      <c r="AD76" s="265"/>
      <c r="AE76" s="265"/>
      <c r="AF76" s="265"/>
      <c r="AG76" s="265"/>
      <c r="AH76" s="265"/>
      <c r="AL76" s="265"/>
      <c r="AM76" s="265"/>
      <c r="AN76" s="265"/>
      <c r="AO76" s="265"/>
      <c r="AP76" s="265"/>
      <c r="AQ76" s="265"/>
      <c r="AR76" s="265"/>
      <c r="AS76" s="265"/>
    </row>
    <row r="77" spans="20:45" x14ac:dyDescent="0.25"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L77" s="265"/>
      <c r="AM77" s="265"/>
      <c r="AN77" s="265"/>
      <c r="AO77" s="265"/>
      <c r="AP77" s="265"/>
      <c r="AQ77" s="265"/>
      <c r="AR77" s="265"/>
      <c r="AS77" s="265"/>
    </row>
    <row r="78" spans="20:45" x14ac:dyDescent="0.25">
      <c r="T78" s="265"/>
      <c r="U78" s="265"/>
      <c r="V78" s="265"/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  <c r="AH78" s="265"/>
      <c r="AL78" s="265"/>
      <c r="AM78" s="265"/>
      <c r="AN78" s="265"/>
      <c r="AO78" s="265"/>
      <c r="AP78" s="265"/>
      <c r="AQ78" s="265"/>
      <c r="AR78" s="265"/>
      <c r="AS78" s="265"/>
    </row>
    <row r="79" spans="20:45" x14ac:dyDescent="0.25">
      <c r="T79" s="265"/>
      <c r="U79" s="265"/>
      <c r="V79" s="265"/>
      <c r="W79" s="265"/>
      <c r="X79" s="265"/>
      <c r="Y79" s="265"/>
      <c r="Z79" s="265"/>
      <c r="AA79" s="265"/>
      <c r="AB79" s="265"/>
      <c r="AC79" s="265"/>
      <c r="AD79" s="265"/>
      <c r="AE79" s="265"/>
      <c r="AF79" s="265"/>
      <c r="AG79" s="265"/>
      <c r="AH79" s="265"/>
      <c r="AL79" s="265"/>
      <c r="AM79" s="265"/>
      <c r="AN79" s="265"/>
      <c r="AO79" s="265"/>
      <c r="AP79" s="265"/>
      <c r="AQ79" s="265"/>
      <c r="AR79" s="265"/>
      <c r="AS79" s="265"/>
    </row>
    <row r="80" spans="20:45" x14ac:dyDescent="0.25">
      <c r="T80" s="265"/>
      <c r="U80" s="265"/>
      <c r="V80" s="265"/>
      <c r="W80" s="265"/>
      <c r="X80" s="265"/>
      <c r="Y80" s="265"/>
      <c r="Z80" s="265"/>
      <c r="AA80" s="265"/>
      <c r="AB80" s="265"/>
      <c r="AC80" s="265"/>
      <c r="AD80" s="265"/>
      <c r="AE80" s="265"/>
      <c r="AF80" s="265"/>
      <c r="AG80" s="265"/>
      <c r="AH80" s="265"/>
      <c r="AL80" s="265"/>
      <c r="AM80" s="265"/>
      <c r="AN80" s="265"/>
      <c r="AO80" s="265"/>
      <c r="AP80" s="265"/>
      <c r="AQ80" s="265"/>
      <c r="AR80" s="265"/>
      <c r="AS80" s="265"/>
    </row>
    <row r="81" spans="20:45" x14ac:dyDescent="0.25">
      <c r="T81" s="265"/>
      <c r="U81" s="265"/>
      <c r="V81" s="265"/>
      <c r="W81" s="265"/>
      <c r="X81" s="265"/>
      <c r="Y81" s="265"/>
      <c r="Z81" s="265"/>
      <c r="AA81" s="265"/>
      <c r="AB81" s="265"/>
      <c r="AC81" s="265"/>
      <c r="AD81" s="265"/>
      <c r="AE81" s="265"/>
      <c r="AF81" s="265"/>
      <c r="AG81" s="265"/>
      <c r="AH81" s="265"/>
      <c r="AL81" s="265"/>
      <c r="AM81" s="265"/>
      <c r="AN81" s="265"/>
      <c r="AO81" s="265"/>
      <c r="AP81" s="265"/>
      <c r="AQ81" s="265"/>
      <c r="AR81" s="265"/>
      <c r="AS81" s="265"/>
    </row>
    <row r="82" spans="20:45" x14ac:dyDescent="0.25">
      <c r="T82" s="265"/>
      <c r="U82" s="265"/>
      <c r="V82" s="265"/>
      <c r="W82" s="265"/>
      <c r="X82" s="265"/>
      <c r="Y82" s="265"/>
      <c r="Z82" s="265"/>
      <c r="AA82" s="265"/>
      <c r="AB82" s="265"/>
      <c r="AC82" s="265"/>
      <c r="AD82" s="265"/>
      <c r="AE82" s="265"/>
      <c r="AF82" s="265"/>
      <c r="AG82" s="265"/>
      <c r="AH82" s="265"/>
      <c r="AL82" s="265"/>
      <c r="AM82" s="265"/>
      <c r="AN82" s="265"/>
      <c r="AO82" s="265"/>
      <c r="AP82" s="265"/>
      <c r="AQ82" s="265"/>
      <c r="AR82" s="265"/>
      <c r="AS82" s="265"/>
    </row>
    <row r="83" spans="20:45" x14ac:dyDescent="0.25">
      <c r="T83" s="265"/>
      <c r="U83" s="265"/>
      <c r="V83" s="265"/>
      <c r="W83" s="265"/>
      <c r="X83" s="265"/>
      <c r="Y83" s="265"/>
      <c r="Z83" s="265"/>
      <c r="AA83" s="265"/>
      <c r="AB83" s="265"/>
      <c r="AC83" s="265"/>
      <c r="AD83" s="265"/>
      <c r="AE83" s="265"/>
      <c r="AF83" s="265"/>
      <c r="AG83" s="265"/>
      <c r="AH83" s="265"/>
      <c r="AL83" s="265"/>
      <c r="AM83" s="265"/>
      <c r="AN83" s="265"/>
      <c r="AO83" s="265"/>
      <c r="AP83" s="265"/>
      <c r="AQ83" s="265"/>
      <c r="AR83" s="265"/>
      <c r="AS83" s="265"/>
    </row>
    <row r="84" spans="20:45" x14ac:dyDescent="0.25">
      <c r="T84" s="265"/>
      <c r="U84" s="265"/>
      <c r="V84" s="265"/>
      <c r="W84" s="265"/>
      <c r="X84" s="265"/>
      <c r="Y84" s="265"/>
      <c r="Z84" s="265"/>
      <c r="AA84" s="265"/>
      <c r="AB84" s="265"/>
      <c r="AC84" s="265"/>
      <c r="AD84" s="265"/>
      <c r="AE84" s="265"/>
      <c r="AF84" s="265"/>
      <c r="AG84" s="265"/>
      <c r="AH84" s="265"/>
      <c r="AL84" s="265"/>
      <c r="AM84" s="265"/>
      <c r="AN84" s="265"/>
      <c r="AO84" s="265"/>
      <c r="AP84" s="265"/>
      <c r="AQ84" s="265"/>
      <c r="AR84" s="265"/>
      <c r="AS84" s="265"/>
    </row>
    <row r="85" spans="20:45" x14ac:dyDescent="0.25">
      <c r="T85" s="265"/>
      <c r="U85" s="265"/>
      <c r="V85" s="265"/>
      <c r="W85" s="265"/>
      <c r="X85" s="265"/>
      <c r="Y85" s="265"/>
      <c r="Z85" s="265"/>
      <c r="AA85" s="265"/>
      <c r="AB85" s="265"/>
      <c r="AC85" s="265"/>
      <c r="AD85" s="265"/>
      <c r="AE85" s="265"/>
      <c r="AF85" s="265"/>
      <c r="AG85" s="265"/>
      <c r="AH85" s="265"/>
      <c r="AL85" s="265"/>
      <c r="AM85" s="265"/>
      <c r="AN85" s="265"/>
      <c r="AO85" s="265"/>
      <c r="AP85" s="265"/>
      <c r="AQ85" s="265"/>
      <c r="AR85" s="265"/>
      <c r="AS85" s="265"/>
    </row>
    <row r="86" spans="20:45" x14ac:dyDescent="0.25">
      <c r="T86" s="265"/>
      <c r="U86" s="265"/>
      <c r="V86" s="265"/>
      <c r="W86" s="265"/>
      <c r="X86" s="265"/>
      <c r="Y86" s="265"/>
      <c r="Z86" s="265"/>
      <c r="AA86" s="265"/>
      <c r="AB86" s="265"/>
      <c r="AC86" s="265"/>
      <c r="AD86" s="265"/>
      <c r="AE86" s="265"/>
      <c r="AF86" s="265"/>
      <c r="AG86" s="265"/>
      <c r="AH86" s="265"/>
      <c r="AL86" s="265"/>
      <c r="AM86" s="265"/>
      <c r="AN86" s="265"/>
      <c r="AO86" s="265"/>
      <c r="AP86" s="265"/>
      <c r="AQ86" s="265"/>
      <c r="AR86" s="265"/>
      <c r="AS86" s="265"/>
    </row>
    <row r="87" spans="20:45" x14ac:dyDescent="0.25"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5"/>
      <c r="AE87" s="265"/>
      <c r="AF87" s="265"/>
      <c r="AG87" s="265"/>
      <c r="AH87" s="265"/>
      <c r="AL87" s="265"/>
      <c r="AM87" s="265"/>
      <c r="AN87" s="265"/>
      <c r="AO87" s="265"/>
      <c r="AP87" s="265"/>
      <c r="AQ87" s="265"/>
      <c r="AR87" s="265"/>
      <c r="AS87" s="265"/>
    </row>
    <row r="88" spans="20:45" x14ac:dyDescent="0.25">
      <c r="T88" s="265"/>
      <c r="U88" s="265"/>
      <c r="V88" s="265"/>
      <c r="W88" s="265"/>
      <c r="X88" s="265"/>
      <c r="Y88" s="265"/>
      <c r="Z88" s="265"/>
      <c r="AA88" s="265"/>
      <c r="AB88" s="265"/>
      <c r="AC88" s="265"/>
      <c r="AD88" s="265"/>
      <c r="AE88" s="265"/>
      <c r="AF88" s="265"/>
      <c r="AG88" s="265"/>
      <c r="AH88" s="265"/>
      <c r="AL88" s="265"/>
      <c r="AM88" s="265"/>
      <c r="AN88" s="265"/>
      <c r="AO88" s="265"/>
      <c r="AP88" s="265"/>
      <c r="AQ88" s="265"/>
      <c r="AR88" s="265"/>
      <c r="AS88" s="265"/>
    </row>
    <row r="89" spans="20:45" x14ac:dyDescent="0.25">
      <c r="T89" s="265"/>
      <c r="U89" s="265"/>
      <c r="V89" s="265"/>
      <c r="W89" s="265"/>
      <c r="X89" s="265"/>
      <c r="Y89" s="265"/>
      <c r="Z89" s="265"/>
      <c r="AA89" s="265"/>
      <c r="AB89" s="265"/>
      <c r="AC89" s="265"/>
      <c r="AD89" s="265"/>
      <c r="AE89" s="265"/>
      <c r="AF89" s="265"/>
      <c r="AG89" s="265"/>
      <c r="AH89" s="265"/>
      <c r="AL89" s="265"/>
      <c r="AM89" s="265"/>
      <c r="AN89" s="265"/>
      <c r="AO89" s="265"/>
      <c r="AP89" s="265"/>
      <c r="AQ89" s="265"/>
      <c r="AR89" s="265"/>
      <c r="AS89" s="265"/>
    </row>
    <row r="90" spans="20:45" x14ac:dyDescent="0.25">
      <c r="T90" s="265"/>
      <c r="U90" s="265"/>
      <c r="V90" s="265"/>
      <c r="W90" s="265"/>
      <c r="X90" s="265"/>
      <c r="Y90" s="265"/>
      <c r="Z90" s="265"/>
      <c r="AA90" s="265"/>
      <c r="AB90" s="265"/>
      <c r="AC90" s="265"/>
      <c r="AD90" s="265"/>
      <c r="AE90" s="265"/>
      <c r="AF90" s="265"/>
      <c r="AG90" s="265"/>
      <c r="AH90" s="265"/>
      <c r="AL90" s="265"/>
      <c r="AM90" s="265"/>
      <c r="AN90" s="265"/>
      <c r="AO90" s="265"/>
      <c r="AP90" s="265"/>
      <c r="AQ90" s="265"/>
      <c r="AR90" s="265"/>
      <c r="AS90" s="265"/>
    </row>
    <row r="91" spans="20:45" x14ac:dyDescent="0.25">
      <c r="T91" s="265"/>
      <c r="U91" s="265"/>
      <c r="V91" s="265"/>
      <c r="W91" s="265"/>
      <c r="X91" s="265"/>
      <c r="Y91" s="265"/>
      <c r="Z91" s="265"/>
      <c r="AA91" s="265"/>
      <c r="AB91" s="265"/>
      <c r="AC91" s="265"/>
      <c r="AD91" s="265"/>
      <c r="AE91" s="265"/>
      <c r="AF91" s="265"/>
      <c r="AG91" s="265"/>
      <c r="AH91" s="265"/>
      <c r="AL91" s="265"/>
      <c r="AM91" s="265"/>
      <c r="AN91" s="265"/>
      <c r="AO91" s="265"/>
      <c r="AP91" s="265"/>
      <c r="AQ91" s="265"/>
      <c r="AR91" s="265"/>
      <c r="AS91" s="265"/>
    </row>
    <row r="92" spans="20:45" x14ac:dyDescent="0.25">
      <c r="T92" s="265"/>
      <c r="U92" s="265"/>
      <c r="V92" s="265"/>
      <c r="W92" s="265"/>
      <c r="X92" s="265"/>
      <c r="Y92" s="265"/>
      <c r="Z92" s="265"/>
      <c r="AA92" s="265"/>
      <c r="AB92" s="265"/>
      <c r="AC92" s="265"/>
      <c r="AD92" s="265"/>
      <c r="AE92" s="265"/>
      <c r="AF92" s="265"/>
      <c r="AG92" s="265"/>
      <c r="AH92" s="265"/>
      <c r="AL92" s="265"/>
      <c r="AM92" s="265"/>
      <c r="AN92" s="265"/>
      <c r="AO92" s="265"/>
      <c r="AP92" s="265"/>
      <c r="AQ92" s="265"/>
      <c r="AR92" s="265"/>
      <c r="AS92" s="265"/>
    </row>
    <row r="93" spans="20:45" x14ac:dyDescent="0.25">
      <c r="T93" s="265"/>
      <c r="U93" s="265"/>
      <c r="V93" s="265"/>
      <c r="W93" s="265"/>
      <c r="X93" s="265"/>
      <c r="Y93" s="265"/>
      <c r="Z93" s="265"/>
      <c r="AA93" s="265"/>
      <c r="AB93" s="265"/>
      <c r="AC93" s="265"/>
      <c r="AD93" s="265"/>
      <c r="AE93" s="265"/>
      <c r="AF93" s="265"/>
      <c r="AG93" s="265"/>
      <c r="AH93" s="265"/>
      <c r="AL93" s="265"/>
      <c r="AM93" s="265"/>
      <c r="AN93" s="265"/>
      <c r="AO93" s="265"/>
      <c r="AP93" s="265"/>
      <c r="AQ93" s="265"/>
      <c r="AR93" s="265"/>
      <c r="AS93" s="265"/>
    </row>
    <row r="94" spans="20:45" x14ac:dyDescent="0.25">
      <c r="T94" s="265"/>
      <c r="U94" s="265"/>
      <c r="V94" s="265"/>
      <c r="W94" s="265"/>
      <c r="X94" s="265"/>
      <c r="Y94" s="265"/>
      <c r="Z94" s="265"/>
      <c r="AA94" s="265"/>
      <c r="AB94" s="265"/>
      <c r="AC94" s="265"/>
      <c r="AD94" s="265"/>
      <c r="AE94" s="265"/>
      <c r="AF94" s="265"/>
      <c r="AG94" s="265"/>
      <c r="AH94" s="265"/>
      <c r="AL94" s="265"/>
      <c r="AM94" s="265"/>
      <c r="AN94" s="265"/>
      <c r="AO94" s="265"/>
      <c r="AP94" s="265"/>
      <c r="AQ94" s="265"/>
      <c r="AR94" s="265"/>
      <c r="AS94" s="265"/>
    </row>
    <row r="95" spans="20:45" x14ac:dyDescent="0.25">
      <c r="T95" s="265"/>
      <c r="U95" s="265"/>
      <c r="V95" s="265"/>
      <c r="W95" s="265"/>
      <c r="X95" s="265"/>
      <c r="Y95" s="265"/>
      <c r="Z95" s="265"/>
      <c r="AA95" s="265"/>
      <c r="AB95" s="265"/>
      <c r="AC95" s="265"/>
      <c r="AD95" s="265"/>
      <c r="AE95" s="265"/>
      <c r="AF95" s="265"/>
      <c r="AG95" s="265"/>
      <c r="AH95" s="265"/>
      <c r="AL95" s="265"/>
      <c r="AM95" s="265"/>
      <c r="AN95" s="265"/>
      <c r="AO95" s="265"/>
      <c r="AP95" s="265"/>
      <c r="AQ95" s="265"/>
      <c r="AR95" s="265"/>
      <c r="AS95" s="265"/>
    </row>
    <row r="96" spans="20:45" x14ac:dyDescent="0.25">
      <c r="T96" s="265"/>
      <c r="U96" s="265"/>
      <c r="V96" s="265"/>
      <c r="W96" s="265"/>
      <c r="X96" s="265"/>
      <c r="Y96" s="265"/>
      <c r="Z96" s="265"/>
      <c r="AA96" s="265"/>
      <c r="AB96" s="265"/>
      <c r="AC96" s="265"/>
      <c r="AD96" s="265"/>
      <c r="AE96" s="265"/>
      <c r="AF96" s="265"/>
      <c r="AG96" s="265"/>
      <c r="AH96" s="265"/>
      <c r="AL96" s="265"/>
      <c r="AM96" s="265"/>
      <c r="AN96" s="265"/>
      <c r="AO96" s="265"/>
      <c r="AP96" s="265"/>
      <c r="AQ96" s="265"/>
      <c r="AR96" s="265"/>
      <c r="AS96" s="265"/>
    </row>
    <row r="97" spans="20:45" x14ac:dyDescent="0.25">
      <c r="T97" s="265"/>
      <c r="U97" s="265"/>
      <c r="V97" s="265"/>
      <c r="W97" s="265"/>
      <c r="X97" s="265"/>
      <c r="Y97" s="265"/>
      <c r="Z97" s="265"/>
      <c r="AA97" s="265"/>
      <c r="AB97" s="265"/>
      <c r="AC97" s="265"/>
      <c r="AD97" s="265"/>
      <c r="AE97" s="265"/>
      <c r="AF97" s="265"/>
      <c r="AG97" s="265"/>
      <c r="AH97" s="265"/>
      <c r="AL97" s="265"/>
      <c r="AM97" s="265"/>
      <c r="AN97" s="265"/>
      <c r="AO97" s="265"/>
      <c r="AP97" s="265"/>
      <c r="AQ97" s="265"/>
      <c r="AR97" s="265"/>
      <c r="AS97" s="265"/>
    </row>
    <row r="98" spans="20:45" x14ac:dyDescent="0.25">
      <c r="T98" s="265"/>
      <c r="U98" s="265"/>
      <c r="V98" s="265"/>
      <c r="W98" s="265"/>
      <c r="X98" s="265"/>
      <c r="Y98" s="265"/>
      <c r="Z98" s="265"/>
      <c r="AA98" s="265"/>
      <c r="AB98" s="265"/>
      <c r="AC98" s="265"/>
      <c r="AD98" s="265"/>
      <c r="AE98" s="265"/>
      <c r="AF98" s="265"/>
      <c r="AG98" s="265"/>
      <c r="AH98" s="265"/>
      <c r="AL98" s="265"/>
      <c r="AM98" s="265"/>
      <c r="AN98" s="265"/>
      <c r="AO98" s="265"/>
      <c r="AP98" s="265"/>
      <c r="AQ98" s="265"/>
      <c r="AR98" s="265"/>
      <c r="AS98" s="265"/>
    </row>
    <row r="99" spans="20:45" x14ac:dyDescent="0.25">
      <c r="T99" s="265"/>
      <c r="U99" s="265"/>
      <c r="V99" s="265"/>
      <c r="W99" s="265"/>
      <c r="X99" s="265"/>
      <c r="Y99" s="265"/>
      <c r="Z99" s="265"/>
      <c r="AA99" s="265"/>
      <c r="AB99" s="265"/>
      <c r="AC99" s="265"/>
      <c r="AD99" s="265"/>
      <c r="AE99" s="265"/>
      <c r="AF99" s="265"/>
      <c r="AG99" s="265"/>
      <c r="AH99" s="265"/>
      <c r="AL99" s="265"/>
      <c r="AM99" s="265"/>
      <c r="AN99" s="265"/>
      <c r="AO99" s="265"/>
      <c r="AP99" s="265"/>
      <c r="AQ99" s="265"/>
      <c r="AR99" s="265"/>
      <c r="AS99" s="265"/>
    </row>
    <row r="100" spans="20:45" x14ac:dyDescent="0.25">
      <c r="T100" s="265"/>
      <c r="U100" s="265"/>
      <c r="V100" s="265"/>
      <c r="W100" s="265"/>
      <c r="X100" s="265"/>
      <c r="Y100" s="265"/>
      <c r="Z100" s="265"/>
      <c r="AA100" s="265"/>
      <c r="AB100" s="265"/>
      <c r="AC100" s="265"/>
      <c r="AD100" s="265"/>
      <c r="AE100" s="265"/>
      <c r="AF100" s="265"/>
      <c r="AG100" s="265"/>
      <c r="AH100" s="265"/>
      <c r="AL100" s="265"/>
      <c r="AM100" s="265"/>
      <c r="AN100" s="265"/>
      <c r="AO100" s="265"/>
      <c r="AP100" s="265"/>
      <c r="AQ100" s="265"/>
      <c r="AR100" s="265"/>
      <c r="AS100" s="265"/>
    </row>
    <row r="101" spans="20:45" x14ac:dyDescent="0.25">
      <c r="T101" s="265"/>
      <c r="U101" s="265"/>
      <c r="V101" s="265"/>
      <c r="W101" s="265"/>
      <c r="X101" s="265"/>
      <c r="Y101" s="265"/>
      <c r="Z101" s="265"/>
      <c r="AA101" s="265"/>
      <c r="AB101" s="265"/>
      <c r="AC101" s="265"/>
      <c r="AD101" s="265"/>
      <c r="AE101" s="265"/>
      <c r="AF101" s="265"/>
      <c r="AG101" s="265"/>
      <c r="AH101" s="265"/>
      <c r="AL101" s="265"/>
      <c r="AM101" s="265"/>
      <c r="AN101" s="265"/>
      <c r="AO101" s="265"/>
      <c r="AP101" s="265"/>
      <c r="AQ101" s="265"/>
      <c r="AR101" s="265"/>
      <c r="AS101" s="265"/>
    </row>
    <row r="102" spans="20:45" x14ac:dyDescent="0.25">
      <c r="T102" s="265"/>
      <c r="U102" s="265"/>
      <c r="V102" s="265"/>
      <c r="W102" s="265"/>
      <c r="X102" s="265"/>
      <c r="Y102" s="265"/>
      <c r="Z102" s="265"/>
      <c r="AA102" s="265"/>
      <c r="AB102" s="265"/>
      <c r="AC102" s="265"/>
      <c r="AD102" s="265"/>
      <c r="AE102" s="265"/>
      <c r="AF102" s="265"/>
      <c r="AG102" s="265"/>
      <c r="AH102" s="265"/>
      <c r="AL102" s="265"/>
      <c r="AM102" s="265"/>
      <c r="AN102" s="265"/>
      <c r="AO102" s="265"/>
      <c r="AP102" s="265"/>
      <c r="AQ102" s="265"/>
      <c r="AR102" s="265"/>
      <c r="AS102" s="265"/>
    </row>
    <row r="103" spans="20:45" x14ac:dyDescent="0.25">
      <c r="T103" s="265"/>
      <c r="U103" s="265"/>
      <c r="V103" s="265"/>
      <c r="W103" s="265"/>
      <c r="X103" s="265"/>
      <c r="Y103" s="265"/>
      <c r="Z103" s="265"/>
      <c r="AA103" s="265"/>
      <c r="AB103" s="265"/>
      <c r="AC103" s="265"/>
      <c r="AD103" s="265"/>
      <c r="AE103" s="265"/>
      <c r="AF103" s="265"/>
      <c r="AG103" s="265"/>
      <c r="AH103" s="265"/>
      <c r="AL103" s="265"/>
      <c r="AM103" s="265"/>
      <c r="AN103" s="265"/>
      <c r="AO103" s="265"/>
      <c r="AP103" s="265"/>
      <c r="AQ103" s="265"/>
      <c r="AR103" s="265"/>
      <c r="AS103" s="265"/>
    </row>
    <row r="104" spans="20:45" x14ac:dyDescent="0.25">
      <c r="T104" s="265"/>
      <c r="U104" s="265"/>
      <c r="V104" s="265"/>
      <c r="W104" s="265"/>
      <c r="X104" s="265"/>
      <c r="Y104" s="265"/>
      <c r="Z104" s="265"/>
      <c r="AA104" s="265"/>
      <c r="AB104" s="265"/>
      <c r="AC104" s="265"/>
      <c r="AD104" s="265"/>
      <c r="AE104" s="265"/>
      <c r="AF104" s="265"/>
      <c r="AG104" s="265"/>
      <c r="AH104" s="265"/>
      <c r="AL104" s="265"/>
      <c r="AM104" s="265"/>
      <c r="AN104" s="265"/>
      <c r="AO104" s="265"/>
      <c r="AP104" s="265"/>
      <c r="AQ104" s="265"/>
      <c r="AR104" s="265"/>
      <c r="AS104" s="265"/>
    </row>
    <row r="105" spans="20:45" x14ac:dyDescent="0.25">
      <c r="T105" s="265"/>
      <c r="U105" s="265"/>
      <c r="V105" s="265"/>
      <c r="W105" s="265"/>
      <c r="X105" s="265"/>
      <c r="Y105" s="265"/>
      <c r="Z105" s="265"/>
      <c r="AA105" s="265"/>
      <c r="AB105" s="265"/>
      <c r="AC105" s="265"/>
      <c r="AD105" s="265"/>
      <c r="AE105" s="265"/>
      <c r="AF105" s="265"/>
      <c r="AG105" s="265"/>
      <c r="AH105" s="265"/>
      <c r="AL105" s="265"/>
      <c r="AM105" s="265"/>
      <c r="AN105" s="265"/>
      <c r="AO105" s="265"/>
      <c r="AP105" s="265"/>
      <c r="AQ105" s="265"/>
      <c r="AR105" s="265"/>
      <c r="AS105" s="265"/>
    </row>
    <row r="106" spans="20:45" x14ac:dyDescent="0.25">
      <c r="T106" s="265"/>
      <c r="U106" s="265"/>
      <c r="V106" s="265"/>
      <c r="W106" s="265"/>
      <c r="X106" s="265"/>
      <c r="Y106" s="265"/>
      <c r="Z106" s="265"/>
      <c r="AA106" s="265"/>
      <c r="AB106" s="265"/>
      <c r="AC106" s="265"/>
      <c r="AD106" s="265"/>
      <c r="AE106" s="265"/>
      <c r="AF106" s="265"/>
      <c r="AG106" s="265"/>
      <c r="AH106" s="265"/>
      <c r="AL106" s="265"/>
      <c r="AM106" s="265"/>
      <c r="AN106" s="265"/>
      <c r="AO106" s="265"/>
      <c r="AP106" s="265"/>
      <c r="AQ106" s="265"/>
      <c r="AR106" s="265"/>
      <c r="AS106" s="265"/>
    </row>
    <row r="107" spans="20:45" x14ac:dyDescent="0.25">
      <c r="T107" s="265"/>
      <c r="U107" s="265"/>
      <c r="V107" s="265"/>
      <c r="W107" s="265"/>
      <c r="X107" s="265"/>
      <c r="Y107" s="265"/>
      <c r="Z107" s="265"/>
      <c r="AA107" s="265"/>
      <c r="AB107" s="265"/>
      <c r="AC107" s="265"/>
      <c r="AD107" s="265"/>
      <c r="AE107" s="265"/>
      <c r="AF107" s="265"/>
      <c r="AG107" s="265"/>
      <c r="AH107" s="265"/>
      <c r="AL107" s="265"/>
      <c r="AM107" s="265"/>
      <c r="AN107" s="265"/>
      <c r="AO107" s="265"/>
      <c r="AP107" s="265"/>
      <c r="AQ107" s="265"/>
      <c r="AR107" s="265"/>
      <c r="AS107" s="265"/>
    </row>
    <row r="108" spans="20:45" x14ac:dyDescent="0.25">
      <c r="T108" s="265"/>
      <c r="U108" s="265"/>
      <c r="V108" s="265"/>
      <c r="W108" s="265"/>
      <c r="X108" s="265"/>
      <c r="Y108" s="265"/>
      <c r="Z108" s="265"/>
      <c r="AA108" s="265"/>
      <c r="AB108" s="265"/>
      <c r="AC108" s="265"/>
      <c r="AD108" s="265"/>
      <c r="AE108" s="265"/>
      <c r="AF108" s="265"/>
      <c r="AG108" s="265"/>
      <c r="AH108" s="265"/>
      <c r="AL108" s="265"/>
      <c r="AM108" s="265"/>
      <c r="AN108" s="265"/>
      <c r="AO108" s="265"/>
      <c r="AP108" s="265"/>
      <c r="AQ108" s="265"/>
      <c r="AR108" s="265"/>
      <c r="AS108" s="265"/>
    </row>
    <row r="109" spans="20:45" x14ac:dyDescent="0.25">
      <c r="T109" s="265"/>
      <c r="U109" s="265"/>
      <c r="V109" s="265"/>
      <c r="W109" s="265"/>
      <c r="X109" s="265"/>
      <c r="Y109" s="265"/>
      <c r="Z109" s="265"/>
      <c r="AA109" s="265"/>
      <c r="AB109" s="265"/>
      <c r="AC109" s="265"/>
      <c r="AD109" s="265"/>
      <c r="AE109" s="265"/>
      <c r="AF109" s="265"/>
      <c r="AG109" s="265"/>
      <c r="AH109" s="265"/>
      <c r="AL109" s="265"/>
      <c r="AM109" s="265"/>
      <c r="AN109" s="265"/>
      <c r="AO109" s="265"/>
      <c r="AP109" s="265"/>
      <c r="AQ109" s="265"/>
      <c r="AR109" s="265"/>
      <c r="AS109" s="265"/>
    </row>
    <row r="110" spans="20:45" x14ac:dyDescent="0.25">
      <c r="T110" s="265"/>
      <c r="U110" s="265"/>
      <c r="V110" s="265"/>
      <c r="W110" s="265"/>
      <c r="X110" s="265"/>
      <c r="Y110" s="265"/>
      <c r="Z110" s="265"/>
      <c r="AA110" s="265"/>
      <c r="AB110" s="265"/>
      <c r="AC110" s="265"/>
      <c r="AD110" s="265"/>
      <c r="AE110" s="265"/>
      <c r="AF110" s="265"/>
      <c r="AG110" s="265"/>
      <c r="AH110" s="265"/>
      <c r="AL110" s="265"/>
      <c r="AM110" s="265"/>
      <c r="AN110" s="265"/>
      <c r="AO110" s="265"/>
      <c r="AP110" s="265"/>
      <c r="AQ110" s="265"/>
      <c r="AR110" s="265"/>
      <c r="AS110" s="265"/>
    </row>
    <row r="111" spans="20:45" x14ac:dyDescent="0.25">
      <c r="T111" s="265"/>
      <c r="U111" s="265"/>
      <c r="V111" s="265"/>
      <c r="W111" s="265"/>
      <c r="X111" s="265"/>
      <c r="Y111" s="265"/>
      <c r="Z111" s="265"/>
      <c r="AA111" s="265"/>
      <c r="AB111" s="265"/>
      <c r="AC111" s="265"/>
      <c r="AD111" s="265"/>
      <c r="AE111" s="265"/>
      <c r="AF111" s="265"/>
      <c r="AG111" s="265"/>
      <c r="AH111" s="265"/>
      <c r="AL111" s="265"/>
      <c r="AM111" s="265"/>
      <c r="AN111" s="265"/>
      <c r="AO111" s="265"/>
      <c r="AP111" s="265"/>
      <c r="AQ111" s="265"/>
      <c r="AR111" s="265"/>
      <c r="AS111" s="265"/>
    </row>
    <row r="112" spans="20:45" x14ac:dyDescent="0.25">
      <c r="T112" s="265"/>
      <c r="U112" s="265"/>
      <c r="V112" s="265"/>
      <c r="W112" s="265"/>
      <c r="X112" s="265"/>
      <c r="Y112" s="265"/>
      <c r="Z112" s="265"/>
      <c r="AA112" s="265"/>
      <c r="AB112" s="265"/>
      <c r="AC112" s="265"/>
      <c r="AD112" s="265"/>
      <c r="AE112" s="265"/>
      <c r="AF112" s="265"/>
      <c r="AG112" s="265"/>
      <c r="AH112" s="265"/>
      <c r="AL112" s="265"/>
      <c r="AM112" s="265"/>
      <c r="AN112" s="265"/>
      <c r="AO112" s="265"/>
      <c r="AP112" s="265"/>
      <c r="AQ112" s="265"/>
      <c r="AR112" s="265"/>
      <c r="AS112" s="265"/>
    </row>
    <row r="113" spans="20:45" x14ac:dyDescent="0.25">
      <c r="T113" s="265"/>
      <c r="U113" s="265"/>
      <c r="V113" s="265"/>
      <c r="W113" s="265"/>
      <c r="X113" s="265"/>
      <c r="Y113" s="265"/>
      <c r="Z113" s="265"/>
      <c r="AA113" s="265"/>
      <c r="AB113" s="265"/>
      <c r="AC113" s="265"/>
      <c r="AD113" s="265"/>
      <c r="AE113" s="265"/>
      <c r="AF113" s="265"/>
      <c r="AG113" s="265"/>
      <c r="AH113" s="265"/>
      <c r="AL113" s="265"/>
      <c r="AM113" s="265"/>
      <c r="AN113" s="265"/>
      <c r="AO113" s="265"/>
      <c r="AP113" s="265"/>
      <c r="AQ113" s="265"/>
      <c r="AR113" s="265"/>
      <c r="AS113" s="265"/>
    </row>
    <row r="114" spans="20:45" x14ac:dyDescent="0.25">
      <c r="T114" s="265"/>
      <c r="U114" s="265"/>
      <c r="V114" s="265"/>
      <c r="W114" s="265"/>
      <c r="X114" s="265"/>
      <c r="Y114" s="265"/>
      <c r="Z114" s="265"/>
      <c r="AA114" s="265"/>
      <c r="AB114" s="265"/>
      <c r="AC114" s="265"/>
      <c r="AD114" s="265"/>
      <c r="AE114" s="265"/>
      <c r="AF114" s="265"/>
      <c r="AG114" s="265"/>
      <c r="AH114" s="265"/>
      <c r="AL114" s="265"/>
      <c r="AM114" s="265"/>
      <c r="AN114" s="265"/>
      <c r="AO114" s="265"/>
      <c r="AP114" s="265"/>
      <c r="AQ114" s="265"/>
      <c r="AR114" s="265"/>
      <c r="AS114" s="265"/>
    </row>
    <row r="115" spans="20:45" x14ac:dyDescent="0.25">
      <c r="T115" s="265"/>
      <c r="U115" s="265"/>
      <c r="V115" s="265"/>
      <c r="W115" s="265"/>
      <c r="X115" s="265"/>
      <c r="Y115" s="265"/>
      <c r="Z115" s="265"/>
      <c r="AA115" s="265"/>
      <c r="AB115" s="265"/>
      <c r="AC115" s="265"/>
      <c r="AD115" s="265"/>
      <c r="AE115" s="265"/>
      <c r="AF115" s="265"/>
      <c r="AG115" s="265"/>
      <c r="AH115" s="265"/>
      <c r="AL115" s="265"/>
      <c r="AM115" s="265"/>
      <c r="AN115" s="265"/>
      <c r="AO115" s="265"/>
      <c r="AP115" s="265"/>
      <c r="AQ115" s="265"/>
      <c r="AR115" s="265"/>
      <c r="AS115" s="265"/>
    </row>
    <row r="116" spans="20:45" x14ac:dyDescent="0.25">
      <c r="T116" s="265"/>
      <c r="U116" s="265"/>
      <c r="V116" s="265"/>
      <c r="W116" s="265"/>
      <c r="X116" s="265"/>
      <c r="Y116" s="265"/>
      <c r="Z116" s="265"/>
      <c r="AA116" s="265"/>
      <c r="AB116" s="265"/>
      <c r="AC116" s="265"/>
      <c r="AD116" s="265"/>
      <c r="AE116" s="265"/>
      <c r="AF116" s="265"/>
      <c r="AG116" s="265"/>
      <c r="AH116" s="265"/>
      <c r="AL116" s="265"/>
      <c r="AM116" s="265"/>
      <c r="AN116" s="265"/>
      <c r="AO116" s="265"/>
      <c r="AP116" s="265"/>
      <c r="AQ116" s="265"/>
      <c r="AR116" s="265"/>
      <c r="AS116" s="265"/>
    </row>
    <row r="117" spans="20:45" x14ac:dyDescent="0.25">
      <c r="T117" s="265"/>
      <c r="U117" s="265"/>
      <c r="V117" s="265"/>
      <c r="W117" s="265"/>
      <c r="X117" s="265"/>
      <c r="Y117" s="265"/>
      <c r="Z117" s="265"/>
      <c r="AA117" s="265"/>
      <c r="AB117" s="265"/>
      <c r="AC117" s="265"/>
      <c r="AD117" s="265"/>
      <c r="AE117" s="265"/>
      <c r="AF117" s="265"/>
      <c r="AG117" s="265"/>
      <c r="AH117" s="265"/>
      <c r="AL117" s="265"/>
      <c r="AM117" s="265"/>
      <c r="AN117" s="265"/>
      <c r="AO117" s="265"/>
      <c r="AP117" s="265"/>
      <c r="AQ117" s="265"/>
      <c r="AR117" s="265"/>
      <c r="AS117" s="265"/>
    </row>
    <row r="118" spans="20:45" x14ac:dyDescent="0.25">
      <c r="T118" s="265"/>
      <c r="U118" s="265"/>
      <c r="V118" s="265"/>
      <c r="W118" s="265"/>
      <c r="X118" s="265"/>
      <c r="Y118" s="265"/>
      <c r="Z118" s="265"/>
      <c r="AA118" s="265"/>
      <c r="AB118" s="265"/>
      <c r="AC118" s="265"/>
      <c r="AD118" s="265"/>
      <c r="AE118" s="265"/>
      <c r="AF118" s="265"/>
      <c r="AG118" s="265"/>
      <c r="AH118" s="265"/>
      <c r="AL118" s="265"/>
      <c r="AM118" s="265"/>
      <c r="AN118" s="265"/>
      <c r="AO118" s="265"/>
      <c r="AP118" s="265"/>
      <c r="AQ118" s="265"/>
      <c r="AR118" s="265"/>
      <c r="AS118" s="265"/>
    </row>
    <row r="119" spans="20:45" x14ac:dyDescent="0.25">
      <c r="T119" s="265"/>
      <c r="U119" s="265"/>
      <c r="V119" s="265"/>
      <c r="W119" s="265"/>
      <c r="X119" s="265"/>
      <c r="Y119" s="265"/>
      <c r="Z119" s="265"/>
      <c r="AA119" s="265"/>
      <c r="AB119" s="265"/>
      <c r="AC119" s="265"/>
      <c r="AD119" s="265"/>
      <c r="AE119" s="265"/>
      <c r="AF119" s="265"/>
      <c r="AG119" s="265"/>
      <c r="AH119" s="265"/>
      <c r="AL119" s="265"/>
      <c r="AM119" s="265"/>
      <c r="AN119" s="265"/>
      <c r="AO119" s="265"/>
      <c r="AP119" s="265"/>
      <c r="AQ119" s="265"/>
      <c r="AR119" s="265"/>
      <c r="AS119" s="265"/>
    </row>
    <row r="120" spans="20:45" x14ac:dyDescent="0.25">
      <c r="T120" s="265"/>
      <c r="U120" s="265"/>
      <c r="V120" s="265"/>
      <c r="W120" s="265"/>
      <c r="X120" s="265"/>
      <c r="Y120" s="265"/>
      <c r="Z120" s="265"/>
      <c r="AA120" s="265"/>
      <c r="AB120" s="265"/>
      <c r="AC120" s="265"/>
      <c r="AD120" s="265"/>
      <c r="AE120" s="265"/>
      <c r="AF120" s="265"/>
      <c r="AG120" s="265"/>
      <c r="AH120" s="265"/>
      <c r="AL120" s="265"/>
      <c r="AM120" s="265"/>
      <c r="AN120" s="265"/>
      <c r="AO120" s="265"/>
      <c r="AP120" s="265"/>
      <c r="AQ120" s="265"/>
      <c r="AR120" s="265"/>
      <c r="AS120" s="265"/>
    </row>
    <row r="121" spans="20:45" x14ac:dyDescent="0.25">
      <c r="T121" s="265"/>
      <c r="U121" s="265"/>
      <c r="V121" s="265"/>
      <c r="W121" s="265"/>
      <c r="X121" s="265"/>
      <c r="Y121" s="265"/>
      <c r="Z121" s="265"/>
      <c r="AA121" s="265"/>
      <c r="AB121" s="265"/>
      <c r="AC121" s="265"/>
      <c r="AD121" s="265"/>
      <c r="AE121" s="265"/>
      <c r="AF121" s="265"/>
      <c r="AG121" s="265"/>
      <c r="AH121" s="265"/>
      <c r="AL121" s="265"/>
      <c r="AM121" s="265"/>
      <c r="AN121" s="265"/>
      <c r="AO121" s="265"/>
      <c r="AP121" s="265"/>
      <c r="AQ121" s="265"/>
      <c r="AR121" s="265"/>
      <c r="AS121" s="265"/>
    </row>
    <row r="122" spans="20:45" x14ac:dyDescent="0.25">
      <c r="T122" s="265"/>
      <c r="U122" s="265"/>
      <c r="V122" s="265"/>
      <c r="W122" s="265"/>
      <c r="X122" s="265"/>
      <c r="Y122" s="265"/>
      <c r="Z122" s="265"/>
      <c r="AA122" s="265"/>
      <c r="AB122" s="265"/>
      <c r="AC122" s="265"/>
      <c r="AD122" s="265"/>
      <c r="AE122" s="265"/>
      <c r="AF122" s="265"/>
      <c r="AG122" s="265"/>
      <c r="AH122" s="265"/>
      <c r="AL122" s="265"/>
      <c r="AM122" s="265"/>
      <c r="AN122" s="265"/>
      <c r="AO122" s="265"/>
      <c r="AP122" s="265"/>
      <c r="AQ122" s="265"/>
      <c r="AR122" s="265"/>
      <c r="AS122" s="265"/>
    </row>
    <row r="123" spans="20:45" x14ac:dyDescent="0.25">
      <c r="T123" s="265"/>
      <c r="U123" s="265"/>
      <c r="V123" s="265"/>
      <c r="W123" s="265"/>
      <c r="X123" s="265"/>
      <c r="Y123" s="265"/>
      <c r="Z123" s="265"/>
      <c r="AA123" s="265"/>
      <c r="AB123" s="265"/>
      <c r="AC123" s="265"/>
      <c r="AD123" s="265"/>
      <c r="AE123" s="265"/>
      <c r="AF123" s="265"/>
      <c r="AG123" s="265"/>
      <c r="AH123" s="265"/>
      <c r="AL123" s="265"/>
      <c r="AM123" s="265"/>
      <c r="AN123" s="265"/>
      <c r="AO123" s="265"/>
      <c r="AP123" s="265"/>
      <c r="AQ123" s="265"/>
      <c r="AR123" s="265"/>
      <c r="AS123" s="265"/>
    </row>
    <row r="124" spans="20:45" x14ac:dyDescent="0.25">
      <c r="T124" s="265"/>
      <c r="U124" s="265"/>
      <c r="V124" s="265"/>
      <c r="W124" s="265"/>
      <c r="X124" s="265"/>
      <c r="Y124" s="265"/>
      <c r="Z124" s="265"/>
      <c r="AA124" s="265"/>
      <c r="AB124" s="265"/>
      <c r="AC124" s="265"/>
      <c r="AD124" s="265"/>
      <c r="AE124" s="265"/>
      <c r="AF124" s="265"/>
      <c r="AG124" s="265"/>
      <c r="AH124" s="265"/>
      <c r="AL124" s="265"/>
      <c r="AM124" s="265"/>
      <c r="AN124" s="265"/>
      <c r="AO124" s="265"/>
      <c r="AP124" s="265"/>
      <c r="AQ124" s="265"/>
      <c r="AR124" s="265"/>
      <c r="AS124" s="265"/>
    </row>
    <row r="125" spans="20:45" x14ac:dyDescent="0.25">
      <c r="T125" s="265"/>
      <c r="U125" s="265"/>
      <c r="V125" s="265"/>
      <c r="W125" s="265"/>
      <c r="X125" s="265"/>
      <c r="Y125" s="265"/>
      <c r="Z125" s="265"/>
      <c r="AA125" s="265"/>
      <c r="AB125" s="265"/>
      <c r="AC125" s="265"/>
      <c r="AD125" s="265"/>
      <c r="AE125" s="265"/>
      <c r="AF125" s="265"/>
      <c r="AG125" s="265"/>
      <c r="AH125" s="265"/>
      <c r="AL125" s="265"/>
      <c r="AM125" s="265"/>
      <c r="AN125" s="265"/>
      <c r="AO125" s="265"/>
      <c r="AP125" s="265"/>
      <c r="AQ125" s="265"/>
      <c r="AR125" s="265"/>
      <c r="AS125" s="265"/>
    </row>
    <row r="126" spans="20:45" x14ac:dyDescent="0.25">
      <c r="T126" s="265"/>
      <c r="U126" s="265"/>
      <c r="V126" s="265"/>
      <c r="W126" s="265"/>
      <c r="X126" s="265"/>
      <c r="Y126" s="265"/>
      <c r="Z126" s="265"/>
      <c r="AA126" s="265"/>
      <c r="AB126" s="265"/>
      <c r="AC126" s="265"/>
      <c r="AD126" s="265"/>
      <c r="AE126" s="265"/>
      <c r="AF126" s="265"/>
      <c r="AG126" s="265"/>
      <c r="AH126" s="265"/>
      <c r="AL126" s="265"/>
      <c r="AM126" s="265"/>
      <c r="AN126" s="265"/>
      <c r="AO126" s="265"/>
      <c r="AP126" s="265"/>
      <c r="AQ126" s="265"/>
      <c r="AR126" s="265"/>
      <c r="AS126" s="265"/>
    </row>
    <row r="127" spans="20:45" x14ac:dyDescent="0.25">
      <c r="T127" s="265"/>
      <c r="U127" s="265"/>
      <c r="V127" s="265"/>
      <c r="W127" s="265"/>
      <c r="X127" s="265"/>
      <c r="Y127" s="265"/>
      <c r="Z127" s="265"/>
      <c r="AA127" s="265"/>
      <c r="AB127" s="265"/>
      <c r="AC127" s="265"/>
      <c r="AD127" s="265"/>
      <c r="AE127" s="265"/>
      <c r="AF127" s="265"/>
      <c r="AG127" s="265"/>
      <c r="AH127" s="265"/>
      <c r="AL127" s="265"/>
      <c r="AM127" s="265"/>
      <c r="AN127" s="265"/>
      <c r="AO127" s="265"/>
      <c r="AP127" s="265"/>
      <c r="AQ127" s="265"/>
      <c r="AR127" s="265"/>
      <c r="AS127" s="265"/>
    </row>
    <row r="128" spans="20:45" x14ac:dyDescent="0.25">
      <c r="T128" s="265"/>
      <c r="U128" s="265"/>
      <c r="V128" s="265"/>
      <c r="W128" s="265"/>
      <c r="X128" s="265"/>
      <c r="Y128" s="265"/>
      <c r="Z128" s="265"/>
      <c r="AA128" s="265"/>
      <c r="AB128" s="265"/>
      <c r="AC128" s="265"/>
      <c r="AD128" s="265"/>
      <c r="AE128" s="265"/>
      <c r="AF128" s="265"/>
      <c r="AG128" s="265"/>
      <c r="AH128" s="265"/>
      <c r="AL128" s="265"/>
      <c r="AM128" s="265"/>
      <c r="AN128" s="265"/>
      <c r="AO128" s="265"/>
      <c r="AP128" s="265"/>
      <c r="AQ128" s="265"/>
      <c r="AR128" s="265"/>
      <c r="AS128" s="265"/>
    </row>
    <row r="129" spans="20:45" x14ac:dyDescent="0.25">
      <c r="T129" s="265"/>
      <c r="U129" s="265"/>
      <c r="V129" s="265"/>
      <c r="W129" s="265"/>
      <c r="X129" s="265"/>
      <c r="Y129" s="265"/>
      <c r="Z129" s="265"/>
      <c r="AA129" s="265"/>
      <c r="AB129" s="265"/>
      <c r="AC129" s="265"/>
      <c r="AD129" s="265"/>
      <c r="AE129" s="265"/>
      <c r="AF129" s="265"/>
      <c r="AG129" s="265"/>
      <c r="AH129" s="265"/>
      <c r="AL129" s="265"/>
      <c r="AM129" s="265"/>
      <c r="AN129" s="265"/>
      <c r="AO129" s="265"/>
      <c r="AP129" s="265"/>
      <c r="AQ129" s="265"/>
      <c r="AR129" s="265"/>
      <c r="AS129" s="265"/>
    </row>
    <row r="130" spans="20:45" x14ac:dyDescent="0.25">
      <c r="T130" s="265"/>
      <c r="U130" s="265"/>
      <c r="V130" s="265"/>
      <c r="W130" s="265"/>
      <c r="X130" s="265"/>
      <c r="Y130" s="265"/>
      <c r="Z130" s="265"/>
      <c r="AA130" s="265"/>
      <c r="AB130" s="265"/>
      <c r="AC130" s="265"/>
      <c r="AD130" s="265"/>
      <c r="AE130" s="265"/>
      <c r="AF130" s="265"/>
      <c r="AG130" s="265"/>
      <c r="AH130" s="265"/>
      <c r="AL130" s="265"/>
      <c r="AM130" s="265"/>
      <c r="AN130" s="265"/>
      <c r="AO130" s="265"/>
      <c r="AP130" s="265"/>
      <c r="AQ130" s="265"/>
      <c r="AR130" s="265"/>
      <c r="AS130" s="265"/>
    </row>
    <row r="131" spans="20:45" x14ac:dyDescent="0.25">
      <c r="T131" s="265"/>
      <c r="U131" s="265"/>
      <c r="V131" s="265"/>
      <c r="W131" s="265"/>
      <c r="X131" s="265"/>
      <c r="Y131" s="265"/>
      <c r="Z131" s="265"/>
      <c r="AA131" s="265"/>
      <c r="AB131" s="265"/>
      <c r="AC131" s="265"/>
      <c r="AD131" s="265"/>
      <c r="AE131" s="265"/>
      <c r="AF131" s="265"/>
      <c r="AG131" s="265"/>
      <c r="AH131" s="265"/>
      <c r="AL131" s="265"/>
      <c r="AM131" s="265"/>
      <c r="AN131" s="265"/>
      <c r="AO131" s="265"/>
      <c r="AP131" s="265"/>
      <c r="AQ131" s="265"/>
      <c r="AR131" s="265"/>
      <c r="AS131" s="265"/>
    </row>
    <row r="132" spans="20:45" x14ac:dyDescent="0.25">
      <c r="T132" s="265"/>
      <c r="U132" s="265"/>
      <c r="V132" s="265"/>
      <c r="W132" s="265"/>
      <c r="X132" s="265"/>
      <c r="Y132" s="265"/>
      <c r="Z132" s="265"/>
      <c r="AA132" s="265"/>
      <c r="AB132" s="265"/>
      <c r="AC132" s="265"/>
      <c r="AD132" s="265"/>
      <c r="AE132" s="265"/>
      <c r="AF132" s="265"/>
      <c r="AG132" s="265"/>
      <c r="AH132" s="265"/>
      <c r="AL132" s="265"/>
      <c r="AM132" s="265"/>
      <c r="AN132" s="265"/>
      <c r="AO132" s="265"/>
      <c r="AP132" s="265"/>
      <c r="AQ132" s="265"/>
      <c r="AR132" s="265"/>
      <c r="AS132" s="265"/>
    </row>
    <row r="133" spans="20:45" x14ac:dyDescent="0.25">
      <c r="T133" s="265"/>
      <c r="U133" s="265"/>
      <c r="V133" s="265"/>
      <c r="W133" s="265"/>
      <c r="X133" s="265"/>
      <c r="Y133" s="265"/>
      <c r="Z133" s="265"/>
      <c r="AA133" s="265"/>
      <c r="AB133" s="265"/>
      <c r="AC133" s="265"/>
      <c r="AD133" s="265"/>
      <c r="AE133" s="265"/>
      <c r="AF133" s="265"/>
      <c r="AG133" s="265"/>
      <c r="AH133" s="265"/>
      <c r="AL133" s="265"/>
      <c r="AM133" s="265"/>
      <c r="AN133" s="265"/>
      <c r="AO133" s="265"/>
      <c r="AP133" s="265"/>
      <c r="AQ133" s="265"/>
      <c r="AR133" s="265"/>
      <c r="AS133" s="265"/>
    </row>
    <row r="134" spans="20:45" x14ac:dyDescent="0.25">
      <c r="T134" s="265"/>
      <c r="U134" s="265"/>
      <c r="V134" s="265"/>
      <c r="W134" s="265"/>
      <c r="X134" s="265"/>
      <c r="Y134" s="265"/>
      <c r="Z134" s="265"/>
      <c r="AA134" s="265"/>
      <c r="AB134" s="265"/>
      <c r="AC134" s="265"/>
      <c r="AD134" s="265"/>
      <c r="AE134" s="265"/>
      <c r="AF134" s="265"/>
      <c r="AG134" s="265"/>
      <c r="AH134" s="265"/>
      <c r="AL134" s="265"/>
      <c r="AM134" s="265"/>
      <c r="AN134" s="265"/>
      <c r="AO134" s="265"/>
      <c r="AP134" s="265"/>
      <c r="AQ134" s="265"/>
      <c r="AR134" s="265"/>
      <c r="AS134" s="265"/>
    </row>
    <row r="135" spans="20:45" x14ac:dyDescent="0.25">
      <c r="T135" s="265"/>
      <c r="U135" s="265"/>
      <c r="V135" s="265"/>
      <c r="W135" s="265"/>
      <c r="X135" s="265"/>
      <c r="Y135" s="265"/>
      <c r="Z135" s="265"/>
      <c r="AA135" s="265"/>
      <c r="AB135" s="265"/>
      <c r="AC135" s="265"/>
      <c r="AD135" s="265"/>
      <c r="AE135" s="265"/>
      <c r="AF135" s="265"/>
      <c r="AG135" s="265"/>
      <c r="AH135" s="265"/>
      <c r="AL135" s="265"/>
      <c r="AM135" s="265"/>
      <c r="AN135" s="265"/>
      <c r="AO135" s="265"/>
      <c r="AP135" s="265"/>
      <c r="AQ135" s="265"/>
      <c r="AR135" s="265"/>
      <c r="AS135" s="265"/>
    </row>
    <row r="136" spans="20:45" x14ac:dyDescent="0.25">
      <c r="T136" s="265"/>
      <c r="U136" s="265"/>
      <c r="V136" s="265"/>
      <c r="W136" s="265"/>
      <c r="X136" s="265"/>
      <c r="Y136" s="265"/>
      <c r="Z136" s="265"/>
      <c r="AA136" s="265"/>
      <c r="AB136" s="265"/>
      <c r="AC136" s="265"/>
      <c r="AD136" s="265"/>
      <c r="AE136" s="265"/>
      <c r="AF136" s="265"/>
      <c r="AG136" s="265"/>
      <c r="AH136" s="265"/>
      <c r="AL136" s="265"/>
      <c r="AM136" s="265"/>
      <c r="AN136" s="265"/>
      <c r="AO136" s="265"/>
      <c r="AP136" s="265"/>
      <c r="AQ136" s="265"/>
      <c r="AR136" s="265"/>
      <c r="AS136" s="265"/>
    </row>
    <row r="137" spans="20:45" x14ac:dyDescent="0.25">
      <c r="T137" s="265"/>
      <c r="U137" s="265"/>
      <c r="V137" s="265"/>
      <c r="W137" s="265"/>
      <c r="X137" s="265"/>
      <c r="Y137" s="265"/>
      <c r="Z137" s="265"/>
      <c r="AA137" s="265"/>
      <c r="AB137" s="265"/>
      <c r="AC137" s="265"/>
      <c r="AD137" s="265"/>
      <c r="AE137" s="265"/>
      <c r="AF137" s="265"/>
      <c r="AG137" s="265"/>
      <c r="AH137" s="265"/>
      <c r="AL137" s="265"/>
      <c r="AM137" s="265"/>
      <c r="AN137" s="265"/>
      <c r="AO137" s="265"/>
      <c r="AP137" s="265"/>
      <c r="AQ137" s="265"/>
      <c r="AR137" s="265"/>
      <c r="AS137" s="265"/>
    </row>
    <row r="138" spans="20:45" x14ac:dyDescent="0.25">
      <c r="T138" s="265"/>
      <c r="U138" s="265"/>
      <c r="V138" s="265"/>
      <c r="W138" s="265"/>
      <c r="X138" s="265"/>
      <c r="Y138" s="265"/>
      <c r="Z138" s="265"/>
      <c r="AA138" s="265"/>
      <c r="AB138" s="265"/>
      <c r="AC138" s="265"/>
      <c r="AD138" s="265"/>
      <c r="AE138" s="265"/>
      <c r="AF138" s="265"/>
      <c r="AG138" s="265"/>
      <c r="AH138" s="265"/>
      <c r="AL138" s="265"/>
      <c r="AM138" s="265"/>
      <c r="AN138" s="265"/>
      <c r="AO138" s="265"/>
      <c r="AP138" s="265"/>
      <c r="AQ138" s="265"/>
      <c r="AR138" s="265"/>
      <c r="AS138" s="265"/>
    </row>
    <row r="139" spans="20:45" x14ac:dyDescent="0.25">
      <c r="T139" s="265"/>
      <c r="U139" s="265"/>
      <c r="V139" s="265"/>
      <c r="W139" s="265"/>
      <c r="X139" s="265"/>
      <c r="Y139" s="265"/>
      <c r="Z139" s="265"/>
      <c r="AA139" s="265"/>
      <c r="AB139" s="265"/>
      <c r="AC139" s="265"/>
      <c r="AD139" s="265"/>
      <c r="AE139" s="265"/>
      <c r="AF139" s="265"/>
      <c r="AG139" s="265"/>
      <c r="AH139" s="265"/>
      <c r="AL139" s="265"/>
      <c r="AM139" s="265"/>
      <c r="AN139" s="265"/>
      <c r="AO139" s="265"/>
      <c r="AP139" s="265"/>
      <c r="AQ139" s="265"/>
      <c r="AR139" s="265"/>
      <c r="AS139" s="265"/>
    </row>
    <row r="140" spans="20:45" x14ac:dyDescent="0.25">
      <c r="T140" s="265"/>
      <c r="U140" s="265"/>
      <c r="V140" s="265"/>
      <c r="W140" s="265"/>
      <c r="X140" s="265"/>
      <c r="Y140" s="265"/>
      <c r="Z140" s="265"/>
      <c r="AA140" s="265"/>
      <c r="AB140" s="265"/>
      <c r="AC140" s="265"/>
      <c r="AD140" s="265"/>
      <c r="AE140" s="265"/>
      <c r="AF140" s="265"/>
      <c r="AG140" s="265"/>
      <c r="AH140" s="265"/>
      <c r="AL140" s="265"/>
      <c r="AM140" s="265"/>
      <c r="AN140" s="265"/>
      <c r="AO140" s="265"/>
      <c r="AP140" s="265"/>
      <c r="AQ140" s="265"/>
      <c r="AR140" s="265"/>
      <c r="AS140" s="265"/>
    </row>
  </sheetData>
  <mergeCells count="1">
    <mergeCell ref="A4:C4"/>
  </mergeCells>
  <phoneticPr fontId="80" type="noConversion"/>
  <conditionalFormatting sqref="B22 B24 B26 B28 B30 B32 B34 B36 B38 B40 B42 B44 B46 B48 B50 B52">
    <cfRule type="cellIs" dxfId="114" priority="7" stopIfTrue="1" operator="equal">
      <formula>"QA"</formula>
    </cfRule>
    <cfRule type="cellIs" dxfId="113" priority="8" stopIfTrue="1" operator="equal">
      <formula>"DA"</formula>
    </cfRule>
  </conditionalFormatting>
  <conditionalFormatting sqref="E7 E21">
    <cfRule type="expression" dxfId="112" priority="5" stopIfTrue="1">
      <formula>$E7&lt;5</formula>
    </cfRule>
  </conditionalFormatting>
  <conditionalFormatting sqref="E22 E24 E26 E28 E30 E32 E34 E36 E38 E40 E42 E44 E46 E48 E50 E52">
    <cfRule type="expression" dxfId="111" priority="13" stopIfTrue="1">
      <formula>AND($E22&lt;9,$C22&gt;0)</formula>
    </cfRule>
  </conditionalFormatting>
  <conditionalFormatting sqref="F7 F9 F11 F13 F15 F17 F19 F21:F22">
    <cfRule type="cellIs" dxfId="110" priority="4" stopIfTrue="1" operator="equal">
      <formula>"Bye"</formula>
    </cfRule>
  </conditionalFormatting>
  <conditionalFormatting sqref="F24 F26 F28 F30 F32 F34 F36 F38 F40 F42 F44 F46 F48 F50">
    <cfRule type="cellIs" dxfId="109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108" priority="12" stopIfTrue="1">
      <formula>AND($E22&lt;9,$C22&gt;0)</formula>
    </cfRule>
  </conditionalFormatting>
  <conditionalFormatting sqref="H7 H9 H11 H13 H15 H17 H19 H21">
    <cfRule type="expression" dxfId="107" priority="17" stopIfTrue="1">
      <formula>AND($E7&lt;9,$C7&gt;0)</formula>
    </cfRule>
  </conditionalFormatting>
  <conditionalFormatting sqref="I8 K10 I12 M14 I16 K18 I20 I23 K25 I27 M29 I31 K33 I35 I39 K41 I43 M45 I47 K49 I51">
    <cfRule type="expression" dxfId="106" priority="14" stopIfTrue="1">
      <formula>AND($O$1="CU",I8="Umpire")</formula>
    </cfRule>
    <cfRule type="expression" dxfId="105" priority="15" stopIfTrue="1">
      <formula>AND($O$1="CU",I8&lt;&gt;"Umpire",J8&lt;&gt;"")</formula>
    </cfRule>
    <cfRule type="expression" dxfId="104" priority="16" stopIfTrue="1">
      <formula>AND($O$1="CU",I8&lt;&gt;"Umpire")</formula>
    </cfRule>
  </conditionalFormatting>
  <conditionalFormatting sqref="J8 L10 J12 N14 J16 L18 J20 R62">
    <cfRule type="expression" dxfId="103" priority="6" stopIfTrue="1">
      <formula>$O$1="CU"</formula>
    </cfRule>
  </conditionalFormatting>
  <conditionalFormatting sqref="K8 M10 K12 O14 K16 M18 K20 K23 M25 K27 O29 K31 M33 K35 K39 M41 K43 O45 K47 M49 K51">
    <cfRule type="expression" dxfId="102" priority="9" stopIfTrue="1">
      <formula>J8="as"</formula>
    </cfRule>
    <cfRule type="expression" dxfId="101" priority="10" stopIfTrue="1">
      <formula>J8="bs"</formula>
    </cfRule>
  </conditionalFormatting>
  <conditionalFormatting sqref="O16">
    <cfRule type="expression" dxfId="100" priority="1" stopIfTrue="1">
      <formula>AND($O$1="CU",O16="Umpire")</formula>
    </cfRule>
    <cfRule type="expression" dxfId="99" priority="2" stopIfTrue="1">
      <formula>AND($O$1="CU",O16&lt;&gt;"Umpire",P16&lt;&gt;"")</formula>
    </cfRule>
    <cfRule type="expression" dxfId="98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00000000-0002-0000-0600-000000000000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915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15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</sheetPr>
  <dimension ref="A1:AS140"/>
  <sheetViews>
    <sheetView workbookViewId="0"/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2" customWidth="1"/>
    <col min="11" max="11" width="10.6640625" customWidth="1"/>
    <col min="12" max="12" width="1.6640625" style="112" customWidth="1"/>
    <col min="13" max="13" width="10.6640625" customWidth="1"/>
    <col min="14" max="14" width="1.6640625" style="113" customWidth="1"/>
    <col min="15" max="15" width="10.6640625" customWidth="1"/>
    <col min="16" max="16" width="1.6640625" style="112" customWidth="1"/>
    <col min="17" max="17" width="10.6640625" customWidth="1"/>
    <col min="18" max="18" width="1.6640625" style="113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302" customWidth="1"/>
  </cols>
  <sheetData>
    <row r="1" spans="1:45" s="114" customFormat="1" ht="21.75" customHeight="1" x14ac:dyDescent="0.25">
      <c r="A1" s="336" t="str">
        <f>Altalanos!$A$6</f>
        <v>Dorko Korosztályos Csapat Bajnokság</v>
      </c>
      <c r="B1" s="214"/>
      <c r="C1" s="215"/>
      <c r="D1" s="215"/>
      <c r="E1" s="215"/>
      <c r="F1" s="215"/>
      <c r="G1" s="215"/>
      <c r="H1" s="214"/>
      <c r="I1" s="216"/>
      <c r="J1" s="217"/>
      <c r="K1" s="218" t="s">
        <v>51</v>
      </c>
      <c r="L1" s="219"/>
      <c r="M1" s="220"/>
      <c r="N1" s="217"/>
      <c r="O1" s="217" t="s">
        <v>13</v>
      </c>
      <c r="P1" s="217"/>
      <c r="Q1" s="215"/>
      <c r="R1" s="217"/>
      <c r="T1" s="266"/>
      <c r="U1" s="266"/>
      <c r="V1" s="266"/>
      <c r="W1" s="266"/>
      <c r="X1" s="266"/>
      <c r="Y1" s="266"/>
      <c r="Z1" s="266"/>
      <c r="AA1" s="266"/>
      <c r="AB1" s="298" t="e">
        <f>IF($Y$5=1,CONCATENATE(VLOOKUP($Y$3,$AA$2:$AH$14,2)),CONCATENATE(VLOOKUP($Y$3,$AA$16:$AH$25,2)))</f>
        <v>#N/A</v>
      </c>
      <c r="AC1" s="298" t="e">
        <f>IF($Y$5=1,CONCATENATE(VLOOKUP($Y$3,$AA$2:$AH$14,3)),CONCATENATE(VLOOKUP($Y$3,$AA$16:$AH$25,3)))</f>
        <v>#N/A</v>
      </c>
      <c r="AD1" s="298" t="e">
        <f>IF($Y$5=1,CONCATENATE(VLOOKUP($Y$3,$AA$2:$AH$14,4)),CONCATENATE(VLOOKUP($Y$3,$AA$16:$AH$25,4)))</f>
        <v>#N/A</v>
      </c>
      <c r="AE1" s="298" t="e">
        <f>IF($Y$5=1,CONCATENATE(VLOOKUP($Y$3,$AA$2:$AH$14,5)),CONCATENATE(VLOOKUP($Y$3,$AA$16:$AH$25,5)))</f>
        <v>#N/A</v>
      </c>
      <c r="AF1" s="298" t="e">
        <f>IF($Y$5=1,CONCATENATE(VLOOKUP($Y$3,$AA$2:$AH$14,6)),CONCATENATE(VLOOKUP($Y$3,$AA$16:$AH$25,6)))</f>
        <v>#N/A</v>
      </c>
      <c r="AG1" s="298" t="e">
        <f>IF($Y$5=1,CONCATENATE(VLOOKUP($Y$3,$AA$2:$AH$14,7)),CONCATENATE(VLOOKUP($Y$3,$AA$16:$AH$25,7)))</f>
        <v>#N/A</v>
      </c>
      <c r="AH1" s="298" t="e">
        <f>IF($Y$5=1,CONCATENATE(VLOOKUP($Y$3,$AA$2:$AH$14,8)),CONCATENATE(VLOOKUP($Y$3,$AA$16:$AH$25,8)))</f>
        <v>#N/A</v>
      </c>
      <c r="AI1" s="299"/>
      <c r="AJ1" s="299"/>
      <c r="AK1" s="299"/>
    </row>
    <row r="2" spans="1:45" s="96" customFormat="1" x14ac:dyDescent="0.25">
      <c r="A2" s="221" t="s">
        <v>50</v>
      </c>
      <c r="B2" s="222"/>
      <c r="C2" s="222"/>
      <c r="D2" s="222"/>
      <c r="E2" s="206" t="s">
        <v>123</v>
      </c>
      <c r="F2" s="222"/>
      <c r="G2" s="223"/>
      <c r="H2" s="224"/>
      <c r="I2" s="224"/>
      <c r="J2" s="225"/>
      <c r="K2" s="219"/>
      <c r="L2" s="219"/>
      <c r="M2" s="219"/>
      <c r="N2" s="225"/>
      <c r="O2" s="224"/>
      <c r="P2" s="225"/>
      <c r="Q2" s="224"/>
      <c r="R2" s="225"/>
      <c r="T2" s="259"/>
      <c r="U2" s="259"/>
      <c r="V2" s="259"/>
      <c r="W2" s="259"/>
      <c r="X2" s="259"/>
      <c r="Y2" s="291"/>
      <c r="Z2" s="290"/>
      <c r="AA2" s="290" t="s">
        <v>62</v>
      </c>
      <c r="AB2" s="288">
        <v>300</v>
      </c>
      <c r="AC2" s="288">
        <v>250</v>
      </c>
      <c r="AD2" s="288">
        <v>200</v>
      </c>
      <c r="AE2" s="288">
        <v>150</v>
      </c>
      <c r="AF2" s="288">
        <v>120</v>
      </c>
      <c r="AG2" s="288">
        <v>90</v>
      </c>
      <c r="AH2" s="288">
        <v>40</v>
      </c>
      <c r="AI2" s="287"/>
      <c r="AJ2" s="287"/>
      <c r="AK2" s="287"/>
      <c r="AL2" s="259"/>
      <c r="AM2" s="259"/>
      <c r="AN2" s="259"/>
      <c r="AO2" s="259"/>
      <c r="AP2" s="259"/>
      <c r="AQ2" s="259"/>
      <c r="AR2" s="259"/>
      <c r="AS2" s="259"/>
    </row>
    <row r="3" spans="1:45" s="19" customFormat="1" ht="11.25" customHeight="1" x14ac:dyDescent="0.25">
      <c r="A3" s="50" t="s">
        <v>24</v>
      </c>
      <c r="B3" s="50"/>
      <c r="C3" s="50"/>
      <c r="D3" s="50"/>
      <c r="E3" s="49"/>
      <c r="F3" s="50"/>
      <c r="G3" s="50" t="s">
        <v>21</v>
      </c>
      <c r="H3" s="50"/>
      <c r="I3" s="50"/>
      <c r="J3" s="115"/>
      <c r="K3" s="50" t="s">
        <v>29</v>
      </c>
      <c r="L3" s="115"/>
      <c r="M3" s="50"/>
      <c r="N3" s="115"/>
      <c r="O3" s="50"/>
      <c r="P3" s="115"/>
      <c r="Q3" s="50"/>
      <c r="R3" s="51" t="s">
        <v>30</v>
      </c>
      <c r="T3" s="260"/>
      <c r="U3" s="260"/>
      <c r="V3" s="260"/>
      <c r="W3" s="260"/>
      <c r="X3" s="260"/>
      <c r="Y3" s="290" t="str">
        <f>IF(K4="OB","A",IF(K4="IX","W",IF(K4="","",K4)))</f>
        <v/>
      </c>
      <c r="Z3" s="290"/>
      <c r="AA3" s="290" t="s">
        <v>63</v>
      </c>
      <c r="AB3" s="288">
        <v>280</v>
      </c>
      <c r="AC3" s="288">
        <v>230</v>
      </c>
      <c r="AD3" s="288">
        <v>180</v>
      </c>
      <c r="AE3" s="288">
        <v>140</v>
      </c>
      <c r="AF3" s="288">
        <v>80</v>
      </c>
      <c r="AG3" s="288">
        <v>0</v>
      </c>
      <c r="AH3" s="288">
        <v>0</v>
      </c>
      <c r="AI3" s="287"/>
      <c r="AJ3" s="287"/>
      <c r="AK3" s="287"/>
      <c r="AL3" s="260"/>
      <c r="AM3" s="260"/>
      <c r="AN3" s="260"/>
      <c r="AO3" s="260"/>
      <c r="AP3" s="260"/>
      <c r="AQ3" s="260"/>
      <c r="AR3" s="260"/>
      <c r="AS3" s="260"/>
    </row>
    <row r="4" spans="1:45" s="28" customFormat="1" ht="11.25" customHeight="1" thickBot="1" x14ac:dyDescent="0.3">
      <c r="A4" s="593" t="str">
        <f>Altalanos!$A$10</f>
        <v>2025.08.08-19.</v>
      </c>
      <c r="B4" s="593"/>
      <c r="C4" s="593"/>
      <c r="D4" s="226"/>
      <c r="E4" s="227"/>
      <c r="F4" s="227"/>
      <c r="G4" s="227" t="str">
        <f>Altalanos!$C$10</f>
        <v>PÉCS</v>
      </c>
      <c r="H4" s="228"/>
      <c r="I4" s="227"/>
      <c r="J4" s="229"/>
      <c r="K4" s="230"/>
      <c r="L4" s="229"/>
      <c r="M4" s="231"/>
      <c r="N4" s="229"/>
      <c r="O4" s="227"/>
      <c r="P4" s="229"/>
      <c r="Q4" s="227"/>
      <c r="R4" s="232" t="str">
        <f>Altalanos!$E$10</f>
        <v>Rákóczi Andrea</v>
      </c>
      <c r="T4" s="261"/>
      <c r="U4" s="261"/>
      <c r="V4" s="261"/>
      <c r="W4" s="261"/>
      <c r="X4" s="261"/>
      <c r="Y4" s="290"/>
      <c r="Z4" s="290"/>
      <c r="AA4" s="290" t="s">
        <v>64</v>
      </c>
      <c r="AB4" s="288">
        <v>250</v>
      </c>
      <c r="AC4" s="288">
        <v>200</v>
      </c>
      <c r="AD4" s="288">
        <v>150</v>
      </c>
      <c r="AE4" s="288">
        <v>120</v>
      </c>
      <c r="AF4" s="288">
        <v>90</v>
      </c>
      <c r="AG4" s="288">
        <v>60</v>
      </c>
      <c r="AH4" s="288">
        <v>25</v>
      </c>
      <c r="AI4" s="287"/>
      <c r="AJ4" s="287"/>
      <c r="AK4" s="287"/>
      <c r="AL4" s="261"/>
      <c r="AM4" s="261"/>
      <c r="AN4" s="261"/>
      <c r="AO4" s="261"/>
      <c r="AP4" s="261"/>
      <c r="AQ4" s="261"/>
      <c r="AR4" s="261"/>
      <c r="AS4" s="261"/>
    </row>
    <row r="5" spans="1:45" s="19" customFormat="1" x14ac:dyDescent="0.25">
      <c r="A5" s="116"/>
      <c r="B5" s="117" t="s">
        <v>3</v>
      </c>
      <c r="C5" s="204" t="s">
        <v>43</v>
      </c>
      <c r="D5" s="117" t="s">
        <v>42</v>
      </c>
      <c r="E5" s="117" t="s">
        <v>40</v>
      </c>
      <c r="F5" s="118" t="s">
        <v>27</v>
      </c>
      <c r="G5" s="118" t="s">
        <v>28</v>
      </c>
      <c r="H5" s="118"/>
      <c r="I5" s="118" t="s">
        <v>31</v>
      </c>
      <c r="J5" s="118"/>
      <c r="K5" s="117" t="s">
        <v>41</v>
      </c>
      <c r="L5" s="119"/>
      <c r="M5" s="117" t="s">
        <v>57</v>
      </c>
      <c r="N5" s="119"/>
      <c r="O5" s="117" t="s">
        <v>56</v>
      </c>
      <c r="P5" s="119"/>
      <c r="Q5" s="117"/>
      <c r="R5" s="120"/>
      <c r="T5" s="260"/>
      <c r="U5" s="260"/>
      <c r="V5" s="260"/>
      <c r="W5" s="260"/>
      <c r="X5" s="260"/>
      <c r="Y5" s="290">
        <f>IF(OR(Altalanos!$A$8="F1",Altalanos!$A$8="F2",Altalanos!$A$8="N1",Altalanos!$A$8="N2"),1,2)</f>
        <v>2</v>
      </c>
      <c r="Z5" s="290"/>
      <c r="AA5" s="290" t="s">
        <v>65</v>
      </c>
      <c r="AB5" s="288">
        <v>200</v>
      </c>
      <c r="AC5" s="288">
        <v>150</v>
      </c>
      <c r="AD5" s="288">
        <v>120</v>
      </c>
      <c r="AE5" s="288">
        <v>90</v>
      </c>
      <c r="AF5" s="288">
        <v>60</v>
      </c>
      <c r="AG5" s="288">
        <v>40</v>
      </c>
      <c r="AH5" s="288">
        <v>15</v>
      </c>
      <c r="AI5" s="287"/>
      <c r="AJ5" s="287"/>
      <c r="AK5" s="287"/>
      <c r="AL5" s="260"/>
      <c r="AM5" s="260"/>
      <c r="AN5" s="260"/>
      <c r="AO5" s="260"/>
      <c r="AP5" s="260"/>
      <c r="AQ5" s="260"/>
      <c r="AR5" s="260"/>
      <c r="AS5" s="260"/>
    </row>
    <row r="6" spans="1:45" s="19" customFormat="1" ht="11.1" customHeight="1" thickBot="1" x14ac:dyDescent="0.3">
      <c r="A6" s="293"/>
      <c r="B6" s="294"/>
      <c r="C6" s="294"/>
      <c r="D6" s="294"/>
      <c r="E6" s="294"/>
      <c r="F6" s="293" t="str">
        <f>IF(Y3="","",CONCATENATE(VLOOKUP(Y3,AB1:AH1,4)," pont"))</f>
        <v/>
      </c>
      <c r="G6" s="295"/>
      <c r="H6" s="5"/>
      <c r="I6" s="295"/>
      <c r="J6" s="296"/>
      <c r="K6" s="294" t="str">
        <f>IF(Y3="","",CONCATENATE(VLOOKUP(Y3,AB1:AH1,3)," pont"))</f>
        <v/>
      </c>
      <c r="L6" s="296"/>
      <c r="M6" s="294" t="str">
        <f>IF(Y3="","",CONCATENATE(VLOOKUP(Y3,AB1:AH1,2)," pont"))</f>
        <v/>
      </c>
      <c r="N6" s="296"/>
      <c r="O6" s="294" t="str">
        <f>IF(Y3="","",CONCATENATE(VLOOKUP(Y3,AB1:AH1,1)," pont"))</f>
        <v/>
      </c>
      <c r="P6" s="296"/>
      <c r="Q6" s="294"/>
      <c r="R6" s="297"/>
      <c r="T6" s="260"/>
      <c r="U6" s="260"/>
      <c r="V6" s="260"/>
      <c r="W6" s="260"/>
      <c r="X6" s="260"/>
      <c r="Y6" s="290"/>
      <c r="Z6" s="290"/>
      <c r="AA6" s="290" t="s">
        <v>66</v>
      </c>
      <c r="AB6" s="288">
        <v>150</v>
      </c>
      <c r="AC6" s="288">
        <v>120</v>
      </c>
      <c r="AD6" s="288">
        <v>90</v>
      </c>
      <c r="AE6" s="288">
        <v>60</v>
      </c>
      <c r="AF6" s="288">
        <v>40</v>
      </c>
      <c r="AG6" s="288">
        <v>25</v>
      </c>
      <c r="AH6" s="288">
        <v>10</v>
      </c>
      <c r="AI6" s="287"/>
      <c r="AJ6" s="287"/>
      <c r="AK6" s="287"/>
      <c r="AL6" s="260"/>
      <c r="AM6" s="260"/>
      <c r="AN6" s="260"/>
      <c r="AO6" s="260"/>
      <c r="AP6" s="260"/>
      <c r="AQ6" s="260"/>
      <c r="AR6" s="260"/>
      <c r="AS6" s="260"/>
    </row>
    <row r="7" spans="1:45" s="34" customFormat="1" ht="12.9" customHeight="1" x14ac:dyDescent="0.25">
      <c r="A7" s="121">
        <v>1</v>
      </c>
      <c r="B7" s="233" t="str">
        <f>IF($E7="","",VLOOKUP($E7,#REF!,14))</f>
        <v/>
      </c>
      <c r="C7" s="234" t="str">
        <f>IF($E7="","",VLOOKUP($E7,#REF!,15))</f>
        <v/>
      </c>
      <c r="D7" s="234" t="str">
        <f>IF($E7="","",VLOOKUP($E7,#REF!,5))</f>
        <v/>
      </c>
      <c r="E7" s="235"/>
      <c r="F7" s="236" t="str">
        <f>UPPER(IF($E7="","",VLOOKUP($E7,#REF!,2)))</f>
        <v/>
      </c>
      <c r="G7" s="236" t="str">
        <f>IF($E7="","",VLOOKUP($E7,#REF!,3))</f>
        <v/>
      </c>
      <c r="H7" s="236"/>
      <c r="I7" s="236" t="str">
        <f>IF($E7="","",VLOOKUP($E7,#REF!,4))</f>
        <v/>
      </c>
      <c r="J7" s="237"/>
      <c r="K7" s="238"/>
      <c r="L7" s="238"/>
      <c r="M7" s="238"/>
      <c r="N7" s="238"/>
      <c r="O7" s="122"/>
      <c r="P7" s="123"/>
      <c r="Q7" s="124"/>
      <c r="R7" s="125"/>
      <c r="S7" s="126"/>
      <c r="T7" s="126"/>
      <c r="U7" s="262" t="str">
        <f>Birók!P21</f>
        <v>Bíró</v>
      </c>
      <c r="V7" s="126"/>
      <c r="W7" s="126"/>
      <c r="X7" s="126"/>
      <c r="Y7" s="290"/>
      <c r="Z7" s="290"/>
      <c r="AA7" s="290" t="s">
        <v>67</v>
      </c>
      <c r="AB7" s="288">
        <v>120</v>
      </c>
      <c r="AC7" s="288">
        <v>90</v>
      </c>
      <c r="AD7" s="288">
        <v>60</v>
      </c>
      <c r="AE7" s="288">
        <v>40</v>
      </c>
      <c r="AF7" s="288">
        <v>25</v>
      </c>
      <c r="AG7" s="288">
        <v>10</v>
      </c>
      <c r="AH7" s="288">
        <v>5</v>
      </c>
      <c r="AI7" s="287"/>
      <c r="AJ7" s="287"/>
      <c r="AK7" s="287"/>
      <c r="AL7" s="126"/>
      <c r="AM7" s="126"/>
      <c r="AN7" s="126"/>
      <c r="AO7" s="126"/>
      <c r="AP7" s="126"/>
      <c r="AQ7" s="126"/>
      <c r="AR7" s="126"/>
      <c r="AS7" s="126"/>
    </row>
    <row r="8" spans="1:45" s="34" customFormat="1" ht="12.9" customHeight="1" x14ac:dyDescent="0.25">
      <c r="A8" s="127"/>
      <c r="B8" s="239"/>
      <c r="C8" s="240"/>
      <c r="D8" s="240"/>
      <c r="E8" s="155"/>
      <c r="F8" s="241"/>
      <c r="G8" s="241"/>
      <c r="H8" s="242"/>
      <c r="I8" s="327" t="s">
        <v>0</v>
      </c>
      <c r="J8" s="128" t="s">
        <v>63</v>
      </c>
      <c r="K8" s="243" t="str">
        <f>UPPER(IF(OR(J8="a",J8="as"),F7,IF(OR(J8="b",J8="bs"),F9,)))</f>
        <v>DUNAKESZI TK</v>
      </c>
      <c r="L8" s="243"/>
      <c r="M8" s="238"/>
      <c r="N8" s="238"/>
      <c r="O8" s="122"/>
      <c r="P8" s="123"/>
      <c r="Q8" s="124"/>
      <c r="R8" s="125"/>
      <c r="S8" s="126"/>
      <c r="T8" s="126"/>
      <c r="U8" s="263" t="str">
        <f>Birók!P22</f>
        <v xml:space="preserve"> </v>
      </c>
      <c r="V8" s="126"/>
      <c r="W8" s="126"/>
      <c r="X8" s="126"/>
      <c r="Y8" s="290"/>
      <c r="Z8" s="290"/>
      <c r="AA8" s="290" t="s">
        <v>68</v>
      </c>
      <c r="AB8" s="288">
        <v>90</v>
      </c>
      <c r="AC8" s="288">
        <v>60</v>
      </c>
      <c r="AD8" s="288">
        <v>40</v>
      </c>
      <c r="AE8" s="288">
        <v>25</v>
      </c>
      <c r="AF8" s="288">
        <v>10</v>
      </c>
      <c r="AG8" s="288">
        <v>5</v>
      </c>
      <c r="AH8" s="288">
        <v>2</v>
      </c>
      <c r="AI8" s="287"/>
      <c r="AJ8" s="287"/>
      <c r="AK8" s="287"/>
      <c r="AL8" s="126"/>
      <c r="AM8" s="126"/>
      <c r="AN8" s="126"/>
      <c r="AO8" s="126"/>
      <c r="AP8" s="126"/>
      <c r="AQ8" s="126"/>
      <c r="AR8" s="126"/>
      <c r="AS8" s="126"/>
    </row>
    <row r="9" spans="1:45" s="34" customFormat="1" ht="12.9" customHeight="1" x14ac:dyDescent="0.25">
      <c r="A9" s="127">
        <v>2</v>
      </c>
      <c r="B9" s="233" t="str">
        <f>IF($E9="","",VLOOKUP($E9,#REF!,14))</f>
        <v/>
      </c>
      <c r="C9" s="234" t="str">
        <f>IF($E9="","",VLOOKUP($E9,#REF!,15))</f>
        <v/>
      </c>
      <c r="D9" s="234" t="str">
        <f>IF($E9="","",VLOOKUP($E9,#REF!,5))</f>
        <v/>
      </c>
      <c r="E9" s="318"/>
      <c r="F9" s="335" t="s">
        <v>141</v>
      </c>
      <c r="G9" s="284" t="str">
        <f>IF($E9="","",VLOOKUP($E9,#REF!,3))</f>
        <v/>
      </c>
      <c r="H9" s="284"/>
      <c r="I9" s="284" t="str">
        <f>IF($E9="","",VLOOKUP($E9,#REF!,4))</f>
        <v/>
      </c>
      <c r="J9" s="244"/>
      <c r="K9" s="238"/>
      <c r="L9" s="245"/>
      <c r="M9" s="238"/>
      <c r="N9" s="238"/>
      <c r="O9" s="122"/>
      <c r="P9" s="123"/>
      <c r="Q9" s="124"/>
      <c r="R9" s="125"/>
      <c r="S9" s="126"/>
      <c r="T9" s="126"/>
      <c r="U9" s="263" t="str">
        <f>Birók!P23</f>
        <v xml:space="preserve"> </v>
      </c>
      <c r="V9" s="126"/>
      <c r="W9" s="126"/>
      <c r="X9" s="126"/>
      <c r="Y9" s="290"/>
      <c r="Z9" s="290"/>
      <c r="AA9" s="290" t="s">
        <v>69</v>
      </c>
      <c r="AB9" s="288">
        <v>60</v>
      </c>
      <c r="AC9" s="288">
        <v>40</v>
      </c>
      <c r="AD9" s="288">
        <v>25</v>
      </c>
      <c r="AE9" s="288">
        <v>10</v>
      </c>
      <c r="AF9" s="288">
        <v>5</v>
      </c>
      <c r="AG9" s="288">
        <v>2</v>
      </c>
      <c r="AH9" s="288">
        <v>1</v>
      </c>
      <c r="AI9" s="287"/>
      <c r="AJ9" s="287"/>
      <c r="AK9" s="287"/>
      <c r="AL9" s="126"/>
      <c r="AM9" s="126"/>
      <c r="AN9" s="126"/>
      <c r="AO9" s="126"/>
      <c r="AP9" s="126"/>
      <c r="AQ9" s="126"/>
      <c r="AR9" s="126"/>
      <c r="AS9" s="126"/>
    </row>
    <row r="10" spans="1:45" s="34" customFormat="1" ht="12.9" customHeight="1" x14ac:dyDescent="0.25">
      <c r="A10" s="127"/>
      <c r="B10" s="239"/>
      <c r="C10" s="240"/>
      <c r="D10" s="240"/>
      <c r="E10" s="319"/>
      <c r="F10" s="320"/>
      <c r="G10" s="320"/>
      <c r="H10" s="321"/>
      <c r="I10" s="320"/>
      <c r="J10" s="246"/>
      <c r="K10" s="327" t="s">
        <v>0</v>
      </c>
      <c r="L10" s="129" t="s">
        <v>62</v>
      </c>
      <c r="M10" s="243" t="str">
        <f>UPPER(IF(OR(L10="a",L10="as"),K8,IF(OR(L10="b",L10="bs"),K12,)))</f>
        <v>DUNAKESZI TK</v>
      </c>
      <c r="N10" s="247"/>
      <c r="O10" s="248"/>
      <c r="P10" s="248"/>
      <c r="Q10" s="124"/>
      <c r="R10" s="125"/>
      <c r="S10" s="126"/>
      <c r="T10" s="126"/>
      <c r="U10" s="263" t="str">
        <f>Birók!P24</f>
        <v xml:space="preserve"> </v>
      </c>
      <c r="V10" s="126"/>
      <c r="W10" s="126"/>
      <c r="X10" s="126"/>
      <c r="Y10" s="290"/>
      <c r="Z10" s="290"/>
      <c r="AA10" s="290" t="s">
        <v>70</v>
      </c>
      <c r="AB10" s="288">
        <v>40</v>
      </c>
      <c r="AC10" s="288">
        <v>25</v>
      </c>
      <c r="AD10" s="288">
        <v>15</v>
      </c>
      <c r="AE10" s="288">
        <v>7</v>
      </c>
      <c r="AF10" s="288">
        <v>4</v>
      </c>
      <c r="AG10" s="288">
        <v>1</v>
      </c>
      <c r="AH10" s="288">
        <v>0</v>
      </c>
      <c r="AI10" s="287"/>
      <c r="AJ10" s="287"/>
      <c r="AK10" s="287"/>
      <c r="AL10" s="126"/>
      <c r="AM10" s="126"/>
      <c r="AN10" s="126"/>
      <c r="AO10" s="126"/>
      <c r="AP10" s="126"/>
      <c r="AQ10" s="126"/>
      <c r="AR10" s="126"/>
      <c r="AS10" s="126"/>
    </row>
    <row r="11" spans="1:45" s="34" customFormat="1" ht="12.9" customHeight="1" x14ac:dyDescent="0.25">
      <c r="A11" s="127">
        <v>3</v>
      </c>
      <c r="B11" s="233" t="str">
        <f>IF($E11="","",VLOOKUP($E11,#REF!,14))</f>
        <v/>
      </c>
      <c r="C11" s="234" t="str">
        <f>IF($E11="","",VLOOKUP($E11,#REF!,15))</f>
        <v/>
      </c>
      <c r="D11" s="234" t="str">
        <f>IF($E11="","",VLOOKUP($E11,#REF!,5))</f>
        <v/>
      </c>
      <c r="E11" s="318"/>
      <c r="F11" s="284" t="str">
        <f>UPPER(IF($E11="","",VLOOKUP($E11,#REF!,2)))</f>
        <v/>
      </c>
      <c r="G11" s="284" t="str">
        <f>IF($E11="","",VLOOKUP($E11,#REF!,3))</f>
        <v/>
      </c>
      <c r="H11" s="284"/>
      <c r="I11" s="284" t="str">
        <f>IF($E11="","",VLOOKUP($E11,#REF!,4))</f>
        <v/>
      </c>
      <c r="J11" s="237"/>
      <c r="K11" s="238"/>
      <c r="L11" s="249"/>
      <c r="M11" s="238" t="s">
        <v>130</v>
      </c>
      <c r="N11" s="250"/>
      <c r="O11" s="248"/>
      <c r="P11" s="248"/>
      <c r="Q11" s="124"/>
      <c r="R11" s="125"/>
      <c r="S11" s="126"/>
      <c r="T11" s="126"/>
      <c r="U11" s="263" t="str">
        <f>Birók!P25</f>
        <v xml:space="preserve"> </v>
      </c>
      <c r="V11" s="126"/>
      <c r="W11" s="126"/>
      <c r="X11" s="126"/>
      <c r="Y11" s="290"/>
      <c r="Z11" s="290"/>
      <c r="AA11" s="290" t="s">
        <v>71</v>
      </c>
      <c r="AB11" s="288">
        <v>25</v>
      </c>
      <c r="AC11" s="288">
        <v>15</v>
      </c>
      <c r="AD11" s="288">
        <v>10</v>
      </c>
      <c r="AE11" s="288">
        <v>6</v>
      </c>
      <c r="AF11" s="288">
        <v>3</v>
      </c>
      <c r="AG11" s="288">
        <v>1</v>
      </c>
      <c r="AH11" s="288">
        <v>0</v>
      </c>
      <c r="AI11" s="287"/>
      <c r="AJ11" s="287"/>
      <c r="AK11" s="287"/>
      <c r="AL11" s="126"/>
      <c r="AM11" s="126"/>
      <c r="AN11" s="126"/>
      <c r="AO11" s="126"/>
      <c r="AP11" s="126"/>
      <c r="AQ11" s="126"/>
      <c r="AR11" s="126"/>
      <c r="AS11" s="126"/>
    </row>
    <row r="12" spans="1:45" s="34" customFormat="1" ht="12.9" customHeight="1" x14ac:dyDescent="0.25">
      <c r="A12" s="127"/>
      <c r="B12" s="239"/>
      <c r="C12" s="240"/>
      <c r="D12" s="240"/>
      <c r="E12" s="319"/>
      <c r="F12" s="320"/>
      <c r="G12" s="320"/>
      <c r="H12" s="321"/>
      <c r="I12" s="327" t="s">
        <v>0</v>
      </c>
      <c r="J12" s="128" t="s">
        <v>63</v>
      </c>
      <c r="K12" s="243" t="str">
        <f>UPPER(IF(OR(J12="a",J12="as"),F11,IF(OR(J12="b",J12="bs"),F13,)))</f>
        <v>SZTE-SPORTMÁNIA</v>
      </c>
      <c r="L12" s="251"/>
      <c r="M12" s="238"/>
      <c r="N12" s="250"/>
      <c r="O12" s="248"/>
      <c r="P12" s="248"/>
      <c r="Q12" s="124"/>
      <c r="R12" s="125"/>
      <c r="S12" s="126"/>
      <c r="T12" s="126"/>
      <c r="U12" s="263" t="str">
        <f>Birók!P26</f>
        <v xml:space="preserve"> </v>
      </c>
      <c r="V12" s="126"/>
      <c r="W12" s="126"/>
      <c r="X12" s="126"/>
      <c r="Y12" s="290"/>
      <c r="Z12" s="290"/>
      <c r="AA12" s="290" t="s">
        <v>76</v>
      </c>
      <c r="AB12" s="288">
        <v>15</v>
      </c>
      <c r="AC12" s="288">
        <v>10</v>
      </c>
      <c r="AD12" s="288">
        <v>6</v>
      </c>
      <c r="AE12" s="288">
        <v>3</v>
      </c>
      <c r="AF12" s="288">
        <v>1</v>
      </c>
      <c r="AG12" s="288">
        <v>0</v>
      </c>
      <c r="AH12" s="288">
        <v>0</v>
      </c>
      <c r="AI12" s="287"/>
      <c r="AJ12" s="287"/>
      <c r="AK12" s="287"/>
      <c r="AL12" s="126"/>
      <c r="AM12" s="126"/>
      <c r="AN12" s="126"/>
      <c r="AO12" s="126"/>
      <c r="AP12" s="126"/>
      <c r="AQ12" s="126"/>
      <c r="AR12" s="126"/>
      <c r="AS12" s="126"/>
    </row>
    <row r="13" spans="1:45" s="34" customFormat="1" ht="12.9" customHeight="1" x14ac:dyDescent="0.25">
      <c r="A13" s="127">
        <v>4</v>
      </c>
      <c r="B13" s="233" t="str">
        <f>IF($E13="","",VLOOKUP($E13,#REF!,14))</f>
        <v/>
      </c>
      <c r="C13" s="234" t="str">
        <f>IF($E13="","",VLOOKUP($E13,#REF!,15))</f>
        <v/>
      </c>
      <c r="D13" s="234" t="str">
        <f>IF($E13="","",VLOOKUP($E13,#REF!,5))</f>
        <v/>
      </c>
      <c r="E13" s="318"/>
      <c r="F13" s="335" t="s">
        <v>142</v>
      </c>
      <c r="G13" s="284" t="str">
        <f>IF($E13="","",VLOOKUP($E13,#REF!,3))</f>
        <v/>
      </c>
      <c r="H13" s="284"/>
      <c r="I13" s="284" t="str">
        <f>IF($E13="","",VLOOKUP($E13,#REF!,4))</f>
        <v/>
      </c>
      <c r="J13" s="252"/>
      <c r="K13" s="238"/>
      <c r="L13" s="238"/>
      <c r="M13" s="238"/>
      <c r="N13" s="250"/>
      <c r="O13" s="248"/>
      <c r="P13" s="248"/>
      <c r="Q13" s="124"/>
      <c r="R13" s="125"/>
      <c r="S13" s="126"/>
      <c r="T13" s="126"/>
      <c r="U13" s="263" t="str">
        <f>Birók!P27</f>
        <v xml:space="preserve"> </v>
      </c>
      <c r="V13" s="126"/>
      <c r="W13" s="126"/>
      <c r="X13" s="126"/>
      <c r="Y13" s="290"/>
      <c r="Z13" s="290"/>
      <c r="AA13" s="290" t="s">
        <v>72</v>
      </c>
      <c r="AB13" s="288">
        <v>10</v>
      </c>
      <c r="AC13" s="288">
        <v>6</v>
      </c>
      <c r="AD13" s="288">
        <v>3</v>
      </c>
      <c r="AE13" s="288">
        <v>1</v>
      </c>
      <c r="AF13" s="288">
        <v>0</v>
      </c>
      <c r="AG13" s="288">
        <v>0</v>
      </c>
      <c r="AH13" s="288">
        <v>0</v>
      </c>
      <c r="AI13" s="287"/>
      <c r="AJ13" s="287"/>
      <c r="AK13" s="287"/>
      <c r="AL13" s="126"/>
      <c r="AM13" s="126"/>
      <c r="AN13" s="126"/>
      <c r="AO13" s="126"/>
      <c r="AP13" s="126"/>
      <c r="AQ13" s="126"/>
      <c r="AR13" s="126"/>
      <c r="AS13" s="126"/>
    </row>
    <row r="14" spans="1:45" s="34" customFormat="1" ht="12.9" customHeight="1" x14ac:dyDescent="0.25">
      <c r="A14" s="127"/>
      <c r="B14" s="239"/>
      <c r="C14" s="240"/>
      <c r="D14" s="240"/>
      <c r="E14" s="319"/>
      <c r="F14" s="320"/>
      <c r="G14" s="320"/>
      <c r="H14" s="321"/>
      <c r="I14" s="320"/>
      <c r="J14" s="246"/>
      <c r="K14" s="238"/>
      <c r="L14" s="238"/>
      <c r="M14" s="327" t="s">
        <v>0</v>
      </c>
      <c r="N14" s="129" t="s">
        <v>63</v>
      </c>
      <c r="O14" s="243" t="str">
        <f>UPPER(IF(OR(N14="a",N14="as"),M10,IF(OR(N14="b",N14="bs"),M18,)))</f>
        <v>SVSE</v>
      </c>
      <c r="P14" s="247"/>
      <c r="Q14" s="124"/>
      <c r="R14" s="125"/>
      <c r="S14" s="126"/>
      <c r="T14" s="126"/>
      <c r="U14" s="263" t="str">
        <f>Birók!P28</f>
        <v xml:space="preserve"> </v>
      </c>
      <c r="V14" s="126"/>
      <c r="W14" s="126"/>
      <c r="X14" s="126"/>
      <c r="Y14" s="290"/>
      <c r="Z14" s="290"/>
      <c r="AA14" s="290" t="s">
        <v>73</v>
      </c>
      <c r="AB14" s="288">
        <v>3</v>
      </c>
      <c r="AC14" s="288">
        <v>2</v>
      </c>
      <c r="AD14" s="288">
        <v>1</v>
      </c>
      <c r="AE14" s="288">
        <v>0</v>
      </c>
      <c r="AF14" s="288">
        <v>0</v>
      </c>
      <c r="AG14" s="288">
        <v>0</v>
      </c>
      <c r="AH14" s="288">
        <v>0</v>
      </c>
      <c r="AI14" s="287"/>
      <c r="AJ14" s="287"/>
      <c r="AK14" s="287"/>
      <c r="AL14" s="126"/>
      <c r="AM14" s="126"/>
      <c r="AN14" s="126"/>
      <c r="AO14" s="126"/>
      <c r="AP14" s="126"/>
      <c r="AQ14" s="126"/>
      <c r="AR14" s="126"/>
      <c r="AS14" s="126"/>
    </row>
    <row r="15" spans="1:45" s="34" customFormat="1" ht="12.9" customHeight="1" x14ac:dyDescent="0.25">
      <c r="A15" s="283">
        <v>5</v>
      </c>
      <c r="B15" s="233" t="str">
        <f>IF($E15="","",VLOOKUP($E15,#REF!,14))</f>
        <v/>
      </c>
      <c r="C15" s="234" t="str">
        <f>IF($E15="","",VLOOKUP($E15,#REF!,15))</f>
        <v/>
      </c>
      <c r="D15" s="234" t="str">
        <f>IF($E15="","",VLOOKUP($E15,#REF!,5))</f>
        <v/>
      </c>
      <c r="E15" s="318"/>
      <c r="F15" s="335" t="s">
        <v>101</v>
      </c>
      <c r="G15" s="284" t="str">
        <f>IF($E15="","",VLOOKUP($E15,#REF!,3))</f>
        <v/>
      </c>
      <c r="H15" s="284"/>
      <c r="I15" s="284" t="str">
        <f>IF($E15="","",VLOOKUP($E15,#REF!,4))</f>
        <v/>
      </c>
      <c r="J15" s="254"/>
      <c r="K15" s="238"/>
      <c r="L15" s="238"/>
      <c r="M15" s="238"/>
      <c r="N15" s="250"/>
      <c r="O15" s="248" t="s">
        <v>125</v>
      </c>
      <c r="P15" s="248"/>
      <c r="Q15" s="124"/>
      <c r="R15" s="125"/>
      <c r="S15" s="126"/>
      <c r="T15" s="126"/>
      <c r="U15" s="263" t="str">
        <f>Birók!P29</f>
        <v xml:space="preserve"> </v>
      </c>
      <c r="V15" s="126"/>
      <c r="W15" s="126"/>
      <c r="X15" s="126"/>
      <c r="Y15" s="290"/>
      <c r="Z15" s="290"/>
      <c r="AA15" s="290"/>
      <c r="AB15" s="290"/>
      <c r="AC15" s="290"/>
      <c r="AD15" s="290"/>
      <c r="AE15" s="290"/>
      <c r="AF15" s="290"/>
      <c r="AG15" s="290"/>
      <c r="AH15" s="290"/>
      <c r="AI15" s="287"/>
      <c r="AJ15" s="287"/>
      <c r="AK15" s="287"/>
      <c r="AL15" s="126"/>
      <c r="AM15" s="126"/>
      <c r="AN15" s="126"/>
      <c r="AO15" s="126"/>
      <c r="AP15" s="126"/>
      <c r="AQ15" s="126"/>
      <c r="AR15" s="126"/>
      <c r="AS15" s="126"/>
    </row>
    <row r="16" spans="1:45" s="34" customFormat="1" ht="12.9" customHeight="1" thickBot="1" x14ac:dyDescent="0.3">
      <c r="A16" s="127"/>
      <c r="B16" s="239"/>
      <c r="C16" s="240"/>
      <c r="D16" s="240"/>
      <c r="E16" s="319"/>
      <c r="F16" s="320"/>
      <c r="G16" s="320"/>
      <c r="H16" s="321"/>
      <c r="I16" s="327" t="s">
        <v>0</v>
      </c>
      <c r="J16" s="128" t="s">
        <v>62</v>
      </c>
      <c r="K16" s="243" t="str">
        <f>UPPER(IF(OR(J16="a",J16="as"),F15,IF(OR(J16="b",J16="bs"),F17,)))</f>
        <v>SZVUK SE</v>
      </c>
      <c r="L16" s="243"/>
      <c r="M16" s="238"/>
      <c r="N16" s="250"/>
      <c r="O16" s="327"/>
      <c r="P16" s="248"/>
      <c r="Q16" s="124"/>
      <c r="R16" s="125"/>
      <c r="S16" s="126"/>
      <c r="T16" s="126"/>
      <c r="U16" s="264" t="str">
        <f>Birók!P30</f>
        <v>Egyik sem</v>
      </c>
      <c r="V16" s="126"/>
      <c r="W16" s="126"/>
      <c r="X16" s="126"/>
      <c r="Y16" s="290"/>
      <c r="Z16" s="290"/>
      <c r="AA16" s="290" t="s">
        <v>62</v>
      </c>
      <c r="AB16" s="288">
        <v>150</v>
      </c>
      <c r="AC16" s="288">
        <v>120</v>
      </c>
      <c r="AD16" s="288">
        <v>90</v>
      </c>
      <c r="AE16" s="288">
        <v>60</v>
      </c>
      <c r="AF16" s="288">
        <v>40</v>
      </c>
      <c r="AG16" s="288">
        <v>25</v>
      </c>
      <c r="AH16" s="288">
        <v>15</v>
      </c>
      <c r="AI16" s="287"/>
      <c r="AJ16" s="287"/>
      <c r="AK16" s="287"/>
      <c r="AL16" s="126"/>
      <c r="AM16" s="126"/>
      <c r="AN16" s="126"/>
      <c r="AO16" s="126"/>
      <c r="AP16" s="126"/>
      <c r="AQ16" s="126"/>
      <c r="AR16" s="126"/>
      <c r="AS16" s="126"/>
    </row>
    <row r="17" spans="1:45" s="34" customFormat="1" ht="12.9" customHeight="1" x14ac:dyDescent="0.25">
      <c r="A17" s="127">
        <v>6</v>
      </c>
      <c r="B17" s="233" t="str">
        <f>IF($E17="","",VLOOKUP($E17,#REF!,14))</f>
        <v/>
      </c>
      <c r="C17" s="234" t="str">
        <f>IF($E17="","",VLOOKUP($E17,#REF!,15))</f>
        <v/>
      </c>
      <c r="D17" s="234" t="str">
        <f>IF($E17="","",VLOOKUP($E17,#REF!,5))</f>
        <v/>
      </c>
      <c r="E17" s="318"/>
      <c r="F17" s="284" t="str">
        <f>UPPER(IF($E17="","",VLOOKUP($E17,#REF!,2)))</f>
        <v/>
      </c>
      <c r="G17" s="284" t="str">
        <f>IF($E17="","",VLOOKUP($E17,#REF!,3))</f>
        <v/>
      </c>
      <c r="H17" s="284"/>
      <c r="I17" s="284" t="str">
        <f>IF($E17="","",VLOOKUP($E17,#REF!,4))</f>
        <v/>
      </c>
      <c r="J17" s="244"/>
      <c r="K17" s="238"/>
      <c r="L17" s="245"/>
      <c r="M17" s="238"/>
      <c r="N17" s="250"/>
      <c r="O17" s="248"/>
      <c r="P17" s="248"/>
      <c r="Q17" s="124"/>
      <c r="R17" s="125"/>
      <c r="S17" s="126"/>
      <c r="T17" s="126"/>
      <c r="U17" s="126"/>
      <c r="V17" s="126"/>
      <c r="W17" s="126"/>
      <c r="X17" s="126"/>
      <c r="Y17" s="290"/>
      <c r="Z17" s="290"/>
      <c r="AA17" s="290" t="s">
        <v>64</v>
      </c>
      <c r="AB17" s="288">
        <v>120</v>
      </c>
      <c r="AC17" s="288">
        <v>90</v>
      </c>
      <c r="AD17" s="288">
        <v>60</v>
      </c>
      <c r="AE17" s="288">
        <v>40</v>
      </c>
      <c r="AF17" s="288">
        <v>25</v>
      </c>
      <c r="AG17" s="288">
        <v>15</v>
      </c>
      <c r="AH17" s="288">
        <v>8</v>
      </c>
      <c r="AI17" s="287"/>
      <c r="AJ17" s="287"/>
      <c r="AK17" s="287"/>
      <c r="AL17" s="126"/>
      <c r="AM17" s="126"/>
      <c r="AN17" s="126"/>
      <c r="AO17" s="126"/>
      <c r="AP17" s="126"/>
      <c r="AQ17" s="126"/>
      <c r="AR17" s="126"/>
      <c r="AS17" s="126"/>
    </row>
    <row r="18" spans="1:45" s="34" customFormat="1" ht="12.9" customHeight="1" x14ac:dyDescent="0.25">
      <c r="A18" s="127"/>
      <c r="B18" s="239"/>
      <c r="C18" s="240"/>
      <c r="D18" s="240"/>
      <c r="E18" s="319"/>
      <c r="F18" s="320"/>
      <c r="G18" s="320"/>
      <c r="H18" s="321"/>
      <c r="I18" s="320"/>
      <c r="J18" s="246"/>
      <c r="K18" s="327" t="s">
        <v>0</v>
      </c>
      <c r="L18" s="129" t="s">
        <v>63</v>
      </c>
      <c r="M18" s="243" t="str">
        <f>UPPER(IF(OR(L18="a",L18="as"),K16,IF(OR(L18="b",L18="bs"),K20,)))</f>
        <v>SVSE</v>
      </c>
      <c r="N18" s="255"/>
      <c r="O18" s="248"/>
      <c r="P18" s="248"/>
      <c r="Q18" s="124"/>
      <c r="R18" s="125"/>
      <c r="S18" s="126"/>
      <c r="T18" s="126"/>
      <c r="U18" s="126"/>
      <c r="V18" s="126"/>
      <c r="W18" s="126"/>
      <c r="X18" s="126"/>
      <c r="Y18" s="290"/>
      <c r="Z18" s="290"/>
      <c r="AA18" s="290" t="s">
        <v>65</v>
      </c>
      <c r="AB18" s="288">
        <v>90</v>
      </c>
      <c r="AC18" s="288">
        <v>60</v>
      </c>
      <c r="AD18" s="288">
        <v>40</v>
      </c>
      <c r="AE18" s="288">
        <v>25</v>
      </c>
      <c r="AF18" s="288">
        <v>15</v>
      </c>
      <c r="AG18" s="288">
        <v>8</v>
      </c>
      <c r="AH18" s="288">
        <v>4</v>
      </c>
      <c r="AI18" s="287"/>
      <c r="AJ18" s="287"/>
      <c r="AK18" s="287"/>
      <c r="AL18" s="126"/>
      <c r="AM18" s="126"/>
      <c r="AN18" s="126"/>
      <c r="AO18" s="126"/>
      <c r="AP18" s="126"/>
      <c r="AQ18" s="126"/>
      <c r="AR18" s="126"/>
      <c r="AS18" s="126"/>
    </row>
    <row r="19" spans="1:45" s="34" customFormat="1" ht="12.9" customHeight="1" x14ac:dyDescent="0.25">
      <c r="A19" s="127">
        <v>7</v>
      </c>
      <c r="B19" s="233" t="str">
        <f>IF($E19="","",VLOOKUP($E19,#REF!,14))</f>
        <v/>
      </c>
      <c r="C19" s="234" t="str">
        <f>IF($E19="","",VLOOKUP($E19,#REF!,15))</f>
        <v/>
      </c>
      <c r="D19" s="234" t="str">
        <f>IF($E19="","",VLOOKUP($E19,#REF!,5))</f>
        <v/>
      </c>
      <c r="E19" s="318"/>
      <c r="F19" s="335" t="s">
        <v>99</v>
      </c>
      <c r="G19" s="284" t="str">
        <f>IF($E19="","",VLOOKUP($E19,#REF!,3))</f>
        <v/>
      </c>
      <c r="H19" s="284"/>
      <c r="I19" s="284" t="str">
        <f>IF($E19="","",VLOOKUP($E19,#REF!,4))</f>
        <v/>
      </c>
      <c r="J19" s="237"/>
      <c r="K19" s="238"/>
      <c r="L19" s="249"/>
      <c r="M19" s="248" t="s">
        <v>125</v>
      </c>
      <c r="N19" s="248"/>
      <c r="O19" s="248"/>
      <c r="P19" s="248"/>
      <c r="Q19" s="124"/>
      <c r="R19" s="125"/>
      <c r="S19" s="126"/>
      <c r="T19" s="126"/>
      <c r="U19" s="126"/>
      <c r="V19" s="126"/>
      <c r="W19" s="126"/>
      <c r="X19" s="126"/>
      <c r="Y19" s="290"/>
      <c r="Z19" s="290"/>
      <c r="AA19" s="290" t="s">
        <v>66</v>
      </c>
      <c r="AB19" s="288">
        <v>60</v>
      </c>
      <c r="AC19" s="288">
        <v>40</v>
      </c>
      <c r="AD19" s="288">
        <v>25</v>
      </c>
      <c r="AE19" s="288">
        <v>15</v>
      </c>
      <c r="AF19" s="288">
        <v>8</v>
      </c>
      <c r="AG19" s="288">
        <v>4</v>
      </c>
      <c r="AH19" s="288">
        <v>2</v>
      </c>
      <c r="AI19" s="287"/>
      <c r="AJ19" s="287"/>
      <c r="AK19" s="287"/>
      <c r="AL19" s="126"/>
      <c r="AM19" s="126"/>
      <c r="AN19" s="126"/>
      <c r="AO19" s="126"/>
      <c r="AP19" s="126"/>
      <c r="AQ19" s="126"/>
      <c r="AR19" s="126"/>
      <c r="AS19" s="126"/>
    </row>
    <row r="20" spans="1:45" s="34" customFormat="1" ht="12.9" customHeight="1" x14ac:dyDescent="0.25">
      <c r="A20" s="127"/>
      <c r="B20" s="239"/>
      <c r="C20" s="240"/>
      <c r="D20" s="240"/>
      <c r="E20" s="155"/>
      <c r="F20" s="241"/>
      <c r="G20" s="241"/>
      <c r="H20" s="242"/>
      <c r="I20" s="327" t="s">
        <v>0</v>
      </c>
      <c r="J20" s="128" t="s">
        <v>62</v>
      </c>
      <c r="K20" s="243" t="str">
        <f>UPPER(IF(OR(J20="a",J20="as"),F19,IF(OR(J20="b",J20="bs"),F21,)))</f>
        <v>SVSE</v>
      </c>
      <c r="L20" s="251"/>
      <c r="M20" s="238"/>
      <c r="N20" s="248"/>
      <c r="O20" s="248"/>
      <c r="P20" s="248"/>
      <c r="Q20" s="124"/>
      <c r="R20" s="125"/>
      <c r="S20" s="126"/>
      <c r="T20" s="126"/>
      <c r="U20" s="126"/>
      <c r="V20" s="126"/>
      <c r="W20" s="126"/>
      <c r="X20" s="126"/>
      <c r="Y20" s="290"/>
      <c r="Z20" s="290"/>
      <c r="AA20" s="290" t="s">
        <v>67</v>
      </c>
      <c r="AB20" s="288">
        <v>40</v>
      </c>
      <c r="AC20" s="288">
        <v>25</v>
      </c>
      <c r="AD20" s="288">
        <v>15</v>
      </c>
      <c r="AE20" s="288">
        <v>8</v>
      </c>
      <c r="AF20" s="288">
        <v>4</v>
      </c>
      <c r="AG20" s="288">
        <v>2</v>
      </c>
      <c r="AH20" s="288">
        <v>1</v>
      </c>
      <c r="AI20" s="287"/>
      <c r="AJ20" s="287"/>
      <c r="AK20" s="287"/>
      <c r="AL20" s="126"/>
      <c r="AM20" s="126"/>
      <c r="AN20" s="126"/>
      <c r="AO20" s="126"/>
      <c r="AP20" s="126"/>
      <c r="AQ20" s="126"/>
      <c r="AR20" s="126"/>
      <c r="AS20" s="126"/>
    </row>
    <row r="21" spans="1:45" s="34" customFormat="1" ht="12.9" customHeight="1" x14ac:dyDescent="0.25">
      <c r="A21" s="286">
        <v>8</v>
      </c>
      <c r="B21" s="233" t="str">
        <f>IF($E21="","",VLOOKUP($E21,#REF!,14))</f>
        <v/>
      </c>
      <c r="C21" s="234" t="str">
        <f>IF($E21="","",VLOOKUP($E21,#REF!,15))</f>
        <v/>
      </c>
      <c r="D21" s="234" t="str">
        <f>IF($E21="","",VLOOKUP($E21,#REF!,5))</f>
        <v/>
      </c>
      <c r="E21" s="235"/>
      <c r="F21" s="285" t="str">
        <f>UPPER(IF($E21="","",VLOOKUP($E21,#REF!,2)))</f>
        <v/>
      </c>
      <c r="G21" s="285" t="str">
        <f>IF($E21="","",VLOOKUP($E21,#REF!,3))</f>
        <v/>
      </c>
      <c r="H21" s="285"/>
      <c r="I21" s="285" t="str">
        <f>IF($E21="","",VLOOKUP($E21,#REF!,4))</f>
        <v/>
      </c>
      <c r="J21" s="252"/>
      <c r="K21" s="238"/>
      <c r="L21" s="238"/>
      <c r="M21" s="238"/>
      <c r="N21" s="248"/>
      <c r="O21" s="248"/>
      <c r="P21" s="248"/>
      <c r="Q21" s="124"/>
      <c r="R21" s="125"/>
      <c r="S21" s="126"/>
      <c r="T21" s="126"/>
      <c r="U21" s="126"/>
      <c r="V21" s="126"/>
      <c r="W21" s="126"/>
      <c r="X21" s="126"/>
      <c r="Y21" s="290"/>
      <c r="Z21" s="290"/>
      <c r="AA21" s="290" t="s">
        <v>68</v>
      </c>
      <c r="AB21" s="288">
        <v>25</v>
      </c>
      <c r="AC21" s="288">
        <v>15</v>
      </c>
      <c r="AD21" s="288">
        <v>10</v>
      </c>
      <c r="AE21" s="288">
        <v>6</v>
      </c>
      <c r="AF21" s="288">
        <v>3</v>
      </c>
      <c r="AG21" s="288">
        <v>1</v>
      </c>
      <c r="AH21" s="288">
        <v>0</v>
      </c>
      <c r="AI21" s="287"/>
      <c r="AJ21" s="287"/>
      <c r="AK21" s="287"/>
      <c r="AL21" s="126"/>
      <c r="AM21" s="126"/>
      <c r="AN21" s="126"/>
      <c r="AO21" s="126"/>
      <c r="AP21" s="126"/>
      <c r="AQ21" s="126"/>
      <c r="AR21" s="126"/>
      <c r="AS21" s="126"/>
    </row>
    <row r="22" spans="1:45" s="34" customFormat="1" ht="9.6" customHeight="1" x14ac:dyDescent="0.25">
      <c r="A22" s="267"/>
      <c r="B22" s="122"/>
      <c r="C22" s="122"/>
      <c r="D22" s="122"/>
      <c r="E22" s="155"/>
      <c r="F22" s="122"/>
      <c r="G22" s="122"/>
      <c r="H22" s="122"/>
      <c r="I22" s="122"/>
      <c r="J22" s="155"/>
      <c r="K22" s="122"/>
      <c r="L22" s="122"/>
      <c r="M22" s="122"/>
      <c r="N22" s="124"/>
      <c r="O22" s="124"/>
      <c r="P22" s="124"/>
      <c r="Q22" s="124"/>
      <c r="R22" s="125"/>
      <c r="S22" s="126"/>
      <c r="T22" s="126"/>
      <c r="U22" s="126"/>
      <c r="V22" s="126"/>
      <c r="W22" s="126"/>
      <c r="X22" s="126"/>
      <c r="Y22" s="290"/>
      <c r="Z22" s="290"/>
      <c r="AA22" s="290" t="s">
        <v>69</v>
      </c>
      <c r="AB22" s="288">
        <v>15</v>
      </c>
      <c r="AC22" s="288">
        <v>10</v>
      </c>
      <c r="AD22" s="288">
        <v>6</v>
      </c>
      <c r="AE22" s="288">
        <v>3</v>
      </c>
      <c r="AF22" s="288">
        <v>1</v>
      </c>
      <c r="AG22" s="288">
        <v>0</v>
      </c>
      <c r="AH22" s="288">
        <v>0</v>
      </c>
      <c r="AI22" s="287"/>
      <c r="AJ22" s="287"/>
      <c r="AK22" s="287"/>
      <c r="AL22" s="126"/>
      <c r="AM22" s="126"/>
      <c r="AN22" s="126"/>
      <c r="AO22" s="126"/>
      <c r="AP22" s="126"/>
      <c r="AQ22" s="126"/>
      <c r="AR22" s="126"/>
      <c r="AS22" s="126"/>
    </row>
    <row r="23" spans="1:45" s="34" customFormat="1" ht="9.6" customHeight="1" x14ac:dyDescent="0.25">
      <c r="A23" s="156"/>
      <c r="B23" s="155"/>
      <c r="C23" s="155"/>
      <c r="D23" s="155"/>
      <c r="E23" s="155"/>
      <c r="F23" s="122"/>
      <c r="G23" s="122"/>
      <c r="H23" s="126"/>
      <c r="I23" s="257"/>
      <c r="J23" s="155"/>
      <c r="K23" s="122"/>
      <c r="L23" s="122"/>
      <c r="M23" s="122"/>
      <c r="N23" s="124"/>
      <c r="O23" s="124"/>
      <c r="P23" s="124"/>
      <c r="Q23" s="124"/>
      <c r="R23" s="125"/>
      <c r="S23" s="126"/>
      <c r="T23" s="126"/>
      <c r="U23" s="126"/>
      <c r="V23" s="126"/>
      <c r="W23" s="126"/>
      <c r="X23" s="126"/>
      <c r="Y23" s="290"/>
      <c r="Z23" s="290"/>
      <c r="AA23" s="290" t="s">
        <v>70</v>
      </c>
      <c r="AB23" s="288">
        <v>10</v>
      </c>
      <c r="AC23" s="288">
        <v>6</v>
      </c>
      <c r="AD23" s="288">
        <v>3</v>
      </c>
      <c r="AE23" s="288">
        <v>1</v>
      </c>
      <c r="AF23" s="288">
        <v>0</v>
      </c>
      <c r="AG23" s="288">
        <v>0</v>
      </c>
      <c r="AH23" s="288">
        <v>0</v>
      </c>
      <c r="AI23" s="287"/>
      <c r="AJ23" s="287"/>
      <c r="AK23" s="287"/>
      <c r="AL23" s="126"/>
      <c r="AM23" s="126"/>
      <c r="AN23" s="126"/>
      <c r="AO23" s="126"/>
      <c r="AP23" s="126"/>
      <c r="AQ23" s="126"/>
      <c r="AR23" s="126"/>
      <c r="AS23" s="126"/>
    </row>
    <row r="24" spans="1:45" s="34" customFormat="1" ht="9.6" customHeight="1" x14ac:dyDescent="0.25">
      <c r="A24" s="156"/>
      <c r="B24" s="122"/>
      <c r="C24" s="122"/>
      <c r="D24" s="122"/>
      <c r="E24" s="155"/>
      <c r="F24" s="122"/>
      <c r="G24" s="122"/>
      <c r="H24" s="122"/>
      <c r="I24" s="122"/>
      <c r="J24" s="155"/>
      <c r="K24" s="122"/>
      <c r="L24" s="258"/>
      <c r="M24" s="122"/>
      <c r="N24" s="124"/>
      <c r="O24" s="124"/>
      <c r="P24" s="124"/>
      <c r="Q24" s="124"/>
      <c r="R24" s="125"/>
      <c r="S24" s="126"/>
      <c r="T24" s="126"/>
      <c r="U24" s="126"/>
      <c r="V24" s="126"/>
      <c r="W24" s="126"/>
      <c r="X24" s="126"/>
      <c r="Y24" s="290"/>
      <c r="Z24" s="290"/>
      <c r="AA24" s="290" t="s">
        <v>71</v>
      </c>
      <c r="AB24" s="288">
        <v>6</v>
      </c>
      <c r="AC24" s="288">
        <v>3</v>
      </c>
      <c r="AD24" s="288">
        <v>1</v>
      </c>
      <c r="AE24" s="288">
        <v>0</v>
      </c>
      <c r="AF24" s="288">
        <v>0</v>
      </c>
      <c r="AG24" s="288">
        <v>0</v>
      </c>
      <c r="AH24" s="288">
        <v>0</v>
      </c>
      <c r="AI24" s="287"/>
      <c r="AJ24" s="287"/>
      <c r="AK24" s="287"/>
      <c r="AL24" s="126"/>
      <c r="AM24" s="126"/>
      <c r="AN24" s="126"/>
      <c r="AO24" s="126"/>
      <c r="AP24" s="126"/>
      <c r="AQ24" s="126"/>
      <c r="AR24" s="126"/>
      <c r="AS24" s="126"/>
    </row>
    <row r="25" spans="1:45" s="34" customFormat="1" ht="9.6" customHeight="1" x14ac:dyDescent="0.25">
      <c r="A25" s="156"/>
      <c r="B25" s="155"/>
      <c r="C25" s="155"/>
      <c r="D25" s="155"/>
      <c r="E25" s="155"/>
      <c r="F25" s="122"/>
      <c r="G25" s="122"/>
      <c r="H25" s="126"/>
      <c r="I25" s="122"/>
      <c r="J25" s="155"/>
      <c r="K25" s="257"/>
      <c r="L25" s="155"/>
      <c r="M25" s="122"/>
      <c r="N25" s="124"/>
      <c r="O25" s="124"/>
      <c r="P25" s="124"/>
      <c r="Q25" s="124"/>
      <c r="R25" s="125"/>
      <c r="S25" s="126"/>
      <c r="T25" s="126"/>
      <c r="U25" s="126"/>
      <c r="V25" s="126"/>
      <c r="W25" s="126"/>
      <c r="X25" s="126"/>
      <c r="Y25" s="290"/>
      <c r="Z25" s="290"/>
      <c r="AA25" s="290" t="s">
        <v>76</v>
      </c>
      <c r="AB25" s="288">
        <v>3</v>
      </c>
      <c r="AC25" s="288">
        <v>2</v>
      </c>
      <c r="AD25" s="288">
        <v>1</v>
      </c>
      <c r="AE25" s="288">
        <v>0</v>
      </c>
      <c r="AF25" s="288">
        <v>0</v>
      </c>
      <c r="AG25" s="288">
        <v>0</v>
      </c>
      <c r="AH25" s="288">
        <v>0</v>
      </c>
      <c r="AI25" s="287"/>
      <c r="AJ25" s="287"/>
      <c r="AK25" s="287"/>
      <c r="AL25" s="126"/>
      <c r="AM25" s="126"/>
      <c r="AN25" s="126"/>
      <c r="AO25" s="126"/>
      <c r="AP25" s="126"/>
      <c r="AQ25" s="126"/>
      <c r="AR25" s="126"/>
      <c r="AS25" s="126"/>
    </row>
    <row r="26" spans="1:45" s="34" customFormat="1" ht="9.6" customHeight="1" x14ac:dyDescent="0.25">
      <c r="A26" s="156"/>
      <c r="B26" s="122"/>
      <c r="C26" s="122"/>
      <c r="D26" s="122"/>
      <c r="E26" s="155"/>
      <c r="F26" s="122"/>
      <c r="G26" s="122"/>
      <c r="H26" s="122"/>
      <c r="I26" s="122"/>
      <c r="J26" s="155"/>
      <c r="K26" s="122"/>
      <c r="L26" s="122"/>
      <c r="M26" s="122"/>
      <c r="N26" s="124"/>
      <c r="O26" s="124"/>
      <c r="P26" s="124"/>
      <c r="Q26" s="124"/>
      <c r="R26" s="125"/>
      <c r="S26" s="130"/>
      <c r="T26" s="126"/>
      <c r="U26" s="126"/>
      <c r="V26" s="126"/>
      <c r="W26" s="126"/>
      <c r="X26" s="126"/>
      <c r="Y26"/>
      <c r="Z26"/>
      <c r="AA26"/>
      <c r="AB26"/>
      <c r="AC26"/>
      <c r="AD26"/>
      <c r="AE26"/>
      <c r="AF26"/>
      <c r="AG26"/>
      <c r="AH26"/>
      <c r="AI26" s="287"/>
      <c r="AJ26" s="287"/>
      <c r="AK26" s="287"/>
      <c r="AL26" s="126"/>
      <c r="AM26" s="126"/>
      <c r="AN26" s="126"/>
      <c r="AO26" s="126"/>
      <c r="AP26" s="126"/>
      <c r="AQ26" s="126"/>
      <c r="AR26" s="126"/>
      <c r="AS26" s="126"/>
    </row>
    <row r="27" spans="1:45" s="34" customFormat="1" ht="9.6" customHeight="1" x14ac:dyDescent="0.25">
      <c r="A27" s="156"/>
      <c r="B27" s="155"/>
      <c r="C27" s="155"/>
      <c r="D27" s="155"/>
      <c r="E27" s="155"/>
      <c r="F27" s="122"/>
      <c r="G27" s="122"/>
      <c r="H27" s="126"/>
      <c r="I27" s="257"/>
      <c r="J27" s="155"/>
      <c r="K27" s="122"/>
      <c r="L27" s="122"/>
      <c r="M27" s="122"/>
      <c r="N27" s="124"/>
      <c r="O27" s="124"/>
      <c r="P27" s="124"/>
      <c r="Q27" s="124"/>
      <c r="R27" s="125"/>
      <c r="S27" s="126"/>
      <c r="T27" s="126"/>
      <c r="U27" s="126"/>
      <c r="V27" s="126"/>
      <c r="W27" s="126"/>
      <c r="X27" s="126"/>
      <c r="Y27"/>
      <c r="Z27"/>
      <c r="AA27"/>
      <c r="AB27"/>
      <c r="AC27"/>
      <c r="AD27"/>
      <c r="AE27"/>
      <c r="AF27"/>
      <c r="AG27"/>
      <c r="AH27"/>
      <c r="AI27" s="287"/>
      <c r="AJ27" s="287"/>
      <c r="AK27" s="287"/>
      <c r="AL27" s="126"/>
      <c r="AM27" s="126"/>
      <c r="AN27" s="126"/>
      <c r="AO27" s="126"/>
      <c r="AP27" s="126"/>
      <c r="AQ27" s="126"/>
      <c r="AR27" s="126"/>
      <c r="AS27" s="126"/>
    </row>
    <row r="28" spans="1:45" s="34" customFormat="1" ht="9.6" customHeight="1" x14ac:dyDescent="0.25">
      <c r="A28" s="156"/>
      <c r="B28" s="122"/>
      <c r="C28" s="122"/>
      <c r="D28" s="122"/>
      <c r="E28" s="155"/>
      <c r="F28" s="122"/>
      <c r="G28" s="122"/>
      <c r="H28" s="122"/>
      <c r="I28" s="122"/>
      <c r="J28" s="155"/>
      <c r="K28" s="122"/>
      <c r="L28" s="122"/>
      <c r="M28" s="122"/>
      <c r="N28" s="124"/>
      <c r="O28" s="124"/>
      <c r="P28" s="124"/>
      <c r="Q28" s="124"/>
      <c r="R28" s="125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300"/>
      <c r="AJ28" s="300"/>
      <c r="AK28" s="300"/>
      <c r="AL28" s="126"/>
      <c r="AM28" s="126"/>
      <c r="AN28" s="126"/>
      <c r="AO28" s="126"/>
      <c r="AP28" s="126"/>
      <c r="AQ28" s="126"/>
      <c r="AR28" s="126"/>
      <c r="AS28" s="126"/>
    </row>
    <row r="29" spans="1:45" s="34" customFormat="1" ht="9.6" customHeight="1" x14ac:dyDescent="0.25">
      <c r="A29" s="156"/>
      <c r="B29" s="155"/>
      <c r="C29" s="155"/>
      <c r="D29" s="155"/>
      <c r="E29" s="155"/>
      <c r="F29" s="126" t="s">
        <v>146</v>
      </c>
      <c r="G29" s="122"/>
      <c r="H29" s="126"/>
      <c r="I29" s="122"/>
      <c r="J29" s="155"/>
      <c r="K29" s="122"/>
      <c r="L29" s="122"/>
      <c r="M29" s="257"/>
      <c r="N29" s="155"/>
      <c r="O29" s="122"/>
      <c r="P29" s="124"/>
      <c r="Q29" s="124"/>
      <c r="R29" s="125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300"/>
      <c r="AJ29" s="300"/>
      <c r="AK29" s="300"/>
      <c r="AL29" s="126"/>
      <c r="AM29" s="126"/>
      <c r="AN29" s="126"/>
      <c r="AO29" s="126"/>
      <c r="AP29" s="126"/>
      <c r="AQ29" s="126"/>
      <c r="AR29" s="126"/>
      <c r="AS29" s="126"/>
    </row>
    <row r="30" spans="1:45" s="34" customFormat="1" ht="9.6" customHeight="1" x14ac:dyDescent="0.25">
      <c r="A30" s="156"/>
      <c r="B30" s="122"/>
      <c r="C30" s="122"/>
      <c r="D30" s="122"/>
      <c r="E30" s="155"/>
      <c r="F30" s="122"/>
      <c r="G30" s="122"/>
      <c r="H30" s="122"/>
      <c r="I30" s="122"/>
      <c r="J30" s="155"/>
      <c r="K30" s="122"/>
      <c r="L30" s="122"/>
      <c r="M30" s="122"/>
      <c r="N30" s="124"/>
      <c r="O30" s="122"/>
      <c r="P30" s="124"/>
      <c r="Q30" s="124"/>
      <c r="R30" s="125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300"/>
      <c r="AJ30" s="300"/>
      <c r="AK30" s="300"/>
      <c r="AL30" s="126"/>
      <c r="AM30" s="126"/>
      <c r="AN30" s="126"/>
      <c r="AO30" s="126"/>
      <c r="AP30" s="126"/>
      <c r="AQ30" s="126"/>
      <c r="AR30" s="126"/>
      <c r="AS30" s="126"/>
    </row>
    <row r="31" spans="1:45" s="34" customFormat="1" ht="9.6" customHeight="1" x14ac:dyDescent="0.25">
      <c r="A31" s="156"/>
      <c r="B31" s="155"/>
      <c r="C31" s="155"/>
      <c r="D31" s="155"/>
      <c r="E31" s="155"/>
      <c r="F31" s="122"/>
      <c r="G31" s="122"/>
      <c r="H31" s="126"/>
      <c r="I31" s="257"/>
      <c r="J31" s="155"/>
      <c r="K31" s="122"/>
      <c r="L31" s="122"/>
      <c r="M31" s="122"/>
      <c r="N31" s="124"/>
      <c r="O31" s="124"/>
      <c r="P31" s="124"/>
      <c r="Q31" s="124"/>
      <c r="R31" s="125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300"/>
      <c r="AJ31" s="300"/>
      <c r="AK31" s="300"/>
      <c r="AL31" s="126"/>
      <c r="AM31" s="126"/>
      <c r="AN31" s="126"/>
      <c r="AO31" s="126"/>
      <c r="AP31" s="126"/>
      <c r="AQ31" s="126"/>
      <c r="AR31" s="126"/>
      <c r="AS31" s="126"/>
    </row>
    <row r="32" spans="1:45" s="34" customFormat="1" ht="9.6" customHeight="1" x14ac:dyDescent="0.25">
      <c r="A32" s="156"/>
      <c r="B32" s="122"/>
      <c r="C32" s="122"/>
      <c r="D32" s="122"/>
      <c r="E32" s="155"/>
      <c r="F32" s="122"/>
      <c r="G32" s="122"/>
      <c r="H32" s="122"/>
      <c r="I32" s="122"/>
      <c r="J32" s="155"/>
      <c r="K32" s="122"/>
      <c r="L32" s="258"/>
      <c r="M32" s="122"/>
      <c r="N32" s="124"/>
      <c r="O32" s="124"/>
      <c r="P32" s="124"/>
      <c r="Q32" s="124"/>
      <c r="R32" s="125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300"/>
      <c r="AJ32" s="300"/>
      <c r="AK32" s="300"/>
      <c r="AL32" s="126"/>
      <c r="AM32" s="126"/>
      <c r="AN32" s="126"/>
      <c r="AO32" s="126"/>
      <c r="AP32" s="126"/>
      <c r="AQ32" s="126"/>
      <c r="AR32" s="126"/>
      <c r="AS32" s="126"/>
    </row>
    <row r="33" spans="1:45" s="34" customFormat="1" ht="9.6" customHeight="1" x14ac:dyDescent="0.25">
      <c r="A33" s="156"/>
      <c r="B33" s="155"/>
      <c r="C33" s="155"/>
      <c r="D33" s="155"/>
      <c r="E33" s="155"/>
      <c r="F33" s="122"/>
      <c r="G33" s="122"/>
      <c r="H33" s="126"/>
      <c r="I33" s="122"/>
      <c r="J33" s="155"/>
      <c r="K33" s="257"/>
      <c r="L33" s="155"/>
      <c r="M33" s="122"/>
      <c r="N33" s="124"/>
      <c r="O33" s="124"/>
      <c r="P33" s="124"/>
      <c r="Q33" s="124"/>
      <c r="R33" s="125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300"/>
      <c r="AJ33" s="300"/>
      <c r="AK33" s="300"/>
      <c r="AL33" s="126"/>
      <c r="AM33" s="126"/>
      <c r="AN33" s="126"/>
      <c r="AO33" s="126"/>
      <c r="AP33" s="126"/>
      <c r="AQ33" s="126"/>
      <c r="AR33" s="126"/>
      <c r="AS33" s="126"/>
    </row>
    <row r="34" spans="1:45" s="34" customFormat="1" ht="9.6" customHeight="1" x14ac:dyDescent="0.25">
      <c r="A34" s="156"/>
      <c r="B34" s="122"/>
      <c r="C34" s="122"/>
      <c r="D34" s="122"/>
      <c r="E34" s="155"/>
      <c r="F34" s="122"/>
      <c r="G34" s="122"/>
      <c r="H34" s="122"/>
      <c r="I34" s="122"/>
      <c r="J34" s="155"/>
      <c r="K34" s="122"/>
      <c r="L34" s="122"/>
      <c r="M34" s="122"/>
      <c r="N34" s="124"/>
      <c r="O34" s="124"/>
      <c r="P34" s="124"/>
      <c r="Q34" s="124"/>
      <c r="R34" s="125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300"/>
      <c r="AJ34" s="300"/>
      <c r="AK34" s="300"/>
      <c r="AL34" s="126"/>
      <c r="AM34" s="126"/>
      <c r="AN34" s="126"/>
      <c r="AO34" s="126"/>
      <c r="AP34" s="126"/>
      <c r="AQ34" s="126"/>
      <c r="AR34" s="126"/>
      <c r="AS34" s="126"/>
    </row>
    <row r="35" spans="1:45" s="34" customFormat="1" ht="9.6" customHeight="1" x14ac:dyDescent="0.25">
      <c r="A35" s="156"/>
      <c r="B35" s="155"/>
      <c r="C35" s="155"/>
      <c r="D35" s="155"/>
      <c r="E35" s="155"/>
      <c r="F35" s="122"/>
      <c r="G35" s="122"/>
      <c r="H35" s="126"/>
      <c r="I35" s="257"/>
      <c r="J35" s="155"/>
      <c r="K35" s="122"/>
      <c r="L35" s="122"/>
      <c r="M35" s="122"/>
      <c r="N35" s="124"/>
      <c r="O35" s="124"/>
      <c r="P35" s="124"/>
      <c r="Q35" s="124"/>
      <c r="R35" s="125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300"/>
      <c r="AJ35" s="300"/>
      <c r="AK35" s="300"/>
      <c r="AL35" s="126"/>
      <c r="AM35" s="126"/>
      <c r="AN35" s="126"/>
      <c r="AO35" s="126"/>
      <c r="AP35" s="126"/>
      <c r="AQ35" s="126"/>
      <c r="AR35" s="126"/>
      <c r="AS35" s="126"/>
    </row>
    <row r="36" spans="1:45" s="34" customFormat="1" ht="9.6" customHeight="1" x14ac:dyDescent="0.25">
      <c r="A36" s="267"/>
      <c r="B36" s="122"/>
      <c r="C36" s="122"/>
      <c r="D36" s="122"/>
      <c r="E36" s="155"/>
      <c r="F36" s="122"/>
      <c r="G36" s="122"/>
      <c r="H36" s="122"/>
      <c r="I36" s="122"/>
      <c r="J36" s="155"/>
      <c r="K36" s="122"/>
      <c r="L36" s="122"/>
      <c r="M36" s="122"/>
      <c r="N36" s="122"/>
      <c r="O36" s="122"/>
      <c r="P36" s="122"/>
      <c r="Q36" s="124"/>
      <c r="R36" s="125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300"/>
      <c r="AJ36" s="300"/>
      <c r="AK36" s="300"/>
      <c r="AL36" s="126"/>
      <c r="AM36" s="126"/>
      <c r="AN36" s="126"/>
      <c r="AO36" s="126"/>
      <c r="AP36" s="126"/>
      <c r="AQ36" s="126"/>
      <c r="AR36" s="126"/>
      <c r="AS36" s="126"/>
    </row>
    <row r="37" spans="1:45" s="34" customFormat="1" ht="9.6" customHeight="1" x14ac:dyDescent="0.25">
      <c r="A37" s="156"/>
      <c r="B37" s="155"/>
      <c r="C37" s="155"/>
      <c r="D37" s="155"/>
      <c r="E37" s="155"/>
      <c r="F37" s="253"/>
      <c r="G37" s="253"/>
      <c r="H37" s="256"/>
      <c r="I37" s="238"/>
      <c r="J37" s="246"/>
      <c r="K37" s="238"/>
      <c r="L37" s="238"/>
      <c r="M37" s="238"/>
      <c r="N37" s="248"/>
      <c r="O37" s="248"/>
      <c r="P37" s="248"/>
      <c r="Q37" s="124"/>
      <c r="R37" s="125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300"/>
      <c r="AJ37" s="300"/>
      <c r="AK37" s="300"/>
      <c r="AL37" s="126"/>
      <c r="AM37" s="126"/>
      <c r="AN37" s="126"/>
      <c r="AO37" s="126"/>
      <c r="AP37" s="126"/>
      <c r="AQ37" s="126"/>
      <c r="AR37" s="126"/>
      <c r="AS37" s="126"/>
    </row>
    <row r="38" spans="1:45" s="34" customFormat="1" ht="9.6" customHeight="1" x14ac:dyDescent="0.25">
      <c r="A38" s="267"/>
      <c r="B38" s="122"/>
      <c r="C38" s="122"/>
      <c r="D38" s="122"/>
      <c r="E38" s="155"/>
      <c r="F38" s="122"/>
      <c r="G38" s="122"/>
      <c r="H38" s="122"/>
      <c r="I38" s="122"/>
      <c r="J38" s="155"/>
      <c r="K38" s="122"/>
      <c r="L38" s="122"/>
      <c r="M38" s="122"/>
      <c r="N38" s="124"/>
      <c r="O38" s="124"/>
      <c r="P38" s="124"/>
      <c r="Q38" s="124"/>
      <c r="R38" s="125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300"/>
      <c r="AJ38" s="300"/>
      <c r="AK38" s="300"/>
      <c r="AL38" s="126"/>
      <c r="AM38" s="126"/>
      <c r="AN38" s="126"/>
      <c r="AO38" s="126"/>
      <c r="AP38" s="126"/>
      <c r="AQ38" s="126"/>
      <c r="AR38" s="126"/>
      <c r="AS38" s="126"/>
    </row>
    <row r="39" spans="1:45" s="34" customFormat="1" ht="9.6" customHeight="1" x14ac:dyDescent="0.25">
      <c r="A39" s="156"/>
      <c r="B39" s="155"/>
      <c r="C39" s="155"/>
      <c r="D39" s="155"/>
      <c r="E39" s="155"/>
      <c r="F39" s="122"/>
      <c r="G39" s="122"/>
      <c r="H39" s="126"/>
      <c r="I39" s="257"/>
      <c r="J39" s="155"/>
      <c r="K39" s="122"/>
      <c r="L39" s="122"/>
      <c r="M39" s="122"/>
      <c r="N39" s="124"/>
      <c r="O39" s="124"/>
      <c r="P39" s="124"/>
      <c r="Q39" s="124"/>
      <c r="R39" s="125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300"/>
      <c r="AJ39" s="300"/>
      <c r="AK39" s="300"/>
      <c r="AL39" s="126"/>
      <c r="AM39" s="126"/>
      <c r="AN39" s="126"/>
      <c r="AO39" s="126"/>
      <c r="AP39" s="126"/>
      <c r="AQ39" s="126"/>
      <c r="AR39" s="126"/>
      <c r="AS39" s="126"/>
    </row>
    <row r="40" spans="1:45" s="34" customFormat="1" ht="9.6" customHeight="1" x14ac:dyDescent="0.25">
      <c r="A40" s="156"/>
      <c r="B40" s="122"/>
      <c r="C40" s="122"/>
      <c r="D40" s="122"/>
      <c r="E40" s="155"/>
      <c r="F40" s="122"/>
      <c r="G40" s="122"/>
      <c r="H40" s="122"/>
      <c r="I40" s="122"/>
      <c r="J40" s="155"/>
      <c r="K40" s="122"/>
      <c r="L40" s="258"/>
      <c r="M40" s="122"/>
      <c r="N40" s="124"/>
      <c r="O40" s="124"/>
      <c r="P40" s="124"/>
      <c r="Q40" s="124"/>
      <c r="R40" s="125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300"/>
      <c r="AJ40" s="300"/>
      <c r="AK40" s="300"/>
      <c r="AL40" s="126"/>
      <c r="AM40" s="126"/>
      <c r="AN40" s="126"/>
      <c r="AO40" s="126"/>
      <c r="AP40" s="126"/>
      <c r="AQ40" s="126"/>
      <c r="AR40" s="126"/>
      <c r="AS40" s="126"/>
    </row>
    <row r="41" spans="1:45" s="34" customFormat="1" ht="9.6" customHeight="1" x14ac:dyDescent="0.25">
      <c r="A41" s="156"/>
      <c r="B41" s="155"/>
      <c r="C41" s="155"/>
      <c r="D41" s="155"/>
      <c r="E41" s="155"/>
      <c r="F41" s="122"/>
      <c r="G41" s="122"/>
      <c r="H41" s="126"/>
      <c r="I41" s="122"/>
      <c r="J41" s="155"/>
      <c r="K41" s="257"/>
      <c r="L41" s="155"/>
      <c r="M41" s="122"/>
      <c r="N41" s="124"/>
      <c r="O41" s="124"/>
      <c r="P41" s="124"/>
      <c r="Q41" s="124"/>
      <c r="R41" s="125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300"/>
      <c r="AJ41" s="300"/>
      <c r="AK41" s="300"/>
      <c r="AL41" s="126"/>
      <c r="AM41" s="126"/>
      <c r="AN41" s="126"/>
      <c r="AO41" s="126"/>
      <c r="AP41" s="126"/>
      <c r="AQ41" s="126"/>
      <c r="AR41" s="126"/>
      <c r="AS41" s="126"/>
    </row>
    <row r="42" spans="1:45" s="34" customFormat="1" ht="9.6" customHeight="1" x14ac:dyDescent="0.25">
      <c r="A42" s="156"/>
      <c r="B42" s="122"/>
      <c r="C42" s="122"/>
      <c r="D42" s="122"/>
      <c r="E42" s="155"/>
      <c r="F42" s="122"/>
      <c r="G42" s="122"/>
      <c r="H42" s="122"/>
      <c r="I42" s="122"/>
      <c r="J42" s="155"/>
      <c r="K42" s="122"/>
      <c r="L42" s="122"/>
      <c r="M42" s="122"/>
      <c r="N42" s="124"/>
      <c r="O42" s="124"/>
      <c r="P42" s="124"/>
      <c r="Q42" s="124"/>
      <c r="R42" s="125"/>
      <c r="S42" s="130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300"/>
      <c r="AJ42" s="300"/>
      <c r="AK42" s="300"/>
      <c r="AL42" s="126"/>
      <c r="AM42" s="126"/>
      <c r="AN42" s="126"/>
      <c r="AO42" s="126"/>
      <c r="AP42" s="126"/>
      <c r="AQ42" s="126"/>
      <c r="AR42" s="126"/>
      <c r="AS42" s="126"/>
    </row>
    <row r="43" spans="1:45" s="34" customFormat="1" ht="9.6" customHeight="1" x14ac:dyDescent="0.25">
      <c r="A43" s="156"/>
      <c r="B43" s="155"/>
      <c r="C43" s="155"/>
      <c r="D43" s="155"/>
      <c r="E43" s="155"/>
      <c r="F43" s="122"/>
      <c r="G43" s="122"/>
      <c r="H43" s="126"/>
      <c r="I43" s="257"/>
      <c r="J43" s="155"/>
      <c r="K43" s="122"/>
      <c r="L43" s="122"/>
      <c r="M43" s="122"/>
      <c r="N43" s="124"/>
      <c r="O43" s="124"/>
      <c r="P43" s="124"/>
      <c r="Q43" s="124"/>
      <c r="R43" s="125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300"/>
      <c r="AJ43" s="300"/>
      <c r="AK43" s="300"/>
      <c r="AL43" s="126"/>
      <c r="AM43" s="126"/>
      <c r="AN43" s="126"/>
      <c r="AO43" s="126"/>
      <c r="AP43" s="126"/>
      <c r="AQ43" s="126"/>
      <c r="AR43" s="126"/>
      <c r="AS43" s="126"/>
    </row>
    <row r="44" spans="1:45" s="34" customFormat="1" ht="9.6" customHeight="1" x14ac:dyDescent="0.25">
      <c r="A44" s="156"/>
      <c r="B44" s="122"/>
      <c r="C44" s="122"/>
      <c r="D44" s="122"/>
      <c r="E44" s="155"/>
      <c r="F44" s="122"/>
      <c r="G44" s="122"/>
      <c r="H44" s="122"/>
      <c r="I44" s="122"/>
      <c r="J44" s="155"/>
      <c r="K44" s="122"/>
      <c r="L44" s="122"/>
      <c r="M44" s="122"/>
      <c r="N44" s="124"/>
      <c r="O44" s="124"/>
      <c r="P44" s="124"/>
      <c r="Q44" s="124"/>
      <c r="R44" s="125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300"/>
      <c r="AJ44" s="300"/>
      <c r="AK44" s="300"/>
      <c r="AL44" s="126"/>
      <c r="AM44" s="126"/>
      <c r="AN44" s="126"/>
      <c r="AO44" s="126"/>
      <c r="AP44" s="126"/>
      <c r="AQ44" s="126"/>
      <c r="AR44" s="126"/>
      <c r="AS44" s="126"/>
    </row>
    <row r="45" spans="1:45" s="34" customFormat="1" ht="9.6" customHeight="1" x14ac:dyDescent="0.25">
      <c r="A45" s="156"/>
      <c r="B45" s="155"/>
      <c r="C45" s="155"/>
      <c r="D45" s="155"/>
      <c r="E45" s="155"/>
      <c r="F45" s="122"/>
      <c r="G45" s="122"/>
      <c r="H45" s="126"/>
      <c r="I45" s="122"/>
      <c r="J45" s="155"/>
      <c r="K45" s="122"/>
      <c r="L45" s="122"/>
      <c r="M45" s="257"/>
      <c r="N45" s="155"/>
      <c r="O45" s="122"/>
      <c r="P45" s="124"/>
      <c r="Q45" s="124"/>
      <c r="R45" s="125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300"/>
      <c r="AJ45" s="300"/>
      <c r="AK45" s="300"/>
      <c r="AL45" s="126"/>
      <c r="AM45" s="126"/>
      <c r="AN45" s="126"/>
      <c r="AO45" s="126"/>
      <c r="AP45" s="126"/>
      <c r="AQ45" s="126"/>
      <c r="AR45" s="126"/>
      <c r="AS45" s="126"/>
    </row>
    <row r="46" spans="1:45" s="34" customFormat="1" ht="9.6" customHeight="1" x14ac:dyDescent="0.25">
      <c r="A46" s="156"/>
      <c r="B46" s="122"/>
      <c r="C46" s="122"/>
      <c r="D46" s="122"/>
      <c r="E46" s="155"/>
      <c r="F46" s="122"/>
      <c r="G46" s="122"/>
      <c r="H46" s="122"/>
      <c r="I46" s="122"/>
      <c r="J46" s="155"/>
      <c r="K46" s="122"/>
      <c r="L46" s="122"/>
      <c r="M46" s="122"/>
      <c r="N46" s="124"/>
      <c r="O46" s="122"/>
      <c r="P46" s="124"/>
      <c r="Q46" s="124"/>
      <c r="R46" s="125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300"/>
      <c r="AJ46" s="300"/>
      <c r="AK46" s="300"/>
      <c r="AL46" s="126"/>
      <c r="AM46" s="126"/>
      <c r="AN46" s="126"/>
      <c r="AO46" s="126"/>
      <c r="AP46" s="126"/>
      <c r="AQ46" s="126"/>
      <c r="AR46" s="126"/>
      <c r="AS46" s="126"/>
    </row>
    <row r="47" spans="1:45" s="34" customFormat="1" ht="9.6" customHeight="1" x14ac:dyDescent="0.25">
      <c r="A47" s="156"/>
      <c r="B47" s="155"/>
      <c r="C47" s="155"/>
      <c r="D47" s="155"/>
      <c r="E47" s="155"/>
      <c r="F47" s="122"/>
      <c r="G47" s="122"/>
      <c r="H47" s="126"/>
      <c r="I47" s="257"/>
      <c r="J47" s="155"/>
      <c r="K47" s="122"/>
      <c r="L47" s="122"/>
      <c r="M47" s="122"/>
      <c r="N47" s="124"/>
      <c r="O47" s="124"/>
      <c r="P47" s="124"/>
      <c r="Q47" s="124"/>
      <c r="R47" s="125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300"/>
      <c r="AJ47" s="300"/>
      <c r="AK47" s="300"/>
      <c r="AL47" s="126"/>
      <c r="AM47" s="126"/>
      <c r="AN47" s="126"/>
      <c r="AO47" s="126"/>
      <c r="AP47" s="126"/>
      <c r="AQ47" s="126"/>
      <c r="AR47" s="126"/>
      <c r="AS47" s="126"/>
    </row>
    <row r="48" spans="1:45" s="34" customFormat="1" ht="9.6" customHeight="1" x14ac:dyDescent="0.25">
      <c r="A48" s="156"/>
      <c r="B48" s="122"/>
      <c r="C48" s="122"/>
      <c r="D48" s="122"/>
      <c r="E48" s="155"/>
      <c r="F48" s="122"/>
      <c r="G48" s="122"/>
      <c r="H48" s="122"/>
      <c r="I48" s="122"/>
      <c r="J48" s="155"/>
      <c r="K48" s="122"/>
      <c r="L48" s="258"/>
      <c r="M48" s="122"/>
      <c r="N48" s="124"/>
      <c r="O48" s="124"/>
      <c r="P48" s="124"/>
      <c r="Q48" s="124"/>
      <c r="R48" s="125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300"/>
      <c r="AJ48" s="300"/>
      <c r="AK48" s="300"/>
      <c r="AL48" s="126"/>
      <c r="AM48" s="126"/>
      <c r="AN48" s="126"/>
      <c r="AO48" s="126"/>
      <c r="AP48" s="126"/>
      <c r="AQ48" s="126"/>
      <c r="AR48" s="126"/>
      <c r="AS48" s="126"/>
    </row>
    <row r="49" spans="1:45" s="34" customFormat="1" ht="9.6" customHeight="1" x14ac:dyDescent="0.25">
      <c r="A49" s="156"/>
      <c r="B49" s="155"/>
      <c r="C49" s="155"/>
      <c r="D49" s="155"/>
      <c r="E49" s="155"/>
      <c r="F49" s="122"/>
      <c r="G49" s="122"/>
      <c r="H49" s="126"/>
      <c r="I49" s="122"/>
      <c r="J49" s="155"/>
      <c r="K49" s="257"/>
      <c r="L49" s="155"/>
      <c r="M49" s="122"/>
      <c r="N49" s="124"/>
      <c r="O49" s="124"/>
      <c r="P49" s="124"/>
      <c r="Q49" s="124"/>
      <c r="R49" s="125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300"/>
      <c r="AJ49" s="300"/>
      <c r="AK49" s="300"/>
      <c r="AL49" s="126"/>
      <c r="AM49" s="126"/>
      <c r="AN49" s="126"/>
      <c r="AO49" s="126"/>
      <c r="AP49" s="126"/>
      <c r="AQ49" s="126"/>
      <c r="AR49" s="126"/>
      <c r="AS49" s="126"/>
    </row>
    <row r="50" spans="1:45" s="34" customFormat="1" ht="9.6" customHeight="1" x14ac:dyDescent="0.25">
      <c r="A50" s="156"/>
      <c r="B50" s="122"/>
      <c r="C50" s="122"/>
      <c r="D50" s="122"/>
      <c r="E50" s="155"/>
      <c r="F50" s="122"/>
      <c r="G50" s="122"/>
      <c r="H50" s="122"/>
      <c r="I50" s="122"/>
      <c r="J50" s="155"/>
      <c r="K50" s="122"/>
      <c r="L50" s="122"/>
      <c r="M50" s="122"/>
      <c r="N50" s="124"/>
      <c r="O50" s="124"/>
      <c r="P50" s="124"/>
      <c r="Q50" s="124"/>
      <c r="R50" s="125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300"/>
      <c r="AJ50" s="300"/>
      <c r="AK50" s="300"/>
      <c r="AL50" s="126"/>
      <c r="AM50" s="126"/>
      <c r="AN50" s="126"/>
      <c r="AO50" s="126"/>
      <c r="AP50" s="126"/>
      <c r="AQ50" s="126"/>
      <c r="AR50" s="126"/>
      <c r="AS50" s="126"/>
    </row>
    <row r="51" spans="1:45" s="34" customFormat="1" ht="9.6" customHeight="1" x14ac:dyDescent="0.25">
      <c r="A51" s="156"/>
      <c r="B51" s="155"/>
      <c r="C51" s="155"/>
      <c r="D51" s="155"/>
      <c r="E51" s="155"/>
      <c r="F51" s="122"/>
      <c r="G51" s="122"/>
      <c r="H51" s="126"/>
      <c r="I51" s="257"/>
      <c r="J51" s="155"/>
      <c r="K51" s="122"/>
      <c r="L51" s="122"/>
      <c r="M51" s="122"/>
      <c r="N51" s="124"/>
      <c r="O51" s="124"/>
      <c r="P51" s="124"/>
      <c r="Q51" s="124"/>
      <c r="R51" s="125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300"/>
      <c r="AJ51" s="300"/>
      <c r="AK51" s="300"/>
      <c r="AL51" s="126"/>
      <c r="AM51" s="126"/>
      <c r="AN51" s="126"/>
      <c r="AO51" s="126"/>
      <c r="AP51" s="126"/>
      <c r="AQ51" s="126"/>
      <c r="AR51" s="126"/>
      <c r="AS51" s="126"/>
    </row>
    <row r="52" spans="1:45" s="34" customFormat="1" ht="9.6" customHeight="1" x14ac:dyDescent="0.25">
      <c r="A52" s="267"/>
      <c r="B52" s="122"/>
      <c r="C52" s="122"/>
      <c r="D52" s="122"/>
      <c r="E52" s="155"/>
      <c r="F52" s="122"/>
      <c r="G52" s="122"/>
      <c r="H52" s="122"/>
      <c r="I52" s="122"/>
      <c r="J52" s="155"/>
      <c r="K52" s="122"/>
      <c r="L52" s="122"/>
      <c r="M52" s="122"/>
      <c r="N52" s="122"/>
      <c r="O52" s="122"/>
      <c r="P52" s="122"/>
      <c r="Q52" s="124"/>
      <c r="R52" s="125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300"/>
      <c r="AJ52" s="300"/>
      <c r="AK52" s="300"/>
      <c r="AL52" s="126"/>
      <c r="AM52" s="126"/>
      <c r="AN52" s="126"/>
      <c r="AO52" s="126"/>
      <c r="AP52" s="126"/>
      <c r="AQ52" s="126"/>
      <c r="AR52" s="126"/>
      <c r="AS52" s="126"/>
    </row>
    <row r="53" spans="1:45" s="2" customFormat="1" ht="6.75" customHeight="1" x14ac:dyDescent="0.25">
      <c r="A53" s="131"/>
      <c r="B53" s="131"/>
      <c r="C53" s="131"/>
      <c r="D53" s="131"/>
      <c r="E53" s="131"/>
      <c r="F53" s="133"/>
      <c r="G53" s="133"/>
      <c r="H53" s="133"/>
      <c r="I53" s="133"/>
      <c r="J53" s="132"/>
      <c r="K53" s="133"/>
      <c r="L53" s="134"/>
      <c r="M53" s="133"/>
      <c r="N53" s="134"/>
      <c r="O53" s="133"/>
      <c r="P53" s="134"/>
      <c r="Q53" s="133"/>
      <c r="R53" s="134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300"/>
      <c r="AJ53" s="300"/>
      <c r="AK53" s="300"/>
      <c r="AL53" s="135"/>
      <c r="AM53" s="135"/>
      <c r="AN53" s="135"/>
      <c r="AO53" s="135"/>
      <c r="AP53" s="135"/>
      <c r="AQ53" s="135"/>
      <c r="AR53" s="135"/>
      <c r="AS53" s="135"/>
    </row>
    <row r="54" spans="1:45" s="18" customFormat="1" ht="10.5" customHeight="1" x14ac:dyDescent="0.25">
      <c r="A54" s="136" t="s">
        <v>43</v>
      </c>
      <c r="B54" s="137"/>
      <c r="C54" s="137"/>
      <c r="D54" s="201"/>
      <c r="E54" s="138" t="s">
        <v>4</v>
      </c>
      <c r="F54" s="139" t="s">
        <v>45</v>
      </c>
      <c r="G54" s="138"/>
      <c r="H54" s="140"/>
      <c r="I54" s="141"/>
      <c r="J54" s="138" t="s">
        <v>4</v>
      </c>
      <c r="K54" s="139" t="s">
        <v>53</v>
      </c>
      <c r="L54" s="142"/>
      <c r="M54" s="139" t="s">
        <v>54</v>
      </c>
      <c r="N54" s="143"/>
      <c r="O54" s="144" t="s">
        <v>55</v>
      </c>
      <c r="P54" s="144"/>
      <c r="Q54" s="145"/>
      <c r="R54" s="146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301"/>
      <c r="AJ54" s="301"/>
      <c r="AK54" s="301"/>
      <c r="AL54" s="85"/>
      <c r="AM54" s="85"/>
      <c r="AN54" s="85"/>
      <c r="AO54" s="85"/>
      <c r="AP54" s="85"/>
      <c r="AQ54" s="85"/>
      <c r="AR54" s="85"/>
      <c r="AS54" s="85"/>
    </row>
    <row r="55" spans="1:45" s="18" customFormat="1" ht="9" customHeight="1" x14ac:dyDescent="0.25">
      <c r="A55" s="276" t="s">
        <v>44</v>
      </c>
      <c r="B55" s="277"/>
      <c r="C55" s="278"/>
      <c r="D55" s="279"/>
      <c r="E55" s="147">
        <v>1</v>
      </c>
      <c r="F55" s="85" t="e">
        <f>IF(E55&gt;$R$62,,UPPER(VLOOKUP(E55,#REF!,2)))</f>
        <v>#REF!</v>
      </c>
      <c r="G55" s="147"/>
      <c r="H55" s="85"/>
      <c r="I55" s="84"/>
      <c r="J55" s="268" t="s">
        <v>5</v>
      </c>
      <c r="K55" s="83"/>
      <c r="L55" s="269"/>
      <c r="M55" s="83"/>
      <c r="N55" s="270"/>
      <c r="O55" s="271" t="s">
        <v>46</v>
      </c>
      <c r="P55" s="272"/>
      <c r="Q55" s="272"/>
      <c r="R55" s="270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301"/>
      <c r="AJ55" s="301"/>
      <c r="AK55" s="301"/>
      <c r="AL55" s="85"/>
      <c r="AM55" s="85"/>
      <c r="AN55" s="85"/>
      <c r="AO55" s="85"/>
      <c r="AP55" s="85"/>
      <c r="AQ55" s="85"/>
      <c r="AR55" s="85"/>
      <c r="AS55" s="85"/>
    </row>
    <row r="56" spans="1:45" s="18" customFormat="1" ht="9" customHeight="1" x14ac:dyDescent="0.25">
      <c r="A56" s="280" t="s">
        <v>52</v>
      </c>
      <c r="B56" s="157"/>
      <c r="C56" s="281"/>
      <c r="D56" s="282"/>
      <c r="E56" s="147">
        <v>2</v>
      </c>
      <c r="F56" s="85" t="e">
        <f>IF(E56&gt;$R$62,,UPPER(VLOOKUP(E56,#REF!,2)))</f>
        <v>#REF!</v>
      </c>
      <c r="G56" s="147"/>
      <c r="H56" s="85"/>
      <c r="I56" s="84"/>
      <c r="J56" s="268" t="s">
        <v>6</v>
      </c>
      <c r="K56" s="83"/>
      <c r="L56" s="269"/>
      <c r="M56" s="83"/>
      <c r="N56" s="270"/>
      <c r="O56" s="150"/>
      <c r="P56" s="273"/>
      <c r="Q56" s="157"/>
      <c r="R56" s="274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301"/>
      <c r="AJ56" s="301"/>
      <c r="AK56" s="301"/>
      <c r="AL56" s="85"/>
      <c r="AM56" s="85"/>
      <c r="AN56" s="85"/>
      <c r="AO56" s="85"/>
      <c r="AP56" s="85"/>
      <c r="AQ56" s="85"/>
      <c r="AR56" s="85"/>
      <c r="AS56" s="85"/>
    </row>
    <row r="57" spans="1:45" s="18" customFormat="1" ht="9" customHeight="1" x14ac:dyDescent="0.25">
      <c r="A57" s="170"/>
      <c r="B57" s="171"/>
      <c r="C57" s="199"/>
      <c r="D57" s="172"/>
      <c r="E57" s="147"/>
      <c r="F57" s="85"/>
      <c r="G57" s="147"/>
      <c r="H57" s="85"/>
      <c r="I57" s="84"/>
      <c r="J57" s="268" t="s">
        <v>7</v>
      </c>
      <c r="K57" s="83"/>
      <c r="L57" s="269"/>
      <c r="M57" s="83"/>
      <c r="N57" s="270"/>
      <c r="O57" s="271" t="s">
        <v>47</v>
      </c>
      <c r="P57" s="272"/>
      <c r="Q57" s="272"/>
      <c r="R57" s="270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301"/>
      <c r="AJ57" s="301"/>
      <c r="AK57" s="301"/>
      <c r="AL57" s="85"/>
      <c r="AM57" s="85"/>
      <c r="AN57" s="85"/>
      <c r="AO57" s="85"/>
      <c r="AP57" s="85"/>
      <c r="AQ57" s="85"/>
      <c r="AR57" s="85"/>
      <c r="AS57" s="85"/>
    </row>
    <row r="58" spans="1:45" s="18" customFormat="1" ht="9" customHeight="1" x14ac:dyDescent="0.25">
      <c r="A58" s="148"/>
      <c r="B58" s="116"/>
      <c r="C58" s="116"/>
      <c r="D58" s="149"/>
      <c r="E58" s="147"/>
      <c r="F58" s="85"/>
      <c r="G58" s="147"/>
      <c r="H58" s="85"/>
      <c r="I58" s="84"/>
      <c r="J58" s="268" t="s">
        <v>8</v>
      </c>
      <c r="K58" s="83"/>
      <c r="L58" s="269"/>
      <c r="M58" s="83"/>
      <c r="N58" s="270"/>
      <c r="O58" s="83"/>
      <c r="P58" s="269"/>
      <c r="Q58" s="83"/>
      <c r="R58" s="270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301"/>
      <c r="AJ58" s="301"/>
      <c r="AK58" s="301"/>
      <c r="AL58" s="85"/>
      <c r="AM58" s="85"/>
      <c r="AN58" s="85"/>
      <c r="AO58" s="85"/>
      <c r="AP58" s="85"/>
      <c r="AQ58" s="85"/>
      <c r="AR58" s="85"/>
      <c r="AS58" s="85"/>
    </row>
    <row r="59" spans="1:45" s="18" customFormat="1" ht="9" customHeight="1" x14ac:dyDescent="0.25">
      <c r="A59" s="159"/>
      <c r="B59" s="173"/>
      <c r="C59" s="173"/>
      <c r="D59" s="200"/>
      <c r="E59" s="147"/>
      <c r="F59" s="85"/>
      <c r="G59" s="147"/>
      <c r="H59" s="85"/>
      <c r="I59" s="84"/>
      <c r="J59" s="268" t="s">
        <v>9</v>
      </c>
      <c r="K59" s="83"/>
      <c r="L59" s="269"/>
      <c r="M59" s="83"/>
      <c r="N59" s="270"/>
      <c r="O59" s="157"/>
      <c r="P59" s="273"/>
      <c r="Q59" s="157"/>
      <c r="R59" s="274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301"/>
      <c r="AJ59" s="301"/>
      <c r="AK59" s="301"/>
      <c r="AL59" s="85"/>
      <c r="AM59" s="85"/>
      <c r="AN59" s="85"/>
      <c r="AO59" s="85"/>
      <c r="AP59" s="85"/>
      <c r="AQ59" s="85"/>
      <c r="AR59" s="85"/>
      <c r="AS59" s="85"/>
    </row>
    <row r="60" spans="1:45" s="18" customFormat="1" ht="9" customHeight="1" x14ac:dyDescent="0.25">
      <c r="A60" s="160"/>
      <c r="B60" s="22"/>
      <c r="C60" s="116"/>
      <c r="D60" s="149"/>
      <c r="E60" s="147"/>
      <c r="F60" s="85"/>
      <c r="G60" s="147"/>
      <c r="H60" s="85"/>
      <c r="I60" s="84"/>
      <c r="J60" s="268" t="s">
        <v>10</v>
      </c>
      <c r="K60" s="83"/>
      <c r="L60" s="269"/>
      <c r="M60" s="83"/>
      <c r="N60" s="270"/>
      <c r="O60" s="271" t="s">
        <v>33</v>
      </c>
      <c r="P60" s="272"/>
      <c r="Q60" s="272"/>
      <c r="R60" s="270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301"/>
      <c r="AJ60" s="301"/>
      <c r="AK60" s="301"/>
      <c r="AL60" s="85"/>
      <c r="AM60" s="85"/>
      <c r="AN60" s="85"/>
      <c r="AO60" s="85"/>
      <c r="AP60" s="85"/>
      <c r="AQ60" s="85"/>
      <c r="AR60" s="85"/>
      <c r="AS60" s="85"/>
    </row>
    <row r="61" spans="1:45" s="18" customFormat="1" ht="9" customHeight="1" x14ac:dyDescent="0.25">
      <c r="A61" s="160"/>
      <c r="B61" s="22"/>
      <c r="C61" s="197"/>
      <c r="D61" s="168"/>
      <c r="E61" s="147"/>
      <c r="F61" s="85"/>
      <c r="G61" s="147"/>
      <c r="H61" s="85"/>
      <c r="I61" s="84"/>
      <c r="J61" s="268" t="s">
        <v>11</v>
      </c>
      <c r="K61" s="83"/>
      <c r="L61" s="269"/>
      <c r="M61" s="83"/>
      <c r="N61" s="270"/>
      <c r="O61" s="83"/>
      <c r="P61" s="269"/>
      <c r="Q61" s="83"/>
      <c r="R61" s="270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301"/>
      <c r="AJ61" s="301"/>
      <c r="AK61" s="301"/>
      <c r="AL61" s="85"/>
      <c r="AM61" s="85"/>
      <c r="AN61" s="85"/>
      <c r="AO61" s="85"/>
      <c r="AP61" s="85"/>
      <c r="AQ61" s="85"/>
      <c r="AR61" s="85"/>
      <c r="AS61" s="85"/>
    </row>
    <row r="62" spans="1:45" s="18" customFormat="1" ht="9" customHeight="1" x14ac:dyDescent="0.25">
      <c r="A62" s="161"/>
      <c r="B62" s="158"/>
      <c r="C62" s="198"/>
      <c r="D62" s="169"/>
      <c r="E62" s="151"/>
      <c r="F62" s="150"/>
      <c r="G62" s="151"/>
      <c r="H62" s="150"/>
      <c r="I62" s="152"/>
      <c r="J62" s="275" t="s">
        <v>12</v>
      </c>
      <c r="K62" s="157"/>
      <c r="L62" s="273"/>
      <c r="M62" s="157"/>
      <c r="N62" s="274"/>
      <c r="O62" s="157" t="str">
        <f>R4</f>
        <v>Rákóczi Andrea</v>
      </c>
      <c r="P62" s="273"/>
      <c r="Q62" s="157"/>
      <c r="R62" s="153" t="e">
        <f>MIN(4,#REF!)</f>
        <v>#REF!</v>
      </c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301"/>
      <c r="AJ62" s="301"/>
      <c r="AK62" s="301"/>
      <c r="AL62" s="85"/>
      <c r="AM62" s="85"/>
      <c r="AN62" s="85"/>
      <c r="AO62" s="85"/>
      <c r="AP62" s="85"/>
      <c r="AQ62" s="85"/>
      <c r="AR62" s="85"/>
      <c r="AS62" s="85"/>
    </row>
    <row r="63" spans="1:45" x14ac:dyDescent="0.25">
      <c r="T63" s="265"/>
      <c r="U63" s="265"/>
      <c r="V63" s="265"/>
      <c r="W63" s="265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  <c r="AH63" s="265"/>
      <c r="AL63" s="265"/>
      <c r="AM63" s="265"/>
      <c r="AN63" s="265"/>
      <c r="AO63" s="265"/>
      <c r="AP63" s="265"/>
      <c r="AQ63" s="265"/>
      <c r="AR63" s="265"/>
      <c r="AS63" s="265"/>
    </row>
    <row r="64" spans="1:45" x14ac:dyDescent="0.25">
      <c r="T64" s="265"/>
      <c r="U64" s="265"/>
      <c r="V64" s="265"/>
      <c r="W64" s="265"/>
      <c r="X64" s="265"/>
      <c r="Y64" s="265"/>
      <c r="Z64" s="265"/>
      <c r="AA64" s="265"/>
      <c r="AB64" s="265"/>
      <c r="AC64" s="265"/>
      <c r="AD64" s="265"/>
      <c r="AE64" s="265"/>
      <c r="AF64" s="265"/>
      <c r="AG64" s="265"/>
      <c r="AH64" s="265"/>
      <c r="AL64" s="265"/>
      <c r="AM64" s="265"/>
      <c r="AN64" s="265"/>
      <c r="AO64" s="265"/>
      <c r="AP64" s="265"/>
      <c r="AQ64" s="265"/>
      <c r="AR64" s="265"/>
      <c r="AS64" s="265"/>
    </row>
    <row r="65" spans="20:45" x14ac:dyDescent="0.25">
      <c r="T65" s="265"/>
      <c r="U65" s="265"/>
      <c r="V65" s="265"/>
      <c r="W65" s="265"/>
      <c r="X65" s="265"/>
      <c r="Y65" s="265"/>
      <c r="Z65" s="265"/>
      <c r="AA65" s="265"/>
      <c r="AB65" s="265"/>
      <c r="AC65" s="265"/>
      <c r="AD65" s="265"/>
      <c r="AE65" s="265"/>
      <c r="AF65" s="265"/>
      <c r="AG65" s="265"/>
      <c r="AH65" s="265"/>
      <c r="AL65" s="265"/>
      <c r="AM65" s="265"/>
      <c r="AN65" s="265"/>
      <c r="AO65" s="265"/>
      <c r="AP65" s="265"/>
      <c r="AQ65" s="265"/>
      <c r="AR65" s="265"/>
      <c r="AS65" s="265"/>
    </row>
    <row r="66" spans="20:45" x14ac:dyDescent="0.25">
      <c r="T66" s="265"/>
      <c r="U66" s="265"/>
      <c r="V66" s="265"/>
      <c r="W66" s="265"/>
      <c r="X66" s="265"/>
      <c r="Y66" s="265"/>
      <c r="Z66" s="265"/>
      <c r="AA66" s="265"/>
      <c r="AB66" s="265"/>
      <c r="AC66" s="265"/>
      <c r="AD66" s="265"/>
      <c r="AE66" s="265"/>
      <c r="AF66" s="265"/>
      <c r="AG66" s="265"/>
      <c r="AH66" s="265"/>
      <c r="AL66" s="265"/>
      <c r="AM66" s="265"/>
      <c r="AN66" s="265"/>
      <c r="AO66" s="265"/>
      <c r="AP66" s="265"/>
      <c r="AQ66" s="265"/>
      <c r="AR66" s="265"/>
      <c r="AS66" s="265"/>
    </row>
    <row r="67" spans="20:45" x14ac:dyDescent="0.25">
      <c r="T67" s="265"/>
      <c r="U67" s="265"/>
      <c r="V67" s="265"/>
      <c r="W67" s="265"/>
      <c r="X67" s="265"/>
      <c r="Y67" s="265"/>
      <c r="Z67" s="265"/>
      <c r="AA67" s="265"/>
      <c r="AB67" s="265"/>
      <c r="AC67" s="265"/>
      <c r="AD67" s="265"/>
      <c r="AE67" s="265"/>
      <c r="AF67" s="265"/>
      <c r="AG67" s="265"/>
      <c r="AH67" s="265"/>
      <c r="AL67" s="265"/>
      <c r="AM67" s="265"/>
      <c r="AN67" s="265"/>
      <c r="AO67" s="265"/>
      <c r="AP67" s="265"/>
      <c r="AQ67" s="265"/>
      <c r="AR67" s="265"/>
      <c r="AS67" s="265"/>
    </row>
    <row r="68" spans="20:45" x14ac:dyDescent="0.25">
      <c r="T68" s="265"/>
      <c r="U68" s="265"/>
      <c r="V68" s="265"/>
      <c r="W68" s="265"/>
      <c r="X68" s="265"/>
      <c r="Y68" s="265"/>
      <c r="Z68" s="265"/>
      <c r="AA68" s="265"/>
      <c r="AB68" s="265"/>
      <c r="AC68" s="265"/>
      <c r="AD68" s="265"/>
      <c r="AE68" s="265"/>
      <c r="AF68" s="265"/>
      <c r="AG68" s="265"/>
      <c r="AH68" s="265"/>
      <c r="AL68" s="265"/>
      <c r="AM68" s="265"/>
      <c r="AN68" s="265"/>
      <c r="AO68" s="265"/>
      <c r="AP68" s="265"/>
      <c r="AQ68" s="265"/>
      <c r="AR68" s="265"/>
      <c r="AS68" s="265"/>
    </row>
    <row r="69" spans="20:45" x14ac:dyDescent="0.25">
      <c r="T69" s="265"/>
      <c r="U69" s="265"/>
      <c r="V69" s="265"/>
      <c r="W69" s="265"/>
      <c r="X69" s="265"/>
      <c r="Y69" s="265"/>
      <c r="Z69" s="265"/>
      <c r="AA69" s="265"/>
      <c r="AB69" s="265"/>
      <c r="AC69" s="265"/>
      <c r="AD69" s="265"/>
      <c r="AE69" s="265"/>
      <c r="AF69" s="265"/>
      <c r="AG69" s="265"/>
      <c r="AH69" s="265"/>
      <c r="AL69" s="265"/>
      <c r="AM69" s="265"/>
      <c r="AN69" s="265"/>
      <c r="AO69" s="265"/>
      <c r="AP69" s="265"/>
      <c r="AQ69" s="265"/>
      <c r="AR69" s="265"/>
      <c r="AS69" s="265"/>
    </row>
    <row r="70" spans="20:45" x14ac:dyDescent="0.25">
      <c r="T70" s="265"/>
      <c r="U70" s="265"/>
      <c r="V70" s="265"/>
      <c r="W70" s="265"/>
      <c r="X70" s="265"/>
      <c r="Y70" s="265"/>
      <c r="Z70" s="265"/>
      <c r="AA70" s="265"/>
      <c r="AB70" s="265"/>
      <c r="AC70" s="265"/>
      <c r="AD70" s="265"/>
      <c r="AE70" s="265"/>
      <c r="AF70" s="265"/>
      <c r="AG70" s="265"/>
      <c r="AH70" s="265"/>
      <c r="AL70" s="265"/>
      <c r="AM70" s="265"/>
      <c r="AN70" s="265"/>
      <c r="AO70" s="265"/>
      <c r="AP70" s="265"/>
      <c r="AQ70" s="265"/>
      <c r="AR70" s="265"/>
      <c r="AS70" s="265"/>
    </row>
    <row r="71" spans="20:45" x14ac:dyDescent="0.25">
      <c r="T71" s="265"/>
      <c r="U71" s="265"/>
      <c r="V71" s="265"/>
      <c r="W71" s="265"/>
      <c r="X71" s="265"/>
      <c r="Y71" s="265"/>
      <c r="Z71" s="265"/>
      <c r="AA71" s="265"/>
      <c r="AB71" s="265"/>
      <c r="AC71" s="265"/>
      <c r="AD71" s="265"/>
      <c r="AE71" s="265"/>
      <c r="AF71" s="265"/>
      <c r="AG71" s="265"/>
      <c r="AH71" s="265"/>
      <c r="AL71" s="265"/>
      <c r="AM71" s="265"/>
      <c r="AN71" s="265"/>
      <c r="AO71" s="265"/>
      <c r="AP71" s="265"/>
      <c r="AQ71" s="265"/>
      <c r="AR71" s="265"/>
      <c r="AS71" s="265"/>
    </row>
    <row r="72" spans="20:45" x14ac:dyDescent="0.25">
      <c r="T72" s="265"/>
      <c r="U72" s="265"/>
      <c r="V72" s="265"/>
      <c r="W72" s="265"/>
      <c r="X72" s="265"/>
      <c r="Y72" s="265"/>
      <c r="Z72" s="265"/>
      <c r="AA72" s="265"/>
      <c r="AB72" s="265"/>
      <c r="AC72" s="265"/>
      <c r="AD72" s="265"/>
      <c r="AE72" s="265"/>
      <c r="AF72" s="265"/>
      <c r="AG72" s="265"/>
      <c r="AH72" s="265"/>
      <c r="AL72" s="265"/>
      <c r="AM72" s="265"/>
      <c r="AN72" s="265"/>
      <c r="AO72" s="265"/>
      <c r="AP72" s="265"/>
      <c r="AQ72" s="265"/>
      <c r="AR72" s="265"/>
      <c r="AS72" s="265"/>
    </row>
    <row r="73" spans="20:45" x14ac:dyDescent="0.25">
      <c r="T73" s="265"/>
      <c r="U73" s="265"/>
      <c r="V73" s="265"/>
      <c r="W73" s="265"/>
      <c r="X73" s="265"/>
      <c r="Y73" s="265"/>
      <c r="Z73" s="265"/>
      <c r="AA73" s="265"/>
      <c r="AB73" s="265"/>
      <c r="AC73" s="265"/>
      <c r="AD73" s="265"/>
      <c r="AE73" s="265"/>
      <c r="AF73" s="265"/>
      <c r="AG73" s="265"/>
      <c r="AH73" s="265"/>
      <c r="AL73" s="265"/>
      <c r="AM73" s="265"/>
      <c r="AN73" s="265"/>
      <c r="AO73" s="265"/>
      <c r="AP73" s="265"/>
      <c r="AQ73" s="265"/>
      <c r="AR73" s="265"/>
      <c r="AS73" s="265"/>
    </row>
    <row r="74" spans="20:45" x14ac:dyDescent="0.25">
      <c r="T74" s="265"/>
      <c r="U74" s="265"/>
      <c r="V74" s="265"/>
      <c r="W74" s="265"/>
      <c r="X74" s="265"/>
      <c r="Y74" s="265"/>
      <c r="Z74" s="265"/>
      <c r="AA74" s="265"/>
      <c r="AB74" s="265"/>
      <c r="AC74" s="265"/>
      <c r="AD74" s="265"/>
      <c r="AE74" s="265"/>
      <c r="AF74" s="265"/>
      <c r="AG74" s="265"/>
      <c r="AH74" s="265"/>
      <c r="AL74" s="265"/>
      <c r="AM74" s="265"/>
      <c r="AN74" s="265"/>
      <c r="AO74" s="265"/>
      <c r="AP74" s="265"/>
      <c r="AQ74" s="265"/>
      <c r="AR74" s="265"/>
      <c r="AS74" s="265"/>
    </row>
    <row r="75" spans="20:45" x14ac:dyDescent="0.25">
      <c r="T75" s="265"/>
      <c r="U75" s="265"/>
      <c r="V75" s="265"/>
      <c r="W75" s="265"/>
      <c r="X75" s="265"/>
      <c r="Y75" s="265"/>
      <c r="Z75" s="265"/>
      <c r="AA75" s="265"/>
      <c r="AB75" s="265"/>
      <c r="AC75" s="265"/>
      <c r="AD75" s="265"/>
      <c r="AE75" s="265"/>
      <c r="AF75" s="265"/>
      <c r="AG75" s="265"/>
      <c r="AH75" s="265"/>
      <c r="AL75" s="265"/>
      <c r="AM75" s="265"/>
      <c r="AN75" s="265"/>
      <c r="AO75" s="265"/>
      <c r="AP75" s="265"/>
      <c r="AQ75" s="265"/>
      <c r="AR75" s="265"/>
      <c r="AS75" s="265"/>
    </row>
    <row r="76" spans="20:45" x14ac:dyDescent="0.25">
      <c r="T76" s="265"/>
      <c r="U76" s="265"/>
      <c r="V76" s="265"/>
      <c r="W76" s="265"/>
      <c r="X76" s="265"/>
      <c r="Y76" s="265"/>
      <c r="Z76" s="265"/>
      <c r="AA76" s="265"/>
      <c r="AB76" s="265"/>
      <c r="AC76" s="265"/>
      <c r="AD76" s="265"/>
      <c r="AE76" s="265"/>
      <c r="AF76" s="265"/>
      <c r="AG76" s="265"/>
      <c r="AH76" s="265"/>
      <c r="AL76" s="265"/>
      <c r="AM76" s="265"/>
      <c r="AN76" s="265"/>
      <c r="AO76" s="265"/>
      <c r="AP76" s="265"/>
      <c r="AQ76" s="265"/>
      <c r="AR76" s="265"/>
      <c r="AS76" s="265"/>
    </row>
    <row r="77" spans="20:45" x14ac:dyDescent="0.25"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L77" s="265"/>
      <c r="AM77" s="265"/>
      <c r="AN77" s="265"/>
      <c r="AO77" s="265"/>
      <c r="AP77" s="265"/>
      <c r="AQ77" s="265"/>
      <c r="AR77" s="265"/>
      <c r="AS77" s="265"/>
    </row>
    <row r="78" spans="20:45" x14ac:dyDescent="0.25">
      <c r="T78" s="265"/>
      <c r="U78" s="265"/>
      <c r="V78" s="265"/>
      <c r="W78" s="265"/>
      <c r="X78" s="265"/>
      <c r="Y78" s="265"/>
      <c r="Z78" s="265"/>
      <c r="AA78" s="265"/>
      <c r="AB78" s="265"/>
      <c r="AC78" s="265"/>
      <c r="AD78" s="265"/>
      <c r="AE78" s="265"/>
      <c r="AF78" s="265"/>
      <c r="AG78" s="265"/>
      <c r="AH78" s="265"/>
      <c r="AL78" s="265"/>
      <c r="AM78" s="265"/>
      <c r="AN78" s="265"/>
      <c r="AO78" s="265"/>
      <c r="AP78" s="265"/>
      <c r="AQ78" s="265"/>
      <c r="AR78" s="265"/>
      <c r="AS78" s="265"/>
    </row>
    <row r="79" spans="20:45" x14ac:dyDescent="0.25">
      <c r="T79" s="265"/>
      <c r="U79" s="265"/>
      <c r="V79" s="265"/>
      <c r="W79" s="265"/>
      <c r="X79" s="265"/>
      <c r="Y79" s="265"/>
      <c r="Z79" s="265"/>
      <c r="AA79" s="265"/>
      <c r="AB79" s="265"/>
      <c r="AC79" s="265"/>
      <c r="AD79" s="265"/>
      <c r="AE79" s="265"/>
      <c r="AF79" s="265"/>
      <c r="AG79" s="265"/>
      <c r="AH79" s="265"/>
      <c r="AL79" s="265"/>
      <c r="AM79" s="265"/>
      <c r="AN79" s="265"/>
      <c r="AO79" s="265"/>
      <c r="AP79" s="265"/>
      <c r="AQ79" s="265"/>
      <c r="AR79" s="265"/>
      <c r="AS79" s="265"/>
    </row>
    <row r="80" spans="20:45" x14ac:dyDescent="0.25">
      <c r="T80" s="265"/>
      <c r="U80" s="265"/>
      <c r="V80" s="265"/>
      <c r="W80" s="265"/>
      <c r="X80" s="265"/>
      <c r="Y80" s="265"/>
      <c r="Z80" s="265"/>
      <c r="AA80" s="265"/>
      <c r="AB80" s="265"/>
      <c r="AC80" s="265"/>
      <c r="AD80" s="265"/>
      <c r="AE80" s="265"/>
      <c r="AF80" s="265"/>
      <c r="AG80" s="265"/>
      <c r="AH80" s="265"/>
      <c r="AL80" s="265"/>
      <c r="AM80" s="265"/>
      <c r="AN80" s="265"/>
      <c r="AO80" s="265"/>
      <c r="AP80" s="265"/>
      <c r="AQ80" s="265"/>
      <c r="AR80" s="265"/>
      <c r="AS80" s="265"/>
    </row>
    <row r="81" spans="20:45" x14ac:dyDescent="0.25">
      <c r="T81" s="265"/>
      <c r="U81" s="265"/>
      <c r="V81" s="265"/>
      <c r="W81" s="265"/>
      <c r="X81" s="265"/>
      <c r="Y81" s="265"/>
      <c r="Z81" s="265"/>
      <c r="AA81" s="265"/>
      <c r="AB81" s="265"/>
      <c r="AC81" s="265"/>
      <c r="AD81" s="265"/>
      <c r="AE81" s="265"/>
      <c r="AF81" s="265"/>
      <c r="AG81" s="265"/>
      <c r="AH81" s="265"/>
      <c r="AL81" s="265"/>
      <c r="AM81" s="265"/>
      <c r="AN81" s="265"/>
      <c r="AO81" s="265"/>
      <c r="AP81" s="265"/>
      <c r="AQ81" s="265"/>
      <c r="AR81" s="265"/>
      <c r="AS81" s="265"/>
    </row>
    <row r="82" spans="20:45" x14ac:dyDescent="0.25">
      <c r="T82" s="265"/>
      <c r="U82" s="265"/>
      <c r="V82" s="265"/>
      <c r="W82" s="265"/>
      <c r="X82" s="265"/>
      <c r="Y82" s="265"/>
      <c r="Z82" s="265"/>
      <c r="AA82" s="265"/>
      <c r="AB82" s="265"/>
      <c r="AC82" s="265"/>
      <c r="AD82" s="265"/>
      <c r="AE82" s="265"/>
      <c r="AF82" s="265"/>
      <c r="AG82" s="265"/>
      <c r="AH82" s="265"/>
      <c r="AL82" s="265"/>
      <c r="AM82" s="265"/>
      <c r="AN82" s="265"/>
      <c r="AO82" s="265"/>
      <c r="AP82" s="265"/>
      <c r="AQ82" s="265"/>
      <c r="AR82" s="265"/>
      <c r="AS82" s="265"/>
    </row>
    <row r="83" spans="20:45" x14ac:dyDescent="0.25">
      <c r="T83" s="265"/>
      <c r="U83" s="265"/>
      <c r="V83" s="265"/>
      <c r="W83" s="265"/>
      <c r="X83" s="265"/>
      <c r="Y83" s="265"/>
      <c r="Z83" s="265"/>
      <c r="AA83" s="265"/>
      <c r="AB83" s="265"/>
      <c r="AC83" s="265"/>
      <c r="AD83" s="265"/>
      <c r="AE83" s="265"/>
      <c r="AF83" s="265"/>
      <c r="AG83" s="265"/>
      <c r="AH83" s="265"/>
      <c r="AL83" s="265"/>
      <c r="AM83" s="265"/>
      <c r="AN83" s="265"/>
      <c r="AO83" s="265"/>
      <c r="AP83" s="265"/>
      <c r="AQ83" s="265"/>
      <c r="AR83" s="265"/>
      <c r="AS83" s="265"/>
    </row>
    <row r="84" spans="20:45" x14ac:dyDescent="0.25">
      <c r="T84" s="265"/>
      <c r="U84" s="265"/>
      <c r="V84" s="265"/>
      <c r="W84" s="265"/>
      <c r="X84" s="265"/>
      <c r="Y84" s="265"/>
      <c r="Z84" s="265"/>
      <c r="AA84" s="265"/>
      <c r="AB84" s="265"/>
      <c r="AC84" s="265"/>
      <c r="AD84" s="265"/>
      <c r="AE84" s="265"/>
      <c r="AF84" s="265"/>
      <c r="AG84" s="265"/>
      <c r="AH84" s="265"/>
      <c r="AL84" s="265"/>
      <c r="AM84" s="265"/>
      <c r="AN84" s="265"/>
      <c r="AO84" s="265"/>
      <c r="AP84" s="265"/>
      <c r="AQ84" s="265"/>
      <c r="AR84" s="265"/>
      <c r="AS84" s="265"/>
    </row>
    <row r="85" spans="20:45" x14ac:dyDescent="0.25">
      <c r="T85" s="265"/>
      <c r="U85" s="265"/>
      <c r="V85" s="265"/>
      <c r="W85" s="265"/>
      <c r="X85" s="265"/>
      <c r="Y85" s="265"/>
      <c r="Z85" s="265"/>
      <c r="AA85" s="265"/>
      <c r="AB85" s="265"/>
      <c r="AC85" s="265"/>
      <c r="AD85" s="265"/>
      <c r="AE85" s="265"/>
      <c r="AF85" s="265"/>
      <c r="AG85" s="265"/>
      <c r="AH85" s="265"/>
      <c r="AL85" s="265"/>
      <c r="AM85" s="265"/>
      <c r="AN85" s="265"/>
      <c r="AO85" s="265"/>
      <c r="AP85" s="265"/>
      <c r="AQ85" s="265"/>
      <c r="AR85" s="265"/>
      <c r="AS85" s="265"/>
    </row>
    <row r="86" spans="20:45" x14ac:dyDescent="0.25">
      <c r="T86" s="265"/>
      <c r="U86" s="265"/>
      <c r="V86" s="265"/>
      <c r="W86" s="265"/>
      <c r="X86" s="265"/>
      <c r="Y86" s="265"/>
      <c r="Z86" s="265"/>
      <c r="AA86" s="265"/>
      <c r="AB86" s="265"/>
      <c r="AC86" s="265"/>
      <c r="AD86" s="265"/>
      <c r="AE86" s="265"/>
      <c r="AF86" s="265"/>
      <c r="AG86" s="265"/>
      <c r="AH86" s="265"/>
      <c r="AL86" s="265"/>
      <c r="AM86" s="265"/>
      <c r="AN86" s="265"/>
      <c r="AO86" s="265"/>
      <c r="AP86" s="265"/>
      <c r="AQ86" s="265"/>
      <c r="AR86" s="265"/>
      <c r="AS86" s="265"/>
    </row>
    <row r="87" spans="20:45" x14ac:dyDescent="0.25">
      <c r="T87" s="265"/>
      <c r="U87" s="265"/>
      <c r="V87" s="265"/>
      <c r="W87" s="265"/>
      <c r="X87" s="265"/>
      <c r="Y87" s="265"/>
      <c r="Z87" s="265"/>
      <c r="AA87" s="265"/>
      <c r="AB87" s="265"/>
      <c r="AC87" s="265"/>
      <c r="AD87" s="265"/>
      <c r="AE87" s="265"/>
      <c r="AF87" s="265"/>
      <c r="AG87" s="265"/>
      <c r="AH87" s="265"/>
      <c r="AL87" s="265"/>
      <c r="AM87" s="265"/>
      <c r="AN87" s="265"/>
      <c r="AO87" s="265"/>
      <c r="AP87" s="265"/>
      <c r="AQ87" s="265"/>
      <c r="AR87" s="265"/>
      <c r="AS87" s="265"/>
    </row>
    <row r="88" spans="20:45" x14ac:dyDescent="0.25">
      <c r="T88" s="265"/>
      <c r="U88" s="265"/>
      <c r="V88" s="265"/>
      <c r="W88" s="265"/>
      <c r="X88" s="265"/>
      <c r="Y88" s="265"/>
      <c r="Z88" s="265"/>
      <c r="AA88" s="265"/>
      <c r="AB88" s="265"/>
      <c r="AC88" s="265"/>
      <c r="AD88" s="265"/>
      <c r="AE88" s="265"/>
      <c r="AF88" s="265"/>
      <c r="AG88" s="265"/>
      <c r="AH88" s="265"/>
      <c r="AL88" s="265"/>
      <c r="AM88" s="265"/>
      <c r="AN88" s="265"/>
      <c r="AO88" s="265"/>
      <c r="AP88" s="265"/>
      <c r="AQ88" s="265"/>
      <c r="AR88" s="265"/>
      <c r="AS88" s="265"/>
    </row>
    <row r="89" spans="20:45" x14ac:dyDescent="0.25">
      <c r="T89" s="265"/>
      <c r="U89" s="265"/>
      <c r="V89" s="265"/>
      <c r="W89" s="265"/>
      <c r="X89" s="265"/>
      <c r="Y89" s="265"/>
      <c r="Z89" s="265"/>
      <c r="AA89" s="265"/>
      <c r="AB89" s="265"/>
      <c r="AC89" s="265"/>
      <c r="AD89" s="265"/>
      <c r="AE89" s="265"/>
      <c r="AF89" s="265"/>
      <c r="AG89" s="265"/>
      <c r="AH89" s="265"/>
      <c r="AL89" s="265"/>
      <c r="AM89" s="265"/>
      <c r="AN89" s="265"/>
      <c r="AO89" s="265"/>
      <c r="AP89" s="265"/>
      <c r="AQ89" s="265"/>
      <c r="AR89" s="265"/>
      <c r="AS89" s="265"/>
    </row>
    <row r="90" spans="20:45" x14ac:dyDescent="0.25">
      <c r="T90" s="265"/>
      <c r="U90" s="265"/>
      <c r="V90" s="265"/>
      <c r="W90" s="265"/>
      <c r="X90" s="265"/>
      <c r="Y90" s="265"/>
      <c r="Z90" s="265"/>
      <c r="AA90" s="265"/>
      <c r="AB90" s="265"/>
      <c r="AC90" s="265"/>
      <c r="AD90" s="265"/>
      <c r="AE90" s="265"/>
      <c r="AF90" s="265"/>
      <c r="AG90" s="265"/>
      <c r="AH90" s="265"/>
      <c r="AL90" s="265"/>
      <c r="AM90" s="265"/>
      <c r="AN90" s="265"/>
      <c r="AO90" s="265"/>
      <c r="AP90" s="265"/>
      <c r="AQ90" s="265"/>
      <c r="AR90" s="265"/>
      <c r="AS90" s="265"/>
    </row>
    <row r="91" spans="20:45" x14ac:dyDescent="0.25">
      <c r="T91" s="265"/>
      <c r="U91" s="265"/>
      <c r="V91" s="265"/>
      <c r="W91" s="265"/>
      <c r="X91" s="265"/>
      <c r="Y91" s="265"/>
      <c r="Z91" s="265"/>
      <c r="AA91" s="265"/>
      <c r="AB91" s="265"/>
      <c r="AC91" s="265"/>
      <c r="AD91" s="265"/>
      <c r="AE91" s="265"/>
      <c r="AF91" s="265"/>
      <c r="AG91" s="265"/>
      <c r="AH91" s="265"/>
      <c r="AL91" s="265"/>
      <c r="AM91" s="265"/>
      <c r="AN91" s="265"/>
      <c r="AO91" s="265"/>
      <c r="AP91" s="265"/>
      <c r="AQ91" s="265"/>
      <c r="AR91" s="265"/>
      <c r="AS91" s="265"/>
    </row>
    <row r="92" spans="20:45" x14ac:dyDescent="0.25">
      <c r="T92" s="265"/>
      <c r="U92" s="265"/>
      <c r="V92" s="265"/>
      <c r="W92" s="265"/>
      <c r="X92" s="265"/>
      <c r="Y92" s="265"/>
      <c r="Z92" s="265"/>
      <c r="AA92" s="265"/>
      <c r="AB92" s="265"/>
      <c r="AC92" s="265"/>
      <c r="AD92" s="265"/>
      <c r="AE92" s="265"/>
      <c r="AF92" s="265"/>
      <c r="AG92" s="265"/>
      <c r="AH92" s="265"/>
      <c r="AL92" s="265"/>
      <c r="AM92" s="265"/>
      <c r="AN92" s="265"/>
      <c r="AO92" s="265"/>
      <c r="AP92" s="265"/>
      <c r="AQ92" s="265"/>
      <c r="AR92" s="265"/>
      <c r="AS92" s="265"/>
    </row>
    <row r="93" spans="20:45" x14ac:dyDescent="0.25">
      <c r="T93" s="265"/>
      <c r="U93" s="265"/>
      <c r="V93" s="265"/>
      <c r="W93" s="265"/>
      <c r="X93" s="265"/>
      <c r="Y93" s="265"/>
      <c r="Z93" s="265"/>
      <c r="AA93" s="265"/>
      <c r="AB93" s="265"/>
      <c r="AC93" s="265"/>
      <c r="AD93" s="265"/>
      <c r="AE93" s="265"/>
      <c r="AF93" s="265"/>
      <c r="AG93" s="265"/>
      <c r="AH93" s="265"/>
      <c r="AL93" s="265"/>
      <c r="AM93" s="265"/>
      <c r="AN93" s="265"/>
      <c r="AO93" s="265"/>
      <c r="AP93" s="265"/>
      <c r="AQ93" s="265"/>
      <c r="AR93" s="265"/>
      <c r="AS93" s="265"/>
    </row>
    <row r="94" spans="20:45" x14ac:dyDescent="0.25">
      <c r="T94" s="265"/>
      <c r="U94" s="265"/>
      <c r="V94" s="265"/>
      <c r="W94" s="265"/>
      <c r="X94" s="265"/>
      <c r="Y94" s="265"/>
      <c r="Z94" s="265"/>
      <c r="AA94" s="265"/>
      <c r="AB94" s="265"/>
      <c r="AC94" s="265"/>
      <c r="AD94" s="265"/>
      <c r="AE94" s="265"/>
      <c r="AF94" s="265"/>
      <c r="AG94" s="265"/>
      <c r="AH94" s="265"/>
      <c r="AL94" s="265"/>
      <c r="AM94" s="265"/>
      <c r="AN94" s="265"/>
      <c r="AO94" s="265"/>
      <c r="AP94" s="265"/>
      <c r="AQ94" s="265"/>
      <c r="AR94" s="265"/>
      <c r="AS94" s="265"/>
    </row>
    <row r="95" spans="20:45" x14ac:dyDescent="0.25">
      <c r="T95" s="265"/>
      <c r="U95" s="265"/>
      <c r="V95" s="265"/>
      <c r="W95" s="265"/>
      <c r="X95" s="265"/>
      <c r="Y95" s="265"/>
      <c r="Z95" s="265"/>
      <c r="AA95" s="265"/>
      <c r="AB95" s="265"/>
      <c r="AC95" s="265"/>
      <c r="AD95" s="265"/>
      <c r="AE95" s="265"/>
      <c r="AF95" s="265"/>
      <c r="AG95" s="265"/>
      <c r="AH95" s="265"/>
      <c r="AL95" s="265"/>
      <c r="AM95" s="265"/>
      <c r="AN95" s="265"/>
      <c r="AO95" s="265"/>
      <c r="AP95" s="265"/>
      <c r="AQ95" s="265"/>
      <c r="AR95" s="265"/>
      <c r="AS95" s="265"/>
    </row>
    <row r="96" spans="20:45" x14ac:dyDescent="0.25">
      <c r="T96" s="265"/>
      <c r="U96" s="265"/>
      <c r="V96" s="265"/>
      <c r="W96" s="265"/>
      <c r="X96" s="265"/>
      <c r="Y96" s="265"/>
      <c r="Z96" s="265"/>
      <c r="AA96" s="265"/>
      <c r="AB96" s="265"/>
      <c r="AC96" s="265"/>
      <c r="AD96" s="265"/>
      <c r="AE96" s="265"/>
      <c r="AF96" s="265"/>
      <c r="AG96" s="265"/>
      <c r="AH96" s="265"/>
      <c r="AL96" s="265"/>
      <c r="AM96" s="265"/>
      <c r="AN96" s="265"/>
      <c r="AO96" s="265"/>
      <c r="AP96" s="265"/>
      <c r="AQ96" s="265"/>
      <c r="AR96" s="265"/>
      <c r="AS96" s="265"/>
    </row>
    <row r="97" spans="20:45" x14ac:dyDescent="0.25">
      <c r="T97" s="265"/>
      <c r="U97" s="265"/>
      <c r="V97" s="265"/>
      <c r="W97" s="265"/>
      <c r="X97" s="265"/>
      <c r="Y97" s="265"/>
      <c r="Z97" s="265"/>
      <c r="AA97" s="265"/>
      <c r="AB97" s="265"/>
      <c r="AC97" s="265"/>
      <c r="AD97" s="265"/>
      <c r="AE97" s="265"/>
      <c r="AF97" s="265"/>
      <c r="AG97" s="265"/>
      <c r="AH97" s="265"/>
      <c r="AL97" s="265"/>
      <c r="AM97" s="265"/>
      <c r="AN97" s="265"/>
      <c r="AO97" s="265"/>
      <c r="AP97" s="265"/>
      <c r="AQ97" s="265"/>
      <c r="AR97" s="265"/>
      <c r="AS97" s="265"/>
    </row>
    <row r="98" spans="20:45" x14ac:dyDescent="0.25">
      <c r="T98" s="265"/>
      <c r="U98" s="265"/>
      <c r="V98" s="265"/>
      <c r="W98" s="265"/>
      <c r="X98" s="265"/>
      <c r="Y98" s="265"/>
      <c r="Z98" s="265"/>
      <c r="AA98" s="265"/>
      <c r="AB98" s="265"/>
      <c r="AC98" s="265"/>
      <c r="AD98" s="265"/>
      <c r="AE98" s="265"/>
      <c r="AF98" s="265"/>
      <c r="AG98" s="265"/>
      <c r="AH98" s="265"/>
      <c r="AL98" s="265"/>
      <c r="AM98" s="265"/>
      <c r="AN98" s="265"/>
      <c r="AO98" s="265"/>
      <c r="AP98" s="265"/>
      <c r="AQ98" s="265"/>
      <c r="AR98" s="265"/>
      <c r="AS98" s="265"/>
    </row>
    <row r="99" spans="20:45" x14ac:dyDescent="0.25">
      <c r="T99" s="265"/>
      <c r="U99" s="265"/>
      <c r="V99" s="265"/>
      <c r="W99" s="265"/>
      <c r="X99" s="265"/>
      <c r="Y99" s="265"/>
      <c r="Z99" s="265"/>
      <c r="AA99" s="265"/>
      <c r="AB99" s="265"/>
      <c r="AC99" s="265"/>
      <c r="AD99" s="265"/>
      <c r="AE99" s="265"/>
      <c r="AF99" s="265"/>
      <c r="AG99" s="265"/>
      <c r="AH99" s="265"/>
      <c r="AL99" s="265"/>
      <c r="AM99" s="265"/>
      <c r="AN99" s="265"/>
      <c r="AO99" s="265"/>
      <c r="AP99" s="265"/>
      <c r="AQ99" s="265"/>
      <c r="AR99" s="265"/>
      <c r="AS99" s="265"/>
    </row>
    <row r="100" spans="20:45" x14ac:dyDescent="0.25">
      <c r="T100" s="265"/>
      <c r="U100" s="265"/>
      <c r="V100" s="265"/>
      <c r="W100" s="265"/>
      <c r="X100" s="265"/>
      <c r="Y100" s="265"/>
      <c r="Z100" s="265"/>
      <c r="AA100" s="265"/>
      <c r="AB100" s="265"/>
      <c r="AC100" s="265"/>
      <c r="AD100" s="265"/>
      <c r="AE100" s="265"/>
      <c r="AF100" s="265"/>
      <c r="AG100" s="265"/>
      <c r="AH100" s="265"/>
      <c r="AL100" s="265"/>
      <c r="AM100" s="265"/>
      <c r="AN100" s="265"/>
      <c r="AO100" s="265"/>
      <c r="AP100" s="265"/>
      <c r="AQ100" s="265"/>
      <c r="AR100" s="265"/>
      <c r="AS100" s="265"/>
    </row>
    <row r="101" spans="20:45" x14ac:dyDescent="0.25">
      <c r="T101" s="265"/>
      <c r="U101" s="265"/>
      <c r="V101" s="265"/>
      <c r="W101" s="265"/>
      <c r="X101" s="265"/>
      <c r="Y101" s="265"/>
      <c r="Z101" s="265"/>
      <c r="AA101" s="265"/>
      <c r="AB101" s="265"/>
      <c r="AC101" s="265"/>
      <c r="AD101" s="265"/>
      <c r="AE101" s="265"/>
      <c r="AF101" s="265"/>
      <c r="AG101" s="265"/>
      <c r="AH101" s="265"/>
      <c r="AL101" s="265"/>
      <c r="AM101" s="265"/>
      <c r="AN101" s="265"/>
      <c r="AO101" s="265"/>
      <c r="AP101" s="265"/>
      <c r="AQ101" s="265"/>
      <c r="AR101" s="265"/>
      <c r="AS101" s="265"/>
    </row>
    <row r="102" spans="20:45" x14ac:dyDescent="0.25">
      <c r="T102" s="265"/>
      <c r="U102" s="265"/>
      <c r="V102" s="265"/>
      <c r="W102" s="265"/>
      <c r="X102" s="265"/>
      <c r="Y102" s="265"/>
      <c r="Z102" s="265"/>
      <c r="AA102" s="265"/>
      <c r="AB102" s="265"/>
      <c r="AC102" s="265"/>
      <c r="AD102" s="265"/>
      <c r="AE102" s="265"/>
      <c r="AF102" s="265"/>
      <c r="AG102" s="265"/>
      <c r="AH102" s="265"/>
      <c r="AL102" s="265"/>
      <c r="AM102" s="265"/>
      <c r="AN102" s="265"/>
      <c r="AO102" s="265"/>
      <c r="AP102" s="265"/>
      <c r="AQ102" s="265"/>
      <c r="AR102" s="265"/>
      <c r="AS102" s="265"/>
    </row>
    <row r="103" spans="20:45" x14ac:dyDescent="0.25">
      <c r="T103" s="265"/>
      <c r="U103" s="265"/>
      <c r="V103" s="265"/>
      <c r="W103" s="265"/>
      <c r="X103" s="265"/>
      <c r="Y103" s="265"/>
      <c r="Z103" s="265"/>
      <c r="AA103" s="265"/>
      <c r="AB103" s="265"/>
      <c r="AC103" s="265"/>
      <c r="AD103" s="265"/>
      <c r="AE103" s="265"/>
      <c r="AF103" s="265"/>
      <c r="AG103" s="265"/>
      <c r="AH103" s="265"/>
      <c r="AL103" s="265"/>
      <c r="AM103" s="265"/>
      <c r="AN103" s="265"/>
      <c r="AO103" s="265"/>
      <c r="AP103" s="265"/>
      <c r="AQ103" s="265"/>
      <c r="AR103" s="265"/>
      <c r="AS103" s="265"/>
    </row>
    <row r="104" spans="20:45" x14ac:dyDescent="0.25">
      <c r="T104" s="265"/>
      <c r="U104" s="265"/>
      <c r="V104" s="265"/>
      <c r="W104" s="265"/>
      <c r="X104" s="265"/>
      <c r="Y104" s="265"/>
      <c r="Z104" s="265"/>
      <c r="AA104" s="265"/>
      <c r="AB104" s="265"/>
      <c r="AC104" s="265"/>
      <c r="AD104" s="265"/>
      <c r="AE104" s="265"/>
      <c r="AF104" s="265"/>
      <c r="AG104" s="265"/>
      <c r="AH104" s="265"/>
      <c r="AL104" s="265"/>
      <c r="AM104" s="265"/>
      <c r="AN104" s="265"/>
      <c r="AO104" s="265"/>
      <c r="AP104" s="265"/>
      <c r="AQ104" s="265"/>
      <c r="AR104" s="265"/>
      <c r="AS104" s="265"/>
    </row>
    <row r="105" spans="20:45" x14ac:dyDescent="0.25">
      <c r="T105" s="265"/>
      <c r="U105" s="265"/>
      <c r="V105" s="265"/>
      <c r="W105" s="265"/>
      <c r="X105" s="265"/>
      <c r="Y105" s="265"/>
      <c r="Z105" s="265"/>
      <c r="AA105" s="265"/>
      <c r="AB105" s="265"/>
      <c r="AC105" s="265"/>
      <c r="AD105" s="265"/>
      <c r="AE105" s="265"/>
      <c r="AF105" s="265"/>
      <c r="AG105" s="265"/>
      <c r="AH105" s="265"/>
      <c r="AL105" s="265"/>
      <c r="AM105" s="265"/>
      <c r="AN105" s="265"/>
      <c r="AO105" s="265"/>
      <c r="AP105" s="265"/>
      <c r="AQ105" s="265"/>
      <c r="AR105" s="265"/>
      <c r="AS105" s="265"/>
    </row>
    <row r="106" spans="20:45" x14ac:dyDescent="0.25">
      <c r="T106" s="265"/>
      <c r="U106" s="265"/>
      <c r="V106" s="265"/>
      <c r="W106" s="265"/>
      <c r="X106" s="265"/>
      <c r="Y106" s="265"/>
      <c r="Z106" s="265"/>
      <c r="AA106" s="265"/>
      <c r="AB106" s="265"/>
      <c r="AC106" s="265"/>
      <c r="AD106" s="265"/>
      <c r="AE106" s="265"/>
      <c r="AF106" s="265"/>
      <c r="AG106" s="265"/>
      <c r="AH106" s="265"/>
      <c r="AL106" s="265"/>
      <c r="AM106" s="265"/>
      <c r="AN106" s="265"/>
      <c r="AO106" s="265"/>
      <c r="AP106" s="265"/>
      <c r="AQ106" s="265"/>
      <c r="AR106" s="265"/>
      <c r="AS106" s="265"/>
    </row>
    <row r="107" spans="20:45" x14ac:dyDescent="0.25">
      <c r="T107" s="265"/>
      <c r="U107" s="265"/>
      <c r="V107" s="265"/>
      <c r="W107" s="265"/>
      <c r="X107" s="265"/>
      <c r="Y107" s="265"/>
      <c r="Z107" s="265"/>
      <c r="AA107" s="265"/>
      <c r="AB107" s="265"/>
      <c r="AC107" s="265"/>
      <c r="AD107" s="265"/>
      <c r="AE107" s="265"/>
      <c r="AF107" s="265"/>
      <c r="AG107" s="265"/>
      <c r="AH107" s="265"/>
      <c r="AL107" s="265"/>
      <c r="AM107" s="265"/>
      <c r="AN107" s="265"/>
      <c r="AO107" s="265"/>
      <c r="AP107" s="265"/>
      <c r="AQ107" s="265"/>
      <c r="AR107" s="265"/>
      <c r="AS107" s="265"/>
    </row>
    <row r="108" spans="20:45" x14ac:dyDescent="0.25">
      <c r="T108" s="265"/>
      <c r="U108" s="265"/>
      <c r="V108" s="265"/>
      <c r="W108" s="265"/>
      <c r="X108" s="265"/>
      <c r="Y108" s="265"/>
      <c r="Z108" s="265"/>
      <c r="AA108" s="265"/>
      <c r="AB108" s="265"/>
      <c r="AC108" s="265"/>
      <c r="AD108" s="265"/>
      <c r="AE108" s="265"/>
      <c r="AF108" s="265"/>
      <c r="AG108" s="265"/>
      <c r="AH108" s="265"/>
      <c r="AL108" s="265"/>
      <c r="AM108" s="265"/>
      <c r="AN108" s="265"/>
      <c r="AO108" s="265"/>
      <c r="AP108" s="265"/>
      <c r="AQ108" s="265"/>
      <c r="AR108" s="265"/>
      <c r="AS108" s="265"/>
    </row>
    <row r="109" spans="20:45" x14ac:dyDescent="0.25">
      <c r="T109" s="265"/>
      <c r="U109" s="265"/>
      <c r="V109" s="265"/>
      <c r="W109" s="265"/>
      <c r="X109" s="265"/>
      <c r="Y109" s="265"/>
      <c r="Z109" s="265"/>
      <c r="AA109" s="265"/>
      <c r="AB109" s="265"/>
      <c r="AC109" s="265"/>
      <c r="AD109" s="265"/>
      <c r="AE109" s="265"/>
      <c r="AF109" s="265"/>
      <c r="AG109" s="265"/>
      <c r="AH109" s="265"/>
      <c r="AL109" s="265"/>
      <c r="AM109" s="265"/>
      <c r="AN109" s="265"/>
      <c r="AO109" s="265"/>
      <c r="AP109" s="265"/>
      <c r="AQ109" s="265"/>
      <c r="AR109" s="265"/>
      <c r="AS109" s="265"/>
    </row>
    <row r="110" spans="20:45" x14ac:dyDescent="0.25">
      <c r="T110" s="265"/>
      <c r="U110" s="265"/>
      <c r="V110" s="265"/>
      <c r="W110" s="265"/>
      <c r="X110" s="265"/>
      <c r="Y110" s="265"/>
      <c r="Z110" s="265"/>
      <c r="AA110" s="265"/>
      <c r="AB110" s="265"/>
      <c r="AC110" s="265"/>
      <c r="AD110" s="265"/>
      <c r="AE110" s="265"/>
      <c r="AF110" s="265"/>
      <c r="AG110" s="265"/>
      <c r="AH110" s="265"/>
      <c r="AL110" s="265"/>
      <c r="AM110" s="265"/>
      <c r="AN110" s="265"/>
      <c r="AO110" s="265"/>
      <c r="AP110" s="265"/>
      <c r="AQ110" s="265"/>
      <c r="AR110" s="265"/>
      <c r="AS110" s="265"/>
    </row>
    <row r="111" spans="20:45" x14ac:dyDescent="0.25">
      <c r="T111" s="265"/>
      <c r="U111" s="265"/>
      <c r="V111" s="265"/>
      <c r="W111" s="265"/>
      <c r="X111" s="265"/>
      <c r="Y111" s="265"/>
      <c r="Z111" s="265"/>
      <c r="AA111" s="265"/>
      <c r="AB111" s="265"/>
      <c r="AC111" s="265"/>
      <c r="AD111" s="265"/>
      <c r="AE111" s="265"/>
      <c r="AF111" s="265"/>
      <c r="AG111" s="265"/>
      <c r="AH111" s="265"/>
      <c r="AL111" s="265"/>
      <c r="AM111" s="265"/>
      <c r="AN111" s="265"/>
      <c r="AO111" s="265"/>
      <c r="AP111" s="265"/>
      <c r="AQ111" s="265"/>
      <c r="AR111" s="265"/>
      <c r="AS111" s="265"/>
    </row>
    <row r="112" spans="20:45" x14ac:dyDescent="0.25">
      <c r="T112" s="265"/>
      <c r="U112" s="265"/>
      <c r="V112" s="265"/>
      <c r="W112" s="265"/>
      <c r="X112" s="265"/>
      <c r="Y112" s="265"/>
      <c r="Z112" s="265"/>
      <c r="AA112" s="265"/>
      <c r="AB112" s="265"/>
      <c r="AC112" s="265"/>
      <c r="AD112" s="265"/>
      <c r="AE112" s="265"/>
      <c r="AF112" s="265"/>
      <c r="AG112" s="265"/>
      <c r="AH112" s="265"/>
      <c r="AL112" s="265"/>
      <c r="AM112" s="265"/>
      <c r="AN112" s="265"/>
      <c r="AO112" s="265"/>
      <c r="AP112" s="265"/>
      <c r="AQ112" s="265"/>
      <c r="AR112" s="265"/>
      <c r="AS112" s="265"/>
    </row>
    <row r="113" spans="20:45" x14ac:dyDescent="0.25">
      <c r="T113" s="265"/>
      <c r="U113" s="265"/>
      <c r="V113" s="265"/>
      <c r="W113" s="265"/>
      <c r="X113" s="265"/>
      <c r="Y113" s="265"/>
      <c r="Z113" s="265"/>
      <c r="AA113" s="265"/>
      <c r="AB113" s="265"/>
      <c r="AC113" s="265"/>
      <c r="AD113" s="265"/>
      <c r="AE113" s="265"/>
      <c r="AF113" s="265"/>
      <c r="AG113" s="265"/>
      <c r="AH113" s="265"/>
      <c r="AL113" s="265"/>
      <c r="AM113" s="265"/>
      <c r="AN113" s="265"/>
      <c r="AO113" s="265"/>
      <c r="AP113" s="265"/>
      <c r="AQ113" s="265"/>
      <c r="AR113" s="265"/>
      <c r="AS113" s="265"/>
    </row>
    <row r="114" spans="20:45" x14ac:dyDescent="0.25">
      <c r="T114" s="265"/>
      <c r="U114" s="265"/>
      <c r="V114" s="265"/>
      <c r="W114" s="265"/>
      <c r="X114" s="265"/>
      <c r="Y114" s="265"/>
      <c r="Z114" s="265"/>
      <c r="AA114" s="265"/>
      <c r="AB114" s="265"/>
      <c r="AC114" s="265"/>
      <c r="AD114" s="265"/>
      <c r="AE114" s="265"/>
      <c r="AF114" s="265"/>
      <c r="AG114" s="265"/>
      <c r="AH114" s="265"/>
      <c r="AL114" s="265"/>
      <c r="AM114" s="265"/>
      <c r="AN114" s="265"/>
      <c r="AO114" s="265"/>
      <c r="AP114" s="265"/>
      <c r="AQ114" s="265"/>
      <c r="AR114" s="265"/>
      <c r="AS114" s="265"/>
    </row>
    <row r="115" spans="20:45" x14ac:dyDescent="0.25">
      <c r="T115" s="265"/>
      <c r="U115" s="265"/>
      <c r="V115" s="265"/>
      <c r="W115" s="265"/>
      <c r="X115" s="265"/>
      <c r="Y115" s="265"/>
      <c r="Z115" s="265"/>
      <c r="AA115" s="265"/>
      <c r="AB115" s="265"/>
      <c r="AC115" s="265"/>
      <c r="AD115" s="265"/>
      <c r="AE115" s="265"/>
      <c r="AF115" s="265"/>
      <c r="AG115" s="265"/>
      <c r="AH115" s="265"/>
      <c r="AL115" s="265"/>
      <c r="AM115" s="265"/>
      <c r="AN115" s="265"/>
      <c r="AO115" s="265"/>
      <c r="AP115" s="265"/>
      <c r="AQ115" s="265"/>
      <c r="AR115" s="265"/>
      <c r="AS115" s="265"/>
    </row>
    <row r="116" spans="20:45" x14ac:dyDescent="0.25">
      <c r="T116" s="265"/>
      <c r="U116" s="265"/>
      <c r="V116" s="265"/>
      <c r="W116" s="265"/>
      <c r="X116" s="265"/>
      <c r="Y116" s="265"/>
      <c r="Z116" s="265"/>
      <c r="AA116" s="265"/>
      <c r="AB116" s="265"/>
      <c r="AC116" s="265"/>
      <c r="AD116" s="265"/>
      <c r="AE116" s="265"/>
      <c r="AF116" s="265"/>
      <c r="AG116" s="265"/>
      <c r="AH116" s="265"/>
      <c r="AL116" s="265"/>
      <c r="AM116" s="265"/>
      <c r="AN116" s="265"/>
      <c r="AO116" s="265"/>
      <c r="AP116" s="265"/>
      <c r="AQ116" s="265"/>
      <c r="AR116" s="265"/>
      <c r="AS116" s="265"/>
    </row>
    <row r="117" spans="20:45" x14ac:dyDescent="0.25">
      <c r="T117" s="265"/>
      <c r="U117" s="265"/>
      <c r="V117" s="265"/>
      <c r="W117" s="265"/>
      <c r="X117" s="265"/>
      <c r="Y117" s="265"/>
      <c r="Z117" s="265"/>
      <c r="AA117" s="265"/>
      <c r="AB117" s="265"/>
      <c r="AC117" s="265"/>
      <c r="AD117" s="265"/>
      <c r="AE117" s="265"/>
      <c r="AF117" s="265"/>
      <c r="AG117" s="265"/>
      <c r="AH117" s="265"/>
      <c r="AL117" s="265"/>
      <c r="AM117" s="265"/>
      <c r="AN117" s="265"/>
      <c r="AO117" s="265"/>
      <c r="AP117" s="265"/>
      <c r="AQ117" s="265"/>
      <c r="AR117" s="265"/>
      <c r="AS117" s="265"/>
    </row>
    <row r="118" spans="20:45" x14ac:dyDescent="0.25">
      <c r="T118" s="265"/>
      <c r="U118" s="265"/>
      <c r="V118" s="265"/>
      <c r="W118" s="265"/>
      <c r="X118" s="265"/>
      <c r="Y118" s="265"/>
      <c r="Z118" s="265"/>
      <c r="AA118" s="265"/>
      <c r="AB118" s="265"/>
      <c r="AC118" s="265"/>
      <c r="AD118" s="265"/>
      <c r="AE118" s="265"/>
      <c r="AF118" s="265"/>
      <c r="AG118" s="265"/>
      <c r="AH118" s="265"/>
      <c r="AL118" s="265"/>
      <c r="AM118" s="265"/>
      <c r="AN118" s="265"/>
      <c r="AO118" s="265"/>
      <c r="AP118" s="265"/>
      <c r="AQ118" s="265"/>
      <c r="AR118" s="265"/>
      <c r="AS118" s="265"/>
    </row>
    <row r="119" spans="20:45" x14ac:dyDescent="0.25">
      <c r="T119" s="265"/>
      <c r="U119" s="265"/>
      <c r="V119" s="265"/>
      <c r="W119" s="265"/>
      <c r="X119" s="265"/>
      <c r="Y119" s="265"/>
      <c r="Z119" s="265"/>
      <c r="AA119" s="265"/>
      <c r="AB119" s="265"/>
      <c r="AC119" s="265"/>
      <c r="AD119" s="265"/>
      <c r="AE119" s="265"/>
      <c r="AF119" s="265"/>
      <c r="AG119" s="265"/>
      <c r="AH119" s="265"/>
      <c r="AL119" s="265"/>
      <c r="AM119" s="265"/>
      <c r="AN119" s="265"/>
      <c r="AO119" s="265"/>
      <c r="AP119" s="265"/>
      <c r="AQ119" s="265"/>
      <c r="AR119" s="265"/>
      <c r="AS119" s="265"/>
    </row>
    <row r="120" spans="20:45" x14ac:dyDescent="0.25">
      <c r="T120" s="265"/>
      <c r="U120" s="265"/>
      <c r="V120" s="265"/>
      <c r="W120" s="265"/>
      <c r="X120" s="265"/>
      <c r="Y120" s="265"/>
      <c r="Z120" s="265"/>
      <c r="AA120" s="265"/>
      <c r="AB120" s="265"/>
      <c r="AC120" s="265"/>
      <c r="AD120" s="265"/>
      <c r="AE120" s="265"/>
      <c r="AF120" s="265"/>
      <c r="AG120" s="265"/>
      <c r="AH120" s="265"/>
      <c r="AL120" s="265"/>
      <c r="AM120" s="265"/>
      <c r="AN120" s="265"/>
      <c r="AO120" s="265"/>
      <c r="AP120" s="265"/>
      <c r="AQ120" s="265"/>
      <c r="AR120" s="265"/>
      <c r="AS120" s="265"/>
    </row>
    <row r="121" spans="20:45" x14ac:dyDescent="0.25">
      <c r="T121" s="265"/>
      <c r="U121" s="265"/>
      <c r="V121" s="265"/>
      <c r="W121" s="265"/>
      <c r="X121" s="265"/>
      <c r="Y121" s="265"/>
      <c r="Z121" s="265"/>
      <c r="AA121" s="265"/>
      <c r="AB121" s="265"/>
      <c r="AC121" s="265"/>
      <c r="AD121" s="265"/>
      <c r="AE121" s="265"/>
      <c r="AF121" s="265"/>
      <c r="AG121" s="265"/>
      <c r="AH121" s="265"/>
      <c r="AL121" s="265"/>
      <c r="AM121" s="265"/>
      <c r="AN121" s="265"/>
      <c r="AO121" s="265"/>
      <c r="AP121" s="265"/>
      <c r="AQ121" s="265"/>
      <c r="AR121" s="265"/>
      <c r="AS121" s="265"/>
    </row>
    <row r="122" spans="20:45" x14ac:dyDescent="0.25">
      <c r="T122" s="265"/>
      <c r="U122" s="265"/>
      <c r="V122" s="265"/>
      <c r="W122" s="265"/>
      <c r="X122" s="265"/>
      <c r="Y122" s="265"/>
      <c r="Z122" s="265"/>
      <c r="AA122" s="265"/>
      <c r="AB122" s="265"/>
      <c r="AC122" s="265"/>
      <c r="AD122" s="265"/>
      <c r="AE122" s="265"/>
      <c r="AF122" s="265"/>
      <c r="AG122" s="265"/>
      <c r="AH122" s="265"/>
      <c r="AL122" s="265"/>
      <c r="AM122" s="265"/>
      <c r="AN122" s="265"/>
      <c r="AO122" s="265"/>
      <c r="AP122" s="265"/>
      <c r="AQ122" s="265"/>
      <c r="AR122" s="265"/>
      <c r="AS122" s="265"/>
    </row>
    <row r="123" spans="20:45" x14ac:dyDescent="0.25">
      <c r="T123" s="265"/>
      <c r="U123" s="265"/>
      <c r="V123" s="265"/>
      <c r="W123" s="265"/>
      <c r="X123" s="265"/>
      <c r="Y123" s="265"/>
      <c r="Z123" s="265"/>
      <c r="AA123" s="265"/>
      <c r="AB123" s="265"/>
      <c r="AC123" s="265"/>
      <c r="AD123" s="265"/>
      <c r="AE123" s="265"/>
      <c r="AF123" s="265"/>
      <c r="AG123" s="265"/>
      <c r="AH123" s="265"/>
      <c r="AL123" s="265"/>
      <c r="AM123" s="265"/>
      <c r="AN123" s="265"/>
      <c r="AO123" s="265"/>
      <c r="AP123" s="265"/>
      <c r="AQ123" s="265"/>
      <c r="AR123" s="265"/>
      <c r="AS123" s="265"/>
    </row>
    <row r="124" spans="20:45" x14ac:dyDescent="0.25">
      <c r="T124" s="265"/>
      <c r="U124" s="265"/>
      <c r="V124" s="265"/>
      <c r="W124" s="265"/>
      <c r="X124" s="265"/>
      <c r="Y124" s="265"/>
      <c r="Z124" s="265"/>
      <c r="AA124" s="265"/>
      <c r="AB124" s="265"/>
      <c r="AC124" s="265"/>
      <c r="AD124" s="265"/>
      <c r="AE124" s="265"/>
      <c r="AF124" s="265"/>
      <c r="AG124" s="265"/>
      <c r="AH124" s="265"/>
      <c r="AL124" s="265"/>
      <c r="AM124" s="265"/>
      <c r="AN124" s="265"/>
      <c r="AO124" s="265"/>
      <c r="AP124" s="265"/>
      <c r="AQ124" s="265"/>
      <c r="AR124" s="265"/>
      <c r="AS124" s="265"/>
    </row>
    <row r="125" spans="20:45" x14ac:dyDescent="0.25">
      <c r="T125" s="265"/>
      <c r="U125" s="265"/>
      <c r="V125" s="265"/>
      <c r="W125" s="265"/>
      <c r="X125" s="265"/>
      <c r="Y125" s="265"/>
      <c r="Z125" s="265"/>
      <c r="AA125" s="265"/>
      <c r="AB125" s="265"/>
      <c r="AC125" s="265"/>
      <c r="AD125" s="265"/>
      <c r="AE125" s="265"/>
      <c r="AF125" s="265"/>
      <c r="AG125" s="265"/>
      <c r="AH125" s="265"/>
      <c r="AL125" s="265"/>
      <c r="AM125" s="265"/>
      <c r="AN125" s="265"/>
      <c r="AO125" s="265"/>
      <c r="AP125" s="265"/>
      <c r="AQ125" s="265"/>
      <c r="AR125" s="265"/>
      <c r="AS125" s="265"/>
    </row>
    <row r="126" spans="20:45" x14ac:dyDescent="0.25">
      <c r="T126" s="265"/>
      <c r="U126" s="265"/>
      <c r="V126" s="265"/>
      <c r="W126" s="265"/>
      <c r="X126" s="265"/>
      <c r="Y126" s="265"/>
      <c r="Z126" s="265"/>
      <c r="AA126" s="265"/>
      <c r="AB126" s="265"/>
      <c r="AC126" s="265"/>
      <c r="AD126" s="265"/>
      <c r="AE126" s="265"/>
      <c r="AF126" s="265"/>
      <c r="AG126" s="265"/>
      <c r="AH126" s="265"/>
      <c r="AL126" s="265"/>
      <c r="AM126" s="265"/>
      <c r="AN126" s="265"/>
      <c r="AO126" s="265"/>
      <c r="AP126" s="265"/>
      <c r="AQ126" s="265"/>
      <c r="AR126" s="265"/>
      <c r="AS126" s="265"/>
    </row>
    <row r="127" spans="20:45" x14ac:dyDescent="0.25">
      <c r="T127" s="265"/>
      <c r="U127" s="265"/>
      <c r="V127" s="265"/>
      <c r="W127" s="265"/>
      <c r="X127" s="265"/>
      <c r="Y127" s="265"/>
      <c r="Z127" s="265"/>
      <c r="AA127" s="265"/>
      <c r="AB127" s="265"/>
      <c r="AC127" s="265"/>
      <c r="AD127" s="265"/>
      <c r="AE127" s="265"/>
      <c r="AF127" s="265"/>
      <c r="AG127" s="265"/>
      <c r="AH127" s="265"/>
      <c r="AL127" s="265"/>
      <c r="AM127" s="265"/>
      <c r="AN127" s="265"/>
      <c r="AO127" s="265"/>
      <c r="AP127" s="265"/>
      <c r="AQ127" s="265"/>
      <c r="AR127" s="265"/>
      <c r="AS127" s="265"/>
    </row>
    <row r="128" spans="20:45" x14ac:dyDescent="0.25">
      <c r="T128" s="265"/>
      <c r="U128" s="265"/>
      <c r="V128" s="265"/>
      <c r="W128" s="265"/>
      <c r="X128" s="265"/>
      <c r="Y128" s="265"/>
      <c r="Z128" s="265"/>
      <c r="AA128" s="265"/>
      <c r="AB128" s="265"/>
      <c r="AC128" s="265"/>
      <c r="AD128" s="265"/>
      <c r="AE128" s="265"/>
      <c r="AF128" s="265"/>
      <c r="AG128" s="265"/>
      <c r="AH128" s="265"/>
      <c r="AL128" s="265"/>
      <c r="AM128" s="265"/>
      <c r="AN128" s="265"/>
      <c r="AO128" s="265"/>
      <c r="AP128" s="265"/>
      <c r="AQ128" s="265"/>
      <c r="AR128" s="265"/>
      <c r="AS128" s="265"/>
    </row>
    <row r="129" spans="20:45" x14ac:dyDescent="0.25">
      <c r="T129" s="265"/>
      <c r="U129" s="265"/>
      <c r="V129" s="265"/>
      <c r="W129" s="265"/>
      <c r="X129" s="265"/>
      <c r="Y129" s="265"/>
      <c r="Z129" s="265"/>
      <c r="AA129" s="265"/>
      <c r="AB129" s="265"/>
      <c r="AC129" s="265"/>
      <c r="AD129" s="265"/>
      <c r="AE129" s="265"/>
      <c r="AF129" s="265"/>
      <c r="AG129" s="265"/>
      <c r="AH129" s="265"/>
      <c r="AL129" s="265"/>
      <c r="AM129" s="265"/>
      <c r="AN129" s="265"/>
      <c r="AO129" s="265"/>
      <c r="AP129" s="265"/>
      <c r="AQ129" s="265"/>
      <c r="AR129" s="265"/>
      <c r="AS129" s="265"/>
    </row>
    <row r="130" spans="20:45" x14ac:dyDescent="0.25">
      <c r="T130" s="265"/>
      <c r="U130" s="265"/>
      <c r="V130" s="265"/>
      <c r="W130" s="265"/>
      <c r="X130" s="265"/>
      <c r="Y130" s="265"/>
      <c r="Z130" s="265"/>
      <c r="AA130" s="265"/>
      <c r="AB130" s="265"/>
      <c r="AC130" s="265"/>
      <c r="AD130" s="265"/>
      <c r="AE130" s="265"/>
      <c r="AF130" s="265"/>
      <c r="AG130" s="265"/>
      <c r="AH130" s="265"/>
      <c r="AL130" s="265"/>
      <c r="AM130" s="265"/>
      <c r="AN130" s="265"/>
      <c r="AO130" s="265"/>
      <c r="AP130" s="265"/>
      <c r="AQ130" s="265"/>
      <c r="AR130" s="265"/>
      <c r="AS130" s="265"/>
    </row>
    <row r="131" spans="20:45" x14ac:dyDescent="0.25">
      <c r="T131" s="265"/>
      <c r="U131" s="265"/>
      <c r="V131" s="265"/>
      <c r="W131" s="265"/>
      <c r="X131" s="265"/>
      <c r="Y131" s="265"/>
      <c r="Z131" s="265"/>
      <c r="AA131" s="265"/>
      <c r="AB131" s="265"/>
      <c r="AC131" s="265"/>
      <c r="AD131" s="265"/>
      <c r="AE131" s="265"/>
      <c r="AF131" s="265"/>
      <c r="AG131" s="265"/>
      <c r="AH131" s="265"/>
      <c r="AL131" s="265"/>
      <c r="AM131" s="265"/>
      <c r="AN131" s="265"/>
      <c r="AO131" s="265"/>
      <c r="AP131" s="265"/>
      <c r="AQ131" s="265"/>
      <c r="AR131" s="265"/>
      <c r="AS131" s="265"/>
    </row>
    <row r="132" spans="20:45" x14ac:dyDescent="0.25">
      <c r="T132" s="265"/>
      <c r="U132" s="265"/>
      <c r="V132" s="265"/>
      <c r="W132" s="265"/>
      <c r="X132" s="265"/>
      <c r="Y132" s="265"/>
      <c r="Z132" s="265"/>
      <c r="AA132" s="265"/>
      <c r="AB132" s="265"/>
      <c r="AC132" s="265"/>
      <c r="AD132" s="265"/>
      <c r="AE132" s="265"/>
      <c r="AF132" s="265"/>
      <c r="AG132" s="265"/>
      <c r="AH132" s="265"/>
      <c r="AL132" s="265"/>
      <c r="AM132" s="265"/>
      <c r="AN132" s="265"/>
      <c r="AO132" s="265"/>
      <c r="AP132" s="265"/>
      <c r="AQ132" s="265"/>
      <c r="AR132" s="265"/>
      <c r="AS132" s="265"/>
    </row>
    <row r="133" spans="20:45" x14ac:dyDescent="0.25">
      <c r="T133" s="265"/>
      <c r="U133" s="265"/>
      <c r="V133" s="265"/>
      <c r="W133" s="265"/>
      <c r="X133" s="265"/>
      <c r="Y133" s="265"/>
      <c r="Z133" s="265"/>
      <c r="AA133" s="265"/>
      <c r="AB133" s="265"/>
      <c r="AC133" s="265"/>
      <c r="AD133" s="265"/>
      <c r="AE133" s="265"/>
      <c r="AF133" s="265"/>
      <c r="AG133" s="265"/>
      <c r="AH133" s="265"/>
      <c r="AL133" s="265"/>
      <c r="AM133" s="265"/>
      <c r="AN133" s="265"/>
      <c r="AO133" s="265"/>
      <c r="AP133" s="265"/>
      <c r="AQ133" s="265"/>
      <c r="AR133" s="265"/>
      <c r="AS133" s="265"/>
    </row>
    <row r="134" spans="20:45" x14ac:dyDescent="0.25">
      <c r="T134" s="265"/>
      <c r="U134" s="265"/>
      <c r="V134" s="265"/>
      <c r="W134" s="265"/>
      <c r="X134" s="265"/>
      <c r="Y134" s="265"/>
      <c r="Z134" s="265"/>
      <c r="AA134" s="265"/>
      <c r="AB134" s="265"/>
      <c r="AC134" s="265"/>
      <c r="AD134" s="265"/>
      <c r="AE134" s="265"/>
      <c r="AF134" s="265"/>
      <c r="AG134" s="265"/>
      <c r="AH134" s="265"/>
      <c r="AL134" s="265"/>
      <c r="AM134" s="265"/>
      <c r="AN134" s="265"/>
      <c r="AO134" s="265"/>
      <c r="AP134" s="265"/>
      <c r="AQ134" s="265"/>
      <c r="AR134" s="265"/>
      <c r="AS134" s="265"/>
    </row>
    <row r="135" spans="20:45" x14ac:dyDescent="0.25">
      <c r="T135" s="265"/>
      <c r="U135" s="265"/>
      <c r="V135" s="265"/>
      <c r="W135" s="265"/>
      <c r="X135" s="265"/>
      <c r="Y135" s="265"/>
      <c r="Z135" s="265"/>
      <c r="AA135" s="265"/>
      <c r="AB135" s="265"/>
      <c r="AC135" s="265"/>
      <c r="AD135" s="265"/>
      <c r="AE135" s="265"/>
      <c r="AF135" s="265"/>
      <c r="AG135" s="265"/>
      <c r="AH135" s="265"/>
      <c r="AL135" s="265"/>
      <c r="AM135" s="265"/>
      <c r="AN135" s="265"/>
      <c r="AO135" s="265"/>
      <c r="AP135" s="265"/>
      <c r="AQ135" s="265"/>
      <c r="AR135" s="265"/>
      <c r="AS135" s="265"/>
    </row>
    <row r="136" spans="20:45" x14ac:dyDescent="0.25">
      <c r="T136" s="265"/>
      <c r="U136" s="265"/>
      <c r="V136" s="265"/>
      <c r="W136" s="265"/>
      <c r="X136" s="265"/>
      <c r="Y136" s="265"/>
      <c r="Z136" s="265"/>
      <c r="AA136" s="265"/>
      <c r="AB136" s="265"/>
      <c r="AC136" s="265"/>
      <c r="AD136" s="265"/>
      <c r="AE136" s="265"/>
      <c r="AF136" s="265"/>
      <c r="AG136" s="265"/>
      <c r="AH136" s="265"/>
      <c r="AL136" s="265"/>
      <c r="AM136" s="265"/>
      <c r="AN136" s="265"/>
      <c r="AO136" s="265"/>
      <c r="AP136" s="265"/>
      <c r="AQ136" s="265"/>
      <c r="AR136" s="265"/>
      <c r="AS136" s="265"/>
    </row>
    <row r="137" spans="20:45" x14ac:dyDescent="0.25">
      <c r="T137" s="265"/>
      <c r="U137" s="265"/>
      <c r="V137" s="265"/>
      <c r="W137" s="265"/>
      <c r="X137" s="265"/>
      <c r="Y137" s="265"/>
      <c r="Z137" s="265"/>
      <c r="AA137" s="265"/>
      <c r="AB137" s="265"/>
      <c r="AC137" s="265"/>
      <c r="AD137" s="265"/>
      <c r="AE137" s="265"/>
      <c r="AF137" s="265"/>
      <c r="AG137" s="265"/>
      <c r="AH137" s="265"/>
      <c r="AL137" s="265"/>
      <c r="AM137" s="265"/>
      <c r="AN137" s="265"/>
      <c r="AO137" s="265"/>
      <c r="AP137" s="265"/>
      <c r="AQ137" s="265"/>
      <c r="AR137" s="265"/>
      <c r="AS137" s="265"/>
    </row>
    <row r="138" spans="20:45" x14ac:dyDescent="0.25">
      <c r="T138" s="265"/>
      <c r="U138" s="265"/>
      <c r="V138" s="265"/>
      <c r="W138" s="265"/>
      <c r="X138" s="265"/>
      <c r="Y138" s="265"/>
      <c r="Z138" s="265"/>
      <c r="AA138" s="265"/>
      <c r="AB138" s="265"/>
      <c r="AC138" s="265"/>
      <c r="AD138" s="265"/>
      <c r="AE138" s="265"/>
      <c r="AF138" s="265"/>
      <c r="AG138" s="265"/>
      <c r="AH138" s="265"/>
      <c r="AL138" s="265"/>
      <c r="AM138" s="265"/>
      <c r="AN138" s="265"/>
      <c r="AO138" s="265"/>
      <c r="AP138" s="265"/>
      <c r="AQ138" s="265"/>
      <c r="AR138" s="265"/>
      <c r="AS138" s="265"/>
    </row>
    <row r="139" spans="20:45" x14ac:dyDescent="0.25">
      <c r="T139" s="265"/>
      <c r="U139" s="265"/>
      <c r="V139" s="265"/>
      <c r="W139" s="265"/>
      <c r="X139" s="265"/>
      <c r="Y139" s="265"/>
      <c r="Z139" s="265"/>
      <c r="AA139" s="265"/>
      <c r="AB139" s="265"/>
      <c r="AC139" s="265"/>
      <c r="AD139" s="265"/>
      <c r="AE139" s="265"/>
      <c r="AF139" s="265"/>
      <c r="AG139" s="265"/>
      <c r="AH139" s="265"/>
      <c r="AL139" s="265"/>
      <c r="AM139" s="265"/>
      <c r="AN139" s="265"/>
      <c r="AO139" s="265"/>
      <c r="AP139" s="265"/>
      <c r="AQ139" s="265"/>
      <c r="AR139" s="265"/>
      <c r="AS139" s="265"/>
    </row>
    <row r="140" spans="20:45" x14ac:dyDescent="0.25">
      <c r="T140" s="265"/>
      <c r="U140" s="265"/>
      <c r="V140" s="265"/>
      <c r="W140" s="265"/>
      <c r="X140" s="265"/>
      <c r="Y140" s="265"/>
      <c r="Z140" s="265"/>
      <c r="AA140" s="265"/>
      <c r="AB140" s="265"/>
      <c r="AC140" s="265"/>
      <c r="AD140" s="265"/>
      <c r="AE140" s="265"/>
      <c r="AF140" s="265"/>
      <c r="AG140" s="265"/>
      <c r="AH140" s="265"/>
      <c r="AL140" s="265"/>
      <c r="AM140" s="265"/>
      <c r="AN140" s="265"/>
      <c r="AO140" s="265"/>
      <c r="AP140" s="265"/>
      <c r="AQ140" s="265"/>
      <c r="AR140" s="265"/>
      <c r="AS140" s="265"/>
    </row>
  </sheetData>
  <mergeCells count="1">
    <mergeCell ref="A4:C4"/>
  </mergeCells>
  <conditionalFormatting sqref="B22 B24 B26 B28 B30 B32 B34 B36 B38 B40 B42 B44 B46 B48 B50 B52">
    <cfRule type="cellIs" dxfId="97" priority="7" stopIfTrue="1" operator="equal">
      <formula>"QA"</formula>
    </cfRule>
    <cfRule type="cellIs" dxfId="96" priority="8" stopIfTrue="1" operator="equal">
      <formula>"DA"</formula>
    </cfRule>
  </conditionalFormatting>
  <conditionalFormatting sqref="E7 E21">
    <cfRule type="expression" dxfId="95" priority="5" stopIfTrue="1">
      <formula>$E7&lt;5</formula>
    </cfRule>
  </conditionalFormatting>
  <conditionalFormatting sqref="E22 E24 E26 E28 E30 E32 E34 E36 E38 E40 E42 E44 E46 E48 E50 E52">
    <cfRule type="expression" dxfId="94" priority="13" stopIfTrue="1">
      <formula>AND($E22&lt;9,$C22&gt;0)</formula>
    </cfRule>
  </conditionalFormatting>
  <conditionalFormatting sqref="F7 F9 F11 F13 F15 F17 F19 F21:F22">
    <cfRule type="cellIs" dxfId="93" priority="4" stopIfTrue="1" operator="equal">
      <formula>"Bye"</formula>
    </cfRule>
  </conditionalFormatting>
  <conditionalFormatting sqref="F24 F26 F28 F30 F32 F34 F36 F38 F40 F42 F44 F46 F48 F50">
    <cfRule type="cellIs" dxfId="92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91" priority="12" stopIfTrue="1">
      <formula>AND($E22&lt;9,$C22&gt;0)</formula>
    </cfRule>
  </conditionalFormatting>
  <conditionalFormatting sqref="H7 H9 H11 H13 H15 H17 H19 H21">
    <cfRule type="expression" dxfId="90" priority="17" stopIfTrue="1">
      <formula>AND($E7&lt;9,$C7&gt;0)</formula>
    </cfRule>
  </conditionalFormatting>
  <conditionalFormatting sqref="I8 K10 I12 M14 I16 K18 I20 I23 K25 I27 M29 I31 K33 I35 I39 K41 I43 M45 I47 K49 I51">
    <cfRule type="expression" dxfId="89" priority="14" stopIfTrue="1">
      <formula>AND($O$1="CU",I8="Umpire")</formula>
    </cfRule>
    <cfRule type="expression" dxfId="88" priority="15" stopIfTrue="1">
      <formula>AND($O$1="CU",I8&lt;&gt;"Umpire",J8&lt;&gt;"")</formula>
    </cfRule>
    <cfRule type="expression" dxfId="87" priority="16" stopIfTrue="1">
      <formula>AND($O$1="CU",I8&lt;&gt;"Umpire")</formula>
    </cfRule>
  </conditionalFormatting>
  <conditionalFormatting sqref="J8 L10 J12 N14 J16 L18 J20 R62">
    <cfRule type="expression" dxfId="86" priority="6" stopIfTrue="1">
      <formula>$O$1="CU"</formula>
    </cfRule>
  </conditionalFormatting>
  <conditionalFormatting sqref="K8 M10 K12 O14 K16 M18 K20 K23 M25 K27 O29 K31 M33 K35 K39 M41 K43 O45 K47 M49 K51">
    <cfRule type="expression" dxfId="85" priority="9" stopIfTrue="1">
      <formula>J8="as"</formula>
    </cfRule>
    <cfRule type="expression" dxfId="84" priority="10" stopIfTrue="1">
      <formula>J8="bs"</formula>
    </cfRule>
  </conditionalFormatting>
  <conditionalFormatting sqref="O16">
    <cfRule type="expression" dxfId="83" priority="1" stopIfTrue="1">
      <formula>AND($O$1="CU",O16="Umpire")</formula>
    </cfRule>
    <cfRule type="expression" dxfId="82" priority="2" stopIfTrue="1">
      <formula>AND($O$1="CU",O16&lt;&gt;"Umpire",P16&lt;&gt;"")</formula>
    </cfRule>
    <cfRule type="expression" dxfId="81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00000000-0002-0000-0700-000000000000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801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02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2"/>
  </sheetPr>
  <dimension ref="A1:Q156"/>
  <sheetViews>
    <sheetView showGridLines="0" showZeros="0" workbookViewId="0">
      <pane ySplit="6" topLeftCell="A7" activePane="bottomLeft" state="frozen"/>
      <selection activeCell="U17" sqref="U17"/>
      <selection pane="bottomLeft" activeCell="U17" sqref="U17"/>
    </sheetView>
  </sheetViews>
  <sheetFormatPr defaultRowHeight="13.2" x14ac:dyDescent="0.25"/>
  <cols>
    <col min="1" max="1" width="3.88671875" style="337" customWidth="1"/>
    <col min="2" max="2" width="18.21875" style="337" bestFit="1" customWidth="1"/>
    <col min="3" max="3" width="14.33203125" style="337" customWidth="1"/>
    <col min="4" max="4" width="12" style="338" customWidth="1"/>
    <col min="5" max="5" width="10.5546875" style="340" customWidth="1"/>
    <col min="6" max="6" width="6.109375" style="339" hidden="1" customWidth="1"/>
    <col min="7" max="7" width="28.6640625" style="339" customWidth="1"/>
    <col min="8" max="8" width="7.6640625" style="338" customWidth="1"/>
    <col min="9" max="13" width="7.44140625" style="338" hidden="1" customWidth="1"/>
    <col min="14" max="15" width="7.44140625" style="338" customWidth="1"/>
    <col min="16" max="16" width="7.44140625" style="338" hidden="1" customWidth="1"/>
    <col min="17" max="17" width="7.44140625" style="338" customWidth="1"/>
    <col min="18" max="16384" width="8.88671875" style="337"/>
  </cols>
  <sheetData>
    <row r="1" spans="1:17" ht="24.6" x14ac:dyDescent="0.4">
      <c r="A1" s="420" t="str">
        <f>[1]Altalanos!$A$6</f>
        <v>OB</v>
      </c>
      <c r="B1" s="419"/>
      <c r="C1" s="419"/>
      <c r="D1" s="418"/>
      <c r="E1" s="412" t="s">
        <v>51</v>
      </c>
      <c r="F1" s="413"/>
      <c r="G1" s="417"/>
      <c r="H1" s="409"/>
      <c r="I1" s="409"/>
      <c r="J1" s="416"/>
      <c r="K1" s="416"/>
      <c r="L1" s="416"/>
      <c r="M1" s="416"/>
      <c r="N1" s="416"/>
      <c r="O1" s="416"/>
      <c r="P1" s="416"/>
      <c r="Q1" s="415"/>
    </row>
    <row r="2" spans="1:17" ht="13.8" thickBot="1" x14ac:dyDescent="0.3">
      <c r="B2" s="414" t="s">
        <v>50</v>
      </c>
      <c r="C2" s="414">
        <f>[1]Altalanos!$A$8</f>
        <v>0</v>
      </c>
      <c r="D2" s="413"/>
      <c r="E2" s="412" t="s">
        <v>34</v>
      </c>
      <c r="F2" s="411"/>
      <c r="G2" s="411"/>
      <c r="H2" s="410"/>
      <c r="I2" s="410"/>
      <c r="J2" s="409"/>
      <c r="K2" s="409"/>
      <c r="L2" s="409"/>
      <c r="M2" s="409"/>
      <c r="N2" s="407"/>
      <c r="O2" s="408"/>
      <c r="P2" s="408"/>
      <c r="Q2" s="407"/>
    </row>
    <row r="3" spans="1:17" s="379" customFormat="1" ht="13.8" thickBot="1" x14ac:dyDescent="0.3">
      <c r="A3" s="406" t="s">
        <v>49</v>
      </c>
      <c r="B3" s="405"/>
      <c r="C3" s="405"/>
      <c r="D3" s="405"/>
      <c r="E3" s="405"/>
      <c r="F3" s="405"/>
      <c r="G3" s="405"/>
      <c r="H3" s="405"/>
      <c r="I3" s="404"/>
      <c r="J3" s="403"/>
      <c r="K3" s="402"/>
      <c r="L3" s="402"/>
      <c r="M3" s="402"/>
      <c r="N3" s="401" t="s">
        <v>33</v>
      </c>
      <c r="O3" s="400"/>
      <c r="P3" s="399"/>
      <c r="Q3" s="398"/>
    </row>
    <row r="4" spans="1:17" s="379" customFormat="1" x14ac:dyDescent="0.25">
      <c r="A4" s="396" t="s">
        <v>24</v>
      </c>
      <c r="B4" s="396"/>
      <c r="C4" s="397" t="s">
        <v>21</v>
      </c>
      <c r="D4" s="396" t="s">
        <v>29</v>
      </c>
      <c r="E4" s="395"/>
      <c r="G4" s="394"/>
      <c r="H4" s="393" t="s">
        <v>30</v>
      </c>
      <c r="I4" s="392"/>
      <c r="J4" s="390"/>
      <c r="K4" s="391"/>
      <c r="L4" s="391"/>
      <c r="M4" s="391"/>
      <c r="N4" s="390"/>
      <c r="O4" s="389"/>
      <c r="P4" s="389"/>
      <c r="Q4" s="388"/>
    </row>
    <row r="5" spans="1:17" s="379" customFormat="1" ht="13.8" thickBot="1" x14ac:dyDescent="0.3">
      <c r="A5" s="387">
        <f>[1]Altalanos!$A$10</f>
        <v>0</v>
      </c>
      <c r="B5" s="387"/>
      <c r="C5" s="386">
        <f>[1]Altalanos!$C$10</f>
        <v>0</v>
      </c>
      <c r="D5" s="381" t="str">
        <f>[1]Altalanos!$D$10</f>
        <v xml:space="preserve">  </v>
      </c>
      <c r="E5" s="381"/>
      <c r="F5" s="381"/>
      <c r="G5" s="381"/>
      <c r="H5" s="385">
        <f>[1]Altalanos!$E$10</f>
        <v>0</v>
      </c>
      <c r="I5" s="384"/>
      <c r="J5" s="382"/>
      <c r="K5" s="383"/>
      <c r="L5" s="383"/>
      <c r="M5" s="383"/>
      <c r="N5" s="382"/>
      <c r="O5" s="381"/>
      <c r="P5" s="381"/>
      <c r="Q5" s="380"/>
    </row>
    <row r="6" spans="1:17" ht="30" customHeight="1" thickBot="1" x14ac:dyDescent="0.3">
      <c r="A6" s="378" t="s">
        <v>35</v>
      </c>
      <c r="B6" s="377" t="s">
        <v>27</v>
      </c>
      <c r="C6" s="377" t="s">
        <v>28</v>
      </c>
      <c r="D6" s="377" t="s">
        <v>31</v>
      </c>
      <c r="E6" s="367" t="s">
        <v>32</v>
      </c>
      <c r="F6" s="367" t="s">
        <v>36</v>
      </c>
      <c r="G6" s="367" t="s">
        <v>83</v>
      </c>
      <c r="H6" s="376" t="s">
        <v>37</v>
      </c>
      <c r="I6" s="375"/>
      <c r="J6" s="374" t="s">
        <v>16</v>
      </c>
      <c r="K6" s="373" t="s">
        <v>14</v>
      </c>
      <c r="L6" s="372" t="s">
        <v>1</v>
      </c>
      <c r="M6" s="371" t="s">
        <v>15</v>
      </c>
      <c r="N6" s="370" t="s">
        <v>48</v>
      </c>
      <c r="O6" s="369" t="s">
        <v>38</v>
      </c>
      <c r="P6" s="368" t="s">
        <v>2</v>
      </c>
      <c r="Q6" s="367" t="s">
        <v>39</v>
      </c>
    </row>
    <row r="7" spans="1:17" s="355" customFormat="1" ht="18.899999999999999" customHeight="1" x14ac:dyDescent="0.25">
      <c r="A7" s="353">
        <v>1</v>
      </c>
      <c r="B7" s="93" t="s">
        <v>112</v>
      </c>
      <c r="C7" s="352"/>
      <c r="D7" s="351"/>
      <c r="E7" s="350"/>
      <c r="F7" s="366"/>
      <c r="G7" s="365"/>
      <c r="H7" s="351"/>
      <c r="I7" s="351"/>
      <c r="J7" s="347"/>
      <c r="K7" s="346"/>
      <c r="L7" s="345"/>
      <c r="M7" s="346"/>
      <c r="N7" s="356"/>
      <c r="O7" s="351"/>
      <c r="P7" s="342"/>
      <c r="Q7" s="341"/>
    </row>
    <row r="8" spans="1:17" s="355" customFormat="1" ht="18.899999999999999" customHeight="1" x14ac:dyDescent="0.25">
      <c r="A8" s="353">
        <v>2</v>
      </c>
      <c r="B8" s="93" t="s">
        <v>114</v>
      </c>
      <c r="C8" s="352"/>
      <c r="D8" s="351"/>
      <c r="E8" s="350"/>
      <c r="F8" s="349"/>
      <c r="G8" s="348"/>
      <c r="H8" s="351"/>
      <c r="I8" s="351"/>
      <c r="J8" s="347"/>
      <c r="K8" s="346"/>
      <c r="L8" s="345"/>
      <c r="M8" s="346"/>
      <c r="N8" s="356"/>
      <c r="O8" s="351"/>
      <c r="P8" s="342"/>
      <c r="Q8" s="341"/>
    </row>
    <row r="9" spans="1:17" s="355" customFormat="1" ht="18.899999999999999" customHeight="1" x14ac:dyDescent="0.25">
      <c r="A9" s="353">
        <v>3</v>
      </c>
      <c r="B9" s="93" t="s">
        <v>113</v>
      </c>
      <c r="C9" s="352"/>
      <c r="D9" s="351"/>
      <c r="E9" s="350"/>
      <c r="F9" s="349"/>
      <c r="G9" s="348"/>
      <c r="H9" s="351"/>
      <c r="I9" s="351"/>
      <c r="J9" s="347"/>
      <c r="K9" s="346"/>
      <c r="L9" s="345"/>
      <c r="M9" s="346"/>
      <c r="N9" s="356"/>
      <c r="O9" s="351"/>
      <c r="P9" s="364"/>
      <c r="Q9" s="343"/>
    </row>
    <row r="10" spans="1:17" s="355" customFormat="1" ht="18.899999999999999" customHeight="1" x14ac:dyDescent="0.25">
      <c r="A10" s="353">
        <v>4</v>
      </c>
      <c r="B10" s="93" t="s">
        <v>115</v>
      </c>
      <c r="C10" s="352"/>
      <c r="D10" s="351"/>
      <c r="E10" s="350"/>
      <c r="F10" s="349"/>
      <c r="G10" s="348"/>
      <c r="H10" s="351"/>
      <c r="I10" s="351"/>
      <c r="J10" s="347"/>
      <c r="K10" s="346"/>
      <c r="L10" s="345"/>
      <c r="M10" s="346"/>
      <c r="N10" s="356"/>
      <c r="O10" s="351"/>
      <c r="P10" s="363"/>
      <c r="Q10" s="362"/>
    </row>
    <row r="11" spans="1:17" s="355" customFormat="1" ht="18.899999999999999" customHeight="1" x14ac:dyDescent="0.25">
      <c r="A11" s="353">
        <v>5</v>
      </c>
      <c r="B11" s="93" t="s">
        <v>116</v>
      </c>
      <c r="C11" s="352"/>
      <c r="D11" s="351"/>
      <c r="E11" s="350"/>
      <c r="F11" s="349"/>
      <c r="G11" s="348"/>
      <c r="H11" s="351"/>
      <c r="I11" s="351"/>
      <c r="J11" s="347"/>
      <c r="K11" s="346"/>
      <c r="L11" s="345"/>
      <c r="M11" s="346"/>
      <c r="N11" s="356"/>
      <c r="O11" s="351"/>
      <c r="P11" s="363"/>
      <c r="Q11" s="362"/>
    </row>
    <row r="12" spans="1:17" s="355" customFormat="1" ht="18.899999999999999" customHeight="1" x14ac:dyDescent="0.25">
      <c r="A12" s="353">
        <v>6</v>
      </c>
      <c r="B12" s="352" t="s">
        <v>118</v>
      </c>
      <c r="C12" s="352"/>
      <c r="D12" s="351"/>
      <c r="E12" s="350"/>
      <c r="F12" s="349"/>
      <c r="G12" s="348"/>
      <c r="H12" s="351"/>
      <c r="I12" s="351"/>
      <c r="J12" s="347"/>
      <c r="K12" s="346"/>
      <c r="L12" s="345"/>
      <c r="M12" s="346"/>
      <c r="N12" s="356"/>
      <c r="O12" s="351"/>
      <c r="P12" s="363"/>
      <c r="Q12" s="362"/>
    </row>
    <row r="13" spans="1:17" s="355" customFormat="1" ht="18.899999999999999" customHeight="1" x14ac:dyDescent="0.25">
      <c r="A13" s="353">
        <v>7</v>
      </c>
      <c r="B13" s="352"/>
      <c r="C13" s="352"/>
      <c r="D13" s="351"/>
      <c r="E13" s="350"/>
      <c r="F13" s="349"/>
      <c r="G13" s="348"/>
      <c r="H13" s="351"/>
      <c r="I13" s="351"/>
      <c r="J13" s="347"/>
      <c r="K13" s="346"/>
      <c r="L13" s="345"/>
      <c r="M13" s="346"/>
      <c r="N13" s="356"/>
      <c r="O13" s="351"/>
      <c r="P13" s="363"/>
      <c r="Q13" s="362"/>
    </row>
    <row r="14" spans="1:17" s="355" customFormat="1" ht="18.899999999999999" customHeight="1" x14ac:dyDescent="0.25">
      <c r="A14" s="353">
        <v>8</v>
      </c>
      <c r="B14" s="352"/>
      <c r="C14" s="352"/>
      <c r="D14" s="351"/>
      <c r="E14" s="350"/>
      <c r="F14" s="349"/>
      <c r="G14" s="348"/>
      <c r="H14" s="351"/>
      <c r="I14" s="351"/>
      <c r="J14" s="347"/>
      <c r="K14" s="346"/>
      <c r="L14" s="345"/>
      <c r="M14" s="346"/>
      <c r="N14" s="356"/>
      <c r="O14" s="351"/>
      <c r="P14" s="363"/>
      <c r="Q14" s="362"/>
    </row>
    <row r="15" spans="1:17" s="355" customFormat="1" ht="18.899999999999999" customHeight="1" x14ac:dyDescent="0.25">
      <c r="A15" s="353">
        <v>9</v>
      </c>
      <c r="B15" s="352"/>
      <c r="C15" s="352"/>
      <c r="D15" s="351"/>
      <c r="E15" s="350"/>
      <c r="F15" s="341"/>
      <c r="G15" s="341"/>
      <c r="H15" s="351"/>
      <c r="I15" s="351"/>
      <c r="J15" s="347"/>
      <c r="K15" s="346"/>
      <c r="L15" s="345"/>
      <c r="M15" s="344"/>
      <c r="N15" s="356"/>
      <c r="O15" s="351"/>
      <c r="P15" s="341"/>
      <c r="Q15" s="341"/>
    </row>
    <row r="16" spans="1:17" s="355" customFormat="1" ht="18.899999999999999" customHeight="1" x14ac:dyDescent="0.25">
      <c r="A16" s="353">
        <v>10</v>
      </c>
      <c r="B16" s="361"/>
      <c r="C16" s="352"/>
      <c r="D16" s="351"/>
      <c r="E16" s="350"/>
      <c r="F16" s="341"/>
      <c r="G16" s="341"/>
      <c r="H16" s="351"/>
      <c r="I16" s="351"/>
      <c r="J16" s="347"/>
      <c r="K16" s="346"/>
      <c r="L16" s="345"/>
      <c r="M16" s="344"/>
      <c r="N16" s="356"/>
      <c r="O16" s="351"/>
      <c r="P16" s="342"/>
      <c r="Q16" s="341"/>
    </row>
    <row r="17" spans="1:17" s="355" customFormat="1" ht="18.899999999999999" customHeight="1" x14ac:dyDescent="0.25">
      <c r="A17" s="353">
        <v>11</v>
      </c>
      <c r="B17" s="352"/>
      <c r="C17" s="352"/>
      <c r="D17" s="351"/>
      <c r="E17" s="350"/>
      <c r="F17" s="341"/>
      <c r="G17" s="341"/>
      <c r="H17" s="351"/>
      <c r="I17" s="351"/>
      <c r="J17" s="347"/>
      <c r="K17" s="346"/>
      <c r="L17" s="345"/>
      <c r="M17" s="344"/>
      <c r="N17" s="356"/>
      <c r="O17" s="351"/>
      <c r="P17" s="342"/>
      <c r="Q17" s="341"/>
    </row>
    <row r="18" spans="1:17" s="355" customFormat="1" ht="18.899999999999999" customHeight="1" x14ac:dyDescent="0.25">
      <c r="A18" s="353">
        <v>12</v>
      </c>
      <c r="B18" s="352"/>
      <c r="C18" s="352"/>
      <c r="D18" s="351"/>
      <c r="E18" s="350"/>
      <c r="F18" s="341"/>
      <c r="G18" s="341"/>
      <c r="H18" s="351"/>
      <c r="I18" s="351"/>
      <c r="J18" s="347"/>
      <c r="K18" s="346"/>
      <c r="L18" s="345"/>
      <c r="M18" s="344"/>
      <c r="N18" s="356"/>
      <c r="O18" s="351"/>
      <c r="P18" s="342"/>
      <c r="Q18" s="341"/>
    </row>
    <row r="19" spans="1:17" s="355" customFormat="1" ht="18.899999999999999" customHeight="1" x14ac:dyDescent="0.25">
      <c r="A19" s="353">
        <v>13</v>
      </c>
      <c r="B19" s="352"/>
      <c r="C19" s="352"/>
      <c r="D19" s="351"/>
      <c r="E19" s="350"/>
      <c r="F19" s="341"/>
      <c r="G19" s="341"/>
      <c r="H19" s="351"/>
      <c r="I19" s="351"/>
      <c r="J19" s="347"/>
      <c r="K19" s="346"/>
      <c r="L19" s="345"/>
      <c r="M19" s="344"/>
      <c r="N19" s="356"/>
      <c r="O19" s="351"/>
      <c r="P19" s="342"/>
      <c r="Q19" s="341"/>
    </row>
    <row r="20" spans="1:17" s="355" customFormat="1" ht="18.899999999999999" customHeight="1" x14ac:dyDescent="0.25">
      <c r="A20" s="353">
        <v>14</v>
      </c>
      <c r="B20" s="352"/>
      <c r="C20" s="352"/>
      <c r="D20" s="351"/>
      <c r="E20" s="350"/>
      <c r="F20" s="341"/>
      <c r="G20" s="341"/>
      <c r="H20" s="351"/>
      <c r="I20" s="351"/>
      <c r="J20" s="347"/>
      <c r="K20" s="346"/>
      <c r="L20" s="345"/>
      <c r="M20" s="344"/>
      <c r="N20" s="356"/>
      <c r="O20" s="351"/>
      <c r="P20" s="342"/>
      <c r="Q20" s="341"/>
    </row>
    <row r="21" spans="1:17" s="355" customFormat="1" ht="18.899999999999999" customHeight="1" x14ac:dyDescent="0.25">
      <c r="A21" s="353">
        <v>15</v>
      </c>
      <c r="B21" s="352"/>
      <c r="C21" s="352"/>
      <c r="D21" s="351"/>
      <c r="E21" s="350"/>
      <c r="F21" s="341"/>
      <c r="G21" s="341"/>
      <c r="H21" s="351"/>
      <c r="I21" s="351"/>
      <c r="J21" s="347"/>
      <c r="K21" s="346"/>
      <c r="L21" s="345"/>
      <c r="M21" s="344"/>
      <c r="N21" s="356"/>
      <c r="O21" s="351"/>
      <c r="P21" s="342"/>
      <c r="Q21" s="341"/>
    </row>
    <row r="22" spans="1:17" s="355" customFormat="1" ht="18.899999999999999" customHeight="1" x14ac:dyDescent="0.25">
      <c r="A22" s="353">
        <v>16</v>
      </c>
      <c r="B22" s="352"/>
      <c r="C22" s="352"/>
      <c r="D22" s="351"/>
      <c r="E22" s="350"/>
      <c r="F22" s="341"/>
      <c r="G22" s="341"/>
      <c r="H22" s="351"/>
      <c r="I22" s="351"/>
      <c r="J22" s="347"/>
      <c r="K22" s="346"/>
      <c r="L22" s="345"/>
      <c r="M22" s="344"/>
      <c r="N22" s="356"/>
      <c r="O22" s="351"/>
      <c r="P22" s="342"/>
      <c r="Q22" s="341"/>
    </row>
    <row r="23" spans="1:17" s="355" customFormat="1" ht="18.899999999999999" customHeight="1" x14ac:dyDescent="0.25">
      <c r="A23" s="353">
        <v>17</v>
      </c>
      <c r="B23" s="352"/>
      <c r="C23" s="352"/>
      <c r="D23" s="351"/>
      <c r="E23" s="350"/>
      <c r="F23" s="341"/>
      <c r="G23" s="341"/>
      <c r="H23" s="351"/>
      <c r="I23" s="351"/>
      <c r="J23" s="347"/>
      <c r="K23" s="346"/>
      <c r="L23" s="345"/>
      <c r="M23" s="344"/>
      <c r="N23" s="356"/>
      <c r="O23" s="351"/>
      <c r="P23" s="342"/>
      <c r="Q23" s="341"/>
    </row>
    <row r="24" spans="1:17" s="355" customFormat="1" ht="18.899999999999999" customHeight="1" x14ac:dyDescent="0.25">
      <c r="A24" s="353">
        <v>18</v>
      </c>
      <c r="B24" s="352"/>
      <c r="C24" s="352"/>
      <c r="D24" s="351"/>
      <c r="E24" s="350"/>
      <c r="F24" s="341"/>
      <c r="G24" s="341"/>
      <c r="H24" s="351"/>
      <c r="I24" s="351"/>
      <c r="J24" s="347"/>
      <c r="K24" s="346"/>
      <c r="L24" s="345"/>
      <c r="M24" s="344"/>
      <c r="N24" s="356"/>
      <c r="O24" s="351"/>
      <c r="P24" s="342"/>
      <c r="Q24" s="341"/>
    </row>
    <row r="25" spans="1:17" s="355" customFormat="1" ht="18.899999999999999" customHeight="1" x14ac:dyDescent="0.25">
      <c r="A25" s="353">
        <v>19</v>
      </c>
      <c r="B25" s="352"/>
      <c r="C25" s="352"/>
      <c r="D25" s="351"/>
      <c r="E25" s="350"/>
      <c r="F25" s="341"/>
      <c r="G25" s="341"/>
      <c r="H25" s="351"/>
      <c r="I25" s="351"/>
      <c r="J25" s="347"/>
      <c r="K25" s="346"/>
      <c r="L25" s="345"/>
      <c r="M25" s="344"/>
      <c r="N25" s="356"/>
      <c r="O25" s="351"/>
      <c r="P25" s="342"/>
      <c r="Q25" s="341"/>
    </row>
    <row r="26" spans="1:17" s="355" customFormat="1" ht="18.899999999999999" customHeight="1" x14ac:dyDescent="0.25">
      <c r="A26" s="353">
        <v>20</v>
      </c>
      <c r="B26" s="352"/>
      <c r="C26" s="352"/>
      <c r="D26" s="351"/>
      <c r="E26" s="350"/>
      <c r="F26" s="341"/>
      <c r="G26" s="341"/>
      <c r="H26" s="351"/>
      <c r="I26" s="351"/>
      <c r="J26" s="347"/>
      <c r="K26" s="346"/>
      <c r="L26" s="345"/>
      <c r="M26" s="344"/>
      <c r="N26" s="356"/>
      <c r="O26" s="351"/>
      <c r="P26" s="342"/>
      <c r="Q26" s="341"/>
    </row>
    <row r="27" spans="1:17" s="355" customFormat="1" ht="18.899999999999999" customHeight="1" x14ac:dyDescent="0.25">
      <c r="A27" s="353">
        <v>21</v>
      </c>
      <c r="B27" s="352"/>
      <c r="C27" s="352"/>
      <c r="D27" s="351"/>
      <c r="E27" s="350"/>
      <c r="F27" s="341"/>
      <c r="G27" s="341"/>
      <c r="H27" s="351"/>
      <c r="I27" s="351"/>
      <c r="J27" s="347"/>
      <c r="K27" s="346"/>
      <c r="L27" s="345"/>
      <c r="M27" s="344"/>
      <c r="N27" s="356"/>
      <c r="O27" s="351"/>
      <c r="P27" s="342"/>
      <c r="Q27" s="341"/>
    </row>
    <row r="28" spans="1:17" s="355" customFormat="1" ht="18.899999999999999" customHeight="1" x14ac:dyDescent="0.25">
      <c r="A28" s="353">
        <v>22</v>
      </c>
      <c r="B28" s="352"/>
      <c r="C28" s="352"/>
      <c r="D28" s="351"/>
      <c r="E28" s="360"/>
      <c r="F28" s="359"/>
      <c r="G28" s="343"/>
      <c r="H28" s="351"/>
      <c r="I28" s="351"/>
      <c r="J28" s="347"/>
      <c r="K28" s="346"/>
      <c r="L28" s="345"/>
      <c r="M28" s="344"/>
      <c r="N28" s="356"/>
      <c r="O28" s="351"/>
      <c r="P28" s="342"/>
      <c r="Q28" s="341"/>
    </row>
    <row r="29" spans="1:17" s="355" customFormat="1" ht="18.899999999999999" customHeight="1" x14ac:dyDescent="0.25">
      <c r="A29" s="353">
        <v>23</v>
      </c>
      <c r="B29" s="352"/>
      <c r="C29" s="352"/>
      <c r="D29" s="351"/>
      <c r="E29" s="358"/>
      <c r="F29" s="341"/>
      <c r="G29" s="341"/>
      <c r="H29" s="351"/>
      <c r="I29" s="351"/>
      <c r="J29" s="347"/>
      <c r="K29" s="346"/>
      <c r="L29" s="345"/>
      <c r="M29" s="344"/>
      <c r="N29" s="356"/>
      <c r="O29" s="351"/>
      <c r="P29" s="342"/>
      <c r="Q29" s="341"/>
    </row>
    <row r="30" spans="1:17" s="355" customFormat="1" ht="18.899999999999999" customHeight="1" x14ac:dyDescent="0.25">
      <c r="A30" s="353">
        <v>24</v>
      </c>
      <c r="B30" s="352"/>
      <c r="C30" s="352"/>
      <c r="D30" s="351"/>
      <c r="E30" s="350"/>
      <c r="F30" s="341"/>
      <c r="G30" s="341"/>
      <c r="H30" s="351"/>
      <c r="I30" s="351"/>
      <c r="J30" s="347"/>
      <c r="K30" s="346"/>
      <c r="L30" s="345"/>
      <c r="M30" s="344"/>
      <c r="N30" s="356"/>
      <c r="O30" s="351"/>
      <c r="P30" s="342"/>
      <c r="Q30" s="341"/>
    </row>
    <row r="31" spans="1:17" s="355" customFormat="1" ht="18.899999999999999" customHeight="1" x14ac:dyDescent="0.25">
      <c r="A31" s="353">
        <v>25</v>
      </c>
      <c r="B31" s="352"/>
      <c r="C31" s="352"/>
      <c r="D31" s="351"/>
      <c r="E31" s="350"/>
      <c r="F31" s="341"/>
      <c r="G31" s="341"/>
      <c r="H31" s="351"/>
      <c r="I31" s="351"/>
      <c r="J31" s="347"/>
      <c r="K31" s="346"/>
      <c r="L31" s="345"/>
      <c r="M31" s="344"/>
      <c r="N31" s="356"/>
      <c r="O31" s="351"/>
      <c r="P31" s="342"/>
      <c r="Q31" s="341"/>
    </row>
    <row r="32" spans="1:17" s="355" customFormat="1" ht="18.899999999999999" customHeight="1" x14ac:dyDescent="0.25">
      <c r="A32" s="353">
        <v>26</v>
      </c>
      <c r="B32" s="352"/>
      <c r="C32" s="352"/>
      <c r="D32" s="351"/>
      <c r="E32" s="357"/>
      <c r="F32" s="341"/>
      <c r="G32" s="341"/>
      <c r="H32" s="351"/>
      <c r="I32" s="351"/>
      <c r="J32" s="347"/>
      <c r="K32" s="346"/>
      <c r="L32" s="345"/>
      <c r="M32" s="344"/>
      <c r="N32" s="356"/>
      <c r="O32" s="351"/>
      <c r="P32" s="342"/>
      <c r="Q32" s="341"/>
    </row>
    <row r="33" spans="1:17" s="355" customFormat="1" ht="18.899999999999999" customHeight="1" x14ac:dyDescent="0.25">
      <c r="A33" s="353">
        <v>27</v>
      </c>
      <c r="B33" s="352"/>
      <c r="C33" s="352"/>
      <c r="D33" s="351"/>
      <c r="E33" s="350"/>
      <c r="F33" s="341"/>
      <c r="G33" s="341"/>
      <c r="H33" s="351"/>
      <c r="I33" s="351"/>
      <c r="J33" s="347"/>
      <c r="K33" s="346"/>
      <c r="L33" s="345"/>
      <c r="M33" s="344"/>
      <c r="N33" s="356"/>
      <c r="O33" s="351"/>
      <c r="P33" s="342"/>
      <c r="Q33" s="341"/>
    </row>
    <row r="34" spans="1:17" s="355" customFormat="1" ht="18.899999999999999" customHeight="1" x14ac:dyDescent="0.25">
      <c r="A34" s="353">
        <v>28</v>
      </c>
      <c r="B34" s="352"/>
      <c r="C34" s="352"/>
      <c r="D34" s="351"/>
      <c r="E34" s="350"/>
      <c r="F34" s="341"/>
      <c r="G34" s="341"/>
      <c r="H34" s="351"/>
      <c r="I34" s="351"/>
      <c r="J34" s="347"/>
      <c r="K34" s="346"/>
      <c r="L34" s="345"/>
      <c r="M34" s="344"/>
      <c r="N34" s="356"/>
      <c r="O34" s="351"/>
      <c r="P34" s="342"/>
      <c r="Q34" s="341"/>
    </row>
    <row r="35" spans="1:17" s="355" customFormat="1" ht="18.899999999999999" customHeight="1" x14ac:dyDescent="0.25">
      <c r="A35" s="353">
        <v>29</v>
      </c>
      <c r="B35" s="352"/>
      <c r="C35" s="352"/>
      <c r="D35" s="351"/>
      <c r="E35" s="350"/>
      <c r="F35" s="341"/>
      <c r="G35" s="341"/>
      <c r="H35" s="351"/>
      <c r="I35" s="351"/>
      <c r="J35" s="347"/>
      <c r="K35" s="346"/>
      <c r="L35" s="345"/>
      <c r="M35" s="344"/>
      <c r="N35" s="356"/>
      <c r="O35" s="351"/>
      <c r="P35" s="342"/>
      <c r="Q35" s="341"/>
    </row>
    <row r="36" spans="1:17" s="355" customFormat="1" ht="18.899999999999999" customHeight="1" x14ac:dyDescent="0.25">
      <c r="A36" s="353">
        <v>30</v>
      </c>
      <c r="B36" s="352"/>
      <c r="C36" s="352"/>
      <c r="D36" s="351"/>
      <c r="E36" s="350"/>
      <c r="F36" s="341"/>
      <c r="G36" s="341"/>
      <c r="H36" s="351"/>
      <c r="I36" s="351"/>
      <c r="J36" s="347"/>
      <c r="K36" s="346"/>
      <c r="L36" s="345"/>
      <c r="M36" s="344"/>
      <c r="N36" s="356"/>
      <c r="O36" s="351"/>
      <c r="P36" s="342"/>
      <c r="Q36" s="341"/>
    </row>
    <row r="37" spans="1:17" s="355" customFormat="1" ht="18.899999999999999" customHeight="1" x14ac:dyDescent="0.25">
      <c r="A37" s="353">
        <v>31</v>
      </c>
      <c r="B37" s="352"/>
      <c r="C37" s="352"/>
      <c r="D37" s="351"/>
      <c r="E37" s="350"/>
      <c r="F37" s="341"/>
      <c r="G37" s="341"/>
      <c r="H37" s="351"/>
      <c r="I37" s="351"/>
      <c r="J37" s="347"/>
      <c r="K37" s="346"/>
      <c r="L37" s="345"/>
      <c r="M37" s="344"/>
      <c r="N37" s="356"/>
      <c r="O37" s="351"/>
      <c r="P37" s="342"/>
      <c r="Q37" s="341"/>
    </row>
    <row r="38" spans="1:17" s="355" customFormat="1" ht="18.899999999999999" customHeight="1" x14ac:dyDescent="0.25">
      <c r="A38" s="353">
        <v>32</v>
      </c>
      <c r="B38" s="352"/>
      <c r="C38" s="352"/>
      <c r="D38" s="351"/>
      <c r="E38" s="350"/>
      <c r="F38" s="341"/>
      <c r="G38" s="341"/>
      <c r="H38" s="349"/>
      <c r="I38" s="348"/>
      <c r="J38" s="347"/>
      <c r="K38" s="346"/>
      <c r="L38" s="345"/>
      <c r="M38" s="344"/>
      <c r="N38" s="356"/>
      <c r="O38" s="341"/>
      <c r="P38" s="342"/>
      <c r="Q38" s="341"/>
    </row>
    <row r="39" spans="1:17" s="355" customFormat="1" ht="18.899999999999999" customHeight="1" x14ac:dyDescent="0.25">
      <c r="A39" s="353">
        <v>33</v>
      </c>
      <c r="B39" s="352"/>
      <c r="C39" s="352"/>
      <c r="D39" s="351"/>
      <c r="E39" s="350"/>
      <c r="F39" s="341"/>
      <c r="G39" s="341"/>
      <c r="H39" s="349"/>
      <c r="I39" s="348"/>
      <c r="J39" s="347"/>
      <c r="K39" s="346"/>
      <c r="L39" s="345"/>
      <c r="M39" s="344"/>
      <c r="N39" s="343"/>
      <c r="O39" s="341"/>
      <c r="P39" s="342"/>
      <c r="Q39" s="341"/>
    </row>
    <row r="40" spans="1:17" s="355" customFormat="1" ht="18.899999999999999" customHeight="1" x14ac:dyDescent="0.25">
      <c r="A40" s="353">
        <v>34</v>
      </c>
      <c r="B40" s="352"/>
      <c r="C40" s="352"/>
      <c r="D40" s="351"/>
      <c r="E40" s="350"/>
      <c r="F40" s="341"/>
      <c r="G40" s="341"/>
      <c r="H40" s="349"/>
      <c r="I40" s="348"/>
      <c r="J40" s="347" t="e">
        <f>IF(AND(Q40="",#REF!&gt;0,#REF!&lt;5),K40,)</f>
        <v>#REF!</v>
      </c>
      <c r="K40" s="346" t="str">
        <f>IF(D40="","ZZZ9",IF(AND(#REF!&gt;0,#REF!&lt;5),D40&amp;#REF!,D40&amp;"9"))</f>
        <v>ZZZ9</v>
      </c>
      <c r="L40" s="345">
        <f t="shared" ref="L40:L71" si="0">IF(Q40="",999,Q40)</f>
        <v>999</v>
      </c>
      <c r="M40" s="344">
        <f t="shared" ref="M40:M71" si="1">IF(P40=999,999,1)</f>
        <v>999</v>
      </c>
      <c r="N40" s="343"/>
      <c r="O40" s="341"/>
      <c r="P40" s="342">
        <f t="shared" ref="P40:P71" si="2">IF(N40="DA",1,IF(N40="WC",2,IF(N40="SE",3,IF(N40="Q",4,IF(N40="LL",5,999)))))</f>
        <v>999</v>
      </c>
      <c r="Q40" s="341"/>
    </row>
    <row r="41" spans="1:17" s="355" customFormat="1" ht="18.899999999999999" customHeight="1" x14ac:dyDescent="0.25">
      <c r="A41" s="353">
        <v>35</v>
      </c>
      <c r="B41" s="352"/>
      <c r="C41" s="352"/>
      <c r="D41" s="351"/>
      <c r="E41" s="350"/>
      <c r="F41" s="341"/>
      <c r="G41" s="341"/>
      <c r="H41" s="349"/>
      <c r="I41" s="348"/>
      <c r="J41" s="347" t="e">
        <f>IF(AND(Q41="",#REF!&gt;0,#REF!&lt;5),K41,)</f>
        <v>#REF!</v>
      </c>
      <c r="K41" s="346" t="str">
        <f>IF(D41="","ZZZ9",IF(AND(#REF!&gt;0,#REF!&lt;5),D41&amp;#REF!,D41&amp;"9"))</f>
        <v>ZZZ9</v>
      </c>
      <c r="L41" s="345">
        <f t="shared" si="0"/>
        <v>999</v>
      </c>
      <c r="M41" s="344">
        <f t="shared" si="1"/>
        <v>999</v>
      </c>
      <c r="N41" s="343"/>
      <c r="O41" s="341"/>
      <c r="P41" s="342">
        <f t="shared" si="2"/>
        <v>999</v>
      </c>
      <c r="Q41" s="341"/>
    </row>
    <row r="42" spans="1:17" s="355" customFormat="1" ht="18.899999999999999" customHeight="1" x14ac:dyDescent="0.25">
      <c r="A42" s="353">
        <v>36</v>
      </c>
      <c r="B42" s="352"/>
      <c r="C42" s="352"/>
      <c r="D42" s="351"/>
      <c r="E42" s="350"/>
      <c r="F42" s="341"/>
      <c r="G42" s="341"/>
      <c r="H42" s="349"/>
      <c r="I42" s="348"/>
      <c r="J42" s="347" t="e">
        <f>IF(AND(Q42="",#REF!&gt;0,#REF!&lt;5),K42,)</f>
        <v>#REF!</v>
      </c>
      <c r="K42" s="346" t="str">
        <f>IF(D42="","ZZZ9",IF(AND(#REF!&gt;0,#REF!&lt;5),D42&amp;#REF!,D42&amp;"9"))</f>
        <v>ZZZ9</v>
      </c>
      <c r="L42" s="345">
        <f t="shared" si="0"/>
        <v>999</v>
      </c>
      <c r="M42" s="344">
        <f t="shared" si="1"/>
        <v>999</v>
      </c>
      <c r="N42" s="343"/>
      <c r="O42" s="341"/>
      <c r="P42" s="342">
        <f t="shared" si="2"/>
        <v>999</v>
      </c>
      <c r="Q42" s="341"/>
    </row>
    <row r="43" spans="1:17" s="355" customFormat="1" ht="18.899999999999999" customHeight="1" x14ac:dyDescent="0.25">
      <c r="A43" s="353">
        <v>37</v>
      </c>
      <c r="B43" s="352"/>
      <c r="C43" s="352"/>
      <c r="D43" s="351"/>
      <c r="E43" s="350"/>
      <c r="F43" s="341"/>
      <c r="G43" s="341"/>
      <c r="H43" s="349"/>
      <c r="I43" s="348"/>
      <c r="J43" s="347" t="e">
        <f>IF(AND(Q43="",#REF!&gt;0,#REF!&lt;5),K43,)</f>
        <v>#REF!</v>
      </c>
      <c r="K43" s="346" t="str">
        <f>IF(D43="","ZZZ9",IF(AND(#REF!&gt;0,#REF!&lt;5),D43&amp;#REF!,D43&amp;"9"))</f>
        <v>ZZZ9</v>
      </c>
      <c r="L43" s="345">
        <f t="shared" si="0"/>
        <v>999</v>
      </c>
      <c r="M43" s="344">
        <f t="shared" si="1"/>
        <v>999</v>
      </c>
      <c r="N43" s="343"/>
      <c r="O43" s="341"/>
      <c r="P43" s="342">
        <f t="shared" si="2"/>
        <v>999</v>
      </c>
      <c r="Q43" s="341"/>
    </row>
    <row r="44" spans="1:17" s="355" customFormat="1" ht="18.899999999999999" customHeight="1" x14ac:dyDescent="0.25">
      <c r="A44" s="353">
        <v>38</v>
      </c>
      <c r="B44" s="352"/>
      <c r="C44" s="352"/>
      <c r="D44" s="351"/>
      <c r="E44" s="350"/>
      <c r="F44" s="341"/>
      <c r="G44" s="341"/>
      <c r="H44" s="349"/>
      <c r="I44" s="348"/>
      <c r="J44" s="347" t="e">
        <f>IF(AND(Q44="",#REF!&gt;0,#REF!&lt;5),K44,)</f>
        <v>#REF!</v>
      </c>
      <c r="K44" s="346" t="str">
        <f>IF(D44="","ZZZ9",IF(AND(#REF!&gt;0,#REF!&lt;5),D44&amp;#REF!,D44&amp;"9"))</f>
        <v>ZZZ9</v>
      </c>
      <c r="L44" s="345">
        <f t="shared" si="0"/>
        <v>999</v>
      </c>
      <c r="M44" s="344">
        <f t="shared" si="1"/>
        <v>999</v>
      </c>
      <c r="N44" s="343"/>
      <c r="O44" s="341"/>
      <c r="P44" s="342">
        <f t="shared" si="2"/>
        <v>999</v>
      </c>
      <c r="Q44" s="341"/>
    </row>
    <row r="45" spans="1:17" s="355" customFormat="1" ht="18.899999999999999" customHeight="1" x14ac:dyDescent="0.25">
      <c r="A45" s="353">
        <v>39</v>
      </c>
      <c r="B45" s="352"/>
      <c r="C45" s="352"/>
      <c r="D45" s="351"/>
      <c r="E45" s="350"/>
      <c r="F45" s="341"/>
      <c r="G45" s="341"/>
      <c r="H45" s="349"/>
      <c r="I45" s="348"/>
      <c r="J45" s="347" t="e">
        <f>IF(AND(Q45="",#REF!&gt;0,#REF!&lt;5),K45,)</f>
        <v>#REF!</v>
      </c>
      <c r="K45" s="346" t="str">
        <f>IF(D45="","ZZZ9",IF(AND(#REF!&gt;0,#REF!&lt;5),D45&amp;#REF!,D45&amp;"9"))</f>
        <v>ZZZ9</v>
      </c>
      <c r="L45" s="345">
        <f t="shared" si="0"/>
        <v>999</v>
      </c>
      <c r="M45" s="344">
        <f t="shared" si="1"/>
        <v>999</v>
      </c>
      <c r="N45" s="343"/>
      <c r="O45" s="341"/>
      <c r="P45" s="342">
        <f t="shared" si="2"/>
        <v>999</v>
      </c>
      <c r="Q45" s="341"/>
    </row>
    <row r="46" spans="1:17" s="355" customFormat="1" ht="18.899999999999999" customHeight="1" x14ac:dyDescent="0.25">
      <c r="A46" s="353">
        <v>40</v>
      </c>
      <c r="B46" s="352"/>
      <c r="C46" s="352"/>
      <c r="D46" s="351"/>
      <c r="E46" s="350"/>
      <c r="F46" s="341"/>
      <c r="G46" s="341"/>
      <c r="H46" s="349"/>
      <c r="I46" s="348"/>
      <c r="J46" s="347" t="e">
        <f>IF(AND(Q46="",#REF!&gt;0,#REF!&lt;5),K46,)</f>
        <v>#REF!</v>
      </c>
      <c r="K46" s="346" t="str">
        <f>IF(D46="","ZZZ9",IF(AND(#REF!&gt;0,#REF!&lt;5),D46&amp;#REF!,D46&amp;"9"))</f>
        <v>ZZZ9</v>
      </c>
      <c r="L46" s="345">
        <f t="shared" si="0"/>
        <v>999</v>
      </c>
      <c r="M46" s="344">
        <f t="shared" si="1"/>
        <v>999</v>
      </c>
      <c r="N46" s="343"/>
      <c r="O46" s="341"/>
      <c r="P46" s="342">
        <f t="shared" si="2"/>
        <v>999</v>
      </c>
      <c r="Q46" s="341"/>
    </row>
    <row r="47" spans="1:17" s="355" customFormat="1" ht="18.899999999999999" customHeight="1" x14ac:dyDescent="0.25">
      <c r="A47" s="353">
        <v>41</v>
      </c>
      <c r="B47" s="352"/>
      <c r="C47" s="352"/>
      <c r="D47" s="351"/>
      <c r="E47" s="350"/>
      <c r="F47" s="341"/>
      <c r="G47" s="341"/>
      <c r="H47" s="349"/>
      <c r="I47" s="348"/>
      <c r="J47" s="347" t="e">
        <f>IF(AND(Q47="",#REF!&gt;0,#REF!&lt;5),K47,)</f>
        <v>#REF!</v>
      </c>
      <c r="K47" s="346" t="str">
        <f>IF(D47="","ZZZ9",IF(AND(#REF!&gt;0,#REF!&lt;5),D47&amp;#REF!,D47&amp;"9"))</f>
        <v>ZZZ9</v>
      </c>
      <c r="L47" s="345">
        <f t="shared" si="0"/>
        <v>999</v>
      </c>
      <c r="M47" s="344">
        <f t="shared" si="1"/>
        <v>999</v>
      </c>
      <c r="N47" s="343"/>
      <c r="O47" s="341"/>
      <c r="P47" s="342">
        <f t="shared" si="2"/>
        <v>999</v>
      </c>
      <c r="Q47" s="341"/>
    </row>
    <row r="48" spans="1:17" s="355" customFormat="1" ht="18.899999999999999" customHeight="1" x14ac:dyDescent="0.25">
      <c r="A48" s="353">
        <v>42</v>
      </c>
      <c r="B48" s="352"/>
      <c r="C48" s="352"/>
      <c r="D48" s="351"/>
      <c r="E48" s="350"/>
      <c r="F48" s="341"/>
      <c r="G48" s="341"/>
      <c r="H48" s="349"/>
      <c r="I48" s="348"/>
      <c r="J48" s="347" t="e">
        <f>IF(AND(Q48="",#REF!&gt;0,#REF!&lt;5),K48,)</f>
        <v>#REF!</v>
      </c>
      <c r="K48" s="346" t="str">
        <f>IF(D48="","ZZZ9",IF(AND(#REF!&gt;0,#REF!&lt;5),D48&amp;#REF!,D48&amp;"9"))</f>
        <v>ZZZ9</v>
      </c>
      <c r="L48" s="345">
        <f t="shared" si="0"/>
        <v>999</v>
      </c>
      <c r="M48" s="344">
        <f t="shared" si="1"/>
        <v>999</v>
      </c>
      <c r="N48" s="343"/>
      <c r="O48" s="341"/>
      <c r="P48" s="342">
        <f t="shared" si="2"/>
        <v>999</v>
      </c>
      <c r="Q48" s="341"/>
    </row>
    <row r="49" spans="1:17" s="355" customFormat="1" ht="18.899999999999999" customHeight="1" x14ac:dyDescent="0.25">
      <c r="A49" s="353">
        <v>43</v>
      </c>
      <c r="B49" s="352"/>
      <c r="C49" s="352"/>
      <c r="D49" s="351"/>
      <c r="E49" s="350"/>
      <c r="F49" s="341"/>
      <c r="G49" s="341"/>
      <c r="H49" s="349"/>
      <c r="I49" s="348"/>
      <c r="J49" s="347" t="e">
        <f>IF(AND(Q49="",#REF!&gt;0,#REF!&lt;5),K49,)</f>
        <v>#REF!</v>
      </c>
      <c r="K49" s="346" t="str">
        <f>IF(D49="","ZZZ9",IF(AND(#REF!&gt;0,#REF!&lt;5),D49&amp;#REF!,D49&amp;"9"))</f>
        <v>ZZZ9</v>
      </c>
      <c r="L49" s="345">
        <f t="shared" si="0"/>
        <v>999</v>
      </c>
      <c r="M49" s="344">
        <f t="shared" si="1"/>
        <v>999</v>
      </c>
      <c r="N49" s="343"/>
      <c r="O49" s="341"/>
      <c r="P49" s="342">
        <f t="shared" si="2"/>
        <v>999</v>
      </c>
      <c r="Q49" s="341"/>
    </row>
    <row r="50" spans="1:17" s="355" customFormat="1" ht="18.899999999999999" customHeight="1" x14ac:dyDescent="0.25">
      <c r="A50" s="353">
        <v>44</v>
      </c>
      <c r="B50" s="352"/>
      <c r="C50" s="352"/>
      <c r="D50" s="351"/>
      <c r="E50" s="350"/>
      <c r="F50" s="341"/>
      <c r="G50" s="341"/>
      <c r="H50" s="349"/>
      <c r="I50" s="348"/>
      <c r="J50" s="347" t="e">
        <f>IF(AND(Q50="",#REF!&gt;0,#REF!&lt;5),K50,)</f>
        <v>#REF!</v>
      </c>
      <c r="K50" s="346" t="str">
        <f>IF(D50="","ZZZ9",IF(AND(#REF!&gt;0,#REF!&lt;5),D50&amp;#REF!,D50&amp;"9"))</f>
        <v>ZZZ9</v>
      </c>
      <c r="L50" s="345">
        <f t="shared" si="0"/>
        <v>999</v>
      </c>
      <c r="M50" s="344">
        <f t="shared" si="1"/>
        <v>999</v>
      </c>
      <c r="N50" s="343"/>
      <c r="O50" s="341"/>
      <c r="P50" s="342">
        <f t="shared" si="2"/>
        <v>999</v>
      </c>
      <c r="Q50" s="341"/>
    </row>
    <row r="51" spans="1:17" s="355" customFormat="1" ht="18.899999999999999" customHeight="1" x14ac:dyDescent="0.25">
      <c r="A51" s="353">
        <v>45</v>
      </c>
      <c r="B51" s="352"/>
      <c r="C51" s="352"/>
      <c r="D51" s="351"/>
      <c r="E51" s="350"/>
      <c r="F51" s="341"/>
      <c r="G51" s="341"/>
      <c r="H51" s="349"/>
      <c r="I51" s="348"/>
      <c r="J51" s="347" t="e">
        <f>IF(AND(Q51="",#REF!&gt;0,#REF!&lt;5),K51,)</f>
        <v>#REF!</v>
      </c>
      <c r="K51" s="346" t="str">
        <f>IF(D51="","ZZZ9",IF(AND(#REF!&gt;0,#REF!&lt;5),D51&amp;#REF!,D51&amp;"9"))</f>
        <v>ZZZ9</v>
      </c>
      <c r="L51" s="345">
        <f t="shared" si="0"/>
        <v>999</v>
      </c>
      <c r="M51" s="344">
        <f t="shared" si="1"/>
        <v>999</v>
      </c>
      <c r="N51" s="343"/>
      <c r="O51" s="341"/>
      <c r="P51" s="342">
        <f t="shared" si="2"/>
        <v>999</v>
      </c>
      <c r="Q51" s="341"/>
    </row>
    <row r="52" spans="1:17" s="355" customFormat="1" ht="18.899999999999999" customHeight="1" x14ac:dyDescent="0.25">
      <c r="A52" s="353">
        <v>46</v>
      </c>
      <c r="B52" s="352"/>
      <c r="C52" s="352"/>
      <c r="D52" s="351"/>
      <c r="E52" s="350"/>
      <c r="F52" s="341"/>
      <c r="G52" s="341"/>
      <c r="H52" s="349"/>
      <c r="I52" s="348"/>
      <c r="J52" s="347" t="e">
        <f>IF(AND(Q52="",#REF!&gt;0,#REF!&lt;5),K52,)</f>
        <v>#REF!</v>
      </c>
      <c r="K52" s="346" t="str">
        <f>IF(D52="","ZZZ9",IF(AND(#REF!&gt;0,#REF!&lt;5),D52&amp;#REF!,D52&amp;"9"))</f>
        <v>ZZZ9</v>
      </c>
      <c r="L52" s="345">
        <f t="shared" si="0"/>
        <v>999</v>
      </c>
      <c r="M52" s="344">
        <f t="shared" si="1"/>
        <v>999</v>
      </c>
      <c r="N52" s="343"/>
      <c r="O52" s="341"/>
      <c r="P52" s="342">
        <f t="shared" si="2"/>
        <v>999</v>
      </c>
      <c r="Q52" s="341"/>
    </row>
    <row r="53" spans="1:17" s="355" customFormat="1" ht="18.899999999999999" customHeight="1" x14ac:dyDescent="0.25">
      <c r="A53" s="353">
        <v>47</v>
      </c>
      <c r="B53" s="352"/>
      <c r="C53" s="352"/>
      <c r="D53" s="351"/>
      <c r="E53" s="350"/>
      <c r="F53" s="341"/>
      <c r="G53" s="341"/>
      <c r="H53" s="349"/>
      <c r="I53" s="348"/>
      <c r="J53" s="347" t="e">
        <f>IF(AND(Q53="",#REF!&gt;0,#REF!&lt;5),K53,)</f>
        <v>#REF!</v>
      </c>
      <c r="K53" s="346" t="str">
        <f>IF(D53="","ZZZ9",IF(AND(#REF!&gt;0,#REF!&lt;5),D53&amp;#REF!,D53&amp;"9"))</f>
        <v>ZZZ9</v>
      </c>
      <c r="L53" s="345">
        <f t="shared" si="0"/>
        <v>999</v>
      </c>
      <c r="M53" s="344">
        <f t="shared" si="1"/>
        <v>999</v>
      </c>
      <c r="N53" s="343"/>
      <c r="O53" s="341"/>
      <c r="P53" s="342">
        <f t="shared" si="2"/>
        <v>999</v>
      </c>
      <c r="Q53" s="341"/>
    </row>
    <row r="54" spans="1:17" s="355" customFormat="1" ht="18.899999999999999" customHeight="1" x14ac:dyDescent="0.25">
      <c r="A54" s="353">
        <v>48</v>
      </c>
      <c r="B54" s="352"/>
      <c r="C54" s="352"/>
      <c r="D54" s="351"/>
      <c r="E54" s="350"/>
      <c r="F54" s="341"/>
      <c r="G54" s="341"/>
      <c r="H54" s="349"/>
      <c r="I54" s="348"/>
      <c r="J54" s="347" t="e">
        <f>IF(AND(Q54="",#REF!&gt;0,#REF!&lt;5),K54,)</f>
        <v>#REF!</v>
      </c>
      <c r="K54" s="346" t="str">
        <f>IF(D54="","ZZZ9",IF(AND(#REF!&gt;0,#REF!&lt;5),D54&amp;#REF!,D54&amp;"9"))</f>
        <v>ZZZ9</v>
      </c>
      <c r="L54" s="345">
        <f t="shared" si="0"/>
        <v>999</v>
      </c>
      <c r="M54" s="344">
        <f t="shared" si="1"/>
        <v>999</v>
      </c>
      <c r="N54" s="343"/>
      <c r="O54" s="341"/>
      <c r="P54" s="342">
        <f t="shared" si="2"/>
        <v>999</v>
      </c>
      <c r="Q54" s="341"/>
    </row>
    <row r="55" spans="1:17" s="355" customFormat="1" ht="18.899999999999999" customHeight="1" x14ac:dyDescent="0.25">
      <c r="A55" s="353">
        <v>49</v>
      </c>
      <c r="B55" s="352"/>
      <c r="C55" s="352"/>
      <c r="D55" s="351"/>
      <c r="E55" s="350"/>
      <c r="F55" s="341"/>
      <c r="G55" s="341"/>
      <c r="H55" s="349"/>
      <c r="I55" s="348"/>
      <c r="J55" s="347" t="e">
        <f>IF(AND(Q55="",#REF!&gt;0,#REF!&lt;5),K55,)</f>
        <v>#REF!</v>
      </c>
      <c r="K55" s="346" t="str">
        <f>IF(D55="","ZZZ9",IF(AND(#REF!&gt;0,#REF!&lt;5),D55&amp;#REF!,D55&amp;"9"))</f>
        <v>ZZZ9</v>
      </c>
      <c r="L55" s="345">
        <f t="shared" si="0"/>
        <v>999</v>
      </c>
      <c r="M55" s="344">
        <f t="shared" si="1"/>
        <v>999</v>
      </c>
      <c r="N55" s="343"/>
      <c r="O55" s="341"/>
      <c r="P55" s="342">
        <f t="shared" si="2"/>
        <v>999</v>
      </c>
      <c r="Q55" s="341"/>
    </row>
    <row r="56" spans="1:17" s="355" customFormat="1" ht="18.899999999999999" customHeight="1" x14ac:dyDescent="0.25">
      <c r="A56" s="353">
        <v>50</v>
      </c>
      <c r="B56" s="352"/>
      <c r="C56" s="352"/>
      <c r="D56" s="351"/>
      <c r="E56" s="350"/>
      <c r="F56" s="341"/>
      <c r="G56" s="341"/>
      <c r="H56" s="349"/>
      <c r="I56" s="348"/>
      <c r="J56" s="347" t="e">
        <f>IF(AND(Q56="",#REF!&gt;0,#REF!&lt;5),K56,)</f>
        <v>#REF!</v>
      </c>
      <c r="K56" s="346" t="str">
        <f>IF(D56="","ZZZ9",IF(AND(#REF!&gt;0,#REF!&lt;5),D56&amp;#REF!,D56&amp;"9"))</f>
        <v>ZZZ9</v>
      </c>
      <c r="L56" s="345">
        <f t="shared" si="0"/>
        <v>999</v>
      </c>
      <c r="M56" s="344">
        <f t="shared" si="1"/>
        <v>999</v>
      </c>
      <c r="N56" s="343"/>
      <c r="O56" s="341"/>
      <c r="P56" s="342">
        <f t="shared" si="2"/>
        <v>999</v>
      </c>
      <c r="Q56" s="341"/>
    </row>
    <row r="57" spans="1:17" s="355" customFormat="1" ht="18.899999999999999" customHeight="1" x14ac:dyDescent="0.25">
      <c r="A57" s="353">
        <v>51</v>
      </c>
      <c r="B57" s="352"/>
      <c r="C57" s="352"/>
      <c r="D57" s="351"/>
      <c r="E57" s="350"/>
      <c r="F57" s="341"/>
      <c r="G57" s="341"/>
      <c r="H57" s="349"/>
      <c r="I57" s="348"/>
      <c r="J57" s="347" t="e">
        <f>IF(AND(Q57="",#REF!&gt;0,#REF!&lt;5),K57,)</f>
        <v>#REF!</v>
      </c>
      <c r="K57" s="346" t="str">
        <f>IF(D57="","ZZZ9",IF(AND(#REF!&gt;0,#REF!&lt;5),D57&amp;#REF!,D57&amp;"9"))</f>
        <v>ZZZ9</v>
      </c>
      <c r="L57" s="345">
        <f t="shared" si="0"/>
        <v>999</v>
      </c>
      <c r="M57" s="344">
        <f t="shared" si="1"/>
        <v>999</v>
      </c>
      <c r="N57" s="343"/>
      <c r="O57" s="341"/>
      <c r="P57" s="342">
        <f t="shared" si="2"/>
        <v>999</v>
      </c>
      <c r="Q57" s="341"/>
    </row>
    <row r="58" spans="1:17" s="355" customFormat="1" ht="18.899999999999999" customHeight="1" x14ac:dyDescent="0.25">
      <c r="A58" s="353">
        <v>52</v>
      </c>
      <c r="B58" s="352"/>
      <c r="C58" s="352"/>
      <c r="D58" s="351"/>
      <c r="E58" s="350"/>
      <c r="F58" s="341"/>
      <c r="G58" s="341"/>
      <c r="H58" s="349"/>
      <c r="I58" s="348"/>
      <c r="J58" s="347" t="e">
        <f>IF(AND(Q58="",#REF!&gt;0,#REF!&lt;5),K58,)</f>
        <v>#REF!</v>
      </c>
      <c r="K58" s="346" t="str">
        <f>IF(D58="","ZZZ9",IF(AND(#REF!&gt;0,#REF!&lt;5),D58&amp;#REF!,D58&amp;"9"))</f>
        <v>ZZZ9</v>
      </c>
      <c r="L58" s="345">
        <f t="shared" si="0"/>
        <v>999</v>
      </c>
      <c r="M58" s="344">
        <f t="shared" si="1"/>
        <v>999</v>
      </c>
      <c r="N58" s="343"/>
      <c r="O58" s="341"/>
      <c r="P58" s="342">
        <f t="shared" si="2"/>
        <v>999</v>
      </c>
      <c r="Q58" s="341"/>
    </row>
    <row r="59" spans="1:17" s="355" customFormat="1" ht="18.899999999999999" customHeight="1" x14ac:dyDescent="0.25">
      <c r="A59" s="353">
        <v>53</v>
      </c>
      <c r="B59" s="352"/>
      <c r="C59" s="352"/>
      <c r="D59" s="351"/>
      <c r="E59" s="350"/>
      <c r="F59" s="341"/>
      <c r="G59" s="341"/>
      <c r="H59" s="349"/>
      <c r="I59" s="348"/>
      <c r="J59" s="347" t="e">
        <f>IF(AND(Q59="",#REF!&gt;0,#REF!&lt;5),K59,)</f>
        <v>#REF!</v>
      </c>
      <c r="K59" s="346" t="str">
        <f>IF(D59="","ZZZ9",IF(AND(#REF!&gt;0,#REF!&lt;5),D59&amp;#REF!,D59&amp;"9"))</f>
        <v>ZZZ9</v>
      </c>
      <c r="L59" s="345">
        <f t="shared" si="0"/>
        <v>999</v>
      </c>
      <c r="M59" s="344">
        <f t="shared" si="1"/>
        <v>999</v>
      </c>
      <c r="N59" s="343"/>
      <c r="O59" s="341"/>
      <c r="P59" s="342">
        <f t="shared" si="2"/>
        <v>999</v>
      </c>
      <c r="Q59" s="341"/>
    </row>
    <row r="60" spans="1:17" s="355" customFormat="1" ht="18.899999999999999" customHeight="1" x14ac:dyDescent="0.25">
      <c r="A60" s="353">
        <v>54</v>
      </c>
      <c r="B60" s="352"/>
      <c r="C60" s="352"/>
      <c r="D60" s="351"/>
      <c r="E60" s="350"/>
      <c r="F60" s="341"/>
      <c r="G60" s="341"/>
      <c r="H60" s="349"/>
      <c r="I60" s="348"/>
      <c r="J60" s="347" t="e">
        <f>IF(AND(Q60="",#REF!&gt;0,#REF!&lt;5),K60,)</f>
        <v>#REF!</v>
      </c>
      <c r="K60" s="346" t="str">
        <f>IF(D60="","ZZZ9",IF(AND(#REF!&gt;0,#REF!&lt;5),D60&amp;#REF!,D60&amp;"9"))</f>
        <v>ZZZ9</v>
      </c>
      <c r="L60" s="345">
        <f t="shared" si="0"/>
        <v>999</v>
      </c>
      <c r="M60" s="344">
        <f t="shared" si="1"/>
        <v>999</v>
      </c>
      <c r="N60" s="343"/>
      <c r="O60" s="341"/>
      <c r="P60" s="342">
        <f t="shared" si="2"/>
        <v>999</v>
      </c>
      <c r="Q60" s="341"/>
    </row>
    <row r="61" spans="1:17" s="355" customFormat="1" ht="18.899999999999999" customHeight="1" x14ac:dyDescent="0.25">
      <c r="A61" s="353">
        <v>55</v>
      </c>
      <c r="B61" s="352"/>
      <c r="C61" s="352"/>
      <c r="D61" s="351"/>
      <c r="E61" s="350"/>
      <c r="F61" s="341"/>
      <c r="G61" s="341"/>
      <c r="H61" s="349"/>
      <c r="I61" s="348"/>
      <c r="J61" s="347" t="e">
        <f>IF(AND(Q61="",#REF!&gt;0,#REF!&lt;5),K61,)</f>
        <v>#REF!</v>
      </c>
      <c r="K61" s="346" t="str">
        <f>IF(D61="","ZZZ9",IF(AND(#REF!&gt;0,#REF!&lt;5),D61&amp;#REF!,D61&amp;"9"))</f>
        <v>ZZZ9</v>
      </c>
      <c r="L61" s="345">
        <f t="shared" si="0"/>
        <v>999</v>
      </c>
      <c r="M61" s="344">
        <f t="shared" si="1"/>
        <v>999</v>
      </c>
      <c r="N61" s="343"/>
      <c r="O61" s="341"/>
      <c r="P61" s="342">
        <f t="shared" si="2"/>
        <v>999</v>
      </c>
      <c r="Q61" s="341"/>
    </row>
    <row r="62" spans="1:17" s="355" customFormat="1" ht="18.899999999999999" customHeight="1" x14ac:dyDescent="0.25">
      <c r="A62" s="353">
        <v>56</v>
      </c>
      <c r="B62" s="352"/>
      <c r="C62" s="352"/>
      <c r="D62" s="351"/>
      <c r="E62" s="350"/>
      <c r="F62" s="341"/>
      <c r="G62" s="341"/>
      <c r="H62" s="349"/>
      <c r="I62" s="348"/>
      <c r="J62" s="347" t="e">
        <f>IF(AND(Q62="",#REF!&gt;0,#REF!&lt;5),K62,)</f>
        <v>#REF!</v>
      </c>
      <c r="K62" s="346" t="str">
        <f>IF(D62="","ZZZ9",IF(AND(#REF!&gt;0,#REF!&lt;5),D62&amp;#REF!,D62&amp;"9"))</f>
        <v>ZZZ9</v>
      </c>
      <c r="L62" s="345">
        <f t="shared" si="0"/>
        <v>999</v>
      </c>
      <c r="M62" s="344">
        <f t="shared" si="1"/>
        <v>999</v>
      </c>
      <c r="N62" s="343"/>
      <c r="O62" s="341"/>
      <c r="P62" s="342">
        <f t="shared" si="2"/>
        <v>999</v>
      </c>
      <c r="Q62" s="341"/>
    </row>
    <row r="63" spans="1:17" s="355" customFormat="1" ht="18.899999999999999" customHeight="1" x14ac:dyDescent="0.25">
      <c r="A63" s="353">
        <v>57</v>
      </c>
      <c r="B63" s="352"/>
      <c r="C63" s="352"/>
      <c r="D63" s="351"/>
      <c r="E63" s="350"/>
      <c r="F63" s="341"/>
      <c r="G63" s="341"/>
      <c r="H63" s="349"/>
      <c r="I63" s="348"/>
      <c r="J63" s="347" t="e">
        <f>IF(AND(Q63="",#REF!&gt;0,#REF!&lt;5),K63,)</f>
        <v>#REF!</v>
      </c>
      <c r="K63" s="346" t="str">
        <f>IF(D63="","ZZZ9",IF(AND(#REF!&gt;0,#REF!&lt;5),D63&amp;#REF!,D63&amp;"9"))</f>
        <v>ZZZ9</v>
      </c>
      <c r="L63" s="345">
        <f t="shared" si="0"/>
        <v>999</v>
      </c>
      <c r="M63" s="344">
        <f t="shared" si="1"/>
        <v>999</v>
      </c>
      <c r="N63" s="343"/>
      <c r="O63" s="341"/>
      <c r="P63" s="342">
        <f t="shared" si="2"/>
        <v>999</v>
      </c>
      <c r="Q63" s="341"/>
    </row>
    <row r="64" spans="1:17" s="355" customFormat="1" ht="18.899999999999999" customHeight="1" x14ac:dyDescent="0.25">
      <c r="A64" s="353">
        <v>58</v>
      </c>
      <c r="B64" s="352"/>
      <c r="C64" s="352"/>
      <c r="D64" s="351"/>
      <c r="E64" s="350"/>
      <c r="F64" s="341"/>
      <c r="G64" s="341"/>
      <c r="H64" s="349"/>
      <c r="I64" s="348"/>
      <c r="J64" s="347" t="e">
        <f>IF(AND(Q64="",#REF!&gt;0,#REF!&lt;5),K64,)</f>
        <v>#REF!</v>
      </c>
      <c r="K64" s="346" t="str">
        <f>IF(D64="","ZZZ9",IF(AND(#REF!&gt;0,#REF!&lt;5),D64&amp;#REF!,D64&amp;"9"))</f>
        <v>ZZZ9</v>
      </c>
      <c r="L64" s="345">
        <f t="shared" si="0"/>
        <v>999</v>
      </c>
      <c r="M64" s="344">
        <f t="shared" si="1"/>
        <v>999</v>
      </c>
      <c r="N64" s="343"/>
      <c r="O64" s="341"/>
      <c r="P64" s="342">
        <f t="shared" si="2"/>
        <v>999</v>
      </c>
      <c r="Q64" s="341"/>
    </row>
    <row r="65" spans="1:17" s="355" customFormat="1" ht="18.899999999999999" customHeight="1" x14ac:dyDescent="0.25">
      <c r="A65" s="353">
        <v>59</v>
      </c>
      <c r="B65" s="352"/>
      <c r="C65" s="352"/>
      <c r="D65" s="351"/>
      <c r="E65" s="350"/>
      <c r="F65" s="341"/>
      <c r="G65" s="341"/>
      <c r="H65" s="349"/>
      <c r="I65" s="348"/>
      <c r="J65" s="347" t="e">
        <f>IF(AND(Q65="",#REF!&gt;0,#REF!&lt;5),K65,)</f>
        <v>#REF!</v>
      </c>
      <c r="K65" s="346" t="str">
        <f>IF(D65="","ZZZ9",IF(AND(#REF!&gt;0,#REF!&lt;5),D65&amp;#REF!,D65&amp;"9"))</f>
        <v>ZZZ9</v>
      </c>
      <c r="L65" s="345">
        <f t="shared" si="0"/>
        <v>999</v>
      </c>
      <c r="M65" s="344">
        <f t="shared" si="1"/>
        <v>999</v>
      </c>
      <c r="N65" s="343"/>
      <c r="O65" s="341"/>
      <c r="P65" s="342">
        <f t="shared" si="2"/>
        <v>999</v>
      </c>
      <c r="Q65" s="341"/>
    </row>
    <row r="66" spans="1:17" s="355" customFormat="1" ht="18.899999999999999" customHeight="1" x14ac:dyDescent="0.25">
      <c r="A66" s="353">
        <v>60</v>
      </c>
      <c r="B66" s="352"/>
      <c r="C66" s="352"/>
      <c r="D66" s="351"/>
      <c r="E66" s="350"/>
      <c r="F66" s="341"/>
      <c r="G66" s="341"/>
      <c r="H66" s="349"/>
      <c r="I66" s="348"/>
      <c r="J66" s="347" t="e">
        <f>IF(AND(Q66="",#REF!&gt;0,#REF!&lt;5),K66,)</f>
        <v>#REF!</v>
      </c>
      <c r="K66" s="346" t="str">
        <f>IF(D66="","ZZZ9",IF(AND(#REF!&gt;0,#REF!&lt;5),D66&amp;#REF!,D66&amp;"9"))</f>
        <v>ZZZ9</v>
      </c>
      <c r="L66" s="345">
        <f t="shared" si="0"/>
        <v>999</v>
      </c>
      <c r="M66" s="344">
        <f t="shared" si="1"/>
        <v>999</v>
      </c>
      <c r="N66" s="343"/>
      <c r="O66" s="341"/>
      <c r="P66" s="342">
        <f t="shared" si="2"/>
        <v>999</v>
      </c>
      <c r="Q66" s="341"/>
    </row>
    <row r="67" spans="1:17" s="355" customFormat="1" ht="18.899999999999999" customHeight="1" x14ac:dyDescent="0.25">
      <c r="A67" s="353">
        <v>61</v>
      </c>
      <c r="B67" s="352"/>
      <c r="C67" s="352"/>
      <c r="D67" s="351"/>
      <c r="E67" s="350"/>
      <c r="F67" s="341"/>
      <c r="G67" s="341"/>
      <c r="H67" s="349"/>
      <c r="I67" s="348"/>
      <c r="J67" s="347" t="e">
        <f>IF(AND(Q67="",#REF!&gt;0,#REF!&lt;5),K67,)</f>
        <v>#REF!</v>
      </c>
      <c r="K67" s="346" t="str">
        <f>IF(D67="","ZZZ9",IF(AND(#REF!&gt;0,#REF!&lt;5),D67&amp;#REF!,D67&amp;"9"))</f>
        <v>ZZZ9</v>
      </c>
      <c r="L67" s="345">
        <f t="shared" si="0"/>
        <v>999</v>
      </c>
      <c r="M67" s="344">
        <f t="shared" si="1"/>
        <v>999</v>
      </c>
      <c r="N67" s="343"/>
      <c r="O67" s="341"/>
      <c r="P67" s="342">
        <f t="shared" si="2"/>
        <v>999</v>
      </c>
      <c r="Q67" s="341"/>
    </row>
    <row r="68" spans="1:17" s="355" customFormat="1" ht="18.899999999999999" customHeight="1" x14ac:dyDescent="0.25">
      <c r="A68" s="353">
        <v>62</v>
      </c>
      <c r="B68" s="352"/>
      <c r="C68" s="352"/>
      <c r="D68" s="351"/>
      <c r="E68" s="350"/>
      <c r="F68" s="341"/>
      <c r="G68" s="341"/>
      <c r="H68" s="349"/>
      <c r="I68" s="348"/>
      <c r="J68" s="347" t="e">
        <f>IF(AND(Q68="",#REF!&gt;0,#REF!&lt;5),K68,)</f>
        <v>#REF!</v>
      </c>
      <c r="K68" s="346" t="str">
        <f>IF(D68="","ZZZ9",IF(AND(#REF!&gt;0,#REF!&lt;5),D68&amp;#REF!,D68&amp;"9"))</f>
        <v>ZZZ9</v>
      </c>
      <c r="L68" s="345">
        <f t="shared" si="0"/>
        <v>999</v>
      </c>
      <c r="M68" s="344">
        <f t="shared" si="1"/>
        <v>999</v>
      </c>
      <c r="N68" s="343"/>
      <c r="O68" s="341"/>
      <c r="P68" s="342">
        <f t="shared" si="2"/>
        <v>999</v>
      </c>
      <c r="Q68" s="341"/>
    </row>
    <row r="69" spans="1:17" s="355" customFormat="1" ht="18.899999999999999" customHeight="1" x14ac:dyDescent="0.25">
      <c r="A69" s="353">
        <v>63</v>
      </c>
      <c r="B69" s="352"/>
      <c r="C69" s="352"/>
      <c r="D69" s="351"/>
      <c r="E69" s="350"/>
      <c r="F69" s="341"/>
      <c r="G69" s="341"/>
      <c r="H69" s="349"/>
      <c r="I69" s="348"/>
      <c r="J69" s="347" t="e">
        <f>IF(AND(Q69="",#REF!&gt;0,#REF!&lt;5),K69,)</f>
        <v>#REF!</v>
      </c>
      <c r="K69" s="346" t="str">
        <f>IF(D69="","ZZZ9",IF(AND(#REF!&gt;0,#REF!&lt;5),D69&amp;#REF!,D69&amp;"9"))</f>
        <v>ZZZ9</v>
      </c>
      <c r="L69" s="345">
        <f t="shared" si="0"/>
        <v>999</v>
      </c>
      <c r="M69" s="344">
        <f t="shared" si="1"/>
        <v>999</v>
      </c>
      <c r="N69" s="343"/>
      <c r="O69" s="341"/>
      <c r="P69" s="342">
        <f t="shared" si="2"/>
        <v>999</v>
      </c>
      <c r="Q69" s="341"/>
    </row>
    <row r="70" spans="1:17" s="355" customFormat="1" ht="18.899999999999999" customHeight="1" x14ac:dyDescent="0.25">
      <c r="A70" s="353">
        <v>64</v>
      </c>
      <c r="B70" s="352"/>
      <c r="C70" s="352"/>
      <c r="D70" s="351"/>
      <c r="E70" s="350"/>
      <c r="F70" s="341"/>
      <c r="G70" s="341"/>
      <c r="H70" s="349"/>
      <c r="I70" s="348"/>
      <c r="J70" s="347" t="e">
        <f>IF(AND(Q70="",#REF!&gt;0,#REF!&lt;5),K70,)</f>
        <v>#REF!</v>
      </c>
      <c r="K70" s="346" t="str">
        <f>IF(D70="","ZZZ9",IF(AND(#REF!&gt;0,#REF!&lt;5),D70&amp;#REF!,D70&amp;"9"))</f>
        <v>ZZZ9</v>
      </c>
      <c r="L70" s="345">
        <f t="shared" si="0"/>
        <v>999</v>
      </c>
      <c r="M70" s="344">
        <f t="shared" si="1"/>
        <v>999</v>
      </c>
      <c r="N70" s="343"/>
      <c r="O70" s="341"/>
      <c r="P70" s="342">
        <f t="shared" si="2"/>
        <v>999</v>
      </c>
      <c r="Q70" s="341"/>
    </row>
    <row r="71" spans="1:17" s="355" customFormat="1" ht="18.899999999999999" customHeight="1" x14ac:dyDescent="0.25">
      <c r="A71" s="353">
        <v>65</v>
      </c>
      <c r="B71" s="352"/>
      <c r="C71" s="352"/>
      <c r="D71" s="351"/>
      <c r="E71" s="350"/>
      <c r="F71" s="341"/>
      <c r="G71" s="341"/>
      <c r="H71" s="349"/>
      <c r="I71" s="348"/>
      <c r="J71" s="347" t="e">
        <f>IF(AND(Q71="",#REF!&gt;0,#REF!&lt;5),K71,)</f>
        <v>#REF!</v>
      </c>
      <c r="K71" s="346" t="str">
        <f>IF(D71="","ZZZ9",IF(AND(#REF!&gt;0,#REF!&lt;5),D71&amp;#REF!,D71&amp;"9"))</f>
        <v>ZZZ9</v>
      </c>
      <c r="L71" s="345">
        <f t="shared" si="0"/>
        <v>999</v>
      </c>
      <c r="M71" s="344">
        <f t="shared" si="1"/>
        <v>999</v>
      </c>
      <c r="N71" s="343"/>
      <c r="O71" s="341"/>
      <c r="P71" s="342">
        <f t="shared" si="2"/>
        <v>999</v>
      </c>
      <c r="Q71" s="341"/>
    </row>
    <row r="72" spans="1:17" s="355" customFormat="1" ht="18.899999999999999" customHeight="1" x14ac:dyDescent="0.25">
      <c r="A72" s="353">
        <v>66</v>
      </c>
      <c r="B72" s="352"/>
      <c r="C72" s="352"/>
      <c r="D72" s="351"/>
      <c r="E72" s="350"/>
      <c r="F72" s="341"/>
      <c r="G72" s="341"/>
      <c r="H72" s="349"/>
      <c r="I72" s="348"/>
      <c r="J72" s="347" t="e">
        <f>IF(AND(Q72="",#REF!&gt;0,#REF!&lt;5),K72,)</f>
        <v>#REF!</v>
      </c>
      <c r="K72" s="346" t="str">
        <f>IF(D72="","ZZZ9",IF(AND(#REF!&gt;0,#REF!&lt;5),D72&amp;#REF!,D72&amp;"9"))</f>
        <v>ZZZ9</v>
      </c>
      <c r="L72" s="345">
        <f t="shared" ref="L72:L103" si="3">IF(Q72="",999,Q72)</f>
        <v>999</v>
      </c>
      <c r="M72" s="344">
        <f t="shared" ref="M72:M103" si="4">IF(P72=999,999,1)</f>
        <v>999</v>
      </c>
      <c r="N72" s="343"/>
      <c r="O72" s="341"/>
      <c r="P72" s="342">
        <f t="shared" ref="P72:P103" si="5">IF(N72="DA",1,IF(N72="WC",2,IF(N72="SE",3,IF(N72="Q",4,IF(N72="LL",5,999)))))</f>
        <v>999</v>
      </c>
      <c r="Q72" s="341"/>
    </row>
    <row r="73" spans="1:17" s="355" customFormat="1" ht="18.899999999999999" customHeight="1" x14ac:dyDescent="0.25">
      <c r="A73" s="353">
        <v>67</v>
      </c>
      <c r="B73" s="352"/>
      <c r="C73" s="352"/>
      <c r="D73" s="351"/>
      <c r="E73" s="350"/>
      <c r="F73" s="341"/>
      <c r="G73" s="341"/>
      <c r="H73" s="349"/>
      <c r="I73" s="348"/>
      <c r="J73" s="347" t="e">
        <f>IF(AND(Q73="",#REF!&gt;0,#REF!&lt;5),K73,)</f>
        <v>#REF!</v>
      </c>
      <c r="K73" s="346" t="str">
        <f>IF(D73="","ZZZ9",IF(AND(#REF!&gt;0,#REF!&lt;5),D73&amp;#REF!,D73&amp;"9"))</f>
        <v>ZZZ9</v>
      </c>
      <c r="L73" s="345">
        <f t="shared" si="3"/>
        <v>999</v>
      </c>
      <c r="M73" s="344">
        <f t="shared" si="4"/>
        <v>999</v>
      </c>
      <c r="N73" s="343"/>
      <c r="O73" s="341"/>
      <c r="P73" s="342">
        <f t="shared" si="5"/>
        <v>999</v>
      </c>
      <c r="Q73" s="341"/>
    </row>
    <row r="74" spans="1:17" s="355" customFormat="1" ht="18.899999999999999" customHeight="1" x14ac:dyDescent="0.25">
      <c r="A74" s="353">
        <v>68</v>
      </c>
      <c r="B74" s="352"/>
      <c r="C74" s="352"/>
      <c r="D74" s="351"/>
      <c r="E74" s="350"/>
      <c r="F74" s="341"/>
      <c r="G74" s="341"/>
      <c r="H74" s="349"/>
      <c r="I74" s="348"/>
      <c r="J74" s="347" t="e">
        <f>IF(AND(Q74="",#REF!&gt;0,#REF!&lt;5),K74,)</f>
        <v>#REF!</v>
      </c>
      <c r="K74" s="346" t="str">
        <f>IF(D74="","ZZZ9",IF(AND(#REF!&gt;0,#REF!&lt;5),D74&amp;#REF!,D74&amp;"9"))</f>
        <v>ZZZ9</v>
      </c>
      <c r="L74" s="345">
        <f t="shared" si="3"/>
        <v>999</v>
      </c>
      <c r="M74" s="344">
        <f t="shared" si="4"/>
        <v>999</v>
      </c>
      <c r="N74" s="343"/>
      <c r="O74" s="341"/>
      <c r="P74" s="342">
        <f t="shared" si="5"/>
        <v>999</v>
      </c>
      <c r="Q74" s="341"/>
    </row>
    <row r="75" spans="1:17" s="355" customFormat="1" ht="18.899999999999999" customHeight="1" x14ac:dyDescent="0.25">
      <c r="A75" s="353">
        <v>69</v>
      </c>
      <c r="B75" s="352"/>
      <c r="C75" s="352"/>
      <c r="D75" s="351"/>
      <c r="E75" s="350"/>
      <c r="F75" s="341"/>
      <c r="G75" s="341"/>
      <c r="H75" s="349"/>
      <c r="I75" s="348"/>
      <c r="J75" s="347" t="e">
        <f>IF(AND(Q75="",#REF!&gt;0,#REF!&lt;5),K75,)</f>
        <v>#REF!</v>
      </c>
      <c r="K75" s="346" t="str">
        <f>IF(D75="","ZZZ9",IF(AND(#REF!&gt;0,#REF!&lt;5),D75&amp;#REF!,D75&amp;"9"))</f>
        <v>ZZZ9</v>
      </c>
      <c r="L75" s="345">
        <f t="shared" si="3"/>
        <v>999</v>
      </c>
      <c r="M75" s="344">
        <f t="shared" si="4"/>
        <v>999</v>
      </c>
      <c r="N75" s="343"/>
      <c r="O75" s="341"/>
      <c r="P75" s="342">
        <f t="shared" si="5"/>
        <v>999</v>
      </c>
      <c r="Q75" s="341"/>
    </row>
    <row r="76" spans="1:17" s="355" customFormat="1" ht="18.899999999999999" customHeight="1" x14ac:dyDescent="0.25">
      <c r="A76" s="353">
        <v>70</v>
      </c>
      <c r="B76" s="352"/>
      <c r="C76" s="352"/>
      <c r="D76" s="351"/>
      <c r="E76" s="350"/>
      <c r="F76" s="341"/>
      <c r="G76" s="341"/>
      <c r="H76" s="349"/>
      <c r="I76" s="348"/>
      <c r="J76" s="347" t="e">
        <f>IF(AND(Q76="",#REF!&gt;0,#REF!&lt;5),K76,)</f>
        <v>#REF!</v>
      </c>
      <c r="K76" s="346" t="str">
        <f>IF(D76="","ZZZ9",IF(AND(#REF!&gt;0,#REF!&lt;5),D76&amp;#REF!,D76&amp;"9"))</f>
        <v>ZZZ9</v>
      </c>
      <c r="L76" s="345">
        <f t="shared" si="3"/>
        <v>999</v>
      </c>
      <c r="M76" s="344">
        <f t="shared" si="4"/>
        <v>999</v>
      </c>
      <c r="N76" s="343"/>
      <c r="O76" s="341"/>
      <c r="P76" s="342">
        <f t="shared" si="5"/>
        <v>999</v>
      </c>
      <c r="Q76" s="341"/>
    </row>
    <row r="77" spans="1:17" s="355" customFormat="1" ht="18.899999999999999" customHeight="1" x14ac:dyDescent="0.25">
      <c r="A77" s="353">
        <v>71</v>
      </c>
      <c r="B77" s="352"/>
      <c r="C77" s="352"/>
      <c r="D77" s="351"/>
      <c r="E77" s="350"/>
      <c r="F77" s="341"/>
      <c r="G77" s="341"/>
      <c r="H77" s="349"/>
      <c r="I77" s="348"/>
      <c r="J77" s="347" t="e">
        <f>IF(AND(Q77="",#REF!&gt;0,#REF!&lt;5),K77,)</f>
        <v>#REF!</v>
      </c>
      <c r="K77" s="346" t="str">
        <f>IF(D77="","ZZZ9",IF(AND(#REF!&gt;0,#REF!&lt;5),D77&amp;#REF!,D77&amp;"9"))</f>
        <v>ZZZ9</v>
      </c>
      <c r="L77" s="345">
        <f t="shared" si="3"/>
        <v>999</v>
      </c>
      <c r="M77" s="344">
        <f t="shared" si="4"/>
        <v>999</v>
      </c>
      <c r="N77" s="343"/>
      <c r="O77" s="341"/>
      <c r="P77" s="342">
        <f t="shared" si="5"/>
        <v>999</v>
      </c>
      <c r="Q77" s="341"/>
    </row>
    <row r="78" spans="1:17" s="355" customFormat="1" ht="18.899999999999999" customHeight="1" x14ac:dyDescent="0.25">
      <c r="A78" s="353">
        <v>72</v>
      </c>
      <c r="B78" s="352"/>
      <c r="C78" s="352"/>
      <c r="D78" s="351"/>
      <c r="E78" s="350"/>
      <c r="F78" s="341"/>
      <c r="G78" s="341"/>
      <c r="H78" s="349"/>
      <c r="I78" s="348"/>
      <c r="J78" s="347" t="e">
        <f>IF(AND(Q78="",#REF!&gt;0,#REF!&lt;5),K78,)</f>
        <v>#REF!</v>
      </c>
      <c r="K78" s="346" t="str">
        <f>IF(D78="","ZZZ9",IF(AND(#REF!&gt;0,#REF!&lt;5),D78&amp;#REF!,D78&amp;"9"))</f>
        <v>ZZZ9</v>
      </c>
      <c r="L78" s="345">
        <f t="shared" si="3"/>
        <v>999</v>
      </c>
      <c r="M78" s="344">
        <f t="shared" si="4"/>
        <v>999</v>
      </c>
      <c r="N78" s="343"/>
      <c r="O78" s="341"/>
      <c r="P78" s="342">
        <f t="shared" si="5"/>
        <v>999</v>
      </c>
      <c r="Q78" s="341"/>
    </row>
    <row r="79" spans="1:17" s="355" customFormat="1" ht="18.899999999999999" customHeight="1" x14ac:dyDescent="0.25">
      <c r="A79" s="353">
        <v>73</v>
      </c>
      <c r="B79" s="352"/>
      <c r="C79" s="352"/>
      <c r="D79" s="351"/>
      <c r="E79" s="350"/>
      <c r="F79" s="341"/>
      <c r="G79" s="341"/>
      <c r="H79" s="349"/>
      <c r="I79" s="348"/>
      <c r="J79" s="347" t="e">
        <f>IF(AND(Q79="",#REF!&gt;0,#REF!&lt;5),K79,)</f>
        <v>#REF!</v>
      </c>
      <c r="K79" s="346" t="str">
        <f>IF(D79="","ZZZ9",IF(AND(#REF!&gt;0,#REF!&lt;5),D79&amp;#REF!,D79&amp;"9"))</f>
        <v>ZZZ9</v>
      </c>
      <c r="L79" s="345">
        <f t="shared" si="3"/>
        <v>999</v>
      </c>
      <c r="M79" s="344">
        <f t="shared" si="4"/>
        <v>999</v>
      </c>
      <c r="N79" s="343"/>
      <c r="O79" s="341"/>
      <c r="P79" s="342">
        <f t="shared" si="5"/>
        <v>999</v>
      </c>
      <c r="Q79" s="341"/>
    </row>
    <row r="80" spans="1:17" s="355" customFormat="1" ht="18.899999999999999" customHeight="1" x14ac:dyDescent="0.25">
      <c r="A80" s="353">
        <v>74</v>
      </c>
      <c r="B80" s="352"/>
      <c r="C80" s="352"/>
      <c r="D80" s="351"/>
      <c r="E80" s="350"/>
      <c r="F80" s="341"/>
      <c r="G80" s="341"/>
      <c r="H80" s="349"/>
      <c r="I80" s="348"/>
      <c r="J80" s="347" t="e">
        <f>IF(AND(Q80="",#REF!&gt;0,#REF!&lt;5),K80,)</f>
        <v>#REF!</v>
      </c>
      <c r="K80" s="346" t="str">
        <f>IF(D80="","ZZZ9",IF(AND(#REF!&gt;0,#REF!&lt;5),D80&amp;#REF!,D80&amp;"9"))</f>
        <v>ZZZ9</v>
      </c>
      <c r="L80" s="345">
        <f t="shared" si="3"/>
        <v>999</v>
      </c>
      <c r="M80" s="344">
        <f t="shared" si="4"/>
        <v>999</v>
      </c>
      <c r="N80" s="343"/>
      <c r="O80" s="341"/>
      <c r="P80" s="342">
        <f t="shared" si="5"/>
        <v>999</v>
      </c>
      <c r="Q80" s="341"/>
    </row>
    <row r="81" spans="1:17" s="355" customFormat="1" ht="18.899999999999999" customHeight="1" x14ac:dyDescent="0.25">
      <c r="A81" s="353">
        <v>75</v>
      </c>
      <c r="B81" s="352"/>
      <c r="C81" s="352"/>
      <c r="D81" s="351"/>
      <c r="E81" s="350"/>
      <c r="F81" s="341"/>
      <c r="G81" s="341"/>
      <c r="H81" s="349"/>
      <c r="I81" s="348"/>
      <c r="J81" s="347" t="e">
        <f>IF(AND(Q81="",#REF!&gt;0,#REF!&lt;5),K81,)</f>
        <v>#REF!</v>
      </c>
      <c r="K81" s="346" t="str">
        <f>IF(D81="","ZZZ9",IF(AND(#REF!&gt;0,#REF!&lt;5),D81&amp;#REF!,D81&amp;"9"))</f>
        <v>ZZZ9</v>
      </c>
      <c r="L81" s="345">
        <f t="shared" si="3"/>
        <v>999</v>
      </c>
      <c r="M81" s="344">
        <f t="shared" si="4"/>
        <v>999</v>
      </c>
      <c r="N81" s="343"/>
      <c r="O81" s="341"/>
      <c r="P81" s="342">
        <f t="shared" si="5"/>
        <v>999</v>
      </c>
      <c r="Q81" s="341"/>
    </row>
    <row r="82" spans="1:17" s="355" customFormat="1" ht="18.899999999999999" customHeight="1" x14ac:dyDescent="0.25">
      <c r="A82" s="353">
        <v>76</v>
      </c>
      <c r="B82" s="352"/>
      <c r="C82" s="352"/>
      <c r="D82" s="351"/>
      <c r="E82" s="350"/>
      <c r="F82" s="341"/>
      <c r="G82" s="341"/>
      <c r="H82" s="349"/>
      <c r="I82" s="348"/>
      <c r="J82" s="347" t="e">
        <f>IF(AND(Q82="",#REF!&gt;0,#REF!&lt;5),K82,)</f>
        <v>#REF!</v>
      </c>
      <c r="K82" s="346" t="str">
        <f>IF(D82="","ZZZ9",IF(AND(#REF!&gt;0,#REF!&lt;5),D82&amp;#REF!,D82&amp;"9"))</f>
        <v>ZZZ9</v>
      </c>
      <c r="L82" s="345">
        <f t="shared" si="3"/>
        <v>999</v>
      </c>
      <c r="M82" s="344">
        <f t="shared" si="4"/>
        <v>999</v>
      </c>
      <c r="N82" s="343"/>
      <c r="O82" s="341"/>
      <c r="P82" s="342">
        <f t="shared" si="5"/>
        <v>999</v>
      </c>
      <c r="Q82" s="341"/>
    </row>
    <row r="83" spans="1:17" s="355" customFormat="1" ht="18.899999999999999" customHeight="1" x14ac:dyDescent="0.25">
      <c r="A83" s="353">
        <v>77</v>
      </c>
      <c r="B83" s="352"/>
      <c r="C83" s="352"/>
      <c r="D83" s="351"/>
      <c r="E83" s="350"/>
      <c r="F83" s="341"/>
      <c r="G83" s="341"/>
      <c r="H83" s="349"/>
      <c r="I83" s="348"/>
      <c r="J83" s="347" t="e">
        <f>IF(AND(Q83="",#REF!&gt;0,#REF!&lt;5),K83,)</f>
        <v>#REF!</v>
      </c>
      <c r="K83" s="346" t="str">
        <f>IF(D83="","ZZZ9",IF(AND(#REF!&gt;0,#REF!&lt;5),D83&amp;#REF!,D83&amp;"9"))</f>
        <v>ZZZ9</v>
      </c>
      <c r="L83" s="345">
        <f t="shared" si="3"/>
        <v>999</v>
      </c>
      <c r="M83" s="344">
        <f t="shared" si="4"/>
        <v>999</v>
      </c>
      <c r="N83" s="343"/>
      <c r="O83" s="341"/>
      <c r="P83" s="342">
        <f t="shared" si="5"/>
        <v>999</v>
      </c>
      <c r="Q83" s="341"/>
    </row>
    <row r="84" spans="1:17" s="355" customFormat="1" ht="18.899999999999999" customHeight="1" x14ac:dyDescent="0.25">
      <c r="A84" s="353">
        <v>78</v>
      </c>
      <c r="B84" s="352"/>
      <c r="C84" s="352"/>
      <c r="D84" s="351"/>
      <c r="E84" s="350"/>
      <c r="F84" s="341"/>
      <c r="G84" s="341"/>
      <c r="H84" s="349"/>
      <c r="I84" s="348"/>
      <c r="J84" s="347" t="e">
        <f>IF(AND(Q84="",#REF!&gt;0,#REF!&lt;5),K84,)</f>
        <v>#REF!</v>
      </c>
      <c r="K84" s="346" t="str">
        <f>IF(D84="","ZZZ9",IF(AND(#REF!&gt;0,#REF!&lt;5),D84&amp;#REF!,D84&amp;"9"))</f>
        <v>ZZZ9</v>
      </c>
      <c r="L84" s="345">
        <f t="shared" si="3"/>
        <v>999</v>
      </c>
      <c r="M84" s="344">
        <f t="shared" si="4"/>
        <v>999</v>
      </c>
      <c r="N84" s="343"/>
      <c r="O84" s="341"/>
      <c r="P84" s="342">
        <f t="shared" si="5"/>
        <v>999</v>
      </c>
      <c r="Q84" s="341"/>
    </row>
    <row r="85" spans="1:17" s="355" customFormat="1" ht="18.899999999999999" customHeight="1" x14ac:dyDescent="0.25">
      <c r="A85" s="353">
        <v>79</v>
      </c>
      <c r="B85" s="352"/>
      <c r="C85" s="352"/>
      <c r="D85" s="351"/>
      <c r="E85" s="350"/>
      <c r="F85" s="341"/>
      <c r="G85" s="341"/>
      <c r="H85" s="349"/>
      <c r="I85" s="348"/>
      <c r="J85" s="347" t="e">
        <f>IF(AND(Q85="",#REF!&gt;0,#REF!&lt;5),K85,)</f>
        <v>#REF!</v>
      </c>
      <c r="K85" s="346" t="str">
        <f>IF(D85="","ZZZ9",IF(AND(#REF!&gt;0,#REF!&lt;5),D85&amp;#REF!,D85&amp;"9"))</f>
        <v>ZZZ9</v>
      </c>
      <c r="L85" s="345">
        <f t="shared" si="3"/>
        <v>999</v>
      </c>
      <c r="M85" s="344">
        <f t="shared" si="4"/>
        <v>999</v>
      </c>
      <c r="N85" s="343"/>
      <c r="O85" s="341"/>
      <c r="P85" s="342">
        <f t="shared" si="5"/>
        <v>999</v>
      </c>
      <c r="Q85" s="341"/>
    </row>
    <row r="86" spans="1:17" s="355" customFormat="1" ht="18.899999999999999" customHeight="1" x14ac:dyDescent="0.25">
      <c r="A86" s="353">
        <v>80</v>
      </c>
      <c r="B86" s="352"/>
      <c r="C86" s="352"/>
      <c r="D86" s="351"/>
      <c r="E86" s="350"/>
      <c r="F86" s="341"/>
      <c r="G86" s="341"/>
      <c r="H86" s="349"/>
      <c r="I86" s="348"/>
      <c r="J86" s="347" t="e">
        <f>IF(AND(Q86="",#REF!&gt;0,#REF!&lt;5),K86,)</f>
        <v>#REF!</v>
      </c>
      <c r="K86" s="346" t="str">
        <f>IF(D86="","ZZZ9",IF(AND(#REF!&gt;0,#REF!&lt;5),D86&amp;#REF!,D86&amp;"9"))</f>
        <v>ZZZ9</v>
      </c>
      <c r="L86" s="345">
        <f t="shared" si="3"/>
        <v>999</v>
      </c>
      <c r="M86" s="344">
        <f t="shared" si="4"/>
        <v>999</v>
      </c>
      <c r="N86" s="343"/>
      <c r="O86" s="341"/>
      <c r="P86" s="342">
        <f t="shared" si="5"/>
        <v>999</v>
      </c>
      <c r="Q86" s="341"/>
    </row>
    <row r="87" spans="1:17" s="355" customFormat="1" ht="18.899999999999999" customHeight="1" x14ac:dyDescent="0.25">
      <c r="A87" s="353">
        <v>81</v>
      </c>
      <c r="B87" s="352"/>
      <c r="C87" s="352"/>
      <c r="D87" s="351"/>
      <c r="E87" s="350"/>
      <c r="F87" s="341"/>
      <c r="G87" s="341"/>
      <c r="H87" s="349"/>
      <c r="I87" s="348"/>
      <c r="J87" s="347" t="e">
        <f>IF(AND(Q87="",#REF!&gt;0,#REF!&lt;5),K87,)</f>
        <v>#REF!</v>
      </c>
      <c r="K87" s="346" t="str">
        <f>IF(D87="","ZZZ9",IF(AND(#REF!&gt;0,#REF!&lt;5),D87&amp;#REF!,D87&amp;"9"))</f>
        <v>ZZZ9</v>
      </c>
      <c r="L87" s="345">
        <f t="shared" si="3"/>
        <v>999</v>
      </c>
      <c r="M87" s="344">
        <f t="shared" si="4"/>
        <v>999</v>
      </c>
      <c r="N87" s="343"/>
      <c r="O87" s="341"/>
      <c r="P87" s="342">
        <f t="shared" si="5"/>
        <v>999</v>
      </c>
      <c r="Q87" s="341"/>
    </row>
    <row r="88" spans="1:17" s="355" customFormat="1" ht="18.899999999999999" customHeight="1" x14ac:dyDescent="0.25">
      <c r="A88" s="353">
        <v>82</v>
      </c>
      <c r="B88" s="352"/>
      <c r="C88" s="352"/>
      <c r="D88" s="351"/>
      <c r="E88" s="350"/>
      <c r="F88" s="341"/>
      <c r="G88" s="341"/>
      <c r="H88" s="349"/>
      <c r="I88" s="348"/>
      <c r="J88" s="347" t="e">
        <f>IF(AND(Q88="",#REF!&gt;0,#REF!&lt;5),K88,)</f>
        <v>#REF!</v>
      </c>
      <c r="K88" s="346" t="str">
        <f>IF(D88="","ZZZ9",IF(AND(#REF!&gt;0,#REF!&lt;5),D88&amp;#REF!,D88&amp;"9"))</f>
        <v>ZZZ9</v>
      </c>
      <c r="L88" s="345">
        <f t="shared" si="3"/>
        <v>999</v>
      </c>
      <c r="M88" s="344">
        <f t="shared" si="4"/>
        <v>999</v>
      </c>
      <c r="N88" s="343"/>
      <c r="O88" s="341"/>
      <c r="P88" s="342">
        <f t="shared" si="5"/>
        <v>999</v>
      </c>
      <c r="Q88" s="341"/>
    </row>
    <row r="89" spans="1:17" s="355" customFormat="1" ht="18.899999999999999" customHeight="1" x14ac:dyDescent="0.25">
      <c r="A89" s="353">
        <v>83</v>
      </c>
      <c r="B89" s="352"/>
      <c r="C89" s="352"/>
      <c r="D89" s="351"/>
      <c r="E89" s="350"/>
      <c r="F89" s="341"/>
      <c r="G89" s="341"/>
      <c r="H89" s="349"/>
      <c r="I89" s="348"/>
      <c r="J89" s="347" t="e">
        <f>IF(AND(Q89="",#REF!&gt;0,#REF!&lt;5),K89,)</f>
        <v>#REF!</v>
      </c>
      <c r="K89" s="346" t="str">
        <f>IF(D89="","ZZZ9",IF(AND(#REF!&gt;0,#REF!&lt;5),D89&amp;#REF!,D89&amp;"9"))</f>
        <v>ZZZ9</v>
      </c>
      <c r="L89" s="345">
        <f t="shared" si="3"/>
        <v>999</v>
      </c>
      <c r="M89" s="344">
        <f t="shared" si="4"/>
        <v>999</v>
      </c>
      <c r="N89" s="343"/>
      <c r="O89" s="341"/>
      <c r="P89" s="342">
        <f t="shared" si="5"/>
        <v>999</v>
      </c>
      <c r="Q89" s="341"/>
    </row>
    <row r="90" spans="1:17" s="355" customFormat="1" ht="18.899999999999999" customHeight="1" x14ac:dyDescent="0.25">
      <c r="A90" s="353">
        <v>84</v>
      </c>
      <c r="B90" s="352"/>
      <c r="C90" s="352"/>
      <c r="D90" s="351"/>
      <c r="E90" s="350"/>
      <c r="F90" s="341"/>
      <c r="G90" s="341"/>
      <c r="H90" s="349"/>
      <c r="I90" s="348"/>
      <c r="J90" s="347" t="e">
        <f>IF(AND(Q90="",#REF!&gt;0,#REF!&lt;5),K90,)</f>
        <v>#REF!</v>
      </c>
      <c r="K90" s="346" t="str">
        <f>IF(D90="","ZZZ9",IF(AND(#REF!&gt;0,#REF!&lt;5),D90&amp;#REF!,D90&amp;"9"))</f>
        <v>ZZZ9</v>
      </c>
      <c r="L90" s="345">
        <f t="shared" si="3"/>
        <v>999</v>
      </c>
      <c r="M90" s="344">
        <f t="shared" si="4"/>
        <v>999</v>
      </c>
      <c r="N90" s="343"/>
      <c r="O90" s="341"/>
      <c r="P90" s="342">
        <f t="shared" si="5"/>
        <v>999</v>
      </c>
      <c r="Q90" s="341"/>
    </row>
    <row r="91" spans="1:17" s="355" customFormat="1" ht="18.899999999999999" customHeight="1" x14ac:dyDescent="0.25">
      <c r="A91" s="353">
        <v>85</v>
      </c>
      <c r="B91" s="352"/>
      <c r="C91" s="352"/>
      <c r="D91" s="351"/>
      <c r="E91" s="350"/>
      <c r="F91" s="341"/>
      <c r="G91" s="341"/>
      <c r="H91" s="349"/>
      <c r="I91" s="348"/>
      <c r="J91" s="347" t="e">
        <f>IF(AND(Q91="",#REF!&gt;0,#REF!&lt;5),K91,)</f>
        <v>#REF!</v>
      </c>
      <c r="K91" s="346" t="str">
        <f>IF(D91="","ZZZ9",IF(AND(#REF!&gt;0,#REF!&lt;5),D91&amp;#REF!,D91&amp;"9"))</f>
        <v>ZZZ9</v>
      </c>
      <c r="L91" s="345">
        <f t="shared" si="3"/>
        <v>999</v>
      </c>
      <c r="M91" s="344">
        <f t="shared" si="4"/>
        <v>999</v>
      </c>
      <c r="N91" s="343"/>
      <c r="O91" s="341"/>
      <c r="P91" s="342">
        <f t="shared" si="5"/>
        <v>999</v>
      </c>
      <c r="Q91" s="341"/>
    </row>
    <row r="92" spans="1:17" s="355" customFormat="1" ht="18.899999999999999" customHeight="1" x14ac:dyDescent="0.25">
      <c r="A92" s="353">
        <v>86</v>
      </c>
      <c r="B92" s="352"/>
      <c r="C92" s="352"/>
      <c r="D92" s="351"/>
      <c r="E92" s="350"/>
      <c r="F92" s="341"/>
      <c r="G92" s="341"/>
      <c r="H92" s="349"/>
      <c r="I92" s="348"/>
      <c r="J92" s="347" t="e">
        <f>IF(AND(Q92="",#REF!&gt;0,#REF!&lt;5),K92,)</f>
        <v>#REF!</v>
      </c>
      <c r="K92" s="346" t="str">
        <f>IF(D92="","ZZZ9",IF(AND(#REF!&gt;0,#REF!&lt;5),D92&amp;#REF!,D92&amp;"9"))</f>
        <v>ZZZ9</v>
      </c>
      <c r="L92" s="345">
        <f t="shared" si="3"/>
        <v>999</v>
      </c>
      <c r="M92" s="344">
        <f t="shared" si="4"/>
        <v>999</v>
      </c>
      <c r="N92" s="343"/>
      <c r="O92" s="341"/>
      <c r="P92" s="342">
        <f t="shared" si="5"/>
        <v>999</v>
      </c>
      <c r="Q92" s="341"/>
    </row>
    <row r="93" spans="1:17" s="355" customFormat="1" ht="18.899999999999999" customHeight="1" x14ac:dyDescent="0.25">
      <c r="A93" s="353">
        <v>87</v>
      </c>
      <c r="B93" s="352"/>
      <c r="C93" s="352"/>
      <c r="D93" s="351"/>
      <c r="E93" s="350"/>
      <c r="F93" s="341"/>
      <c r="G93" s="341"/>
      <c r="H93" s="349"/>
      <c r="I93" s="348"/>
      <c r="J93" s="347" t="e">
        <f>IF(AND(Q93="",#REF!&gt;0,#REF!&lt;5),K93,)</f>
        <v>#REF!</v>
      </c>
      <c r="K93" s="346" t="str">
        <f>IF(D93="","ZZZ9",IF(AND(#REF!&gt;0,#REF!&lt;5),D93&amp;#REF!,D93&amp;"9"))</f>
        <v>ZZZ9</v>
      </c>
      <c r="L93" s="345">
        <f t="shared" si="3"/>
        <v>999</v>
      </c>
      <c r="M93" s="344">
        <f t="shared" si="4"/>
        <v>999</v>
      </c>
      <c r="N93" s="343"/>
      <c r="O93" s="341"/>
      <c r="P93" s="342">
        <f t="shared" si="5"/>
        <v>999</v>
      </c>
      <c r="Q93" s="341"/>
    </row>
    <row r="94" spans="1:17" s="355" customFormat="1" ht="18.899999999999999" customHeight="1" x14ac:dyDescent="0.25">
      <c r="A94" s="353">
        <v>88</v>
      </c>
      <c r="B94" s="352"/>
      <c r="C94" s="352"/>
      <c r="D94" s="351"/>
      <c r="E94" s="350"/>
      <c r="F94" s="341"/>
      <c r="G94" s="341"/>
      <c r="H94" s="349"/>
      <c r="I94" s="348"/>
      <c r="J94" s="347" t="e">
        <f>IF(AND(Q94="",#REF!&gt;0,#REF!&lt;5),K94,)</f>
        <v>#REF!</v>
      </c>
      <c r="K94" s="346" t="str">
        <f>IF(D94="","ZZZ9",IF(AND(#REF!&gt;0,#REF!&lt;5),D94&amp;#REF!,D94&amp;"9"))</f>
        <v>ZZZ9</v>
      </c>
      <c r="L94" s="345">
        <f t="shared" si="3"/>
        <v>999</v>
      </c>
      <c r="M94" s="344">
        <f t="shared" si="4"/>
        <v>999</v>
      </c>
      <c r="N94" s="343"/>
      <c r="O94" s="341"/>
      <c r="P94" s="342">
        <f t="shared" si="5"/>
        <v>999</v>
      </c>
      <c r="Q94" s="341"/>
    </row>
    <row r="95" spans="1:17" s="355" customFormat="1" ht="18.899999999999999" customHeight="1" x14ac:dyDescent="0.25">
      <c r="A95" s="353">
        <v>89</v>
      </c>
      <c r="B95" s="352"/>
      <c r="C95" s="352"/>
      <c r="D95" s="351"/>
      <c r="E95" s="350"/>
      <c r="F95" s="341"/>
      <c r="G95" s="341"/>
      <c r="H95" s="349"/>
      <c r="I95" s="348"/>
      <c r="J95" s="347" t="e">
        <f>IF(AND(Q95="",#REF!&gt;0,#REF!&lt;5),K95,)</f>
        <v>#REF!</v>
      </c>
      <c r="K95" s="346" t="str">
        <f>IF(D95="","ZZZ9",IF(AND(#REF!&gt;0,#REF!&lt;5),D95&amp;#REF!,D95&amp;"9"))</f>
        <v>ZZZ9</v>
      </c>
      <c r="L95" s="345">
        <f t="shared" si="3"/>
        <v>999</v>
      </c>
      <c r="M95" s="344">
        <f t="shared" si="4"/>
        <v>999</v>
      </c>
      <c r="N95" s="343"/>
      <c r="O95" s="341"/>
      <c r="P95" s="342">
        <f t="shared" si="5"/>
        <v>999</v>
      </c>
      <c r="Q95" s="341"/>
    </row>
    <row r="96" spans="1:17" s="355" customFormat="1" ht="18.899999999999999" customHeight="1" x14ac:dyDescent="0.25">
      <c r="A96" s="353">
        <v>90</v>
      </c>
      <c r="B96" s="352"/>
      <c r="C96" s="352"/>
      <c r="D96" s="351"/>
      <c r="E96" s="350"/>
      <c r="F96" s="341"/>
      <c r="G96" s="341"/>
      <c r="H96" s="349"/>
      <c r="I96" s="348"/>
      <c r="J96" s="347" t="e">
        <f>IF(AND(Q96="",#REF!&gt;0,#REF!&lt;5),K96,)</f>
        <v>#REF!</v>
      </c>
      <c r="K96" s="346" t="str">
        <f>IF(D96="","ZZZ9",IF(AND(#REF!&gt;0,#REF!&lt;5),D96&amp;#REF!,D96&amp;"9"))</f>
        <v>ZZZ9</v>
      </c>
      <c r="L96" s="345">
        <f t="shared" si="3"/>
        <v>999</v>
      </c>
      <c r="M96" s="344">
        <f t="shared" si="4"/>
        <v>999</v>
      </c>
      <c r="N96" s="343"/>
      <c r="O96" s="341"/>
      <c r="P96" s="342">
        <f t="shared" si="5"/>
        <v>999</v>
      </c>
      <c r="Q96" s="341"/>
    </row>
    <row r="97" spans="1:17" s="355" customFormat="1" ht="18.899999999999999" customHeight="1" x14ac:dyDescent="0.25">
      <c r="A97" s="353">
        <v>91</v>
      </c>
      <c r="B97" s="352"/>
      <c r="C97" s="352"/>
      <c r="D97" s="351"/>
      <c r="E97" s="350"/>
      <c r="F97" s="341"/>
      <c r="G97" s="341"/>
      <c r="H97" s="349"/>
      <c r="I97" s="348"/>
      <c r="J97" s="347" t="e">
        <f>IF(AND(Q97="",#REF!&gt;0,#REF!&lt;5),K97,)</f>
        <v>#REF!</v>
      </c>
      <c r="K97" s="346" t="str">
        <f>IF(D97="","ZZZ9",IF(AND(#REF!&gt;0,#REF!&lt;5),D97&amp;#REF!,D97&amp;"9"))</f>
        <v>ZZZ9</v>
      </c>
      <c r="L97" s="345">
        <f t="shared" si="3"/>
        <v>999</v>
      </c>
      <c r="M97" s="344">
        <f t="shared" si="4"/>
        <v>999</v>
      </c>
      <c r="N97" s="343"/>
      <c r="O97" s="341"/>
      <c r="P97" s="342">
        <f t="shared" si="5"/>
        <v>999</v>
      </c>
      <c r="Q97" s="341"/>
    </row>
    <row r="98" spans="1:17" s="355" customFormat="1" ht="18.899999999999999" customHeight="1" x14ac:dyDescent="0.25">
      <c r="A98" s="353">
        <v>92</v>
      </c>
      <c r="B98" s="352"/>
      <c r="C98" s="352"/>
      <c r="D98" s="351"/>
      <c r="E98" s="350"/>
      <c r="F98" s="341"/>
      <c r="G98" s="341"/>
      <c r="H98" s="349"/>
      <c r="I98" s="348"/>
      <c r="J98" s="347" t="e">
        <f>IF(AND(Q98="",#REF!&gt;0,#REF!&lt;5),K98,)</f>
        <v>#REF!</v>
      </c>
      <c r="K98" s="346" t="str">
        <f>IF(D98="","ZZZ9",IF(AND(#REF!&gt;0,#REF!&lt;5),D98&amp;#REF!,D98&amp;"9"))</f>
        <v>ZZZ9</v>
      </c>
      <c r="L98" s="345">
        <f t="shared" si="3"/>
        <v>999</v>
      </c>
      <c r="M98" s="344">
        <f t="shared" si="4"/>
        <v>999</v>
      </c>
      <c r="N98" s="343"/>
      <c r="O98" s="341"/>
      <c r="P98" s="342">
        <f t="shared" si="5"/>
        <v>999</v>
      </c>
      <c r="Q98" s="341"/>
    </row>
    <row r="99" spans="1:17" s="355" customFormat="1" ht="18.899999999999999" customHeight="1" x14ac:dyDescent="0.25">
      <c r="A99" s="353">
        <v>93</v>
      </c>
      <c r="B99" s="352"/>
      <c r="C99" s="352"/>
      <c r="D99" s="351"/>
      <c r="E99" s="350"/>
      <c r="F99" s="341"/>
      <c r="G99" s="341"/>
      <c r="H99" s="349"/>
      <c r="I99" s="348"/>
      <c r="J99" s="347" t="e">
        <f>IF(AND(Q99="",#REF!&gt;0,#REF!&lt;5),K99,)</f>
        <v>#REF!</v>
      </c>
      <c r="K99" s="346" t="str">
        <f>IF(D99="","ZZZ9",IF(AND(#REF!&gt;0,#REF!&lt;5),D99&amp;#REF!,D99&amp;"9"))</f>
        <v>ZZZ9</v>
      </c>
      <c r="L99" s="345">
        <f t="shared" si="3"/>
        <v>999</v>
      </c>
      <c r="M99" s="344">
        <f t="shared" si="4"/>
        <v>999</v>
      </c>
      <c r="N99" s="343"/>
      <c r="O99" s="341"/>
      <c r="P99" s="342">
        <f t="shared" si="5"/>
        <v>999</v>
      </c>
      <c r="Q99" s="341"/>
    </row>
    <row r="100" spans="1:17" s="355" customFormat="1" ht="18.899999999999999" customHeight="1" x14ac:dyDescent="0.25">
      <c r="A100" s="353">
        <v>94</v>
      </c>
      <c r="B100" s="352"/>
      <c r="C100" s="352"/>
      <c r="D100" s="351"/>
      <c r="E100" s="350"/>
      <c r="F100" s="341"/>
      <c r="G100" s="341"/>
      <c r="H100" s="349"/>
      <c r="I100" s="348"/>
      <c r="J100" s="347" t="e">
        <f>IF(AND(Q100="",#REF!&gt;0,#REF!&lt;5),K100,)</f>
        <v>#REF!</v>
      </c>
      <c r="K100" s="346" t="str">
        <f>IF(D100="","ZZZ9",IF(AND(#REF!&gt;0,#REF!&lt;5),D100&amp;#REF!,D100&amp;"9"))</f>
        <v>ZZZ9</v>
      </c>
      <c r="L100" s="345">
        <f t="shared" si="3"/>
        <v>999</v>
      </c>
      <c r="M100" s="344">
        <f t="shared" si="4"/>
        <v>999</v>
      </c>
      <c r="N100" s="343"/>
      <c r="O100" s="341"/>
      <c r="P100" s="342">
        <f t="shared" si="5"/>
        <v>999</v>
      </c>
      <c r="Q100" s="341"/>
    </row>
    <row r="101" spans="1:17" s="355" customFormat="1" ht="18.899999999999999" customHeight="1" x14ac:dyDescent="0.25">
      <c r="A101" s="353">
        <v>95</v>
      </c>
      <c r="B101" s="352"/>
      <c r="C101" s="352"/>
      <c r="D101" s="351"/>
      <c r="E101" s="350"/>
      <c r="F101" s="341"/>
      <c r="G101" s="341"/>
      <c r="H101" s="349"/>
      <c r="I101" s="348"/>
      <c r="J101" s="347" t="e">
        <f>IF(AND(Q101="",#REF!&gt;0,#REF!&lt;5),K101,)</f>
        <v>#REF!</v>
      </c>
      <c r="K101" s="346" t="str">
        <f>IF(D101="","ZZZ9",IF(AND(#REF!&gt;0,#REF!&lt;5),D101&amp;#REF!,D101&amp;"9"))</f>
        <v>ZZZ9</v>
      </c>
      <c r="L101" s="345">
        <f t="shared" si="3"/>
        <v>999</v>
      </c>
      <c r="M101" s="344">
        <f t="shared" si="4"/>
        <v>999</v>
      </c>
      <c r="N101" s="343"/>
      <c r="O101" s="341"/>
      <c r="P101" s="342">
        <f t="shared" si="5"/>
        <v>999</v>
      </c>
      <c r="Q101" s="341"/>
    </row>
    <row r="102" spans="1:17" s="355" customFormat="1" ht="18.899999999999999" customHeight="1" x14ac:dyDescent="0.25">
      <c r="A102" s="353">
        <v>96</v>
      </c>
      <c r="B102" s="352"/>
      <c r="C102" s="352"/>
      <c r="D102" s="351"/>
      <c r="E102" s="350"/>
      <c r="F102" s="341"/>
      <c r="G102" s="341"/>
      <c r="H102" s="349"/>
      <c r="I102" s="348"/>
      <c r="J102" s="347" t="e">
        <f>IF(AND(Q102="",#REF!&gt;0,#REF!&lt;5),K102,)</f>
        <v>#REF!</v>
      </c>
      <c r="K102" s="346" t="str">
        <f>IF(D102="","ZZZ9",IF(AND(#REF!&gt;0,#REF!&lt;5),D102&amp;#REF!,D102&amp;"9"))</f>
        <v>ZZZ9</v>
      </c>
      <c r="L102" s="345">
        <f t="shared" si="3"/>
        <v>999</v>
      </c>
      <c r="M102" s="344">
        <f t="shared" si="4"/>
        <v>999</v>
      </c>
      <c r="N102" s="343"/>
      <c r="O102" s="341"/>
      <c r="P102" s="342">
        <f t="shared" si="5"/>
        <v>999</v>
      </c>
      <c r="Q102" s="341"/>
    </row>
    <row r="103" spans="1:17" s="355" customFormat="1" ht="18.899999999999999" customHeight="1" x14ac:dyDescent="0.25">
      <c r="A103" s="353">
        <v>97</v>
      </c>
      <c r="B103" s="352"/>
      <c r="C103" s="352"/>
      <c r="D103" s="351"/>
      <c r="E103" s="350"/>
      <c r="F103" s="341"/>
      <c r="G103" s="341"/>
      <c r="H103" s="349"/>
      <c r="I103" s="348"/>
      <c r="J103" s="347" t="e">
        <f>IF(AND(Q103="",#REF!&gt;0,#REF!&lt;5),K103,)</f>
        <v>#REF!</v>
      </c>
      <c r="K103" s="346" t="str">
        <f>IF(D103="","ZZZ9",IF(AND(#REF!&gt;0,#REF!&lt;5),D103&amp;#REF!,D103&amp;"9"))</f>
        <v>ZZZ9</v>
      </c>
      <c r="L103" s="345">
        <f t="shared" si="3"/>
        <v>999</v>
      </c>
      <c r="M103" s="344">
        <f t="shared" si="4"/>
        <v>999</v>
      </c>
      <c r="N103" s="343"/>
      <c r="O103" s="341"/>
      <c r="P103" s="342">
        <f t="shared" si="5"/>
        <v>999</v>
      </c>
      <c r="Q103" s="341"/>
    </row>
    <row r="104" spans="1:17" s="355" customFormat="1" ht="18.899999999999999" customHeight="1" x14ac:dyDescent="0.25">
      <c r="A104" s="353">
        <v>98</v>
      </c>
      <c r="B104" s="352"/>
      <c r="C104" s="352"/>
      <c r="D104" s="351"/>
      <c r="E104" s="350"/>
      <c r="F104" s="341"/>
      <c r="G104" s="341"/>
      <c r="H104" s="349"/>
      <c r="I104" s="348"/>
      <c r="J104" s="347" t="e">
        <f>IF(AND(Q104="",#REF!&gt;0,#REF!&lt;5),K104,)</f>
        <v>#REF!</v>
      </c>
      <c r="K104" s="346" t="str">
        <f>IF(D104="","ZZZ9",IF(AND(#REF!&gt;0,#REF!&lt;5),D104&amp;#REF!,D104&amp;"9"))</f>
        <v>ZZZ9</v>
      </c>
      <c r="L104" s="345">
        <f t="shared" ref="L104:L135" si="6">IF(Q104="",999,Q104)</f>
        <v>999</v>
      </c>
      <c r="M104" s="344">
        <f t="shared" ref="M104:M135" si="7">IF(P104=999,999,1)</f>
        <v>999</v>
      </c>
      <c r="N104" s="343"/>
      <c r="O104" s="341"/>
      <c r="P104" s="342">
        <f t="shared" ref="P104:P135" si="8">IF(N104="DA",1,IF(N104="WC",2,IF(N104="SE",3,IF(N104="Q",4,IF(N104="LL",5,999)))))</f>
        <v>999</v>
      </c>
      <c r="Q104" s="341"/>
    </row>
    <row r="105" spans="1:17" s="355" customFormat="1" ht="18.899999999999999" customHeight="1" x14ac:dyDescent="0.25">
      <c r="A105" s="353">
        <v>99</v>
      </c>
      <c r="B105" s="352"/>
      <c r="C105" s="352"/>
      <c r="D105" s="351"/>
      <c r="E105" s="350"/>
      <c r="F105" s="341"/>
      <c r="G105" s="341"/>
      <c r="H105" s="349"/>
      <c r="I105" s="348"/>
      <c r="J105" s="347" t="e">
        <f>IF(AND(Q105="",#REF!&gt;0,#REF!&lt;5),K105,)</f>
        <v>#REF!</v>
      </c>
      <c r="K105" s="346" t="str">
        <f>IF(D105="","ZZZ9",IF(AND(#REF!&gt;0,#REF!&lt;5),D105&amp;#REF!,D105&amp;"9"))</f>
        <v>ZZZ9</v>
      </c>
      <c r="L105" s="345">
        <f t="shared" si="6"/>
        <v>999</v>
      </c>
      <c r="M105" s="344">
        <f t="shared" si="7"/>
        <v>999</v>
      </c>
      <c r="N105" s="343"/>
      <c r="O105" s="341"/>
      <c r="P105" s="342">
        <f t="shared" si="8"/>
        <v>999</v>
      </c>
      <c r="Q105" s="341"/>
    </row>
    <row r="106" spans="1:17" s="355" customFormat="1" ht="18.899999999999999" customHeight="1" x14ac:dyDescent="0.25">
      <c r="A106" s="353">
        <v>100</v>
      </c>
      <c r="B106" s="352"/>
      <c r="C106" s="352"/>
      <c r="D106" s="351"/>
      <c r="E106" s="350"/>
      <c r="F106" s="341"/>
      <c r="G106" s="341"/>
      <c r="H106" s="349"/>
      <c r="I106" s="348"/>
      <c r="J106" s="347" t="e">
        <f>IF(AND(Q106="",#REF!&gt;0,#REF!&lt;5),K106,)</f>
        <v>#REF!</v>
      </c>
      <c r="K106" s="346" t="str">
        <f>IF(D106="","ZZZ9",IF(AND(#REF!&gt;0,#REF!&lt;5),D106&amp;#REF!,D106&amp;"9"))</f>
        <v>ZZZ9</v>
      </c>
      <c r="L106" s="345">
        <f t="shared" si="6"/>
        <v>999</v>
      </c>
      <c r="M106" s="344">
        <f t="shared" si="7"/>
        <v>999</v>
      </c>
      <c r="N106" s="343"/>
      <c r="O106" s="341"/>
      <c r="P106" s="342">
        <f t="shared" si="8"/>
        <v>999</v>
      </c>
      <c r="Q106" s="341"/>
    </row>
    <row r="107" spans="1:17" s="355" customFormat="1" ht="18.899999999999999" customHeight="1" x14ac:dyDescent="0.25">
      <c r="A107" s="353">
        <v>101</v>
      </c>
      <c r="B107" s="352"/>
      <c r="C107" s="352"/>
      <c r="D107" s="351"/>
      <c r="E107" s="350"/>
      <c r="F107" s="341"/>
      <c r="G107" s="341"/>
      <c r="H107" s="349"/>
      <c r="I107" s="348"/>
      <c r="J107" s="347" t="e">
        <f>IF(AND(Q107="",#REF!&gt;0,#REF!&lt;5),K107,)</f>
        <v>#REF!</v>
      </c>
      <c r="K107" s="346" t="str">
        <f>IF(D107="","ZZZ9",IF(AND(#REF!&gt;0,#REF!&lt;5),D107&amp;#REF!,D107&amp;"9"))</f>
        <v>ZZZ9</v>
      </c>
      <c r="L107" s="345">
        <f t="shared" si="6"/>
        <v>999</v>
      </c>
      <c r="M107" s="344">
        <f t="shared" si="7"/>
        <v>999</v>
      </c>
      <c r="N107" s="343"/>
      <c r="O107" s="341"/>
      <c r="P107" s="342">
        <f t="shared" si="8"/>
        <v>999</v>
      </c>
      <c r="Q107" s="341"/>
    </row>
    <row r="108" spans="1:17" s="355" customFormat="1" ht="18.899999999999999" customHeight="1" x14ac:dyDescent="0.25">
      <c r="A108" s="353">
        <v>102</v>
      </c>
      <c r="B108" s="352"/>
      <c r="C108" s="352"/>
      <c r="D108" s="351"/>
      <c r="E108" s="350"/>
      <c r="F108" s="341"/>
      <c r="G108" s="341"/>
      <c r="H108" s="349"/>
      <c r="I108" s="348"/>
      <c r="J108" s="347" t="e">
        <f>IF(AND(Q108="",#REF!&gt;0,#REF!&lt;5),K108,)</f>
        <v>#REF!</v>
      </c>
      <c r="K108" s="346" t="str">
        <f>IF(D108="","ZZZ9",IF(AND(#REF!&gt;0,#REF!&lt;5),D108&amp;#REF!,D108&amp;"9"))</f>
        <v>ZZZ9</v>
      </c>
      <c r="L108" s="345">
        <f t="shared" si="6"/>
        <v>999</v>
      </c>
      <c r="M108" s="344">
        <f t="shared" si="7"/>
        <v>999</v>
      </c>
      <c r="N108" s="343"/>
      <c r="O108" s="341"/>
      <c r="P108" s="342">
        <f t="shared" si="8"/>
        <v>999</v>
      </c>
      <c r="Q108" s="341"/>
    </row>
    <row r="109" spans="1:17" s="355" customFormat="1" ht="18.899999999999999" customHeight="1" x14ac:dyDescent="0.25">
      <c r="A109" s="353">
        <v>103</v>
      </c>
      <c r="B109" s="352"/>
      <c r="C109" s="352"/>
      <c r="D109" s="351"/>
      <c r="E109" s="350"/>
      <c r="F109" s="341"/>
      <c r="G109" s="341"/>
      <c r="H109" s="349"/>
      <c r="I109" s="348"/>
      <c r="J109" s="347" t="e">
        <f>IF(AND(Q109="",#REF!&gt;0,#REF!&lt;5),K109,)</f>
        <v>#REF!</v>
      </c>
      <c r="K109" s="346" t="str">
        <f>IF(D109="","ZZZ9",IF(AND(#REF!&gt;0,#REF!&lt;5),D109&amp;#REF!,D109&amp;"9"))</f>
        <v>ZZZ9</v>
      </c>
      <c r="L109" s="345">
        <f t="shared" si="6"/>
        <v>999</v>
      </c>
      <c r="M109" s="344">
        <f t="shared" si="7"/>
        <v>999</v>
      </c>
      <c r="N109" s="343"/>
      <c r="O109" s="341"/>
      <c r="P109" s="342">
        <f t="shared" si="8"/>
        <v>999</v>
      </c>
      <c r="Q109" s="341"/>
    </row>
    <row r="110" spans="1:17" s="355" customFormat="1" ht="18.899999999999999" customHeight="1" x14ac:dyDescent="0.25">
      <c r="A110" s="353">
        <v>104</v>
      </c>
      <c r="B110" s="352"/>
      <c r="C110" s="352"/>
      <c r="D110" s="351"/>
      <c r="E110" s="350"/>
      <c r="F110" s="341"/>
      <c r="G110" s="341"/>
      <c r="H110" s="349"/>
      <c r="I110" s="348"/>
      <c r="J110" s="347" t="e">
        <f>IF(AND(Q110="",#REF!&gt;0,#REF!&lt;5),K110,)</f>
        <v>#REF!</v>
      </c>
      <c r="K110" s="346" t="str">
        <f>IF(D110="","ZZZ9",IF(AND(#REF!&gt;0,#REF!&lt;5),D110&amp;#REF!,D110&amp;"9"))</f>
        <v>ZZZ9</v>
      </c>
      <c r="L110" s="345">
        <f t="shared" si="6"/>
        <v>999</v>
      </c>
      <c r="M110" s="344">
        <f t="shared" si="7"/>
        <v>999</v>
      </c>
      <c r="N110" s="343"/>
      <c r="O110" s="341"/>
      <c r="P110" s="342">
        <f t="shared" si="8"/>
        <v>999</v>
      </c>
      <c r="Q110" s="341"/>
    </row>
    <row r="111" spans="1:17" s="355" customFormat="1" ht="18.899999999999999" customHeight="1" x14ac:dyDescent="0.25">
      <c r="A111" s="353">
        <v>105</v>
      </c>
      <c r="B111" s="352"/>
      <c r="C111" s="352"/>
      <c r="D111" s="351"/>
      <c r="E111" s="350"/>
      <c r="F111" s="341"/>
      <c r="G111" s="341"/>
      <c r="H111" s="349"/>
      <c r="I111" s="348"/>
      <c r="J111" s="347" t="e">
        <f>IF(AND(Q111="",#REF!&gt;0,#REF!&lt;5),K111,)</f>
        <v>#REF!</v>
      </c>
      <c r="K111" s="346" t="str">
        <f>IF(D111="","ZZZ9",IF(AND(#REF!&gt;0,#REF!&lt;5),D111&amp;#REF!,D111&amp;"9"))</f>
        <v>ZZZ9</v>
      </c>
      <c r="L111" s="345">
        <f t="shared" si="6"/>
        <v>999</v>
      </c>
      <c r="M111" s="344">
        <f t="shared" si="7"/>
        <v>999</v>
      </c>
      <c r="N111" s="343"/>
      <c r="O111" s="341"/>
      <c r="P111" s="342">
        <f t="shared" si="8"/>
        <v>999</v>
      </c>
      <c r="Q111" s="341"/>
    </row>
    <row r="112" spans="1:17" s="355" customFormat="1" ht="18.899999999999999" customHeight="1" x14ac:dyDescent="0.25">
      <c r="A112" s="353">
        <v>106</v>
      </c>
      <c r="B112" s="352"/>
      <c r="C112" s="352"/>
      <c r="D112" s="351"/>
      <c r="E112" s="350"/>
      <c r="F112" s="341"/>
      <c r="G112" s="341"/>
      <c r="H112" s="349"/>
      <c r="I112" s="348"/>
      <c r="J112" s="347" t="e">
        <f>IF(AND(Q112="",#REF!&gt;0,#REF!&lt;5),K112,)</f>
        <v>#REF!</v>
      </c>
      <c r="K112" s="346" t="str">
        <f>IF(D112="","ZZZ9",IF(AND(#REF!&gt;0,#REF!&lt;5),D112&amp;#REF!,D112&amp;"9"))</f>
        <v>ZZZ9</v>
      </c>
      <c r="L112" s="345">
        <f t="shared" si="6"/>
        <v>999</v>
      </c>
      <c r="M112" s="344">
        <f t="shared" si="7"/>
        <v>999</v>
      </c>
      <c r="N112" s="343"/>
      <c r="O112" s="341"/>
      <c r="P112" s="342">
        <f t="shared" si="8"/>
        <v>999</v>
      </c>
      <c r="Q112" s="341"/>
    </row>
    <row r="113" spans="1:17" s="355" customFormat="1" ht="18.899999999999999" customHeight="1" x14ac:dyDescent="0.25">
      <c r="A113" s="353">
        <v>107</v>
      </c>
      <c r="B113" s="352"/>
      <c r="C113" s="352"/>
      <c r="D113" s="351"/>
      <c r="E113" s="350"/>
      <c r="F113" s="341"/>
      <c r="G113" s="341"/>
      <c r="H113" s="349"/>
      <c r="I113" s="348"/>
      <c r="J113" s="347" t="e">
        <f>IF(AND(Q113="",#REF!&gt;0,#REF!&lt;5),K113,)</f>
        <v>#REF!</v>
      </c>
      <c r="K113" s="346" t="str">
        <f>IF(D113="","ZZZ9",IF(AND(#REF!&gt;0,#REF!&lt;5),D113&amp;#REF!,D113&amp;"9"))</f>
        <v>ZZZ9</v>
      </c>
      <c r="L113" s="345">
        <f t="shared" si="6"/>
        <v>999</v>
      </c>
      <c r="M113" s="344">
        <f t="shared" si="7"/>
        <v>999</v>
      </c>
      <c r="N113" s="343"/>
      <c r="O113" s="341"/>
      <c r="P113" s="342">
        <f t="shared" si="8"/>
        <v>999</v>
      </c>
      <c r="Q113" s="341"/>
    </row>
    <row r="114" spans="1:17" s="355" customFormat="1" ht="18.899999999999999" customHeight="1" x14ac:dyDescent="0.25">
      <c r="A114" s="353">
        <v>108</v>
      </c>
      <c r="B114" s="352"/>
      <c r="C114" s="352"/>
      <c r="D114" s="351"/>
      <c r="E114" s="350"/>
      <c r="F114" s="341"/>
      <c r="G114" s="341"/>
      <c r="H114" s="349"/>
      <c r="I114" s="348"/>
      <c r="J114" s="347" t="e">
        <f>IF(AND(Q114="",#REF!&gt;0,#REF!&lt;5),K114,)</f>
        <v>#REF!</v>
      </c>
      <c r="K114" s="346" t="str">
        <f>IF(D114="","ZZZ9",IF(AND(#REF!&gt;0,#REF!&lt;5),D114&amp;#REF!,D114&amp;"9"))</f>
        <v>ZZZ9</v>
      </c>
      <c r="L114" s="345">
        <f t="shared" si="6"/>
        <v>999</v>
      </c>
      <c r="M114" s="344">
        <f t="shared" si="7"/>
        <v>999</v>
      </c>
      <c r="N114" s="343"/>
      <c r="O114" s="341"/>
      <c r="P114" s="342">
        <f t="shared" si="8"/>
        <v>999</v>
      </c>
      <c r="Q114" s="341"/>
    </row>
    <row r="115" spans="1:17" s="355" customFormat="1" ht="18.899999999999999" customHeight="1" x14ac:dyDescent="0.25">
      <c r="A115" s="353">
        <v>109</v>
      </c>
      <c r="B115" s="352"/>
      <c r="C115" s="352"/>
      <c r="D115" s="351"/>
      <c r="E115" s="350"/>
      <c r="F115" s="341"/>
      <c r="G115" s="341"/>
      <c r="H115" s="349"/>
      <c r="I115" s="348"/>
      <c r="J115" s="347" t="e">
        <f>IF(AND(Q115="",#REF!&gt;0,#REF!&lt;5),K115,)</f>
        <v>#REF!</v>
      </c>
      <c r="K115" s="346" t="str">
        <f>IF(D115="","ZZZ9",IF(AND(#REF!&gt;0,#REF!&lt;5),D115&amp;#REF!,D115&amp;"9"))</f>
        <v>ZZZ9</v>
      </c>
      <c r="L115" s="345">
        <f t="shared" si="6"/>
        <v>999</v>
      </c>
      <c r="M115" s="344">
        <f t="shared" si="7"/>
        <v>999</v>
      </c>
      <c r="N115" s="343"/>
      <c r="O115" s="341"/>
      <c r="P115" s="342">
        <f t="shared" si="8"/>
        <v>999</v>
      </c>
      <c r="Q115" s="341"/>
    </row>
    <row r="116" spans="1:17" s="355" customFormat="1" ht="18.899999999999999" customHeight="1" x14ac:dyDescent="0.25">
      <c r="A116" s="353">
        <v>110</v>
      </c>
      <c r="B116" s="352"/>
      <c r="C116" s="352"/>
      <c r="D116" s="351"/>
      <c r="E116" s="350"/>
      <c r="F116" s="341"/>
      <c r="G116" s="341"/>
      <c r="H116" s="349"/>
      <c r="I116" s="348"/>
      <c r="J116" s="347" t="e">
        <f>IF(AND(Q116="",#REF!&gt;0,#REF!&lt;5),K116,)</f>
        <v>#REF!</v>
      </c>
      <c r="K116" s="346" t="str">
        <f>IF(D116="","ZZZ9",IF(AND(#REF!&gt;0,#REF!&lt;5),D116&amp;#REF!,D116&amp;"9"))</f>
        <v>ZZZ9</v>
      </c>
      <c r="L116" s="345">
        <f t="shared" si="6"/>
        <v>999</v>
      </c>
      <c r="M116" s="344">
        <f t="shared" si="7"/>
        <v>999</v>
      </c>
      <c r="N116" s="343"/>
      <c r="O116" s="341"/>
      <c r="P116" s="342">
        <f t="shared" si="8"/>
        <v>999</v>
      </c>
      <c r="Q116" s="341"/>
    </row>
    <row r="117" spans="1:17" s="355" customFormat="1" ht="18.899999999999999" customHeight="1" x14ac:dyDescent="0.25">
      <c r="A117" s="353">
        <v>111</v>
      </c>
      <c r="B117" s="352"/>
      <c r="C117" s="352"/>
      <c r="D117" s="351"/>
      <c r="E117" s="350"/>
      <c r="F117" s="341"/>
      <c r="G117" s="341"/>
      <c r="H117" s="349"/>
      <c r="I117" s="348"/>
      <c r="J117" s="347" t="e">
        <f>IF(AND(Q117="",#REF!&gt;0,#REF!&lt;5),K117,)</f>
        <v>#REF!</v>
      </c>
      <c r="K117" s="346" t="str">
        <f>IF(D117="","ZZZ9",IF(AND(#REF!&gt;0,#REF!&lt;5),D117&amp;#REF!,D117&amp;"9"))</f>
        <v>ZZZ9</v>
      </c>
      <c r="L117" s="345">
        <f t="shared" si="6"/>
        <v>999</v>
      </c>
      <c r="M117" s="344">
        <f t="shared" si="7"/>
        <v>999</v>
      </c>
      <c r="N117" s="343"/>
      <c r="O117" s="341"/>
      <c r="P117" s="342">
        <f t="shared" si="8"/>
        <v>999</v>
      </c>
      <c r="Q117" s="341"/>
    </row>
    <row r="118" spans="1:17" s="355" customFormat="1" ht="18.899999999999999" customHeight="1" x14ac:dyDescent="0.25">
      <c r="A118" s="353">
        <v>112</v>
      </c>
      <c r="B118" s="352"/>
      <c r="C118" s="352"/>
      <c r="D118" s="351"/>
      <c r="E118" s="350"/>
      <c r="F118" s="341"/>
      <c r="G118" s="341"/>
      <c r="H118" s="349"/>
      <c r="I118" s="348"/>
      <c r="J118" s="347" t="e">
        <f>IF(AND(Q118="",#REF!&gt;0,#REF!&lt;5),K118,)</f>
        <v>#REF!</v>
      </c>
      <c r="K118" s="346" t="str">
        <f>IF(D118="","ZZZ9",IF(AND(#REF!&gt;0,#REF!&lt;5),D118&amp;#REF!,D118&amp;"9"))</f>
        <v>ZZZ9</v>
      </c>
      <c r="L118" s="345">
        <f t="shared" si="6"/>
        <v>999</v>
      </c>
      <c r="M118" s="344">
        <f t="shared" si="7"/>
        <v>999</v>
      </c>
      <c r="N118" s="343"/>
      <c r="O118" s="341"/>
      <c r="P118" s="342">
        <f t="shared" si="8"/>
        <v>999</v>
      </c>
      <c r="Q118" s="341"/>
    </row>
    <row r="119" spans="1:17" s="355" customFormat="1" ht="18.899999999999999" customHeight="1" x14ac:dyDescent="0.25">
      <c r="A119" s="353">
        <v>113</v>
      </c>
      <c r="B119" s="352"/>
      <c r="C119" s="352"/>
      <c r="D119" s="351"/>
      <c r="E119" s="350"/>
      <c r="F119" s="341"/>
      <c r="G119" s="341"/>
      <c r="H119" s="349"/>
      <c r="I119" s="348"/>
      <c r="J119" s="347" t="e">
        <f>IF(AND(Q119="",#REF!&gt;0,#REF!&lt;5),K119,)</f>
        <v>#REF!</v>
      </c>
      <c r="K119" s="346" t="str">
        <f>IF(D119="","ZZZ9",IF(AND(#REF!&gt;0,#REF!&lt;5),D119&amp;#REF!,D119&amp;"9"))</f>
        <v>ZZZ9</v>
      </c>
      <c r="L119" s="345">
        <f t="shared" si="6"/>
        <v>999</v>
      </c>
      <c r="M119" s="344">
        <f t="shared" si="7"/>
        <v>999</v>
      </c>
      <c r="N119" s="343"/>
      <c r="O119" s="341"/>
      <c r="P119" s="342">
        <f t="shared" si="8"/>
        <v>999</v>
      </c>
      <c r="Q119" s="341"/>
    </row>
    <row r="120" spans="1:17" s="355" customFormat="1" ht="18.899999999999999" customHeight="1" x14ac:dyDescent="0.25">
      <c r="A120" s="353">
        <v>114</v>
      </c>
      <c r="B120" s="352"/>
      <c r="C120" s="352"/>
      <c r="D120" s="351"/>
      <c r="E120" s="350"/>
      <c r="F120" s="341"/>
      <c r="G120" s="341"/>
      <c r="H120" s="349"/>
      <c r="I120" s="348"/>
      <c r="J120" s="347" t="e">
        <f>IF(AND(Q120="",#REF!&gt;0,#REF!&lt;5),K120,)</f>
        <v>#REF!</v>
      </c>
      <c r="K120" s="346" t="str">
        <f>IF(D120="","ZZZ9",IF(AND(#REF!&gt;0,#REF!&lt;5),D120&amp;#REF!,D120&amp;"9"))</f>
        <v>ZZZ9</v>
      </c>
      <c r="L120" s="345">
        <f t="shared" si="6"/>
        <v>999</v>
      </c>
      <c r="M120" s="344">
        <f t="shared" si="7"/>
        <v>999</v>
      </c>
      <c r="N120" s="343"/>
      <c r="O120" s="341"/>
      <c r="P120" s="342">
        <f t="shared" si="8"/>
        <v>999</v>
      </c>
      <c r="Q120" s="341"/>
    </row>
    <row r="121" spans="1:17" s="355" customFormat="1" ht="18.899999999999999" customHeight="1" x14ac:dyDescent="0.25">
      <c r="A121" s="353">
        <v>115</v>
      </c>
      <c r="B121" s="352"/>
      <c r="C121" s="352"/>
      <c r="D121" s="351"/>
      <c r="E121" s="350"/>
      <c r="F121" s="341"/>
      <c r="G121" s="341"/>
      <c r="H121" s="349"/>
      <c r="I121" s="348"/>
      <c r="J121" s="347" t="e">
        <f>IF(AND(Q121="",#REF!&gt;0,#REF!&lt;5),K121,)</f>
        <v>#REF!</v>
      </c>
      <c r="K121" s="346" t="str">
        <f>IF(D121="","ZZZ9",IF(AND(#REF!&gt;0,#REF!&lt;5),D121&amp;#REF!,D121&amp;"9"))</f>
        <v>ZZZ9</v>
      </c>
      <c r="L121" s="345">
        <f t="shared" si="6"/>
        <v>999</v>
      </c>
      <c r="M121" s="344">
        <f t="shared" si="7"/>
        <v>999</v>
      </c>
      <c r="N121" s="343"/>
      <c r="O121" s="341"/>
      <c r="P121" s="342">
        <f t="shared" si="8"/>
        <v>999</v>
      </c>
      <c r="Q121" s="341"/>
    </row>
    <row r="122" spans="1:17" s="355" customFormat="1" ht="18.899999999999999" customHeight="1" x14ac:dyDescent="0.25">
      <c r="A122" s="353">
        <v>116</v>
      </c>
      <c r="B122" s="352"/>
      <c r="C122" s="352"/>
      <c r="D122" s="351"/>
      <c r="E122" s="350"/>
      <c r="F122" s="341"/>
      <c r="G122" s="341"/>
      <c r="H122" s="349"/>
      <c r="I122" s="348"/>
      <c r="J122" s="347" t="e">
        <f>IF(AND(Q122="",#REF!&gt;0,#REF!&lt;5),K122,)</f>
        <v>#REF!</v>
      </c>
      <c r="K122" s="346" t="str">
        <f>IF(D122="","ZZZ9",IF(AND(#REF!&gt;0,#REF!&lt;5),D122&amp;#REF!,D122&amp;"9"))</f>
        <v>ZZZ9</v>
      </c>
      <c r="L122" s="345">
        <f t="shared" si="6"/>
        <v>999</v>
      </c>
      <c r="M122" s="344">
        <f t="shared" si="7"/>
        <v>999</v>
      </c>
      <c r="N122" s="343"/>
      <c r="O122" s="341"/>
      <c r="P122" s="342">
        <f t="shared" si="8"/>
        <v>999</v>
      </c>
      <c r="Q122" s="341"/>
    </row>
    <row r="123" spans="1:17" s="355" customFormat="1" ht="18.899999999999999" customHeight="1" x14ac:dyDescent="0.25">
      <c r="A123" s="353">
        <v>117</v>
      </c>
      <c r="B123" s="352"/>
      <c r="C123" s="352"/>
      <c r="D123" s="351"/>
      <c r="E123" s="350"/>
      <c r="F123" s="341"/>
      <c r="G123" s="341"/>
      <c r="H123" s="349"/>
      <c r="I123" s="348"/>
      <c r="J123" s="347" t="e">
        <f>IF(AND(Q123="",#REF!&gt;0,#REF!&lt;5),K123,)</f>
        <v>#REF!</v>
      </c>
      <c r="K123" s="346" t="str">
        <f>IF(D123="","ZZZ9",IF(AND(#REF!&gt;0,#REF!&lt;5),D123&amp;#REF!,D123&amp;"9"))</f>
        <v>ZZZ9</v>
      </c>
      <c r="L123" s="345">
        <f t="shared" si="6"/>
        <v>999</v>
      </c>
      <c r="M123" s="344">
        <f t="shared" si="7"/>
        <v>999</v>
      </c>
      <c r="N123" s="343"/>
      <c r="O123" s="341"/>
      <c r="P123" s="342">
        <f t="shared" si="8"/>
        <v>999</v>
      </c>
      <c r="Q123" s="341"/>
    </row>
    <row r="124" spans="1:17" s="355" customFormat="1" ht="18.899999999999999" customHeight="1" x14ac:dyDescent="0.25">
      <c r="A124" s="353">
        <v>118</v>
      </c>
      <c r="B124" s="352"/>
      <c r="C124" s="352"/>
      <c r="D124" s="351"/>
      <c r="E124" s="350"/>
      <c r="F124" s="341"/>
      <c r="G124" s="341"/>
      <c r="H124" s="349"/>
      <c r="I124" s="348"/>
      <c r="J124" s="347" t="e">
        <f>IF(AND(Q124="",#REF!&gt;0,#REF!&lt;5),K124,)</f>
        <v>#REF!</v>
      </c>
      <c r="K124" s="346" t="str">
        <f>IF(D124="","ZZZ9",IF(AND(#REF!&gt;0,#REF!&lt;5),D124&amp;#REF!,D124&amp;"9"))</f>
        <v>ZZZ9</v>
      </c>
      <c r="L124" s="345">
        <f t="shared" si="6"/>
        <v>999</v>
      </c>
      <c r="M124" s="344">
        <f t="shared" si="7"/>
        <v>999</v>
      </c>
      <c r="N124" s="343"/>
      <c r="O124" s="341"/>
      <c r="P124" s="342">
        <f t="shared" si="8"/>
        <v>999</v>
      </c>
      <c r="Q124" s="341"/>
    </row>
    <row r="125" spans="1:17" s="355" customFormat="1" ht="18.899999999999999" customHeight="1" x14ac:dyDescent="0.25">
      <c r="A125" s="353">
        <v>119</v>
      </c>
      <c r="B125" s="352"/>
      <c r="C125" s="352"/>
      <c r="D125" s="351"/>
      <c r="E125" s="350"/>
      <c r="F125" s="341"/>
      <c r="G125" s="341"/>
      <c r="H125" s="349"/>
      <c r="I125" s="348"/>
      <c r="J125" s="347" t="e">
        <f>IF(AND(Q125="",#REF!&gt;0,#REF!&lt;5),K125,)</f>
        <v>#REF!</v>
      </c>
      <c r="K125" s="346" t="str">
        <f>IF(D125="","ZZZ9",IF(AND(#REF!&gt;0,#REF!&lt;5),D125&amp;#REF!,D125&amp;"9"))</f>
        <v>ZZZ9</v>
      </c>
      <c r="L125" s="345">
        <f t="shared" si="6"/>
        <v>999</v>
      </c>
      <c r="M125" s="344">
        <f t="shared" si="7"/>
        <v>999</v>
      </c>
      <c r="N125" s="343"/>
      <c r="O125" s="341"/>
      <c r="P125" s="342">
        <f t="shared" si="8"/>
        <v>999</v>
      </c>
      <c r="Q125" s="341"/>
    </row>
    <row r="126" spans="1:17" s="355" customFormat="1" ht="18.899999999999999" customHeight="1" x14ac:dyDescent="0.25">
      <c r="A126" s="353">
        <v>120</v>
      </c>
      <c r="B126" s="352"/>
      <c r="C126" s="352"/>
      <c r="D126" s="351"/>
      <c r="E126" s="350"/>
      <c r="F126" s="341"/>
      <c r="G126" s="341"/>
      <c r="H126" s="349"/>
      <c r="I126" s="348"/>
      <c r="J126" s="347" t="e">
        <f>IF(AND(Q126="",#REF!&gt;0,#REF!&lt;5),K126,)</f>
        <v>#REF!</v>
      </c>
      <c r="K126" s="346" t="str">
        <f>IF(D126="","ZZZ9",IF(AND(#REF!&gt;0,#REF!&lt;5),D126&amp;#REF!,D126&amp;"9"))</f>
        <v>ZZZ9</v>
      </c>
      <c r="L126" s="345">
        <f t="shared" si="6"/>
        <v>999</v>
      </c>
      <c r="M126" s="344">
        <f t="shared" si="7"/>
        <v>999</v>
      </c>
      <c r="N126" s="343"/>
      <c r="O126" s="341"/>
      <c r="P126" s="342">
        <f t="shared" si="8"/>
        <v>999</v>
      </c>
      <c r="Q126" s="341"/>
    </row>
    <row r="127" spans="1:17" s="355" customFormat="1" ht="18.899999999999999" customHeight="1" x14ac:dyDescent="0.25">
      <c r="A127" s="353">
        <v>121</v>
      </c>
      <c r="B127" s="352"/>
      <c r="C127" s="352"/>
      <c r="D127" s="351"/>
      <c r="E127" s="350"/>
      <c r="F127" s="341"/>
      <c r="G127" s="341"/>
      <c r="H127" s="349"/>
      <c r="I127" s="348"/>
      <c r="J127" s="347" t="e">
        <f>IF(AND(Q127="",#REF!&gt;0,#REF!&lt;5),K127,)</f>
        <v>#REF!</v>
      </c>
      <c r="K127" s="346" t="str">
        <f>IF(D127="","ZZZ9",IF(AND(#REF!&gt;0,#REF!&lt;5),D127&amp;#REF!,D127&amp;"9"))</f>
        <v>ZZZ9</v>
      </c>
      <c r="L127" s="345">
        <f t="shared" si="6"/>
        <v>999</v>
      </c>
      <c r="M127" s="344">
        <f t="shared" si="7"/>
        <v>999</v>
      </c>
      <c r="N127" s="343"/>
      <c r="O127" s="341"/>
      <c r="P127" s="342">
        <f t="shared" si="8"/>
        <v>999</v>
      </c>
      <c r="Q127" s="341"/>
    </row>
    <row r="128" spans="1:17" s="355" customFormat="1" ht="18.899999999999999" customHeight="1" x14ac:dyDescent="0.25">
      <c r="A128" s="353">
        <v>122</v>
      </c>
      <c r="B128" s="352"/>
      <c r="C128" s="352"/>
      <c r="D128" s="351"/>
      <c r="E128" s="350"/>
      <c r="F128" s="341"/>
      <c r="G128" s="341"/>
      <c r="H128" s="349"/>
      <c r="I128" s="348"/>
      <c r="J128" s="347" t="e">
        <f>IF(AND(Q128="",#REF!&gt;0,#REF!&lt;5),K128,)</f>
        <v>#REF!</v>
      </c>
      <c r="K128" s="346" t="str">
        <f>IF(D128="","ZZZ9",IF(AND(#REF!&gt;0,#REF!&lt;5),D128&amp;#REF!,D128&amp;"9"))</f>
        <v>ZZZ9</v>
      </c>
      <c r="L128" s="345">
        <f t="shared" si="6"/>
        <v>999</v>
      </c>
      <c r="M128" s="344">
        <f t="shared" si="7"/>
        <v>999</v>
      </c>
      <c r="N128" s="343"/>
      <c r="O128" s="341"/>
      <c r="P128" s="342">
        <f t="shared" si="8"/>
        <v>999</v>
      </c>
      <c r="Q128" s="341"/>
    </row>
    <row r="129" spans="1:17" s="355" customFormat="1" ht="18.899999999999999" customHeight="1" x14ac:dyDescent="0.25">
      <c r="A129" s="353">
        <v>123</v>
      </c>
      <c r="B129" s="352"/>
      <c r="C129" s="352"/>
      <c r="D129" s="351"/>
      <c r="E129" s="350"/>
      <c r="F129" s="341"/>
      <c r="G129" s="341"/>
      <c r="H129" s="349"/>
      <c r="I129" s="348"/>
      <c r="J129" s="347" t="e">
        <f>IF(AND(Q129="",#REF!&gt;0,#REF!&lt;5),K129,)</f>
        <v>#REF!</v>
      </c>
      <c r="K129" s="346" t="str">
        <f>IF(D129="","ZZZ9",IF(AND(#REF!&gt;0,#REF!&lt;5),D129&amp;#REF!,D129&amp;"9"))</f>
        <v>ZZZ9</v>
      </c>
      <c r="L129" s="345">
        <f t="shared" si="6"/>
        <v>999</v>
      </c>
      <c r="M129" s="344">
        <f t="shared" si="7"/>
        <v>999</v>
      </c>
      <c r="N129" s="343"/>
      <c r="O129" s="341"/>
      <c r="P129" s="342">
        <f t="shared" si="8"/>
        <v>999</v>
      </c>
      <c r="Q129" s="341"/>
    </row>
    <row r="130" spans="1:17" s="355" customFormat="1" ht="18.899999999999999" customHeight="1" x14ac:dyDescent="0.25">
      <c r="A130" s="353">
        <v>124</v>
      </c>
      <c r="B130" s="352"/>
      <c r="C130" s="352"/>
      <c r="D130" s="351"/>
      <c r="E130" s="350"/>
      <c r="F130" s="341"/>
      <c r="G130" s="341"/>
      <c r="H130" s="349"/>
      <c r="I130" s="348"/>
      <c r="J130" s="347" t="e">
        <f>IF(AND(Q130="",#REF!&gt;0,#REF!&lt;5),K130,)</f>
        <v>#REF!</v>
      </c>
      <c r="K130" s="346" t="str">
        <f>IF(D130="","ZZZ9",IF(AND(#REF!&gt;0,#REF!&lt;5),D130&amp;#REF!,D130&amp;"9"))</f>
        <v>ZZZ9</v>
      </c>
      <c r="L130" s="345">
        <f t="shared" si="6"/>
        <v>999</v>
      </c>
      <c r="M130" s="344">
        <f t="shared" si="7"/>
        <v>999</v>
      </c>
      <c r="N130" s="343"/>
      <c r="O130" s="341"/>
      <c r="P130" s="342">
        <f t="shared" si="8"/>
        <v>999</v>
      </c>
      <c r="Q130" s="341"/>
    </row>
    <row r="131" spans="1:17" s="355" customFormat="1" ht="18.899999999999999" customHeight="1" x14ac:dyDescent="0.25">
      <c r="A131" s="353">
        <v>125</v>
      </c>
      <c r="B131" s="352"/>
      <c r="C131" s="352"/>
      <c r="D131" s="351"/>
      <c r="E131" s="350"/>
      <c r="F131" s="341"/>
      <c r="G131" s="341"/>
      <c r="H131" s="349"/>
      <c r="I131" s="348"/>
      <c r="J131" s="347" t="e">
        <f>IF(AND(Q131="",#REF!&gt;0,#REF!&lt;5),K131,)</f>
        <v>#REF!</v>
      </c>
      <c r="K131" s="346" t="str">
        <f>IF(D131="","ZZZ9",IF(AND(#REF!&gt;0,#REF!&lt;5),D131&amp;#REF!,D131&amp;"9"))</f>
        <v>ZZZ9</v>
      </c>
      <c r="L131" s="345">
        <f t="shared" si="6"/>
        <v>999</v>
      </c>
      <c r="M131" s="344">
        <f t="shared" si="7"/>
        <v>999</v>
      </c>
      <c r="N131" s="343"/>
      <c r="O131" s="341"/>
      <c r="P131" s="342">
        <f t="shared" si="8"/>
        <v>999</v>
      </c>
      <c r="Q131" s="341"/>
    </row>
    <row r="132" spans="1:17" s="355" customFormat="1" ht="18.899999999999999" customHeight="1" x14ac:dyDescent="0.25">
      <c r="A132" s="353">
        <v>126</v>
      </c>
      <c r="B132" s="352"/>
      <c r="C132" s="352"/>
      <c r="D132" s="351"/>
      <c r="E132" s="350"/>
      <c r="F132" s="341"/>
      <c r="G132" s="341"/>
      <c r="H132" s="349"/>
      <c r="I132" s="348"/>
      <c r="J132" s="347" t="e">
        <f>IF(AND(Q132="",#REF!&gt;0,#REF!&lt;5),K132,)</f>
        <v>#REF!</v>
      </c>
      <c r="K132" s="346" t="str">
        <f>IF(D132="","ZZZ9",IF(AND(#REF!&gt;0,#REF!&lt;5),D132&amp;#REF!,D132&amp;"9"))</f>
        <v>ZZZ9</v>
      </c>
      <c r="L132" s="345">
        <f t="shared" si="6"/>
        <v>999</v>
      </c>
      <c r="M132" s="344">
        <f t="shared" si="7"/>
        <v>999</v>
      </c>
      <c r="N132" s="343"/>
      <c r="O132" s="341"/>
      <c r="P132" s="342">
        <f t="shared" si="8"/>
        <v>999</v>
      </c>
      <c r="Q132" s="341"/>
    </row>
    <row r="133" spans="1:17" s="355" customFormat="1" ht="18.899999999999999" customHeight="1" x14ac:dyDescent="0.25">
      <c r="A133" s="353">
        <v>127</v>
      </c>
      <c r="B133" s="352"/>
      <c r="C133" s="352"/>
      <c r="D133" s="351"/>
      <c r="E133" s="350"/>
      <c r="F133" s="341"/>
      <c r="G133" s="341"/>
      <c r="H133" s="349"/>
      <c r="I133" s="348"/>
      <c r="J133" s="347" t="e">
        <f>IF(AND(Q133="",#REF!&gt;0,#REF!&lt;5),K133,)</f>
        <v>#REF!</v>
      </c>
      <c r="K133" s="346" t="str">
        <f>IF(D133="","ZZZ9",IF(AND(#REF!&gt;0,#REF!&lt;5),D133&amp;#REF!,D133&amp;"9"))</f>
        <v>ZZZ9</v>
      </c>
      <c r="L133" s="345">
        <f t="shared" si="6"/>
        <v>999</v>
      </c>
      <c r="M133" s="344">
        <f t="shared" si="7"/>
        <v>999</v>
      </c>
      <c r="N133" s="343"/>
      <c r="O133" s="341"/>
      <c r="P133" s="342">
        <f t="shared" si="8"/>
        <v>999</v>
      </c>
      <c r="Q133" s="341"/>
    </row>
    <row r="134" spans="1:17" s="355" customFormat="1" ht="18.899999999999999" customHeight="1" x14ac:dyDescent="0.25">
      <c r="A134" s="353">
        <v>128</v>
      </c>
      <c r="B134" s="352"/>
      <c r="C134" s="352"/>
      <c r="D134" s="351"/>
      <c r="E134" s="350"/>
      <c r="F134" s="341"/>
      <c r="G134" s="341"/>
      <c r="H134" s="349"/>
      <c r="I134" s="348"/>
      <c r="J134" s="347" t="e">
        <f>IF(AND(Q134="",#REF!&gt;0,#REF!&lt;5),K134,)</f>
        <v>#REF!</v>
      </c>
      <c r="K134" s="346" t="str">
        <f>IF(D134="","ZZZ9",IF(AND(#REF!&gt;0,#REF!&lt;5),D134&amp;#REF!,D134&amp;"9"))</f>
        <v>ZZZ9</v>
      </c>
      <c r="L134" s="345">
        <f t="shared" si="6"/>
        <v>999</v>
      </c>
      <c r="M134" s="344">
        <f t="shared" si="7"/>
        <v>999</v>
      </c>
      <c r="N134" s="343"/>
      <c r="O134" s="348"/>
      <c r="P134" s="354">
        <f t="shared" si="8"/>
        <v>999</v>
      </c>
      <c r="Q134" s="348"/>
    </row>
    <row r="135" spans="1:17" x14ac:dyDescent="0.25">
      <c r="A135" s="353">
        <v>129</v>
      </c>
      <c r="B135" s="352"/>
      <c r="C135" s="352"/>
      <c r="D135" s="351"/>
      <c r="E135" s="350"/>
      <c r="F135" s="341"/>
      <c r="G135" s="341"/>
      <c r="H135" s="349"/>
      <c r="I135" s="348"/>
      <c r="J135" s="347" t="e">
        <f>IF(AND(Q135="",#REF!&gt;0,#REF!&lt;5),K135,)</f>
        <v>#REF!</v>
      </c>
      <c r="K135" s="346" t="str">
        <f>IF(D135="","ZZZ9",IF(AND(#REF!&gt;0,#REF!&lt;5),D135&amp;#REF!,D135&amp;"9"))</f>
        <v>ZZZ9</v>
      </c>
      <c r="L135" s="345">
        <f t="shared" si="6"/>
        <v>999</v>
      </c>
      <c r="M135" s="344">
        <f t="shared" si="7"/>
        <v>999</v>
      </c>
      <c r="N135" s="343"/>
      <c r="O135" s="341"/>
      <c r="P135" s="342">
        <f t="shared" si="8"/>
        <v>999</v>
      </c>
      <c r="Q135" s="341"/>
    </row>
    <row r="136" spans="1:17" x14ac:dyDescent="0.25">
      <c r="A136" s="353">
        <v>130</v>
      </c>
      <c r="B136" s="352"/>
      <c r="C136" s="352"/>
      <c r="D136" s="351"/>
      <c r="E136" s="350"/>
      <c r="F136" s="341"/>
      <c r="G136" s="341"/>
      <c r="H136" s="349"/>
      <c r="I136" s="348"/>
      <c r="J136" s="347" t="e">
        <f>IF(AND(Q136="",#REF!&gt;0,#REF!&lt;5),K136,)</f>
        <v>#REF!</v>
      </c>
      <c r="K136" s="346" t="str">
        <f>IF(D136="","ZZZ9",IF(AND(#REF!&gt;0,#REF!&lt;5),D136&amp;#REF!,D136&amp;"9"))</f>
        <v>ZZZ9</v>
      </c>
      <c r="L136" s="345">
        <f t="shared" ref="L136:L156" si="9">IF(Q136="",999,Q136)</f>
        <v>999</v>
      </c>
      <c r="M136" s="344">
        <f t="shared" ref="M136:M156" si="10">IF(P136=999,999,1)</f>
        <v>999</v>
      </c>
      <c r="N136" s="343"/>
      <c r="O136" s="341"/>
      <c r="P136" s="342">
        <f t="shared" ref="P136:P156" si="11">IF(N136="DA",1,IF(N136="WC",2,IF(N136="SE",3,IF(N136="Q",4,IF(N136="LL",5,999)))))</f>
        <v>999</v>
      </c>
      <c r="Q136" s="341"/>
    </row>
    <row r="137" spans="1:17" x14ac:dyDescent="0.25">
      <c r="A137" s="353">
        <v>131</v>
      </c>
      <c r="B137" s="352"/>
      <c r="C137" s="352"/>
      <c r="D137" s="351"/>
      <c r="E137" s="350"/>
      <c r="F137" s="341"/>
      <c r="G137" s="341"/>
      <c r="H137" s="349"/>
      <c r="I137" s="348"/>
      <c r="J137" s="347" t="e">
        <f>IF(AND(Q137="",#REF!&gt;0,#REF!&lt;5),K137,)</f>
        <v>#REF!</v>
      </c>
      <c r="K137" s="346" t="str">
        <f>IF(D137="","ZZZ9",IF(AND(#REF!&gt;0,#REF!&lt;5),D137&amp;#REF!,D137&amp;"9"))</f>
        <v>ZZZ9</v>
      </c>
      <c r="L137" s="345">
        <f t="shared" si="9"/>
        <v>999</v>
      </c>
      <c r="M137" s="344">
        <f t="shared" si="10"/>
        <v>999</v>
      </c>
      <c r="N137" s="343"/>
      <c r="O137" s="341"/>
      <c r="P137" s="342">
        <f t="shared" si="11"/>
        <v>999</v>
      </c>
      <c r="Q137" s="341"/>
    </row>
    <row r="138" spans="1:17" x14ac:dyDescent="0.25">
      <c r="A138" s="353">
        <v>132</v>
      </c>
      <c r="B138" s="352"/>
      <c r="C138" s="352"/>
      <c r="D138" s="351"/>
      <c r="E138" s="350"/>
      <c r="F138" s="341"/>
      <c r="G138" s="341"/>
      <c r="H138" s="349"/>
      <c r="I138" s="348"/>
      <c r="J138" s="347" t="e">
        <f>IF(AND(Q138="",#REF!&gt;0,#REF!&lt;5),K138,)</f>
        <v>#REF!</v>
      </c>
      <c r="K138" s="346" t="str">
        <f>IF(D138="","ZZZ9",IF(AND(#REF!&gt;0,#REF!&lt;5),D138&amp;#REF!,D138&amp;"9"))</f>
        <v>ZZZ9</v>
      </c>
      <c r="L138" s="345">
        <f t="shared" si="9"/>
        <v>999</v>
      </c>
      <c r="M138" s="344">
        <f t="shared" si="10"/>
        <v>999</v>
      </c>
      <c r="N138" s="343"/>
      <c r="O138" s="341"/>
      <c r="P138" s="342">
        <f t="shared" si="11"/>
        <v>999</v>
      </c>
      <c r="Q138" s="341"/>
    </row>
    <row r="139" spans="1:17" x14ac:dyDescent="0.25">
      <c r="A139" s="353">
        <v>133</v>
      </c>
      <c r="B139" s="352"/>
      <c r="C139" s="352"/>
      <c r="D139" s="351"/>
      <c r="E139" s="350"/>
      <c r="F139" s="341"/>
      <c r="G139" s="341"/>
      <c r="H139" s="349"/>
      <c r="I139" s="348"/>
      <c r="J139" s="347" t="e">
        <f>IF(AND(Q139="",#REF!&gt;0,#REF!&lt;5),K139,)</f>
        <v>#REF!</v>
      </c>
      <c r="K139" s="346" t="str">
        <f>IF(D139="","ZZZ9",IF(AND(#REF!&gt;0,#REF!&lt;5),D139&amp;#REF!,D139&amp;"9"))</f>
        <v>ZZZ9</v>
      </c>
      <c r="L139" s="345">
        <f t="shared" si="9"/>
        <v>999</v>
      </c>
      <c r="M139" s="344">
        <f t="shared" si="10"/>
        <v>999</v>
      </c>
      <c r="N139" s="343"/>
      <c r="O139" s="341"/>
      <c r="P139" s="342">
        <f t="shared" si="11"/>
        <v>999</v>
      </c>
      <c r="Q139" s="341"/>
    </row>
    <row r="140" spans="1:17" x14ac:dyDescent="0.25">
      <c r="A140" s="353">
        <v>134</v>
      </c>
      <c r="B140" s="352"/>
      <c r="C140" s="352"/>
      <c r="D140" s="351"/>
      <c r="E140" s="350"/>
      <c r="F140" s="341"/>
      <c r="G140" s="341"/>
      <c r="H140" s="349"/>
      <c r="I140" s="348"/>
      <c r="J140" s="347" t="e">
        <f>IF(AND(Q140="",#REF!&gt;0,#REF!&lt;5),K140,)</f>
        <v>#REF!</v>
      </c>
      <c r="K140" s="346" t="str">
        <f>IF(D140="","ZZZ9",IF(AND(#REF!&gt;0,#REF!&lt;5),D140&amp;#REF!,D140&amp;"9"))</f>
        <v>ZZZ9</v>
      </c>
      <c r="L140" s="345">
        <f t="shared" si="9"/>
        <v>999</v>
      </c>
      <c r="M140" s="344">
        <f t="shared" si="10"/>
        <v>999</v>
      </c>
      <c r="N140" s="343"/>
      <c r="O140" s="341"/>
      <c r="P140" s="342">
        <f t="shared" si="11"/>
        <v>999</v>
      </c>
      <c r="Q140" s="341"/>
    </row>
    <row r="141" spans="1:17" x14ac:dyDescent="0.25">
      <c r="A141" s="353">
        <v>135</v>
      </c>
      <c r="B141" s="352"/>
      <c r="C141" s="352"/>
      <c r="D141" s="351"/>
      <c r="E141" s="350"/>
      <c r="F141" s="341"/>
      <c r="G141" s="341"/>
      <c r="H141" s="349"/>
      <c r="I141" s="348"/>
      <c r="J141" s="347" t="e">
        <f>IF(AND(Q141="",#REF!&gt;0,#REF!&lt;5),K141,)</f>
        <v>#REF!</v>
      </c>
      <c r="K141" s="346" t="str">
        <f>IF(D141="","ZZZ9",IF(AND(#REF!&gt;0,#REF!&lt;5),D141&amp;#REF!,D141&amp;"9"))</f>
        <v>ZZZ9</v>
      </c>
      <c r="L141" s="345">
        <f t="shared" si="9"/>
        <v>999</v>
      </c>
      <c r="M141" s="344">
        <f t="shared" si="10"/>
        <v>999</v>
      </c>
      <c r="N141" s="343"/>
      <c r="O141" s="348"/>
      <c r="P141" s="354">
        <f t="shared" si="11"/>
        <v>999</v>
      </c>
      <c r="Q141" s="348"/>
    </row>
    <row r="142" spans="1:17" x14ac:dyDescent="0.25">
      <c r="A142" s="353">
        <v>136</v>
      </c>
      <c r="B142" s="352"/>
      <c r="C142" s="352"/>
      <c r="D142" s="351"/>
      <c r="E142" s="350"/>
      <c r="F142" s="341"/>
      <c r="G142" s="341"/>
      <c r="H142" s="349"/>
      <c r="I142" s="348"/>
      <c r="J142" s="347" t="e">
        <f>IF(AND(Q142="",#REF!&gt;0,#REF!&lt;5),K142,)</f>
        <v>#REF!</v>
      </c>
      <c r="K142" s="346" t="str">
        <f>IF(D142="","ZZZ9",IF(AND(#REF!&gt;0,#REF!&lt;5),D142&amp;#REF!,D142&amp;"9"))</f>
        <v>ZZZ9</v>
      </c>
      <c r="L142" s="345">
        <f t="shared" si="9"/>
        <v>999</v>
      </c>
      <c r="M142" s="344">
        <f t="shared" si="10"/>
        <v>999</v>
      </c>
      <c r="N142" s="343"/>
      <c r="O142" s="341"/>
      <c r="P142" s="342">
        <f t="shared" si="11"/>
        <v>999</v>
      </c>
      <c r="Q142" s="341"/>
    </row>
    <row r="143" spans="1:17" x14ac:dyDescent="0.25">
      <c r="A143" s="353">
        <v>137</v>
      </c>
      <c r="B143" s="352"/>
      <c r="C143" s="352"/>
      <c r="D143" s="351"/>
      <c r="E143" s="350"/>
      <c r="F143" s="341"/>
      <c r="G143" s="341"/>
      <c r="H143" s="349"/>
      <c r="I143" s="348"/>
      <c r="J143" s="347" t="e">
        <f>IF(AND(Q143="",#REF!&gt;0,#REF!&lt;5),K143,)</f>
        <v>#REF!</v>
      </c>
      <c r="K143" s="346" t="str">
        <f>IF(D143="","ZZZ9",IF(AND(#REF!&gt;0,#REF!&lt;5),D143&amp;#REF!,D143&amp;"9"))</f>
        <v>ZZZ9</v>
      </c>
      <c r="L143" s="345">
        <f t="shared" si="9"/>
        <v>999</v>
      </c>
      <c r="M143" s="344">
        <f t="shared" si="10"/>
        <v>999</v>
      </c>
      <c r="N143" s="343"/>
      <c r="O143" s="341"/>
      <c r="P143" s="342">
        <f t="shared" si="11"/>
        <v>999</v>
      </c>
      <c r="Q143" s="341"/>
    </row>
    <row r="144" spans="1:17" x14ac:dyDescent="0.25">
      <c r="A144" s="353">
        <v>138</v>
      </c>
      <c r="B144" s="352"/>
      <c r="C144" s="352"/>
      <c r="D144" s="351"/>
      <c r="E144" s="350"/>
      <c r="F144" s="341"/>
      <c r="G144" s="341"/>
      <c r="H144" s="349"/>
      <c r="I144" s="348"/>
      <c r="J144" s="347" t="e">
        <f>IF(AND(Q144="",#REF!&gt;0,#REF!&lt;5),K144,)</f>
        <v>#REF!</v>
      </c>
      <c r="K144" s="346" t="str">
        <f>IF(D144="","ZZZ9",IF(AND(#REF!&gt;0,#REF!&lt;5),D144&amp;#REF!,D144&amp;"9"))</f>
        <v>ZZZ9</v>
      </c>
      <c r="L144" s="345">
        <f t="shared" si="9"/>
        <v>999</v>
      </c>
      <c r="M144" s="344">
        <f t="shared" si="10"/>
        <v>999</v>
      </c>
      <c r="N144" s="343"/>
      <c r="O144" s="341"/>
      <c r="P144" s="342">
        <f t="shared" si="11"/>
        <v>999</v>
      </c>
      <c r="Q144" s="341"/>
    </row>
    <row r="145" spans="1:17" x14ac:dyDescent="0.25">
      <c r="A145" s="353">
        <v>139</v>
      </c>
      <c r="B145" s="352"/>
      <c r="C145" s="352"/>
      <c r="D145" s="351"/>
      <c r="E145" s="350"/>
      <c r="F145" s="341"/>
      <c r="G145" s="341"/>
      <c r="H145" s="349"/>
      <c r="I145" s="348"/>
      <c r="J145" s="347" t="e">
        <f>IF(AND(Q145="",#REF!&gt;0,#REF!&lt;5),K145,)</f>
        <v>#REF!</v>
      </c>
      <c r="K145" s="346" t="str">
        <f>IF(D145="","ZZZ9",IF(AND(#REF!&gt;0,#REF!&lt;5),D145&amp;#REF!,D145&amp;"9"))</f>
        <v>ZZZ9</v>
      </c>
      <c r="L145" s="345">
        <f t="shared" si="9"/>
        <v>999</v>
      </c>
      <c r="M145" s="344">
        <f t="shared" si="10"/>
        <v>999</v>
      </c>
      <c r="N145" s="343"/>
      <c r="O145" s="341"/>
      <c r="P145" s="342">
        <f t="shared" si="11"/>
        <v>999</v>
      </c>
      <c r="Q145" s="341"/>
    </row>
    <row r="146" spans="1:17" x14ac:dyDescent="0.25">
      <c r="A146" s="353">
        <v>140</v>
      </c>
      <c r="B146" s="352"/>
      <c r="C146" s="352"/>
      <c r="D146" s="351"/>
      <c r="E146" s="350"/>
      <c r="F146" s="341"/>
      <c r="G146" s="341"/>
      <c r="H146" s="349"/>
      <c r="I146" s="348"/>
      <c r="J146" s="347" t="e">
        <f>IF(AND(Q146="",#REF!&gt;0,#REF!&lt;5),K146,)</f>
        <v>#REF!</v>
      </c>
      <c r="K146" s="346" t="str">
        <f>IF(D146="","ZZZ9",IF(AND(#REF!&gt;0,#REF!&lt;5),D146&amp;#REF!,D146&amp;"9"))</f>
        <v>ZZZ9</v>
      </c>
      <c r="L146" s="345">
        <f t="shared" si="9"/>
        <v>999</v>
      </c>
      <c r="M146" s="344">
        <f t="shared" si="10"/>
        <v>999</v>
      </c>
      <c r="N146" s="343"/>
      <c r="O146" s="341"/>
      <c r="P146" s="342">
        <f t="shared" si="11"/>
        <v>999</v>
      </c>
      <c r="Q146" s="341"/>
    </row>
    <row r="147" spans="1:17" x14ac:dyDescent="0.25">
      <c r="A147" s="353">
        <v>141</v>
      </c>
      <c r="B147" s="352"/>
      <c r="C147" s="352"/>
      <c r="D147" s="351"/>
      <c r="E147" s="350"/>
      <c r="F147" s="341"/>
      <c r="G147" s="341"/>
      <c r="H147" s="349"/>
      <c r="I147" s="348"/>
      <c r="J147" s="347" t="e">
        <f>IF(AND(Q147="",#REF!&gt;0,#REF!&lt;5),K147,)</f>
        <v>#REF!</v>
      </c>
      <c r="K147" s="346" t="str">
        <f>IF(D147="","ZZZ9",IF(AND(#REF!&gt;0,#REF!&lt;5),D147&amp;#REF!,D147&amp;"9"))</f>
        <v>ZZZ9</v>
      </c>
      <c r="L147" s="345">
        <f t="shared" si="9"/>
        <v>999</v>
      </c>
      <c r="M147" s="344">
        <f t="shared" si="10"/>
        <v>999</v>
      </c>
      <c r="N147" s="343"/>
      <c r="O147" s="341"/>
      <c r="P147" s="342">
        <f t="shared" si="11"/>
        <v>999</v>
      </c>
      <c r="Q147" s="341"/>
    </row>
    <row r="148" spans="1:17" x14ac:dyDescent="0.25">
      <c r="A148" s="353">
        <v>142</v>
      </c>
      <c r="B148" s="352"/>
      <c r="C148" s="352"/>
      <c r="D148" s="351"/>
      <c r="E148" s="350"/>
      <c r="F148" s="341"/>
      <c r="G148" s="341"/>
      <c r="H148" s="349"/>
      <c r="I148" s="348"/>
      <c r="J148" s="347" t="e">
        <f>IF(AND(Q148="",#REF!&gt;0,#REF!&lt;5),K148,)</f>
        <v>#REF!</v>
      </c>
      <c r="K148" s="346" t="str">
        <f>IF(D148="","ZZZ9",IF(AND(#REF!&gt;0,#REF!&lt;5),D148&amp;#REF!,D148&amp;"9"))</f>
        <v>ZZZ9</v>
      </c>
      <c r="L148" s="345">
        <f t="shared" si="9"/>
        <v>999</v>
      </c>
      <c r="M148" s="344">
        <f t="shared" si="10"/>
        <v>999</v>
      </c>
      <c r="N148" s="343"/>
      <c r="O148" s="348"/>
      <c r="P148" s="354">
        <f t="shared" si="11"/>
        <v>999</v>
      </c>
      <c r="Q148" s="348"/>
    </row>
    <row r="149" spans="1:17" x14ac:dyDescent="0.25">
      <c r="A149" s="353">
        <v>143</v>
      </c>
      <c r="B149" s="352"/>
      <c r="C149" s="352"/>
      <c r="D149" s="351"/>
      <c r="E149" s="350"/>
      <c r="F149" s="341"/>
      <c r="G149" s="341"/>
      <c r="H149" s="349"/>
      <c r="I149" s="348"/>
      <c r="J149" s="347" t="e">
        <f>IF(AND(Q149="",#REF!&gt;0,#REF!&lt;5),K149,)</f>
        <v>#REF!</v>
      </c>
      <c r="K149" s="346" t="str">
        <f>IF(D149="","ZZZ9",IF(AND(#REF!&gt;0,#REF!&lt;5),D149&amp;#REF!,D149&amp;"9"))</f>
        <v>ZZZ9</v>
      </c>
      <c r="L149" s="345">
        <f t="shared" si="9"/>
        <v>999</v>
      </c>
      <c r="M149" s="344">
        <f t="shared" si="10"/>
        <v>999</v>
      </c>
      <c r="N149" s="343"/>
      <c r="O149" s="341"/>
      <c r="P149" s="342">
        <f t="shared" si="11"/>
        <v>999</v>
      </c>
      <c r="Q149" s="341"/>
    </row>
    <row r="150" spans="1:17" x14ac:dyDescent="0.25">
      <c r="A150" s="353">
        <v>144</v>
      </c>
      <c r="B150" s="352"/>
      <c r="C150" s="352"/>
      <c r="D150" s="351"/>
      <c r="E150" s="350"/>
      <c r="F150" s="341"/>
      <c r="G150" s="341"/>
      <c r="H150" s="349"/>
      <c r="I150" s="348"/>
      <c r="J150" s="347" t="e">
        <f>IF(AND(Q150="",#REF!&gt;0,#REF!&lt;5),K150,)</f>
        <v>#REF!</v>
      </c>
      <c r="K150" s="346" t="str">
        <f>IF(D150="","ZZZ9",IF(AND(#REF!&gt;0,#REF!&lt;5),D150&amp;#REF!,D150&amp;"9"))</f>
        <v>ZZZ9</v>
      </c>
      <c r="L150" s="345">
        <f t="shared" si="9"/>
        <v>999</v>
      </c>
      <c r="M150" s="344">
        <f t="shared" si="10"/>
        <v>999</v>
      </c>
      <c r="N150" s="343"/>
      <c r="O150" s="341"/>
      <c r="P150" s="342">
        <f t="shared" si="11"/>
        <v>999</v>
      </c>
      <c r="Q150" s="341"/>
    </row>
    <row r="151" spans="1:17" x14ac:dyDescent="0.25">
      <c r="A151" s="353">
        <v>145</v>
      </c>
      <c r="B151" s="352"/>
      <c r="C151" s="352"/>
      <c r="D151" s="351"/>
      <c r="E151" s="350"/>
      <c r="F151" s="341"/>
      <c r="G151" s="341"/>
      <c r="H151" s="349"/>
      <c r="I151" s="348"/>
      <c r="J151" s="347" t="e">
        <f>IF(AND(Q151="",#REF!&gt;0,#REF!&lt;5),K151,)</f>
        <v>#REF!</v>
      </c>
      <c r="K151" s="346" t="str">
        <f>IF(D151="","ZZZ9",IF(AND(#REF!&gt;0,#REF!&lt;5),D151&amp;#REF!,D151&amp;"9"))</f>
        <v>ZZZ9</v>
      </c>
      <c r="L151" s="345">
        <f t="shared" si="9"/>
        <v>999</v>
      </c>
      <c r="M151" s="344">
        <f t="shared" si="10"/>
        <v>999</v>
      </c>
      <c r="N151" s="343"/>
      <c r="O151" s="341"/>
      <c r="P151" s="342">
        <f t="shared" si="11"/>
        <v>999</v>
      </c>
      <c r="Q151" s="341"/>
    </row>
    <row r="152" spans="1:17" x14ac:dyDescent="0.25">
      <c r="A152" s="353">
        <v>146</v>
      </c>
      <c r="B152" s="352"/>
      <c r="C152" s="352"/>
      <c r="D152" s="351"/>
      <c r="E152" s="350"/>
      <c r="F152" s="341"/>
      <c r="G152" s="341"/>
      <c r="H152" s="349"/>
      <c r="I152" s="348"/>
      <c r="J152" s="347" t="e">
        <f>IF(AND(Q152="",#REF!&gt;0,#REF!&lt;5),K152,)</f>
        <v>#REF!</v>
      </c>
      <c r="K152" s="346" t="str">
        <f>IF(D152="","ZZZ9",IF(AND(#REF!&gt;0,#REF!&lt;5),D152&amp;#REF!,D152&amp;"9"))</f>
        <v>ZZZ9</v>
      </c>
      <c r="L152" s="345">
        <f t="shared" si="9"/>
        <v>999</v>
      </c>
      <c r="M152" s="344">
        <f t="shared" si="10"/>
        <v>999</v>
      </c>
      <c r="N152" s="343"/>
      <c r="O152" s="341"/>
      <c r="P152" s="342">
        <f t="shared" si="11"/>
        <v>999</v>
      </c>
      <c r="Q152" s="341"/>
    </row>
    <row r="153" spans="1:17" x14ac:dyDescent="0.25">
      <c r="A153" s="353">
        <v>147</v>
      </c>
      <c r="B153" s="352"/>
      <c r="C153" s="352"/>
      <c r="D153" s="351"/>
      <c r="E153" s="350"/>
      <c r="F153" s="341"/>
      <c r="G153" s="341"/>
      <c r="H153" s="349"/>
      <c r="I153" s="348"/>
      <c r="J153" s="347" t="e">
        <f>IF(AND(Q153="",#REF!&gt;0,#REF!&lt;5),K153,)</f>
        <v>#REF!</v>
      </c>
      <c r="K153" s="346" t="str">
        <f>IF(D153="","ZZZ9",IF(AND(#REF!&gt;0,#REF!&lt;5),D153&amp;#REF!,D153&amp;"9"))</f>
        <v>ZZZ9</v>
      </c>
      <c r="L153" s="345">
        <f t="shared" si="9"/>
        <v>999</v>
      </c>
      <c r="M153" s="344">
        <f t="shared" si="10"/>
        <v>999</v>
      </c>
      <c r="N153" s="343"/>
      <c r="O153" s="341"/>
      <c r="P153" s="342">
        <f t="shared" si="11"/>
        <v>999</v>
      </c>
      <c r="Q153" s="341"/>
    </row>
    <row r="154" spans="1:17" x14ac:dyDescent="0.25">
      <c r="A154" s="353">
        <v>148</v>
      </c>
      <c r="B154" s="352"/>
      <c r="C154" s="352"/>
      <c r="D154" s="351"/>
      <c r="E154" s="350"/>
      <c r="F154" s="341"/>
      <c r="G154" s="341"/>
      <c r="H154" s="349"/>
      <c r="I154" s="348"/>
      <c r="J154" s="347" t="e">
        <f>IF(AND(Q154="",#REF!&gt;0,#REF!&lt;5),K154,)</f>
        <v>#REF!</v>
      </c>
      <c r="K154" s="346" t="str">
        <f>IF(D154="","ZZZ9",IF(AND(#REF!&gt;0,#REF!&lt;5),D154&amp;#REF!,D154&amp;"9"))</f>
        <v>ZZZ9</v>
      </c>
      <c r="L154" s="345">
        <f t="shared" si="9"/>
        <v>999</v>
      </c>
      <c r="M154" s="344">
        <f t="shared" si="10"/>
        <v>999</v>
      </c>
      <c r="N154" s="343"/>
      <c r="O154" s="341"/>
      <c r="P154" s="342">
        <f t="shared" si="11"/>
        <v>999</v>
      </c>
      <c r="Q154" s="341"/>
    </row>
    <row r="155" spans="1:17" x14ac:dyDescent="0.25">
      <c r="A155" s="353">
        <v>149</v>
      </c>
      <c r="B155" s="352"/>
      <c r="C155" s="352"/>
      <c r="D155" s="351"/>
      <c r="E155" s="350"/>
      <c r="F155" s="341"/>
      <c r="G155" s="341"/>
      <c r="H155" s="349"/>
      <c r="I155" s="348"/>
      <c r="J155" s="347" t="e">
        <f>IF(AND(Q155="",#REF!&gt;0,#REF!&lt;5),K155,)</f>
        <v>#REF!</v>
      </c>
      <c r="K155" s="346" t="str">
        <f>IF(D155="","ZZZ9",IF(AND(#REF!&gt;0,#REF!&lt;5),D155&amp;#REF!,D155&amp;"9"))</f>
        <v>ZZZ9</v>
      </c>
      <c r="L155" s="345">
        <f t="shared" si="9"/>
        <v>999</v>
      </c>
      <c r="M155" s="344">
        <f t="shared" si="10"/>
        <v>999</v>
      </c>
      <c r="N155" s="343"/>
      <c r="O155" s="341"/>
      <c r="P155" s="342">
        <f t="shared" si="11"/>
        <v>999</v>
      </c>
      <c r="Q155" s="341"/>
    </row>
    <row r="156" spans="1:17" x14ac:dyDescent="0.25">
      <c r="A156" s="353">
        <v>150</v>
      </c>
      <c r="B156" s="352"/>
      <c r="C156" s="352"/>
      <c r="D156" s="351"/>
      <c r="E156" s="350"/>
      <c r="F156" s="341"/>
      <c r="G156" s="341"/>
      <c r="H156" s="349"/>
      <c r="I156" s="348"/>
      <c r="J156" s="347" t="e">
        <f>IF(AND(Q156="",#REF!&gt;0,#REF!&lt;5),K156,)</f>
        <v>#REF!</v>
      </c>
      <c r="K156" s="346" t="str">
        <f>IF(D156="","ZZZ9",IF(AND(#REF!&gt;0,#REF!&lt;5),D156&amp;#REF!,D156&amp;"9"))</f>
        <v>ZZZ9</v>
      </c>
      <c r="L156" s="345">
        <f t="shared" si="9"/>
        <v>999</v>
      </c>
      <c r="M156" s="344">
        <f t="shared" si="10"/>
        <v>999</v>
      </c>
      <c r="N156" s="343"/>
      <c r="O156" s="341"/>
      <c r="P156" s="342">
        <f t="shared" si="11"/>
        <v>999</v>
      </c>
      <c r="Q156" s="341"/>
    </row>
  </sheetData>
  <conditionalFormatting sqref="A7:D156">
    <cfRule type="expression" dxfId="80" priority="1" stopIfTrue="1">
      <formula>$Q7&gt;=1</formula>
    </cfRule>
  </conditionalFormatting>
  <conditionalFormatting sqref="B12:D37">
    <cfRule type="expression" dxfId="79" priority="3" stopIfTrue="1">
      <formula>$Q12&gt;=1</formula>
    </cfRule>
  </conditionalFormatting>
  <conditionalFormatting sqref="E7:E14">
    <cfRule type="expression" dxfId="78" priority="7" stopIfTrue="1">
      <formula>AND(ROUNDDOWN(($A$4-E7)/365.25,0)&lt;=13,G7&lt;&gt;"OK")</formula>
    </cfRule>
    <cfRule type="expression" dxfId="77" priority="8" stopIfTrue="1">
      <formula>AND(ROUNDDOWN(($A$4-E7)/365.25,0)&lt;=14,G7&lt;&gt;"OK")</formula>
    </cfRule>
    <cfRule type="expression" dxfId="76" priority="9" stopIfTrue="1">
      <formula>AND(ROUNDDOWN(($A$4-E7)/365.25,0)&lt;=17,G7&lt;&gt;"OK")</formula>
    </cfRule>
    <cfRule type="expression" dxfId="75" priority="11" stopIfTrue="1">
      <formula>AND(ROUNDDOWN(($A$4-E7)/365.25,0)&lt;=13,G7&lt;&gt;"OK")</formula>
    </cfRule>
    <cfRule type="expression" dxfId="74" priority="12" stopIfTrue="1">
      <formula>AND(ROUNDDOWN(($A$4-E7)/365.25,0)&lt;=14,G7&lt;&gt;"OK")</formula>
    </cfRule>
    <cfRule type="expression" dxfId="73" priority="13" stopIfTrue="1">
      <formula>AND(ROUNDDOWN(($A$4-E7)/365.25,0)&lt;=17,G7&lt;&gt;"OK")</formula>
    </cfRule>
  </conditionalFormatting>
  <conditionalFormatting sqref="E7:E27 E29:E37">
    <cfRule type="expression" dxfId="72" priority="4" stopIfTrue="1">
      <formula>AND(ROUNDDOWN(($A$4-E7)/365.25,0)&lt;=13,G7&lt;&gt;"OK")</formula>
    </cfRule>
    <cfRule type="expression" dxfId="71" priority="5" stopIfTrue="1">
      <formula>AND(ROUNDDOWN(($A$4-E7)/365.25,0)&lt;=14,G7&lt;&gt;"OK")</formula>
    </cfRule>
    <cfRule type="expression" dxfId="70" priority="6" stopIfTrue="1">
      <formula>AND(ROUNDDOWN(($A$4-E7)/365.25,0)&lt;=17,G7&lt;&gt;"OK")</formula>
    </cfRule>
  </conditionalFormatting>
  <conditionalFormatting sqref="E7:E156">
    <cfRule type="expression" dxfId="69" priority="14" stopIfTrue="1">
      <formula>AND(ROUNDDOWN(($A$4-E7)/365.25,0)&lt;=13,G7&lt;&gt;"OK")</formula>
    </cfRule>
    <cfRule type="expression" dxfId="68" priority="15" stopIfTrue="1">
      <formula>AND(ROUNDDOWN(($A$4-E7)/365.25,0)&lt;=14,G7&lt;&gt;"OK")</formula>
    </cfRule>
    <cfRule type="expression" dxfId="67" priority="16" stopIfTrue="1">
      <formula>AND(ROUNDDOWN(($A$4-E7)/365.25,0)&lt;=17,G7&lt;&gt;"OK")</formula>
    </cfRule>
  </conditionalFormatting>
  <conditionalFormatting sqref="J7:J156">
    <cfRule type="cellIs" dxfId="66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0899" r:id="rId4" name="Button 3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16</vt:i4>
      </vt:variant>
    </vt:vector>
  </HeadingPairs>
  <TitlesOfParts>
    <vt:vector size="29" baseType="lpstr">
      <vt:lpstr>Altalanos</vt:lpstr>
      <vt:lpstr>Birók</vt:lpstr>
      <vt:lpstr>L14 csapat ELO</vt:lpstr>
      <vt:lpstr>L14 csapat</vt:lpstr>
      <vt:lpstr>L14 csapat 5-8 hely</vt:lpstr>
      <vt:lpstr>F14 csapat ELO</vt:lpstr>
      <vt:lpstr>F14 csapat</vt:lpstr>
      <vt:lpstr>F14 csapat 5-8 hely</vt:lpstr>
      <vt:lpstr>L16 csapat ELO</vt:lpstr>
      <vt:lpstr>L16 csapat</vt:lpstr>
      <vt:lpstr>F16 csapat ELO</vt:lpstr>
      <vt:lpstr>F16 csapat</vt:lpstr>
      <vt:lpstr>F16 csapat 5-8 hely</vt:lpstr>
      <vt:lpstr>'F14 csapat ELO'!Nyomtatási_cím</vt:lpstr>
      <vt:lpstr>'F16 csapat ELO'!Nyomtatási_cím</vt:lpstr>
      <vt:lpstr>'L14 csapat ELO'!Nyomtatási_cím</vt:lpstr>
      <vt:lpstr>'L16 csapat ELO'!Nyomtatási_cím</vt:lpstr>
      <vt:lpstr>Birók!Nyomtatási_terület</vt:lpstr>
      <vt:lpstr>'F14 csapat'!Nyomtatási_terület</vt:lpstr>
      <vt:lpstr>'F14 csapat 5-8 hely'!Nyomtatási_terület</vt:lpstr>
      <vt:lpstr>'F14 csapat ELO'!Nyomtatási_terület</vt:lpstr>
      <vt:lpstr>'F16 csapat'!Nyomtatási_terület</vt:lpstr>
      <vt:lpstr>'F16 csapat 5-8 hely'!Nyomtatási_terület</vt:lpstr>
      <vt:lpstr>'F16 csapat ELO'!Nyomtatási_terület</vt:lpstr>
      <vt:lpstr>'L14 csapat'!Nyomtatási_terület</vt:lpstr>
      <vt:lpstr>'L14 csapat 5-8 hely'!Nyomtatási_terület</vt:lpstr>
      <vt:lpstr>'L14 csapat ELO'!Nyomtatási_terület</vt:lpstr>
      <vt:lpstr>'L16 csapat'!Nyomtatási_terület</vt:lpstr>
      <vt:lpstr>'L16 csapat ELO'!Nyomtatási_terület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2013-01-27T14:44:55Z</cp:lastPrinted>
  <dcterms:created xsi:type="dcterms:W3CDTF">1998-01-18T23:10:02Z</dcterms:created>
  <dcterms:modified xsi:type="dcterms:W3CDTF">2025-08-12T14:21:48Z</dcterms:modified>
  <cp:category>Forms</cp:category>
</cp:coreProperties>
</file>